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105" windowWidth="14805" windowHeight="8010" tabRatio="880" activeTab="4"/>
  </bookViews>
  <sheets>
    <sheet name="resultat1" sheetId="2" r:id="rId1"/>
    <sheet name="resultat2" sheetId="3" r:id="rId2"/>
    <sheet name="resultat3" sheetId="4" r:id="rId3"/>
    <sheet name="resultat4" sheetId="5" r:id="rId4"/>
    <sheet name="MoyResultat" sheetId="1" r:id="rId5"/>
  </sheets>
  <calcPr calcId="14562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D49" i="1" l="1"/>
  <c r="D50" i="1" l="1"/>
  <c r="E49" i="4"/>
  <c r="E49" i="5"/>
  <c r="E52" i="1" l="1"/>
  <c r="D52" i="1"/>
  <c r="D53" i="1" s="1"/>
  <c r="E50" i="1"/>
  <c r="F50" i="1" s="1"/>
  <c r="E49" i="1"/>
  <c r="E51" i="1" s="1"/>
  <c r="D51" i="1"/>
  <c r="H46" i="1"/>
  <c r="A46" i="1" s="1"/>
  <c r="H45" i="1"/>
  <c r="A45" i="1" s="1"/>
  <c r="H44" i="1"/>
  <c r="A44" i="1" s="1"/>
  <c r="D49" i="5"/>
  <c r="J46" i="5"/>
  <c r="I46" i="5"/>
  <c r="A46" i="5"/>
  <c r="J45" i="5"/>
  <c r="I45" i="5"/>
  <c r="A45" i="5"/>
  <c r="J44" i="5"/>
  <c r="I44" i="5"/>
  <c r="A44" i="5"/>
  <c r="J43" i="5"/>
  <c r="I43" i="5"/>
  <c r="A43" i="5"/>
  <c r="J42" i="5"/>
  <c r="I42" i="5"/>
  <c r="A42" i="5"/>
  <c r="J41" i="5"/>
  <c r="I41" i="5"/>
  <c r="A41" i="5"/>
  <c r="J40" i="5"/>
  <c r="I40" i="5"/>
  <c r="A40" i="5"/>
  <c r="J35" i="5"/>
  <c r="I35" i="5"/>
  <c r="J18" i="5"/>
  <c r="I18" i="5"/>
  <c r="J28" i="5"/>
  <c r="I28" i="5"/>
  <c r="J30" i="5"/>
  <c r="I30" i="5"/>
  <c r="J27" i="5"/>
  <c r="I27" i="5"/>
  <c r="J36" i="5"/>
  <c r="I36" i="5"/>
  <c r="J20" i="5"/>
  <c r="I20" i="5"/>
  <c r="J38" i="5"/>
  <c r="I38" i="5"/>
  <c r="J26" i="5"/>
  <c r="I26" i="5"/>
  <c r="J24" i="5"/>
  <c r="I24" i="5"/>
  <c r="J16" i="5"/>
  <c r="I16" i="5"/>
  <c r="J29" i="5"/>
  <c r="I29" i="5"/>
  <c r="J17" i="5"/>
  <c r="I17" i="5"/>
  <c r="J34" i="5"/>
  <c r="I34" i="5"/>
  <c r="J23" i="5"/>
  <c r="I23" i="5"/>
  <c r="J39" i="5"/>
  <c r="I39" i="5"/>
  <c r="J31" i="5"/>
  <c r="I31" i="5"/>
  <c r="J13" i="5"/>
  <c r="I13" i="5"/>
  <c r="J19" i="5"/>
  <c r="I19" i="5"/>
  <c r="J10" i="5"/>
  <c r="I10" i="5"/>
  <c r="J32" i="5"/>
  <c r="I32" i="5"/>
  <c r="J12" i="5"/>
  <c r="I12" i="5"/>
  <c r="J9" i="5"/>
  <c r="I9" i="5"/>
  <c r="J15" i="5"/>
  <c r="I15" i="5"/>
  <c r="J25" i="5"/>
  <c r="I25" i="5"/>
  <c r="J21" i="5"/>
  <c r="I21" i="5"/>
  <c r="J14" i="5"/>
  <c r="I14" i="5"/>
  <c r="J22" i="5"/>
  <c r="I22" i="5"/>
  <c r="J11" i="5"/>
  <c r="I11" i="5"/>
  <c r="J37" i="5"/>
  <c r="A33" i="5" s="1"/>
  <c r="I37" i="5"/>
  <c r="A37" i="5"/>
  <c r="J33" i="5"/>
  <c r="I33" i="5"/>
  <c r="E52" i="5" s="1"/>
  <c r="A35" i="5" l="1"/>
  <c r="E53" i="1"/>
  <c r="F52" i="1"/>
  <c r="F53" i="1" s="1"/>
  <c r="F49" i="1"/>
  <c r="F51" i="1" s="1"/>
  <c r="A22" i="5"/>
  <c r="A21" i="5"/>
  <c r="A15" i="5"/>
  <c r="A12" i="5"/>
  <c r="A10" i="5"/>
  <c r="A13" i="5"/>
  <c r="A39" i="5"/>
  <c r="A34" i="5"/>
  <c r="A29" i="5"/>
  <c r="A24" i="5"/>
  <c r="A38" i="5"/>
  <c r="A36" i="5"/>
  <c r="A30" i="5"/>
  <c r="A18" i="5"/>
  <c r="D50" i="5"/>
  <c r="D52" i="5"/>
  <c r="A11" i="5"/>
  <c r="A14" i="5"/>
  <c r="A25" i="5"/>
  <c r="A9" i="5"/>
  <c r="A32" i="5"/>
  <c r="A19" i="5"/>
  <c r="A31" i="5"/>
  <c r="A23" i="5"/>
  <c r="A17" i="5"/>
  <c r="A16" i="5"/>
  <c r="A26" i="5"/>
  <c r="A20" i="5"/>
  <c r="A27" i="5"/>
  <c r="A28" i="5"/>
  <c r="F49" i="5"/>
  <c r="E50" i="5"/>
  <c r="E53" i="5" s="1"/>
  <c r="F50" i="5" l="1"/>
  <c r="F51" i="5" s="1"/>
  <c r="D51" i="5"/>
  <c r="D53" i="5"/>
  <c r="F52" i="5"/>
  <c r="F53" i="5" s="1"/>
  <c r="E51" i="5"/>
  <c r="D49" i="4"/>
  <c r="J46" i="4"/>
  <c r="I46" i="4"/>
  <c r="A46" i="4"/>
  <c r="J45" i="4"/>
  <c r="I45" i="4"/>
  <c r="A45" i="4"/>
  <c r="J44" i="4"/>
  <c r="I44" i="4"/>
  <c r="A44" i="4"/>
  <c r="J43" i="4"/>
  <c r="I43" i="4"/>
  <c r="A43" i="4"/>
  <c r="J42" i="4"/>
  <c r="I42" i="4"/>
  <c r="A42" i="4"/>
  <c r="J41" i="4"/>
  <c r="I41" i="4"/>
  <c r="A41" i="4"/>
  <c r="J40" i="4"/>
  <c r="I40" i="4"/>
  <c r="A40" i="4"/>
  <c r="J35" i="4"/>
  <c r="I35" i="4"/>
  <c r="J18" i="4"/>
  <c r="I18" i="4"/>
  <c r="J28" i="4"/>
  <c r="I28" i="4"/>
  <c r="J38" i="4"/>
  <c r="I38" i="4"/>
  <c r="J26" i="4"/>
  <c r="I26" i="4"/>
  <c r="J24" i="4"/>
  <c r="I24" i="4"/>
  <c r="J16" i="4"/>
  <c r="I16" i="4"/>
  <c r="J17" i="4"/>
  <c r="I17" i="4"/>
  <c r="J34" i="4"/>
  <c r="I34" i="4"/>
  <c r="J23" i="4"/>
  <c r="I23" i="4"/>
  <c r="J10" i="4"/>
  <c r="I10" i="4"/>
  <c r="J32" i="4"/>
  <c r="I32" i="4"/>
  <c r="J12" i="4"/>
  <c r="I12" i="4"/>
  <c r="J9" i="4"/>
  <c r="I9" i="4"/>
  <c r="J25" i="4"/>
  <c r="I25" i="4"/>
  <c r="J21" i="4"/>
  <c r="I21" i="4"/>
  <c r="J14" i="4"/>
  <c r="I14" i="4"/>
  <c r="J22" i="4"/>
  <c r="I22" i="4"/>
  <c r="J11" i="4"/>
  <c r="I11" i="4"/>
  <c r="J30" i="4"/>
  <c r="I30" i="4"/>
  <c r="J27" i="4"/>
  <c r="I27" i="4"/>
  <c r="J36" i="4"/>
  <c r="I36" i="4"/>
  <c r="J20" i="4"/>
  <c r="I20" i="4"/>
  <c r="J29" i="4"/>
  <c r="I29" i="4"/>
  <c r="J39" i="4"/>
  <c r="I39" i="4"/>
  <c r="J31" i="4"/>
  <c r="I31" i="4"/>
  <c r="J13" i="4"/>
  <c r="I13" i="4"/>
  <c r="J19" i="4"/>
  <c r="I19" i="4"/>
  <c r="J15" i="4"/>
  <c r="I15" i="4"/>
  <c r="J37" i="4"/>
  <c r="A33" i="4" s="1"/>
  <c r="I37" i="4"/>
  <c r="A37" i="4"/>
  <c r="J33" i="4"/>
  <c r="I33" i="4"/>
  <c r="E52" i="4" s="1"/>
  <c r="E53" i="3"/>
  <c r="D53" i="3"/>
  <c r="J50" i="3"/>
  <c r="I50" i="3"/>
  <c r="A50" i="3"/>
  <c r="J49" i="3"/>
  <c r="I49" i="3"/>
  <c r="A49" i="3"/>
  <c r="J48" i="3"/>
  <c r="I48" i="3"/>
  <c r="A48" i="3"/>
  <c r="J47" i="3"/>
  <c r="I47" i="3"/>
  <c r="A47" i="3"/>
  <c r="J46" i="3"/>
  <c r="I46" i="3"/>
  <c r="A46" i="3"/>
  <c r="J45" i="3"/>
  <c r="I45" i="3"/>
  <c r="A45" i="3"/>
  <c r="J44" i="3"/>
  <c r="I44" i="3"/>
  <c r="A44" i="3"/>
  <c r="J43" i="3"/>
  <c r="I43" i="3"/>
  <c r="A43" i="3"/>
  <c r="J42" i="3"/>
  <c r="I42" i="3"/>
  <c r="A42" i="3"/>
  <c r="J41" i="3"/>
  <c r="I41" i="3"/>
  <c r="A41" i="3"/>
  <c r="J40" i="3"/>
  <c r="I40" i="3"/>
  <c r="A40" i="3"/>
  <c r="J35" i="3"/>
  <c r="I35" i="3"/>
  <c r="A35" i="3"/>
  <c r="J30" i="3"/>
  <c r="I30" i="3"/>
  <c r="J18" i="3"/>
  <c r="I18" i="3"/>
  <c r="J28" i="3"/>
  <c r="I28" i="3"/>
  <c r="J24" i="3"/>
  <c r="I24" i="3"/>
  <c r="J27" i="3"/>
  <c r="I27" i="3"/>
  <c r="J38" i="3"/>
  <c r="I38" i="3"/>
  <c r="J16" i="3"/>
  <c r="I16" i="3"/>
  <c r="J39" i="3"/>
  <c r="I39" i="3"/>
  <c r="J20" i="3"/>
  <c r="I20" i="3"/>
  <c r="J26" i="3"/>
  <c r="I26" i="3"/>
  <c r="J17" i="3"/>
  <c r="I17" i="3"/>
  <c r="J10" i="3"/>
  <c r="I10" i="3"/>
  <c r="J36" i="3"/>
  <c r="I36" i="3"/>
  <c r="J34" i="3"/>
  <c r="I34" i="3"/>
  <c r="J19" i="3"/>
  <c r="I19" i="3"/>
  <c r="J32" i="3"/>
  <c r="I32" i="3"/>
  <c r="J9" i="3"/>
  <c r="A31" i="3" s="1"/>
  <c r="I9" i="3"/>
  <c r="J15" i="3"/>
  <c r="I15" i="3"/>
  <c r="J23" i="3"/>
  <c r="I23" i="3"/>
  <c r="J29" i="3"/>
  <c r="I29" i="3"/>
  <c r="J13" i="3"/>
  <c r="I13" i="3"/>
  <c r="J12" i="3"/>
  <c r="I12" i="3"/>
  <c r="J22" i="3"/>
  <c r="I22" i="3"/>
  <c r="J33" i="3"/>
  <c r="I33" i="3"/>
  <c r="J25" i="3"/>
  <c r="I25" i="3"/>
  <c r="J21" i="3"/>
  <c r="I21" i="3"/>
  <c r="K14" i="3"/>
  <c r="J14" i="3"/>
  <c r="I14" i="3"/>
  <c r="J11" i="3"/>
  <c r="I11" i="3"/>
  <c r="J37" i="3"/>
  <c r="I37" i="3"/>
  <c r="J31" i="3"/>
  <c r="I31" i="3"/>
  <c r="E56" i="3" s="1"/>
  <c r="E42" i="2"/>
  <c r="D42" i="2"/>
  <c r="J27" i="2"/>
  <c r="I27" i="2"/>
  <c r="J28" i="2"/>
  <c r="I28" i="2"/>
  <c r="J30" i="2"/>
  <c r="I30" i="2"/>
  <c r="J39" i="2"/>
  <c r="I39" i="2"/>
  <c r="J18" i="2"/>
  <c r="I18" i="2"/>
  <c r="J20" i="2"/>
  <c r="I20" i="2"/>
  <c r="J24" i="2"/>
  <c r="I24" i="2"/>
  <c r="J36" i="2"/>
  <c r="I36" i="2"/>
  <c r="J35" i="2"/>
  <c r="I35" i="2"/>
  <c r="J19" i="2"/>
  <c r="I19" i="2"/>
  <c r="J38" i="2"/>
  <c r="I38" i="2"/>
  <c r="J34" i="2"/>
  <c r="I34" i="2"/>
  <c r="J15" i="2"/>
  <c r="I15" i="2"/>
  <c r="J16" i="2"/>
  <c r="I16" i="2"/>
  <c r="J26" i="2"/>
  <c r="I26" i="2"/>
  <c r="J17" i="2"/>
  <c r="I17" i="2"/>
  <c r="J10" i="2"/>
  <c r="I10" i="2"/>
  <c r="J12" i="2"/>
  <c r="I12" i="2"/>
  <c r="J9" i="2"/>
  <c r="A28" i="2" s="1"/>
  <c r="I9" i="2"/>
  <c r="E45" i="2" s="1"/>
  <c r="J23" i="2"/>
  <c r="I23" i="2"/>
  <c r="A23" i="2"/>
  <c r="J32" i="2"/>
  <c r="I32" i="2"/>
  <c r="J33" i="2"/>
  <c r="I33" i="2"/>
  <c r="J13" i="2"/>
  <c r="I13" i="2"/>
  <c r="J22" i="2"/>
  <c r="I22" i="2"/>
  <c r="J25" i="2"/>
  <c r="I25" i="2"/>
  <c r="J29" i="2"/>
  <c r="I29" i="2"/>
  <c r="J31" i="2"/>
  <c r="I31" i="2"/>
  <c r="J21" i="2"/>
  <c r="I21" i="2"/>
  <c r="J37" i="2"/>
  <c r="I37" i="2"/>
  <c r="J11" i="2"/>
  <c r="A9" i="2" s="1"/>
  <c r="I11" i="2"/>
  <c r="A11" i="2"/>
  <c r="J14" i="2"/>
  <c r="I14" i="2"/>
  <c r="A35" i="4" l="1"/>
  <c r="D52" i="4"/>
  <c r="D50" i="4"/>
  <c r="E50" i="4"/>
  <c r="F50" i="4" s="1"/>
  <c r="A13" i="3"/>
  <c r="A18" i="3"/>
  <c r="A11" i="3"/>
  <c r="E54" i="3"/>
  <c r="D56" i="3"/>
  <c r="D54" i="3"/>
  <c r="D44" i="2"/>
  <c r="A21" i="2"/>
  <c r="A29" i="2"/>
  <c r="A22" i="2"/>
  <c r="A33" i="2"/>
  <c r="A14" i="2"/>
  <c r="A37" i="2"/>
  <c r="A31" i="2"/>
  <c r="A25" i="2"/>
  <c r="A13" i="2"/>
  <c r="A32" i="2"/>
  <c r="A10" i="2"/>
  <c r="A26" i="2"/>
  <c r="A15" i="2"/>
  <c r="A38" i="2"/>
  <c r="A35" i="2"/>
  <c r="A24" i="2"/>
  <c r="A18" i="2"/>
  <c r="A30" i="2"/>
  <c r="A27" i="2"/>
  <c r="D43" i="2"/>
  <c r="D45" i="2"/>
  <c r="A12" i="2"/>
  <c r="A17" i="2"/>
  <c r="A16" i="2"/>
  <c r="A34" i="2"/>
  <c r="A19" i="2"/>
  <c r="A36" i="2"/>
  <c r="A20" i="2"/>
  <c r="A39" i="2"/>
  <c r="F42" i="2"/>
  <c r="E43" i="2"/>
  <c r="E46" i="2" s="1"/>
  <c r="A23" i="3"/>
  <c r="A9" i="3"/>
  <c r="A19" i="3"/>
  <c r="A36" i="3"/>
  <c r="A17" i="3"/>
  <c r="A20" i="3"/>
  <c r="A16" i="3"/>
  <c r="A27" i="3"/>
  <c r="A28" i="3"/>
  <c r="A30" i="3"/>
  <c r="A25" i="3"/>
  <c r="A22" i="3"/>
  <c r="A37" i="3"/>
  <c r="A14" i="3"/>
  <c r="A21" i="3"/>
  <c r="A33" i="3"/>
  <c r="A12" i="3"/>
  <c r="A29" i="3"/>
  <c r="A15" i="3"/>
  <c r="A32" i="3"/>
  <c r="A34" i="3"/>
  <c r="A10" i="3"/>
  <c r="A26" i="3"/>
  <c r="A39" i="3"/>
  <c r="A38" i="3"/>
  <c r="A24" i="3"/>
  <c r="F53" i="3"/>
  <c r="E55" i="3"/>
  <c r="A19" i="4"/>
  <c r="A31" i="4"/>
  <c r="A29" i="4"/>
  <c r="A36" i="4"/>
  <c r="A30" i="4"/>
  <c r="A22" i="4"/>
  <c r="A21" i="4"/>
  <c r="A9" i="4"/>
  <c r="A32" i="4"/>
  <c r="A23" i="4"/>
  <c r="A17" i="4"/>
  <c r="A24" i="4"/>
  <c r="A38" i="4"/>
  <c r="A18" i="4"/>
  <c r="A15" i="4"/>
  <c r="A13" i="4"/>
  <c r="A39" i="4"/>
  <c r="A20" i="4"/>
  <c r="A27" i="4"/>
  <c r="A11" i="4"/>
  <c r="A14" i="4"/>
  <c r="A25" i="4"/>
  <c r="A12" i="4"/>
  <c r="A10" i="4"/>
  <c r="A34" i="4"/>
  <c r="A16" i="4"/>
  <c r="A26" i="4"/>
  <c r="A28" i="4"/>
  <c r="F49" i="4"/>
  <c r="F51" i="4" l="1"/>
  <c r="E53" i="4"/>
  <c r="D46" i="2"/>
  <c r="F45" i="2"/>
  <c r="F43" i="2"/>
  <c r="F44" i="2" s="1"/>
  <c r="E44" i="2"/>
  <c r="F54" i="3"/>
  <c r="F55" i="3" s="1"/>
  <c r="E57" i="3"/>
  <c r="D57" i="3"/>
  <c r="F56" i="3"/>
  <c r="D55" i="3"/>
  <c r="D51" i="4"/>
  <c r="D53" i="4"/>
  <c r="F52" i="4"/>
  <c r="F53" i="4" s="1"/>
  <c r="E51" i="4"/>
  <c r="F46" i="2" l="1"/>
  <c r="F57" i="3"/>
</calcChain>
</file>

<file path=xl/sharedStrings.xml><?xml version="1.0" encoding="utf-8"?>
<sst xmlns="http://schemas.openxmlformats.org/spreadsheetml/2006/main" count="447" uniqueCount="77">
  <si>
    <t>Rang</t>
  </si>
  <si>
    <t>Nom et Prénoms</t>
  </si>
  <si>
    <t>Sexe</t>
  </si>
  <si>
    <t>Ecrit</t>
  </si>
  <si>
    <t>Copie</t>
  </si>
  <si>
    <t>E E</t>
  </si>
  <si>
    <t>Math</t>
  </si>
  <si>
    <t>Edhc</t>
  </si>
  <si>
    <t>Total</t>
  </si>
  <si>
    <t>G</t>
  </si>
  <si>
    <t>F</t>
  </si>
  <si>
    <t>TRAORE SOULANYLA BERNARD</t>
  </si>
  <si>
    <t>SILUE KINAFO KOROTOUM</t>
  </si>
  <si>
    <t>TOE DOMAGUI DRAMANE</t>
  </si>
  <si>
    <t>TOURE KATCHINNINBIE ABOUBACAR</t>
  </si>
  <si>
    <t>T</t>
  </si>
  <si>
    <t>EFFECTIF</t>
  </si>
  <si>
    <t>ONT COMPOSE</t>
  </si>
  <si>
    <t>ABSENTS</t>
  </si>
  <si>
    <t>ONT OBTENU LA MOYENNE SUR 10</t>
  </si>
  <si>
    <t>POURCENTAGE DE REUSSITE</t>
  </si>
  <si>
    <t>LE MAÎTRE</t>
  </si>
  <si>
    <t>LE DIRECTEUR</t>
  </si>
  <si>
    <t>M. Kouadio  Amadou</t>
  </si>
  <si>
    <t>M. Doumbia Adama</t>
  </si>
  <si>
    <t>Orth</t>
  </si>
  <si>
    <t>Ecri</t>
  </si>
  <si>
    <t>Cop</t>
  </si>
  <si>
    <t>EFFECTIF DE LA CLASSE</t>
  </si>
  <si>
    <r>
      <t>G</t>
    </r>
    <r>
      <rPr>
        <b/>
        <sz val="1"/>
        <color theme="0"/>
        <rFont val="Times New Roman"/>
        <family val="1"/>
      </rPr>
      <t>arçon</t>
    </r>
  </si>
  <si>
    <r>
      <t>F</t>
    </r>
    <r>
      <rPr>
        <b/>
        <sz val="1"/>
        <color theme="0"/>
        <rFont val="Times New Roman"/>
        <family val="1"/>
      </rPr>
      <t>ille</t>
    </r>
  </si>
  <si>
    <r>
      <t>T</t>
    </r>
    <r>
      <rPr>
        <b/>
        <sz val="1"/>
        <color theme="0"/>
        <rFont val="Times New Roman"/>
        <family val="1"/>
      </rPr>
      <t>otal</t>
    </r>
  </si>
  <si>
    <t>Garçon</t>
  </si>
  <si>
    <t>Fille</t>
  </si>
  <si>
    <t>Moy1</t>
  </si>
  <si>
    <t>Moy2</t>
  </si>
  <si>
    <t>Moy3</t>
  </si>
  <si>
    <t>Moy4</t>
  </si>
  <si>
    <t>MGA</t>
  </si>
  <si>
    <t>Fait à Bouaké le 28/05/2021</t>
  </si>
  <si>
    <t>RESULTATS DE FIN D'ANNEE</t>
  </si>
  <si>
    <t>SGCKMM XVUOQQIDY</t>
  </si>
  <si>
    <t>KECBGLO WJVBBAZ</t>
  </si>
  <si>
    <t>EUTVPAD WOFGI</t>
  </si>
  <si>
    <t>ZSDWN DCAJEKYKG</t>
  </si>
  <si>
    <t>GYOELDTUX KEUIIGZJ</t>
  </si>
  <si>
    <t>ZIRUSMAPE VFHGQ GVREZ YSFL</t>
  </si>
  <si>
    <t>KHDOSH ZVGM DVUORIM</t>
  </si>
  <si>
    <t>HDB FQGTRG</t>
  </si>
  <si>
    <t>CCITMKT MLQOACSA</t>
  </si>
  <si>
    <t>RQEDA POSRED</t>
  </si>
  <si>
    <t>SHUTJDT DMVLV</t>
  </si>
  <si>
    <t>KFMDQ WDJNTUX</t>
  </si>
  <si>
    <t>OPUBO ZDG RDMYCB TKAHTF</t>
  </si>
  <si>
    <t>HLUVLGG RTI XOPMYMMI A.</t>
  </si>
  <si>
    <t>N?HCLPMBG M?CJINQKE GSTCM</t>
  </si>
  <si>
    <t>AIAQXCBS LKXOVOE</t>
  </si>
  <si>
    <t>BFSOVU BYCTKC</t>
  </si>
  <si>
    <t>VBLRJR CADKAXB</t>
  </si>
  <si>
    <t>JVJCUV PZMWJ DVCORA</t>
  </si>
  <si>
    <t>PFHL WWIAGKA</t>
  </si>
  <si>
    <t>RNLIAT KLPYUH</t>
  </si>
  <si>
    <t>OUTCO VPJDUV</t>
  </si>
  <si>
    <t>OYDA QLAKESG</t>
  </si>
  <si>
    <t>KQBHZXY LGPSY</t>
  </si>
  <si>
    <t>WGFEKU BGJODBZMV</t>
  </si>
  <si>
    <t>KKIOJM FMUEDZS</t>
  </si>
  <si>
    <t>MGFPGP UYIMKUNJO CVCFAYG</t>
  </si>
  <si>
    <t>KJMDQ CEISKBVU</t>
  </si>
  <si>
    <t>SRN GLFTY WAQU MXOELD KWFBVNO</t>
  </si>
  <si>
    <t>YAI R. KTBOBJ</t>
  </si>
  <si>
    <t>XRWAF BQAOEV DWGRUBPA</t>
  </si>
  <si>
    <t xml:space="preserve">RESULTATS DE LA COMPOSITION N° 3 </t>
  </si>
  <si>
    <t xml:space="preserve">RESULTATS DE LA COMPOSITION N° 2 </t>
  </si>
  <si>
    <t xml:space="preserve">RESULTATS DE LA COMPOSITION N°1 </t>
  </si>
  <si>
    <t xml:space="preserve">RESULTATS DE LA COMPOSITION N° 4 </t>
  </si>
  <si>
    <t>CP2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</si>
</sst>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1]0&quot;er&quot;;0&quot;è&quot;"/>
    <numFmt numFmtId="165" formatCode="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MS Gothic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6" tint="-0.499984740745262"/>
      <name val="Times New Roman"/>
      <family val="1"/>
    </font>
    <font>
      <sz val="12"/>
      <color rgb="FF002060"/>
      <name val="Times New Roman"/>
      <family val="1"/>
    </font>
    <font>
      <sz val="12"/>
      <color rgb="FFFF0000"/>
      <name val="Times New Roman"/>
      <family val="1"/>
    </font>
    <font>
      <sz val="12"/>
      <name val="Calibri"/>
      <family val="2"/>
      <scheme val="minor"/>
    </font>
    <font>
      <i/>
      <u/>
      <sz val="12"/>
      <name val="Times New Roman"/>
      <family val="1"/>
    </font>
    <font>
      <sz val="9"/>
      <name val="Times New Roman"/>
      <family val="1"/>
    </font>
    <font>
      <i/>
      <u/>
      <sz val="10"/>
      <name val="Times New Roman"/>
      <family val="1"/>
    </font>
    <font>
      <b/>
      <i/>
      <u/>
      <sz val="10"/>
      <name val="Times New Roman"/>
      <family val="1"/>
    </font>
    <font>
      <sz val="16"/>
      <name val="Edwardian Script ITC"/>
      <family val="4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Calibri"/>
      <family val="2"/>
    </font>
    <font>
      <i/>
      <sz val="12"/>
      <name val="Times New Roman"/>
      <family val="1"/>
    </font>
    <font>
      <b/>
      <i/>
      <u/>
      <sz val="12"/>
      <name val="Times New Roman"/>
      <family val="1"/>
    </font>
    <font>
      <sz val="12"/>
      <color theme="0"/>
      <name val="Times New Roman"/>
      <family val="1"/>
    </font>
    <font>
      <b/>
      <sz val="1"/>
      <color theme="0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sz val="14"/>
      <name val="Times New Roman"/>
      <family val="1"/>
    </font>
    <font>
      <sz val="12"/>
      <color rgb="FFFF0000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1" applyFont="1"/>
    <xf numFmtId="0" fontId="3" fillId="0" borderId="0" xfId="1" applyFont="1" applyAlignment="1"/>
    <xf numFmtId="0" fontId="2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164" fontId="4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shrinkToFit="1"/>
    </xf>
    <xf numFmtId="0" fontId="4" fillId="0" borderId="4" xfId="1" applyFont="1" applyBorder="1" applyAlignment="1">
      <alignment horizontal="center" vertical="center" wrapText="1"/>
    </xf>
    <xf numFmtId="165" fontId="4" fillId="0" borderId="4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shrinkToFit="1"/>
    </xf>
    <xf numFmtId="0" fontId="8" fillId="0" borderId="4" xfId="1" applyFont="1" applyFill="1" applyBorder="1" applyAlignment="1">
      <alignment horizontal="center" vertical="center" wrapText="1"/>
    </xf>
    <xf numFmtId="165" fontId="4" fillId="0" borderId="4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/>
    </xf>
    <xf numFmtId="165" fontId="4" fillId="0" borderId="5" xfId="1" applyNumberFormat="1" applyFont="1" applyBorder="1" applyAlignment="1">
      <alignment horizontal="center" vertic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center" vertical="center"/>
    </xf>
    <xf numFmtId="0" fontId="4" fillId="0" borderId="0" xfId="1" applyFont="1" applyBorder="1"/>
    <xf numFmtId="0" fontId="5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14" fontId="4" fillId="0" borderId="0" xfId="1" applyNumberFormat="1" applyFont="1" applyAlignment="1">
      <alignment horizontal="center"/>
    </xf>
    <xf numFmtId="0" fontId="9" fillId="0" borderId="8" xfId="1" applyFont="1" applyBorder="1" applyAlignment="1"/>
    <xf numFmtId="0" fontId="9" fillId="0" borderId="9" xfId="1" applyFont="1" applyBorder="1" applyAlignment="1">
      <alignment horizontal="center" vertical="center"/>
    </xf>
    <xf numFmtId="0" fontId="9" fillId="0" borderId="4" xfId="1" applyFont="1" applyBorder="1" applyAlignment="1">
      <alignment horizontal="center"/>
    </xf>
    <xf numFmtId="0" fontId="4" fillId="0" borderId="7" xfId="1" applyFont="1" applyBorder="1" applyAlignment="1"/>
    <xf numFmtId="0" fontId="9" fillId="0" borderId="10" xfId="1" applyFont="1" applyBorder="1" applyAlignment="1"/>
    <xf numFmtId="0" fontId="9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10" xfId="1" applyFont="1" applyBorder="1"/>
    <xf numFmtId="0" fontId="4" fillId="0" borderId="7" xfId="1" applyFont="1" applyBorder="1"/>
    <xf numFmtId="0" fontId="9" fillId="0" borderId="12" xfId="1" applyFont="1" applyBorder="1"/>
    <xf numFmtId="0" fontId="9" fillId="0" borderId="13" xfId="1" applyFont="1" applyBorder="1" applyAlignment="1">
      <alignment horizontal="center" vertical="center"/>
    </xf>
    <xf numFmtId="9" fontId="9" fillId="0" borderId="5" xfId="2" applyFont="1" applyBorder="1" applyAlignment="1">
      <alignment horizontal="center"/>
    </xf>
    <xf numFmtId="14" fontId="11" fillId="0" borderId="0" xfId="1" applyNumberFormat="1" applyFont="1"/>
    <xf numFmtId="14" fontId="2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18" fillId="0" borderId="4" xfId="1" applyFont="1" applyBorder="1" applyAlignment="1">
      <alignment horizontal="center" vertical="center" wrapText="1"/>
    </xf>
    <xf numFmtId="165" fontId="8" fillId="0" borderId="4" xfId="1" applyNumberFormat="1" applyFont="1" applyFill="1" applyBorder="1" applyAlignment="1">
      <alignment horizontal="center"/>
    </xf>
    <xf numFmtId="2" fontId="5" fillId="0" borderId="4" xfId="1" applyNumberFormat="1" applyFont="1" applyFill="1" applyBorder="1" applyAlignment="1">
      <alignment horizontal="center"/>
    </xf>
    <xf numFmtId="165" fontId="8" fillId="0" borderId="4" xfId="1" applyNumberFormat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0" fontId="19" fillId="0" borderId="4" xfId="1" applyFont="1" applyBorder="1" applyAlignment="1">
      <alignment shrinkToFit="1"/>
    </xf>
    <xf numFmtId="0" fontId="19" fillId="0" borderId="5" xfId="1" applyFont="1" applyBorder="1" applyAlignment="1">
      <alignment shrinkToFit="1"/>
    </xf>
    <xf numFmtId="0" fontId="18" fillId="0" borderId="5" xfId="1" applyFont="1" applyBorder="1" applyAlignment="1">
      <alignment horizontal="center" vertical="center" wrapText="1"/>
    </xf>
    <xf numFmtId="165" fontId="8" fillId="0" borderId="5" xfId="1" applyNumberFormat="1" applyFont="1" applyFill="1" applyBorder="1" applyAlignment="1">
      <alignment horizontal="center"/>
    </xf>
    <xf numFmtId="2" fontId="5" fillId="0" borderId="5" xfId="1" applyNumberFormat="1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shrinkToFit="1"/>
    </xf>
    <xf numFmtId="0" fontId="18" fillId="0" borderId="0" xfId="1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5" fillId="0" borderId="8" xfId="1" applyFont="1" applyBorder="1" applyAlignment="1"/>
    <xf numFmtId="0" fontId="4" fillId="0" borderId="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0" xfId="1" applyFont="1" applyBorder="1" applyAlignment="1"/>
    <xf numFmtId="0" fontId="4" fillId="0" borderId="1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0" xfId="1" applyFont="1" applyBorder="1"/>
    <xf numFmtId="0" fontId="5" fillId="0" borderId="12" xfId="1" applyFont="1" applyBorder="1"/>
    <xf numFmtId="0" fontId="4" fillId="0" borderId="13" xfId="1" applyFont="1" applyBorder="1" applyAlignment="1">
      <alignment horizontal="center" vertical="center"/>
    </xf>
    <xf numFmtId="9" fontId="4" fillId="0" borderId="5" xfId="2" applyFont="1" applyBorder="1" applyAlignment="1">
      <alignment horizontal="center"/>
    </xf>
    <xf numFmtId="14" fontId="4" fillId="0" borderId="0" xfId="1" applyNumberFormat="1" applyFont="1"/>
    <xf numFmtId="0" fontId="5" fillId="0" borderId="0" xfId="1" applyFont="1" applyBorder="1"/>
    <xf numFmtId="9" fontId="4" fillId="0" borderId="0" xfId="2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0" fillId="0" borderId="0" xfId="1" applyFont="1"/>
    <xf numFmtId="14" fontId="20" fillId="0" borderId="0" xfId="1" applyNumberFormat="1" applyFont="1" applyAlignment="1">
      <alignment horizontal="center" vertical="center"/>
    </xf>
    <xf numFmtId="0" fontId="2" fillId="0" borderId="0" xfId="1" applyFont="1" applyFill="1"/>
    <xf numFmtId="0" fontId="21" fillId="0" borderId="0" xfId="1" applyFont="1" applyFill="1" applyBorder="1" applyAlignment="1">
      <alignment horizontal="center"/>
    </xf>
    <xf numFmtId="2" fontId="21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3" fillId="0" borderId="4" xfId="1" applyFont="1" applyBorder="1" applyAlignment="1">
      <alignment horizontal="center"/>
    </xf>
    <xf numFmtId="0" fontId="23" fillId="0" borderId="4" xfId="1" applyFont="1" applyFill="1" applyBorder="1" applyAlignment="1">
      <alignment horizontal="center"/>
    </xf>
    <xf numFmtId="9" fontId="23" fillId="0" borderId="5" xfId="2" applyFont="1" applyBorder="1" applyAlignment="1">
      <alignment horizontal="center"/>
    </xf>
    <xf numFmtId="0" fontId="24" fillId="0" borderId="0" xfId="1" applyFont="1"/>
    <xf numFmtId="9" fontId="24" fillId="0" borderId="0" xfId="1" applyNumberFormat="1" applyFont="1"/>
    <xf numFmtId="0" fontId="26" fillId="0" borderId="4" xfId="1" applyFont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shrinkToFit="1"/>
    </xf>
    <xf numFmtId="0" fontId="27" fillId="0" borderId="4" xfId="1" applyFont="1" applyBorder="1" applyAlignment="1">
      <alignment horizontal="center" vertical="center" wrapText="1"/>
    </xf>
    <xf numFmtId="0" fontId="23" fillId="0" borderId="4" xfId="1" applyFont="1" applyBorder="1" applyAlignment="1">
      <alignment shrinkToFi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64" fontId="4" fillId="0" borderId="11" xfId="1" applyNumberFormat="1" applyFont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center" vertical="center"/>
    </xf>
    <xf numFmtId="2" fontId="5" fillId="0" borderId="19" xfId="1" applyNumberFormat="1" applyFont="1" applyBorder="1" applyAlignment="1">
      <alignment horizontal="center"/>
    </xf>
    <xf numFmtId="0" fontId="15" fillId="0" borderId="21" xfId="1" applyFont="1" applyBorder="1" applyAlignment="1">
      <alignment horizontal="center" vertical="center" shrinkToFit="1"/>
    </xf>
    <xf numFmtId="0" fontId="15" fillId="0" borderId="22" xfId="1" applyFont="1" applyBorder="1" applyAlignment="1">
      <alignment horizontal="center" vertical="center" shrinkToFit="1"/>
    </xf>
    <xf numFmtId="0" fontId="16" fillId="0" borderId="22" xfId="1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center" vertical="center" shrinkToFit="1"/>
    </xf>
    <xf numFmtId="0" fontId="17" fillId="0" borderId="23" xfId="1" applyFont="1" applyBorder="1" applyAlignment="1">
      <alignment horizontal="center" vertical="center" shrinkToFit="1"/>
    </xf>
    <xf numFmtId="164" fontId="4" fillId="0" borderId="24" xfId="1" applyNumberFormat="1" applyFont="1" applyBorder="1" applyAlignment="1">
      <alignment horizontal="center" vertical="center"/>
    </xf>
    <xf numFmtId="0" fontId="4" fillId="0" borderId="25" xfId="1" applyFont="1" applyBorder="1" applyAlignment="1">
      <alignment shrinkToFit="1"/>
    </xf>
    <xf numFmtId="0" fontId="18" fillId="0" borderId="25" xfId="1" applyFont="1" applyBorder="1" applyAlignment="1">
      <alignment horizontal="center" vertical="center" wrapText="1"/>
    </xf>
    <xf numFmtId="165" fontId="4" fillId="0" borderId="25" xfId="1" applyNumberFormat="1" applyFont="1" applyBorder="1" applyAlignment="1">
      <alignment horizontal="center" vertical="center"/>
    </xf>
    <xf numFmtId="165" fontId="4" fillId="0" borderId="25" xfId="1" applyNumberFormat="1" applyFont="1" applyFill="1" applyBorder="1" applyAlignment="1">
      <alignment horizontal="center" vertical="center"/>
    </xf>
    <xf numFmtId="2" fontId="5" fillId="0" borderId="26" xfId="1" applyNumberFormat="1" applyFont="1" applyBorder="1" applyAlignment="1">
      <alignment horizontal="center"/>
    </xf>
    <xf numFmtId="2" fontId="5" fillId="0" borderId="19" xfId="1" applyNumberFormat="1" applyFont="1" applyFill="1" applyBorder="1" applyAlignment="1">
      <alignment horizontal="center"/>
    </xf>
    <xf numFmtId="164" fontId="4" fillId="0" borderId="24" xfId="1" applyNumberFormat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shrinkToFit="1"/>
    </xf>
    <xf numFmtId="0" fontId="26" fillId="0" borderId="25" xfId="1" applyFont="1" applyFill="1" applyBorder="1" applyAlignment="1">
      <alignment horizontal="center" vertical="center" wrapText="1"/>
    </xf>
    <xf numFmtId="165" fontId="8" fillId="0" borderId="25" xfId="1" applyNumberFormat="1" applyFont="1" applyFill="1" applyBorder="1" applyAlignment="1">
      <alignment horizontal="center"/>
    </xf>
    <xf numFmtId="2" fontId="5" fillId="0" borderId="26" xfId="1" applyNumberFormat="1" applyFont="1" applyFill="1" applyBorder="1" applyAlignment="1">
      <alignment horizontal="center"/>
    </xf>
    <xf numFmtId="2" fontId="5" fillId="0" borderId="27" xfId="1" applyNumberFormat="1" applyFont="1" applyFill="1" applyBorder="1" applyAlignment="1">
      <alignment horizontal="center"/>
    </xf>
    <xf numFmtId="0" fontId="8" fillId="0" borderId="25" xfId="1" applyFont="1" applyBorder="1" applyAlignment="1">
      <alignment shrinkToFit="1"/>
    </xf>
    <xf numFmtId="0" fontId="26" fillId="0" borderId="25" xfId="1" applyFont="1" applyBorder="1" applyAlignment="1">
      <alignment horizontal="center" vertical="center" wrapText="1"/>
    </xf>
    <xf numFmtId="165" fontId="8" fillId="0" borderId="25" xfId="1" applyNumberFormat="1" applyFont="1" applyBorder="1" applyAlignment="1">
      <alignment horizontal="center"/>
    </xf>
    <xf numFmtId="164" fontId="4" fillId="0" borderId="13" xfId="1" applyNumberFormat="1" applyFont="1" applyBorder="1" applyAlignment="1">
      <alignment horizontal="center" vertical="center"/>
    </xf>
    <xf numFmtId="2" fontId="7" fillId="0" borderId="19" xfId="1" applyNumberFormat="1" applyFont="1" applyBorder="1" applyAlignment="1">
      <alignment horizontal="center" vertical="center"/>
    </xf>
    <xf numFmtId="2" fontId="7" fillId="0" borderId="19" xfId="1" applyNumberFormat="1" applyFont="1" applyFill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/>
    </xf>
    <xf numFmtId="0" fontId="4" fillId="0" borderId="4" xfId="1" applyFont="1" applyFill="1" applyBorder="1" applyAlignment="1">
      <alignment shrinkToFit="1"/>
    </xf>
    <xf numFmtId="0" fontId="18" fillId="0" borderId="4" xfId="1" applyFont="1" applyFill="1" applyBorder="1" applyAlignment="1">
      <alignment horizontal="center" vertical="center" wrapText="1"/>
    </xf>
    <xf numFmtId="2" fontId="2" fillId="0" borderId="0" xfId="1" applyNumberFormat="1" applyFont="1"/>
    <xf numFmtId="0" fontId="25" fillId="0" borderId="19" xfId="1" applyFont="1" applyBorder="1" applyAlignment="1">
      <alignment horizontal="center" vertical="center" wrapText="1"/>
    </xf>
    <xf numFmtId="0" fontId="25" fillId="0" borderId="20" xfId="1" applyFont="1" applyBorder="1" applyAlignment="1">
      <alignment horizontal="center" vertical="center"/>
    </xf>
    <xf numFmtId="0" fontId="25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0" xfId="1" applyFont="1" applyBorder="1" applyAlignment="1">
      <alignment horizontal="right" indent="1"/>
    </xf>
    <xf numFmtId="0" fontId="5" fillId="0" borderId="11" xfId="1" applyFont="1" applyBorder="1" applyAlignment="1">
      <alignment horizontal="right" indent="1"/>
    </xf>
    <xf numFmtId="0" fontId="5" fillId="0" borderId="12" xfId="1" applyFont="1" applyBorder="1" applyAlignment="1">
      <alignment horizontal="right" indent="1"/>
    </xf>
    <xf numFmtId="0" fontId="5" fillId="0" borderId="13" xfId="1" applyFont="1" applyBorder="1" applyAlignment="1">
      <alignment horizontal="right" indent="1"/>
    </xf>
    <xf numFmtId="0" fontId="4" fillId="0" borderId="17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5" fillId="0" borderId="8" xfId="1" applyFont="1" applyBorder="1" applyAlignment="1">
      <alignment horizontal="right" indent="1"/>
    </xf>
    <xf numFmtId="0" fontId="5" fillId="0" borderId="9" xfId="1" applyFont="1" applyBorder="1" applyAlignment="1">
      <alignment horizontal="right" indent="1"/>
    </xf>
  </cellXfs>
  <cellStyles count="3">
    <cellStyle name="Normal" xfId="0" builtinId="0"/>
    <cellStyle name="Normal 2" xfId="1"/>
    <cellStyle name="Pourcentage 2" xfId="2"/>
  </cellStyles>
  <dxfs count="8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[=1]0&quot;er&quot;;0&quot;è&quot;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double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Times New Roman"/>
        <scheme val="none"/>
      </font>
      <numFmt numFmtId="165" formatCode="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[=1]0&quot;er&quot;;0&quot;è&quot;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double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Times New Roman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[=1]0&quot;er&quot;;0&quot;è&quot;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double">
          <color indexed="64"/>
        </left>
        <right style="thin">
          <color indexed="64"/>
        </right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Times New Roman"/>
        <scheme val="none"/>
      </font>
      <numFmt numFmtId="165" formatCode="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Times New Roman"/>
        <scheme val="none"/>
      </font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[=1]0&quot;er&quot;;0&quot;è&quot;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double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49998474074526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Times New Roman"/>
        <scheme val="none"/>
      </font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[=1]0&quot;er&quot;;0&quot;è&quot;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double">
          <color indexed="64"/>
        </left>
        <right style="thin">
          <color indexed="64"/>
        </right>
        <top style="double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theme="0"/>
      </font>
    </dxf>
    <dxf>
      <font>
        <b val="0"/>
        <i val="0"/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2</xdr:row>
      <xdr:rowOff>114300</xdr:rowOff>
    </xdr:from>
    <xdr:to>
      <xdr:col>9</xdr:col>
      <xdr:colOff>0</xdr:colOff>
      <xdr:row>2</xdr:row>
      <xdr:rowOff>114300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5686425" y="4381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2</xdr:row>
      <xdr:rowOff>114300</xdr:rowOff>
    </xdr:from>
    <xdr:to>
      <xdr:col>9</xdr:col>
      <xdr:colOff>0</xdr:colOff>
      <xdr:row>2</xdr:row>
      <xdr:rowOff>114300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6134100" y="4953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0</xdr:row>
      <xdr:rowOff>19051</xdr:rowOff>
    </xdr:from>
    <xdr:to>
      <xdr:col>7</xdr:col>
      <xdr:colOff>383198</xdr:colOff>
      <xdr:row>0</xdr:row>
      <xdr:rowOff>126207</xdr:rowOff>
    </xdr:to>
    <xdr:pic>
      <xdr:nvPicPr>
        <xdr:cNvPr id="2" name="Image 1" descr="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8701" y="19051"/>
          <a:ext cx="830872" cy="10715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600075</xdr:colOff>
      <xdr:row>2</xdr:row>
      <xdr:rowOff>114300</xdr:rowOff>
    </xdr:from>
    <xdr:to>
      <xdr:col>9</xdr:col>
      <xdr:colOff>0</xdr:colOff>
      <xdr:row>2</xdr:row>
      <xdr:rowOff>114300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6181725" y="6096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0</xdr:row>
      <xdr:rowOff>19051</xdr:rowOff>
    </xdr:from>
    <xdr:to>
      <xdr:col>7</xdr:col>
      <xdr:colOff>383198</xdr:colOff>
      <xdr:row>0</xdr:row>
      <xdr:rowOff>126207</xdr:rowOff>
    </xdr:to>
    <xdr:pic>
      <xdr:nvPicPr>
        <xdr:cNvPr id="2" name="Image 1" descr="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8701" y="19051"/>
          <a:ext cx="830872" cy="10715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7</xdr:col>
      <xdr:colOff>0</xdr:colOff>
      <xdr:row>2</xdr:row>
      <xdr:rowOff>114300</xdr:rowOff>
    </xdr:from>
    <xdr:to>
      <xdr:col>7</xdr:col>
      <xdr:colOff>0</xdr:colOff>
      <xdr:row>2</xdr:row>
      <xdr:rowOff>114300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6181725" y="6096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6</xdr:col>
      <xdr:colOff>1</xdr:colOff>
      <xdr:row>0</xdr:row>
      <xdr:rowOff>19051</xdr:rowOff>
    </xdr:from>
    <xdr:to>
      <xdr:col>7</xdr:col>
      <xdr:colOff>383198</xdr:colOff>
      <xdr:row>0</xdr:row>
      <xdr:rowOff>126207</xdr:rowOff>
    </xdr:to>
    <xdr:pic>
      <xdr:nvPicPr>
        <xdr:cNvPr id="5" name="Image 4" descr="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8701" y="19051"/>
          <a:ext cx="830872" cy="10715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600075</xdr:colOff>
      <xdr:row>2</xdr:row>
      <xdr:rowOff>114300</xdr:rowOff>
    </xdr:from>
    <xdr:to>
      <xdr:col>9</xdr:col>
      <xdr:colOff>0</xdr:colOff>
      <xdr:row>2</xdr:row>
      <xdr:rowOff>114300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6181725" y="6096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0</xdr:row>
      <xdr:rowOff>19051</xdr:rowOff>
    </xdr:from>
    <xdr:to>
      <xdr:col>7</xdr:col>
      <xdr:colOff>497498</xdr:colOff>
      <xdr:row>0</xdr:row>
      <xdr:rowOff>126207</xdr:rowOff>
    </xdr:to>
    <xdr:pic>
      <xdr:nvPicPr>
        <xdr:cNvPr id="2" name="Image 1" descr="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8701" y="19051"/>
          <a:ext cx="830872" cy="10715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7</xdr:col>
      <xdr:colOff>0</xdr:colOff>
      <xdr:row>2</xdr:row>
      <xdr:rowOff>114300</xdr:rowOff>
    </xdr:from>
    <xdr:to>
      <xdr:col>7</xdr:col>
      <xdr:colOff>0</xdr:colOff>
      <xdr:row>2</xdr:row>
      <xdr:rowOff>114300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5286375" y="6096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5" name="Tableau5" displayName="Tableau5" ref="A8:J39" totalsRowShown="0" headerRowDxfId="77" headerRowBorderDxfId="76" tableBorderDxfId="75" totalsRowBorderDxfId="74" headerRowCellStyle="Normal 2">
  <autoFilter ref="A8:J39"/>
  <tableColumns count="10">
    <tableColumn id="1" name="Rang" dataDxfId="73" dataCellStyle="Normal 2">
      <calculatedColumnFormula>IFERROR(RANK(J9,$J$9:$J$39),"")</calculatedColumnFormula>
    </tableColumn>
    <tableColumn id="2" name="Nom et Prénoms" dataDxfId="72" dataCellStyle="Normal 2"/>
    <tableColumn id="3" name="Sexe" dataDxfId="71" dataCellStyle="Normal 2"/>
    <tableColumn id="4" name="Ecrit" dataDxfId="70" dataCellStyle="Normal 2"/>
    <tableColumn id="5" name="Copie" dataDxfId="69" dataCellStyle="Normal 2"/>
    <tableColumn id="6" name="E E" dataDxfId="68" dataCellStyle="Normal 2"/>
    <tableColumn id="7" name="Math" dataDxfId="67" dataCellStyle="Normal 2"/>
    <tableColumn id="8" name="Edhc" dataDxfId="66" dataCellStyle="Normal 2"/>
    <tableColumn id="9" name="Total" dataDxfId="65" dataCellStyle="Normal 2">
      <calculatedColumnFormula>IF(H9="","",IF(G9="","",IF(F9="","",IF(E9="","",IF(D9="","",SUM(D9:H9))))))</calculatedColumnFormula>
    </tableColumn>
    <tableColumn id="10" name="Moy1" dataDxfId="64" dataCellStyle="Normal 2">
      <calculatedColumnFormula>IFERROR(AVERAGE(D9:H9),"")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A8:J39" totalsRowShown="0" headerRowDxfId="61" dataDxfId="59" headerRowBorderDxfId="60" tableBorderDxfId="58" totalsRowBorderDxfId="57" headerRowCellStyle="Normal 2" dataCellStyle="Normal 2">
  <autoFilter ref="A8:J39"/>
  <tableColumns count="10">
    <tableColumn id="1" name="Rang" dataDxfId="56" dataCellStyle="Normal 2">
      <calculatedColumnFormula>IFERROR(RANK(J9,$J$9:$J$50),"")</calculatedColumnFormula>
    </tableColumn>
    <tableColumn id="2" name="Nom et Prénoms" dataDxfId="55" dataCellStyle="Normal 2"/>
    <tableColumn id="3" name="Sexe" dataDxfId="54" dataCellStyle="Normal 2"/>
    <tableColumn id="4" name="Orth" dataDxfId="53" dataCellStyle="Normal 2"/>
    <tableColumn id="5" name="E E" dataDxfId="52" dataCellStyle="Normal 2"/>
    <tableColumn id="6" name="Ecri" dataDxfId="51" dataCellStyle="Normal 2"/>
    <tableColumn id="7" name="Cop" dataDxfId="50" dataCellStyle="Normal 2"/>
    <tableColumn id="8" name="Math" dataDxfId="49" dataCellStyle="Normal 2"/>
    <tableColumn id="9" name="Total" dataDxfId="48" dataCellStyle="Normal 2">
      <calculatedColumnFormula>IF(H9="","",IF(G9="","",IF(F9="","",IF(E9="","",IF(D9="","",SUM(D9:H9))))))</calculatedColumnFormula>
    </tableColumn>
    <tableColumn id="10" name="Moy2" dataDxfId="47" dataCellStyle="Normal 2">
      <calculatedColumnFormula>IFERROR(AVERAGE(D9:H9),"")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8:J46" totalsRowShown="0" headerRowDxfId="44" dataDxfId="42" headerRowBorderDxfId="43" tableBorderDxfId="41" totalsRowBorderDxfId="40" headerRowCellStyle="Normal 2" dataCellStyle="Normal 2">
  <autoFilter ref="A8:J46"/>
  <tableColumns count="10">
    <tableColumn id="1" name="Rang" dataDxfId="39" dataCellStyle="Normal 2">
      <calculatedColumnFormula>IFERROR(RANK(J9,$J$9:$J$46),"")</calculatedColumnFormula>
    </tableColumn>
    <tableColumn id="2" name="Nom et Prénoms" dataDxfId="38" dataCellStyle="Normal 2"/>
    <tableColumn id="3" name="Sexe" dataDxfId="37" dataCellStyle="Normal 2"/>
    <tableColumn id="4" name="Orth" dataDxfId="36" dataCellStyle="Normal 2"/>
    <tableColumn id="5" name="E E" dataDxfId="35" dataCellStyle="Normal 2"/>
    <tableColumn id="6" name="Ecri" dataDxfId="34" dataCellStyle="Normal 2"/>
    <tableColumn id="7" name="Cop" dataDxfId="33" dataCellStyle="Normal 2"/>
    <tableColumn id="8" name="Math" dataDxfId="32" dataCellStyle="Normal 2"/>
    <tableColumn id="9" name="Total" dataDxfId="31" dataCellStyle="Normal 2">
      <calculatedColumnFormula>IF(H9="","",IF(G9="","",IF(F9="","",IF(E9="","",IF(D9="","",SUM(D9:H9))))))</calculatedColumnFormula>
    </tableColumn>
    <tableColumn id="10" name="Moy3" dataDxfId="30" dataCellStyle="Normal 2">
      <calculatedColumnFormula>IFERROR(AVERAGE(D9:H9),"")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" name="Tableau2" displayName="Tableau2" ref="A8:J39" totalsRowShown="0" headerRowDxfId="27" dataDxfId="25" headerRowBorderDxfId="26" tableBorderDxfId="24" totalsRowBorderDxfId="23" headerRowCellStyle="Normal 2" dataCellStyle="Normal 2">
  <autoFilter ref="A8:J39"/>
  <tableColumns count="10">
    <tableColumn id="1" name="Rang" dataDxfId="22" dataCellStyle="Normal 2">
      <calculatedColumnFormula>IFERROR(RANK(J9,$J$9:$J$46),"")</calculatedColumnFormula>
    </tableColumn>
    <tableColumn id="2" name="Nom et Prénoms"/>
    <tableColumn id="3" name="Sexe"/>
    <tableColumn id="4" name="Orth" dataDxfId="21" dataCellStyle="Normal 2"/>
    <tableColumn id="5" name="E E" dataDxfId="20" dataCellStyle="Normal 2"/>
    <tableColumn id="6" name="Ecri" dataDxfId="19" dataCellStyle="Normal 2"/>
    <tableColumn id="7" name="Cop" dataDxfId="18" dataCellStyle="Normal 2"/>
    <tableColumn id="8" name="Math" dataDxfId="17" dataCellStyle="Normal 2"/>
    <tableColumn id="9" name="Total" dataDxfId="16" dataCellStyle="Normal 2">
      <calculatedColumnFormula>IF(H9="","",IF(G9="","",IF(F9="","",IF(E9="","",IF(D9="","",SUM(D9:H9))))))</calculatedColumnFormula>
    </tableColumn>
    <tableColumn id="10" name="Moy3" dataDxfId="15" dataCellStyle="Normal 2">
      <calculatedColumnFormula>IFERROR(AVERAGE(D9:H9),"")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" name="Tableau1" displayName="Tableau1" ref="A8:H43" totalsRowShown="0" headerRowDxfId="12" dataDxfId="10" headerRowBorderDxfId="11" tableBorderDxfId="9" totalsRowBorderDxfId="8" headerRowCellStyle="Normal 2" dataCellStyle="Normal 2">
  <autoFilter ref="A8:H43"/>
  <tableColumns count="8">
    <tableColumn id="1" name="Rang" dataDxfId="7" dataCellStyle="Normal 2"/>
    <tableColumn id="2" name="Nom et Prénoms" dataDxfId="6" dataCellStyle="Normal 2"/>
    <tableColumn id="3" name="Sexe" dataDxfId="5" dataCellStyle="Normal 2"/>
    <tableColumn id="4" name="Moy1" dataDxfId="4" dataCellStyle="Normal 2"/>
    <tableColumn id="5" name="Moy2" dataDxfId="3" dataCellStyle="Normal 2"/>
    <tableColumn id="6" name="Moy3" dataDxfId="2" dataCellStyle="Normal 2"/>
    <tableColumn id="7" name="Moy4" dataDxfId="1" dataCellStyle="Normal 2"/>
    <tableColumn id="8" name="MGA" dataDxfId="0" dataCellStyle="Normal 2">
      <calculatedColumnFormula>IFERROR(AVERAGE(Tableau1[[#This Row],[Moy1]:[Moy4]]),"")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J57"/>
  <sheetViews>
    <sheetView topLeftCell="A2" zoomScaleNormal="100" workbookViewId="0">
      <selection activeCell="L11" sqref="L11"/>
    </sheetView>
  </sheetViews>
  <sheetFormatPr baseColWidth="10" defaultRowHeight="12.75" x14ac:dyDescent="0.2"/>
  <cols>
    <col min="1" max="1" width="8.28515625" style="1" customWidth="1"/>
    <col min="2" max="2" width="34.85546875" style="1" customWidth="1"/>
    <col min="3" max="3" width="7.85546875" style="6" customWidth="1"/>
    <col min="4" max="4" width="7.7109375" style="1" customWidth="1"/>
    <col min="5" max="5" width="8.7109375" style="1" customWidth="1"/>
    <col min="6" max="6" width="6.7109375" style="1" customWidth="1"/>
    <col min="7" max="7" width="8.42578125" style="1" customWidth="1"/>
    <col min="8" max="8" width="7.85546875" style="1" customWidth="1"/>
    <col min="9" max="9" width="8.140625" style="1" customWidth="1"/>
    <col min="10" max="10" width="8.85546875" style="1" customWidth="1"/>
    <col min="11" max="16384" width="11.42578125" style="1"/>
  </cols>
  <sheetData>
    <row r="1" spans="1:10" ht="12.75" customHeight="1" x14ac:dyDescent="0.2">
      <c r="A1" s="100" t="s">
        <v>76</v>
      </c>
      <c r="B1" s="100"/>
      <c r="C1" s="2"/>
      <c r="D1" s="2"/>
      <c r="E1" s="100"/>
      <c r="F1" s="100"/>
      <c r="G1" s="100"/>
      <c r="H1" s="100"/>
      <c r="I1" s="100"/>
    </row>
    <row r="2" spans="1:10" ht="12.75" customHeight="1" x14ac:dyDescent="0.2">
      <c r="C2" s="2"/>
      <c r="D2" s="2"/>
      <c r="F2" s="4"/>
    </row>
    <row r="3" spans="1:10" ht="12.75" customHeight="1" x14ac:dyDescent="0.2">
      <c r="B3" s="100"/>
      <c r="C3" s="2"/>
      <c r="D3" s="2"/>
      <c r="E3" s="5"/>
      <c r="F3" s="5"/>
      <c r="G3" s="3"/>
      <c r="H3" s="3"/>
      <c r="I3" s="3"/>
    </row>
    <row r="4" spans="1:10" ht="12.75" customHeight="1" x14ac:dyDescent="0.25">
      <c r="B4" s="100"/>
      <c r="D4" s="7"/>
      <c r="E4" s="7"/>
      <c r="F4" s="7"/>
      <c r="G4" s="3"/>
      <c r="H4" s="7"/>
      <c r="I4" s="7"/>
      <c r="J4" s="8"/>
    </row>
    <row r="5" spans="1:10" ht="12.75" customHeight="1" x14ac:dyDescent="0.25">
      <c r="B5" s="3"/>
      <c r="D5" s="7"/>
      <c r="E5" s="7"/>
      <c r="F5" s="7"/>
      <c r="G5" s="7"/>
      <c r="H5" s="7"/>
      <c r="I5" s="7"/>
      <c r="J5" s="8"/>
    </row>
    <row r="6" spans="1:10" ht="21.75" customHeight="1" x14ac:dyDescent="0.2">
      <c r="A6" s="137" t="s">
        <v>74</v>
      </c>
      <c r="B6" s="138"/>
      <c r="C6" s="138"/>
      <c r="D6" s="138"/>
      <c r="E6" s="138"/>
      <c r="F6" s="138"/>
      <c r="G6" s="138"/>
      <c r="H6" s="138"/>
      <c r="I6" s="138"/>
      <c r="J6" s="139"/>
    </row>
    <row r="7" spans="1:10" ht="13.15" customHeight="1" x14ac:dyDescent="0.2"/>
    <row r="8" spans="1:10" s="11" customFormat="1" ht="16.5" customHeight="1" x14ac:dyDescent="0.25">
      <c r="A8" s="129" t="s">
        <v>0</v>
      </c>
      <c r="B8" s="130" t="s">
        <v>1</v>
      </c>
      <c r="C8" s="131" t="s">
        <v>2</v>
      </c>
      <c r="D8" s="131" t="s">
        <v>3</v>
      </c>
      <c r="E8" s="131" t="s">
        <v>4</v>
      </c>
      <c r="F8" s="131" t="s">
        <v>5</v>
      </c>
      <c r="G8" s="131" t="s">
        <v>6</v>
      </c>
      <c r="H8" s="131" t="s">
        <v>7</v>
      </c>
      <c r="I8" s="131" t="s">
        <v>8</v>
      </c>
      <c r="J8" s="132" t="s">
        <v>34</v>
      </c>
    </row>
    <row r="9" spans="1:10" s="8" customFormat="1" ht="16.5" customHeight="1" x14ac:dyDescent="0.25">
      <c r="A9" s="102">
        <f t="shared" ref="A9:A39" si="0">IFERROR(RANK(J9,$J$9:$J$39),"")</f>
        <v>12</v>
      </c>
      <c r="B9" s="13" t="s">
        <v>41</v>
      </c>
      <c r="C9" s="14" t="s">
        <v>9</v>
      </c>
      <c r="D9" s="15">
        <v>10</v>
      </c>
      <c r="E9" s="15">
        <v>10</v>
      </c>
      <c r="F9" s="15">
        <v>3</v>
      </c>
      <c r="G9" s="15">
        <v>2</v>
      </c>
      <c r="H9" s="15">
        <v>10</v>
      </c>
      <c r="I9" s="16">
        <f t="shared" ref="I9:I39" si="1">IF(H9="","",IF(G9="","",IF(F9="","",IF(E9="","",IF(D9="","",SUM(D9:H9))))))</f>
        <v>35</v>
      </c>
      <c r="J9" s="127">
        <f t="shared" ref="J9:J39" si="2">IFERROR(AVERAGE(D9:H9),"")</f>
        <v>7</v>
      </c>
    </row>
    <row r="10" spans="1:10" s="8" customFormat="1" ht="16.5" customHeight="1" x14ac:dyDescent="0.25">
      <c r="A10" s="102">
        <f t="shared" si="0"/>
        <v>15</v>
      </c>
      <c r="B10" s="13" t="s">
        <v>42</v>
      </c>
      <c r="C10" s="14" t="s">
        <v>9</v>
      </c>
      <c r="D10" s="15">
        <v>8</v>
      </c>
      <c r="E10" s="15">
        <v>8</v>
      </c>
      <c r="F10" s="15">
        <v>2</v>
      </c>
      <c r="G10" s="15">
        <v>4</v>
      </c>
      <c r="H10" s="15">
        <v>10</v>
      </c>
      <c r="I10" s="16">
        <f t="shared" si="1"/>
        <v>32</v>
      </c>
      <c r="J10" s="127">
        <f t="shared" si="2"/>
        <v>6.4</v>
      </c>
    </row>
    <row r="11" spans="1:10" s="8" customFormat="1" ht="16.5" customHeight="1" x14ac:dyDescent="0.25">
      <c r="A11" s="102">
        <f t="shared" si="0"/>
        <v>2</v>
      </c>
      <c r="B11" s="13" t="s">
        <v>43</v>
      </c>
      <c r="C11" s="14" t="s">
        <v>9</v>
      </c>
      <c r="D11" s="15">
        <v>6</v>
      </c>
      <c r="E11" s="15">
        <v>10</v>
      </c>
      <c r="F11" s="15">
        <v>10</v>
      </c>
      <c r="G11" s="15">
        <v>10</v>
      </c>
      <c r="H11" s="15">
        <v>10</v>
      </c>
      <c r="I11" s="16">
        <f t="shared" si="1"/>
        <v>46</v>
      </c>
      <c r="J11" s="127">
        <f t="shared" si="2"/>
        <v>9.1999999999999993</v>
      </c>
    </row>
    <row r="12" spans="1:10" s="8" customFormat="1" ht="16.5" customHeight="1" x14ac:dyDescent="0.25">
      <c r="A12" s="102">
        <f t="shared" si="0"/>
        <v>14</v>
      </c>
      <c r="B12" s="13" t="s">
        <v>44</v>
      </c>
      <c r="C12" s="14" t="s">
        <v>9</v>
      </c>
      <c r="D12" s="15">
        <v>8</v>
      </c>
      <c r="E12" s="15">
        <v>8</v>
      </c>
      <c r="F12" s="15">
        <v>2</v>
      </c>
      <c r="G12" s="15">
        <v>6</v>
      </c>
      <c r="H12" s="15">
        <v>10</v>
      </c>
      <c r="I12" s="16">
        <f t="shared" si="1"/>
        <v>34</v>
      </c>
      <c r="J12" s="127">
        <f t="shared" si="2"/>
        <v>6.8</v>
      </c>
    </row>
    <row r="13" spans="1:10" s="8" customFormat="1" ht="16.5" customHeight="1" x14ac:dyDescent="0.25">
      <c r="A13" s="102">
        <f t="shared" si="0"/>
        <v>9</v>
      </c>
      <c r="B13" s="17" t="s">
        <v>45</v>
      </c>
      <c r="C13" s="21" t="s">
        <v>10</v>
      </c>
      <c r="D13" s="15">
        <v>6</v>
      </c>
      <c r="E13" s="15">
        <v>10</v>
      </c>
      <c r="F13" s="15">
        <v>5</v>
      </c>
      <c r="G13" s="15">
        <v>6</v>
      </c>
      <c r="H13" s="15">
        <v>10</v>
      </c>
      <c r="I13" s="16">
        <f t="shared" si="1"/>
        <v>37</v>
      </c>
      <c r="J13" s="127">
        <f t="shared" si="2"/>
        <v>7.4</v>
      </c>
    </row>
    <row r="14" spans="1:10" s="8" customFormat="1" ht="16.5" customHeight="1" x14ac:dyDescent="0.25">
      <c r="A14" s="102">
        <f t="shared" si="0"/>
        <v>1</v>
      </c>
      <c r="B14" s="13" t="s">
        <v>46</v>
      </c>
      <c r="C14" s="14" t="s">
        <v>9</v>
      </c>
      <c r="D14" s="15">
        <v>10</v>
      </c>
      <c r="E14" s="15">
        <v>10</v>
      </c>
      <c r="F14" s="15">
        <v>8</v>
      </c>
      <c r="G14" s="15">
        <v>10</v>
      </c>
      <c r="H14" s="15">
        <v>10</v>
      </c>
      <c r="I14" s="16">
        <f t="shared" si="1"/>
        <v>48</v>
      </c>
      <c r="J14" s="127">
        <f t="shared" si="2"/>
        <v>9.6</v>
      </c>
    </row>
    <row r="15" spans="1:10" s="8" customFormat="1" ht="16.5" customHeight="1" x14ac:dyDescent="0.25">
      <c r="A15" s="102">
        <f t="shared" si="0"/>
        <v>19</v>
      </c>
      <c r="B15" s="17" t="s">
        <v>47</v>
      </c>
      <c r="C15" s="21" t="s">
        <v>10</v>
      </c>
      <c r="D15" s="15">
        <v>6</v>
      </c>
      <c r="E15" s="15">
        <v>10</v>
      </c>
      <c r="F15" s="15">
        <v>2</v>
      </c>
      <c r="G15" s="15">
        <v>0</v>
      </c>
      <c r="H15" s="15">
        <v>10</v>
      </c>
      <c r="I15" s="16">
        <f t="shared" si="1"/>
        <v>28</v>
      </c>
      <c r="J15" s="127">
        <f t="shared" si="2"/>
        <v>5.6</v>
      </c>
    </row>
    <row r="16" spans="1:10" s="8" customFormat="1" ht="16.5" customHeight="1" x14ac:dyDescent="0.25">
      <c r="A16" s="102">
        <f t="shared" si="0"/>
        <v>18</v>
      </c>
      <c r="B16" s="13" t="s">
        <v>48</v>
      </c>
      <c r="C16" s="14" t="s">
        <v>9</v>
      </c>
      <c r="D16" s="15">
        <v>5</v>
      </c>
      <c r="E16" s="15">
        <v>8</v>
      </c>
      <c r="F16" s="15">
        <v>2</v>
      </c>
      <c r="G16" s="15">
        <v>6</v>
      </c>
      <c r="H16" s="15">
        <v>10</v>
      </c>
      <c r="I16" s="16">
        <f t="shared" si="1"/>
        <v>31</v>
      </c>
      <c r="J16" s="127">
        <f t="shared" si="2"/>
        <v>6.2</v>
      </c>
    </row>
    <row r="17" spans="1:10" s="8" customFormat="1" ht="16.5" customHeight="1" x14ac:dyDescent="0.25">
      <c r="A17" s="102">
        <f t="shared" si="0"/>
        <v>15</v>
      </c>
      <c r="B17" s="13" t="s">
        <v>49</v>
      </c>
      <c r="C17" s="14" t="s">
        <v>9</v>
      </c>
      <c r="D17" s="15">
        <v>10</v>
      </c>
      <c r="E17" s="15">
        <v>10</v>
      </c>
      <c r="F17" s="15">
        <v>2</v>
      </c>
      <c r="G17" s="15">
        <v>0</v>
      </c>
      <c r="H17" s="15">
        <v>10</v>
      </c>
      <c r="I17" s="16">
        <f t="shared" si="1"/>
        <v>32</v>
      </c>
      <c r="J17" s="127">
        <f t="shared" si="2"/>
        <v>6.4</v>
      </c>
    </row>
    <row r="18" spans="1:10" s="8" customFormat="1" ht="16.5" customHeight="1" x14ac:dyDescent="0.25">
      <c r="A18" s="102">
        <f t="shared" si="0"/>
        <v>27</v>
      </c>
      <c r="B18" s="13" t="s">
        <v>50</v>
      </c>
      <c r="C18" s="14" t="s">
        <v>9</v>
      </c>
      <c r="D18" s="15">
        <v>5</v>
      </c>
      <c r="E18" s="15">
        <v>2</v>
      </c>
      <c r="F18" s="15">
        <v>2</v>
      </c>
      <c r="G18" s="15">
        <v>0</v>
      </c>
      <c r="H18" s="15">
        <v>10</v>
      </c>
      <c r="I18" s="16">
        <f t="shared" si="1"/>
        <v>19</v>
      </c>
      <c r="J18" s="127">
        <f t="shared" si="2"/>
        <v>3.8</v>
      </c>
    </row>
    <row r="19" spans="1:10" s="8" customFormat="1" ht="16.5" customHeight="1" x14ac:dyDescent="0.25">
      <c r="A19" s="102">
        <f t="shared" si="0"/>
        <v>22</v>
      </c>
      <c r="B19" s="17" t="s">
        <v>51</v>
      </c>
      <c r="C19" s="21" t="s">
        <v>10</v>
      </c>
      <c r="D19" s="15">
        <v>10</v>
      </c>
      <c r="E19" s="15">
        <v>10</v>
      </c>
      <c r="F19" s="15">
        <v>3</v>
      </c>
      <c r="G19" s="15">
        <v>2</v>
      </c>
      <c r="H19" s="15">
        <v>0</v>
      </c>
      <c r="I19" s="16">
        <f t="shared" si="1"/>
        <v>25</v>
      </c>
      <c r="J19" s="127">
        <f t="shared" si="2"/>
        <v>5</v>
      </c>
    </row>
    <row r="20" spans="1:10" s="8" customFormat="1" ht="16.5" customHeight="1" x14ac:dyDescent="0.25">
      <c r="A20" s="102">
        <f t="shared" si="0"/>
        <v>26</v>
      </c>
      <c r="B20" s="17" t="s">
        <v>52</v>
      </c>
      <c r="C20" s="21" t="s">
        <v>10</v>
      </c>
      <c r="D20" s="15">
        <v>4</v>
      </c>
      <c r="E20" s="15">
        <v>5</v>
      </c>
      <c r="F20" s="15">
        <v>2</v>
      </c>
      <c r="G20" s="15">
        <v>0</v>
      </c>
      <c r="H20" s="15">
        <v>10</v>
      </c>
      <c r="I20" s="16">
        <f t="shared" si="1"/>
        <v>21</v>
      </c>
      <c r="J20" s="127">
        <f t="shared" si="2"/>
        <v>4.2</v>
      </c>
    </row>
    <row r="21" spans="1:10" s="8" customFormat="1" ht="16.5" customHeight="1" x14ac:dyDescent="0.25">
      <c r="A21" s="102">
        <f t="shared" si="0"/>
        <v>4</v>
      </c>
      <c r="B21" s="13" t="s">
        <v>53</v>
      </c>
      <c r="C21" s="14" t="s">
        <v>9</v>
      </c>
      <c r="D21" s="15">
        <v>10</v>
      </c>
      <c r="E21" s="15">
        <v>10</v>
      </c>
      <c r="F21" s="15">
        <v>8</v>
      </c>
      <c r="G21" s="15">
        <v>4</v>
      </c>
      <c r="H21" s="15">
        <v>10</v>
      </c>
      <c r="I21" s="16">
        <f t="shared" si="1"/>
        <v>42</v>
      </c>
      <c r="J21" s="127">
        <f t="shared" si="2"/>
        <v>8.4</v>
      </c>
    </row>
    <row r="22" spans="1:10" s="8" customFormat="1" ht="16.5" customHeight="1" x14ac:dyDescent="0.25">
      <c r="A22" s="102">
        <f t="shared" si="0"/>
        <v>7</v>
      </c>
      <c r="B22" s="13" t="s">
        <v>54</v>
      </c>
      <c r="C22" s="22" t="s">
        <v>9</v>
      </c>
      <c r="D22" s="19">
        <v>10</v>
      </c>
      <c r="E22" s="19">
        <v>10</v>
      </c>
      <c r="F22" s="19">
        <v>2</v>
      </c>
      <c r="G22" s="19">
        <v>6</v>
      </c>
      <c r="H22" s="15">
        <v>10</v>
      </c>
      <c r="I22" s="20">
        <f t="shared" si="1"/>
        <v>38</v>
      </c>
      <c r="J22" s="128">
        <f t="shared" si="2"/>
        <v>7.6</v>
      </c>
    </row>
    <row r="23" spans="1:10" s="8" customFormat="1" ht="16.5" customHeight="1" x14ac:dyDescent="0.25">
      <c r="A23" s="102">
        <f t="shared" si="0"/>
        <v>12</v>
      </c>
      <c r="B23" s="13" t="s">
        <v>55</v>
      </c>
      <c r="C23" s="14" t="s">
        <v>9</v>
      </c>
      <c r="D23" s="15">
        <v>10</v>
      </c>
      <c r="E23" s="15">
        <v>10</v>
      </c>
      <c r="F23" s="15">
        <v>3</v>
      </c>
      <c r="G23" s="15">
        <v>2</v>
      </c>
      <c r="H23" s="15">
        <v>10</v>
      </c>
      <c r="I23" s="16">
        <f t="shared" si="1"/>
        <v>35</v>
      </c>
      <c r="J23" s="127">
        <f t="shared" si="2"/>
        <v>7</v>
      </c>
    </row>
    <row r="24" spans="1:10" s="8" customFormat="1" ht="16.5" customHeight="1" x14ac:dyDescent="0.25">
      <c r="A24" s="102">
        <f t="shared" si="0"/>
        <v>25</v>
      </c>
      <c r="B24" s="13" t="s">
        <v>56</v>
      </c>
      <c r="C24" s="14" t="s">
        <v>9</v>
      </c>
      <c r="D24" s="15">
        <v>2</v>
      </c>
      <c r="E24" s="15">
        <v>8</v>
      </c>
      <c r="F24" s="15">
        <v>2</v>
      </c>
      <c r="G24" s="15">
        <v>0</v>
      </c>
      <c r="H24" s="15">
        <v>10</v>
      </c>
      <c r="I24" s="16">
        <f t="shared" si="1"/>
        <v>22</v>
      </c>
      <c r="J24" s="127">
        <f t="shared" si="2"/>
        <v>4.4000000000000004</v>
      </c>
    </row>
    <row r="25" spans="1:10" s="8" customFormat="1" ht="16.5" customHeight="1" x14ac:dyDescent="0.25">
      <c r="A25" s="102">
        <f t="shared" si="0"/>
        <v>7</v>
      </c>
      <c r="B25" s="13" t="s">
        <v>57</v>
      </c>
      <c r="C25" s="14" t="s">
        <v>9</v>
      </c>
      <c r="D25" s="15">
        <v>5</v>
      </c>
      <c r="E25" s="15">
        <v>10</v>
      </c>
      <c r="F25" s="15">
        <v>3</v>
      </c>
      <c r="G25" s="15">
        <v>10</v>
      </c>
      <c r="H25" s="15">
        <v>10</v>
      </c>
      <c r="I25" s="16">
        <f t="shared" si="1"/>
        <v>38</v>
      </c>
      <c r="J25" s="127">
        <f t="shared" si="2"/>
        <v>7.6</v>
      </c>
    </row>
    <row r="26" spans="1:10" s="8" customFormat="1" ht="16.5" customHeight="1" x14ac:dyDescent="0.25">
      <c r="A26" s="102">
        <f t="shared" si="0"/>
        <v>15</v>
      </c>
      <c r="B26" s="13" t="s">
        <v>58</v>
      </c>
      <c r="C26" s="14" t="s">
        <v>9</v>
      </c>
      <c r="D26" s="15">
        <v>10</v>
      </c>
      <c r="E26" s="15">
        <v>10</v>
      </c>
      <c r="F26" s="15">
        <v>2</v>
      </c>
      <c r="G26" s="15">
        <v>0</v>
      </c>
      <c r="H26" s="15">
        <v>10</v>
      </c>
      <c r="I26" s="16">
        <f t="shared" si="1"/>
        <v>32</v>
      </c>
      <c r="J26" s="127">
        <f t="shared" si="2"/>
        <v>6.4</v>
      </c>
    </row>
    <row r="27" spans="1:10" s="8" customFormat="1" ht="16.5" customHeight="1" x14ac:dyDescent="0.25">
      <c r="A27" s="102">
        <f t="shared" si="0"/>
        <v>31</v>
      </c>
      <c r="B27" s="17" t="s">
        <v>59</v>
      </c>
      <c r="C27" s="21" t="s">
        <v>10</v>
      </c>
      <c r="D27" s="15">
        <v>5</v>
      </c>
      <c r="E27" s="15">
        <v>5</v>
      </c>
      <c r="F27" s="15">
        <v>3</v>
      </c>
      <c r="G27" s="15">
        <v>0</v>
      </c>
      <c r="H27" s="15">
        <v>0</v>
      </c>
      <c r="I27" s="16">
        <f t="shared" si="1"/>
        <v>13</v>
      </c>
      <c r="J27" s="127">
        <f t="shared" si="2"/>
        <v>2.6</v>
      </c>
    </row>
    <row r="28" spans="1:10" s="8" customFormat="1" ht="16.5" customHeight="1" x14ac:dyDescent="0.25">
      <c r="A28" s="102">
        <f t="shared" si="0"/>
        <v>30</v>
      </c>
      <c r="B28" s="13" t="s">
        <v>60</v>
      </c>
      <c r="C28" s="14" t="s">
        <v>9</v>
      </c>
      <c r="D28" s="15">
        <v>2</v>
      </c>
      <c r="E28" s="15">
        <v>2</v>
      </c>
      <c r="F28" s="15">
        <v>2</v>
      </c>
      <c r="G28" s="15">
        <v>0</v>
      </c>
      <c r="H28" s="15">
        <v>10</v>
      </c>
      <c r="I28" s="16">
        <f t="shared" si="1"/>
        <v>16</v>
      </c>
      <c r="J28" s="127">
        <f t="shared" si="2"/>
        <v>3.2</v>
      </c>
    </row>
    <row r="29" spans="1:10" s="8" customFormat="1" ht="16.5" customHeight="1" x14ac:dyDescent="0.25">
      <c r="A29" s="102">
        <f t="shared" si="0"/>
        <v>6</v>
      </c>
      <c r="B29" s="17" t="s">
        <v>61</v>
      </c>
      <c r="C29" s="21" t="s">
        <v>10</v>
      </c>
      <c r="D29" s="15">
        <v>10</v>
      </c>
      <c r="E29" s="15">
        <v>10</v>
      </c>
      <c r="F29" s="15">
        <v>5</v>
      </c>
      <c r="G29" s="15">
        <v>4</v>
      </c>
      <c r="H29" s="15">
        <v>10</v>
      </c>
      <c r="I29" s="16">
        <f t="shared" si="1"/>
        <v>39</v>
      </c>
      <c r="J29" s="127">
        <f t="shared" si="2"/>
        <v>7.8</v>
      </c>
    </row>
    <row r="30" spans="1:10" s="8" customFormat="1" ht="16.5" customHeight="1" x14ac:dyDescent="0.25">
      <c r="A30" s="102">
        <f t="shared" si="0"/>
        <v>29</v>
      </c>
      <c r="B30" s="17" t="s">
        <v>62</v>
      </c>
      <c r="C30" s="21" t="s">
        <v>10</v>
      </c>
      <c r="D30" s="15">
        <v>4</v>
      </c>
      <c r="E30" s="15">
        <v>2</v>
      </c>
      <c r="F30" s="15">
        <v>2</v>
      </c>
      <c r="G30" s="15">
        <v>0</v>
      </c>
      <c r="H30" s="15">
        <v>10</v>
      </c>
      <c r="I30" s="16">
        <f t="shared" si="1"/>
        <v>18</v>
      </c>
      <c r="J30" s="127">
        <f t="shared" si="2"/>
        <v>3.6</v>
      </c>
    </row>
    <row r="31" spans="1:10" s="8" customFormat="1" ht="16.5" customHeight="1" x14ac:dyDescent="0.25">
      <c r="A31" s="102">
        <f t="shared" si="0"/>
        <v>4</v>
      </c>
      <c r="B31" s="17" t="s">
        <v>63</v>
      </c>
      <c r="C31" s="21" t="s">
        <v>10</v>
      </c>
      <c r="D31" s="15">
        <v>10</v>
      </c>
      <c r="E31" s="15">
        <v>10</v>
      </c>
      <c r="F31" s="15">
        <v>2</v>
      </c>
      <c r="G31" s="15">
        <v>10</v>
      </c>
      <c r="H31" s="15">
        <v>10</v>
      </c>
      <c r="I31" s="16">
        <f t="shared" si="1"/>
        <v>42</v>
      </c>
      <c r="J31" s="127">
        <f t="shared" si="2"/>
        <v>8.4</v>
      </c>
    </row>
    <row r="32" spans="1:10" s="8" customFormat="1" ht="16.5" customHeight="1" x14ac:dyDescent="0.25">
      <c r="A32" s="102">
        <f t="shared" si="0"/>
        <v>11</v>
      </c>
      <c r="B32" s="13" t="s">
        <v>64</v>
      </c>
      <c r="C32" s="22" t="s">
        <v>9</v>
      </c>
      <c r="D32" s="19">
        <v>10</v>
      </c>
      <c r="E32" s="19">
        <v>10</v>
      </c>
      <c r="F32" s="19">
        <v>2</v>
      </c>
      <c r="G32" s="19">
        <v>4</v>
      </c>
      <c r="H32" s="15">
        <v>10</v>
      </c>
      <c r="I32" s="20">
        <f t="shared" si="1"/>
        <v>36</v>
      </c>
      <c r="J32" s="128">
        <f t="shared" si="2"/>
        <v>7.2</v>
      </c>
    </row>
    <row r="33" spans="1:10" s="8" customFormat="1" ht="16.5" customHeight="1" x14ac:dyDescent="0.25">
      <c r="A33" s="102">
        <f t="shared" si="0"/>
        <v>9</v>
      </c>
      <c r="B33" s="17" t="s">
        <v>65</v>
      </c>
      <c r="C33" s="18" t="s">
        <v>10</v>
      </c>
      <c r="D33" s="19">
        <v>10</v>
      </c>
      <c r="E33" s="19">
        <v>10</v>
      </c>
      <c r="F33" s="19">
        <v>3</v>
      </c>
      <c r="G33" s="19">
        <v>4</v>
      </c>
      <c r="H33" s="15">
        <v>10</v>
      </c>
      <c r="I33" s="20">
        <f t="shared" si="1"/>
        <v>37</v>
      </c>
      <c r="J33" s="128">
        <f t="shared" si="2"/>
        <v>7.4</v>
      </c>
    </row>
    <row r="34" spans="1:10" s="8" customFormat="1" ht="16.5" customHeight="1" x14ac:dyDescent="0.25">
      <c r="A34" s="102">
        <f t="shared" si="0"/>
        <v>19</v>
      </c>
      <c r="B34" s="13" t="s">
        <v>66</v>
      </c>
      <c r="C34" s="22" t="s">
        <v>9</v>
      </c>
      <c r="D34" s="19">
        <v>5</v>
      </c>
      <c r="E34" s="19">
        <v>7</v>
      </c>
      <c r="F34" s="19">
        <v>2</v>
      </c>
      <c r="G34" s="19">
        <v>4</v>
      </c>
      <c r="H34" s="15">
        <v>10</v>
      </c>
      <c r="I34" s="20">
        <f t="shared" si="1"/>
        <v>28</v>
      </c>
      <c r="J34" s="128">
        <f t="shared" si="2"/>
        <v>5.6</v>
      </c>
    </row>
    <row r="35" spans="1:10" s="8" customFormat="1" ht="16.5" customHeight="1" x14ac:dyDescent="0.25">
      <c r="A35" s="102">
        <f t="shared" si="0"/>
        <v>22</v>
      </c>
      <c r="B35" s="13" t="s">
        <v>67</v>
      </c>
      <c r="C35" s="22" t="s">
        <v>9</v>
      </c>
      <c r="D35" s="19">
        <v>5</v>
      </c>
      <c r="E35" s="19">
        <v>4</v>
      </c>
      <c r="F35" s="19">
        <v>2</v>
      </c>
      <c r="G35" s="19">
        <v>4</v>
      </c>
      <c r="H35" s="15">
        <v>10</v>
      </c>
      <c r="I35" s="20">
        <f t="shared" si="1"/>
        <v>25</v>
      </c>
      <c r="J35" s="128">
        <f t="shared" si="2"/>
        <v>5</v>
      </c>
    </row>
    <row r="36" spans="1:10" s="8" customFormat="1" ht="16.5" customHeight="1" x14ac:dyDescent="0.25">
      <c r="A36" s="102">
        <f t="shared" si="0"/>
        <v>22</v>
      </c>
      <c r="B36" s="17" t="s">
        <v>68</v>
      </c>
      <c r="C36" s="18" t="s">
        <v>10</v>
      </c>
      <c r="D36" s="19">
        <v>3</v>
      </c>
      <c r="E36" s="19">
        <v>10</v>
      </c>
      <c r="F36" s="19">
        <v>2</v>
      </c>
      <c r="G36" s="19">
        <v>0</v>
      </c>
      <c r="H36" s="15">
        <v>10</v>
      </c>
      <c r="I36" s="20">
        <f t="shared" si="1"/>
        <v>25</v>
      </c>
      <c r="J36" s="128">
        <f t="shared" si="2"/>
        <v>5</v>
      </c>
    </row>
    <row r="37" spans="1:10" s="8" customFormat="1" ht="16.5" customHeight="1" x14ac:dyDescent="0.25">
      <c r="A37" s="102">
        <f t="shared" si="0"/>
        <v>3</v>
      </c>
      <c r="B37" s="17" t="s">
        <v>69</v>
      </c>
      <c r="C37" s="18" t="s">
        <v>10</v>
      </c>
      <c r="D37" s="19">
        <v>10</v>
      </c>
      <c r="E37" s="19">
        <v>10</v>
      </c>
      <c r="F37" s="19">
        <v>7</v>
      </c>
      <c r="G37" s="19">
        <v>6</v>
      </c>
      <c r="H37" s="15">
        <v>10</v>
      </c>
      <c r="I37" s="20">
        <f t="shared" si="1"/>
        <v>43</v>
      </c>
      <c r="J37" s="128">
        <f t="shared" si="2"/>
        <v>8.6</v>
      </c>
    </row>
    <row r="38" spans="1:10" s="8" customFormat="1" ht="16.5" customHeight="1" x14ac:dyDescent="0.25">
      <c r="A38" s="102">
        <f t="shared" si="0"/>
        <v>19</v>
      </c>
      <c r="B38" s="13" t="s">
        <v>70</v>
      </c>
      <c r="C38" s="22" t="s">
        <v>9</v>
      </c>
      <c r="D38" s="19">
        <v>6</v>
      </c>
      <c r="E38" s="19">
        <v>10</v>
      </c>
      <c r="F38" s="19">
        <v>2</v>
      </c>
      <c r="G38" s="19">
        <v>0</v>
      </c>
      <c r="H38" s="15">
        <v>10</v>
      </c>
      <c r="I38" s="20">
        <f t="shared" si="1"/>
        <v>28</v>
      </c>
      <c r="J38" s="128">
        <f t="shared" si="2"/>
        <v>5.6</v>
      </c>
    </row>
    <row r="39" spans="1:10" s="8" customFormat="1" ht="16.5" customHeight="1" thickBot="1" x14ac:dyDescent="0.3">
      <c r="A39" s="126">
        <f t="shared" si="0"/>
        <v>27</v>
      </c>
      <c r="B39" s="17" t="s">
        <v>71</v>
      </c>
      <c r="C39" s="18" t="s">
        <v>10</v>
      </c>
      <c r="D39" s="19">
        <v>5</v>
      </c>
      <c r="E39" s="19">
        <v>10</v>
      </c>
      <c r="F39" s="19">
        <v>2</v>
      </c>
      <c r="G39" s="19">
        <v>2</v>
      </c>
      <c r="H39" s="15">
        <v>0</v>
      </c>
      <c r="I39" s="20">
        <f t="shared" si="1"/>
        <v>19</v>
      </c>
      <c r="J39" s="128">
        <f t="shared" si="2"/>
        <v>3.8</v>
      </c>
    </row>
    <row r="40" spans="1:10" s="8" customFormat="1" ht="16.5" customHeight="1" thickTop="1" thickBot="1" x14ac:dyDescent="0.3">
      <c r="A40" s="25"/>
      <c r="B40" s="25"/>
      <c r="C40" s="26"/>
      <c r="D40" s="25"/>
      <c r="E40" s="25"/>
      <c r="F40" s="25"/>
      <c r="G40" s="25"/>
      <c r="H40" s="25"/>
      <c r="I40" s="25"/>
      <c r="J40" s="25"/>
    </row>
    <row r="41" spans="1:10" s="8" customFormat="1" ht="16.5" customHeight="1" thickTop="1" thickBot="1" x14ac:dyDescent="0.3">
      <c r="A41" s="25"/>
      <c r="B41" s="25"/>
      <c r="C41" s="26"/>
      <c r="D41" s="9" t="s">
        <v>9</v>
      </c>
      <c r="E41" s="10" t="s">
        <v>10</v>
      </c>
      <c r="F41" s="28" t="s">
        <v>15</v>
      </c>
      <c r="G41" s="29"/>
      <c r="H41" s="25"/>
      <c r="I41" s="30"/>
      <c r="J41" s="31"/>
    </row>
    <row r="42" spans="1:10" s="8" customFormat="1" ht="16.5" customHeight="1" thickTop="1" x14ac:dyDescent="0.25">
      <c r="A42" s="25"/>
      <c r="B42" s="32" t="s">
        <v>16</v>
      </c>
      <c r="C42" s="33"/>
      <c r="D42" s="34">
        <f>COUNTIF($C$9:$C$39,"G")</f>
        <v>19</v>
      </c>
      <c r="E42" s="34">
        <f>COUNTIF($C$9:$C$39,"F")</f>
        <v>12</v>
      </c>
      <c r="F42" s="34">
        <f>SUM(D42:E42)</f>
        <v>31</v>
      </c>
      <c r="G42" s="35"/>
      <c r="H42" s="25"/>
      <c r="I42" s="25"/>
      <c r="J42" s="25"/>
    </row>
    <row r="43" spans="1:10" s="8" customFormat="1" ht="16.5" customHeight="1" x14ac:dyDescent="0.25">
      <c r="A43" s="25"/>
      <c r="B43" s="36" t="s">
        <v>17</v>
      </c>
      <c r="C43" s="37"/>
      <c r="D43" s="34">
        <f>COUNTIFS($I$9:$I$39,"&gt;-1",$C$9:$C$39,"G")</f>
        <v>19</v>
      </c>
      <c r="E43" s="34">
        <f>COUNTIFS($I$9:$I$39,"&gt;-1",$C$9:$C$39,"F")</f>
        <v>12</v>
      </c>
      <c r="F43" s="34">
        <f>SUM(D43:E43)</f>
        <v>31</v>
      </c>
      <c r="G43" s="35"/>
      <c r="H43" s="25"/>
      <c r="I43" s="38"/>
      <c r="J43" s="25"/>
    </row>
    <row r="44" spans="1:10" s="8" customFormat="1" ht="16.5" customHeight="1" x14ac:dyDescent="0.25">
      <c r="A44" s="25"/>
      <c r="B44" s="36" t="s">
        <v>18</v>
      </c>
      <c r="C44" s="37"/>
      <c r="D44" s="34">
        <f>D42-D43</f>
        <v>0</v>
      </c>
      <c r="E44" s="34">
        <f>E42-E43</f>
        <v>0</v>
      </c>
      <c r="F44" s="34">
        <f>F42-F43</f>
        <v>0</v>
      </c>
      <c r="G44" s="35"/>
      <c r="H44" s="25"/>
      <c r="I44" s="38"/>
      <c r="J44" s="25"/>
    </row>
    <row r="45" spans="1:10" s="8" customFormat="1" ht="16.5" customHeight="1" x14ac:dyDescent="0.25">
      <c r="B45" s="39" t="s">
        <v>19</v>
      </c>
      <c r="C45" s="37"/>
      <c r="D45" s="34">
        <f>COUNTIFS($I$9:$I$39,"&gt;-1",$J$9:$J$39,"&gt;=5",$C$9:$C$39,"G")</f>
        <v>16</v>
      </c>
      <c r="E45" s="34">
        <f>COUNTIFS($I$9:$I$39,"&gt;-1",$J$9:$J$39,"&gt;=5",$C$9:$C$39,"F")</f>
        <v>8</v>
      </c>
      <c r="F45" s="34">
        <f>SUM(D45:E45)</f>
        <v>24</v>
      </c>
      <c r="G45" s="40"/>
      <c r="H45" s="27"/>
    </row>
    <row r="46" spans="1:10" s="8" customFormat="1" ht="16.5" customHeight="1" thickBot="1" x14ac:dyDescent="0.3">
      <c r="B46" s="41" t="s">
        <v>20</v>
      </c>
      <c r="C46" s="42"/>
      <c r="D46" s="43">
        <f>IFERROR(D45/D43,"")</f>
        <v>0.84210526315789469</v>
      </c>
      <c r="E46" s="43">
        <f>IFERROR(E45/E43,"")</f>
        <v>0.66666666666666663</v>
      </c>
      <c r="F46" s="43">
        <f>IFERROR(F45/F43,"")</f>
        <v>0.77419354838709675</v>
      </c>
      <c r="G46" s="40"/>
      <c r="H46" s="27"/>
    </row>
    <row r="47" spans="1:10" ht="13.15" customHeight="1" thickTop="1" x14ac:dyDescent="0.2">
      <c r="B47" s="6"/>
      <c r="I47" s="45"/>
    </row>
    <row r="48" spans="1:10" ht="13.15" customHeight="1" x14ac:dyDescent="0.2">
      <c r="B48" s="6"/>
      <c r="I48" s="6"/>
      <c r="J48" s="44"/>
    </row>
    <row r="49" spans="2:10" ht="13.15" customHeight="1" x14ac:dyDescent="0.2">
      <c r="B49" s="6"/>
      <c r="G49" s="46"/>
      <c r="I49" s="6"/>
    </row>
    <row r="50" spans="2:10" ht="13.15" customHeight="1" x14ac:dyDescent="0.25">
      <c r="B50" s="47"/>
      <c r="C50" s="47"/>
      <c r="D50" s="48"/>
      <c r="E50" s="48"/>
      <c r="F50" s="48"/>
      <c r="G50" s="48"/>
      <c r="H50" s="48"/>
      <c r="I50" s="47"/>
      <c r="J50" s="48"/>
    </row>
    <row r="51" spans="2:10" ht="13.15" customHeight="1" x14ac:dyDescent="0.2"/>
    <row r="52" spans="2:10" ht="13.15" customHeight="1" x14ac:dyDescent="0.2"/>
    <row r="53" spans="2:10" ht="21.75" x14ac:dyDescent="0.4">
      <c r="B53" s="49"/>
      <c r="I53" s="50"/>
    </row>
    <row r="54" spans="2:10" ht="13.15" customHeight="1" x14ac:dyDescent="0.2"/>
    <row r="55" spans="2:10" ht="13.15" customHeight="1" x14ac:dyDescent="0.2"/>
    <row r="56" spans="2:10" ht="13.15" customHeight="1" x14ac:dyDescent="0.2"/>
    <row r="57" spans="2:10" ht="13.15" customHeight="1" x14ac:dyDescent="0.2"/>
  </sheetData>
  <sortState ref="A9:J39">
    <sortCondition ref="B9"/>
  </sortState>
  <mergeCells count="1">
    <mergeCell ref="A6:J6"/>
  </mergeCells>
  <conditionalFormatting sqref="D43:F44">
    <cfRule type="expression" dxfId="80" priority="1" stopIfTrue="1">
      <formula>$I$9:$I$39=""</formula>
    </cfRule>
  </conditionalFormatting>
  <conditionalFormatting sqref="D45:F45">
    <cfRule type="expression" dxfId="79" priority="2" stopIfTrue="1">
      <formula>$J$9:$J$39=""</formula>
    </cfRule>
  </conditionalFormatting>
  <conditionalFormatting sqref="B9:B39">
    <cfRule type="duplicateValues" dxfId="78" priority="6" stopIfTrue="1"/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fitToHeight="0" orientation="portrait" r:id="rId1"/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66"/>
  <sheetViews>
    <sheetView zoomScaleNormal="100" workbookViewId="0">
      <selection activeCell="A8" sqref="A8:J39"/>
    </sheetView>
  </sheetViews>
  <sheetFormatPr baseColWidth="10" defaultRowHeight="12.75" x14ac:dyDescent="0.2"/>
  <cols>
    <col min="1" max="1" width="7.28515625" style="1" customWidth="1"/>
    <col min="2" max="2" width="41.7109375" style="1" customWidth="1"/>
    <col min="3" max="3" width="6.7109375" style="6" customWidth="1"/>
    <col min="4" max="4" width="6.85546875" style="1" customWidth="1"/>
    <col min="5" max="7" width="6.7109375" style="1" customWidth="1"/>
    <col min="8" max="9" width="7.140625" style="1" customWidth="1"/>
    <col min="10" max="10" width="7.28515625" style="1" customWidth="1"/>
    <col min="11" max="16384" width="11.42578125" style="1"/>
  </cols>
  <sheetData>
    <row r="1" spans="1:11" ht="15" customHeight="1" x14ac:dyDescent="0.2">
      <c r="A1" s="101" t="s">
        <v>76</v>
      </c>
      <c r="B1" s="140"/>
      <c r="C1" s="140"/>
      <c r="D1" s="140"/>
      <c r="E1" s="140"/>
      <c r="F1" s="140"/>
      <c r="G1" s="3"/>
      <c r="H1" s="3"/>
    </row>
    <row r="2" spans="1:11" ht="15" customHeight="1" x14ac:dyDescent="0.2">
      <c r="B2" s="140"/>
      <c r="C2" s="140"/>
      <c r="D2" s="140"/>
    </row>
    <row r="3" spans="1:11" ht="15" customHeight="1" x14ac:dyDescent="0.2">
      <c r="B3" s="140"/>
      <c r="C3" s="140"/>
      <c r="D3" s="140"/>
      <c r="E3" s="3"/>
      <c r="F3" s="3"/>
      <c r="G3" s="3"/>
      <c r="H3" s="3"/>
      <c r="I3" s="3"/>
    </row>
    <row r="4" spans="1:11" ht="15" customHeight="1" x14ac:dyDescent="0.25">
      <c r="B4" s="3"/>
      <c r="D4" s="7"/>
      <c r="E4" s="7"/>
      <c r="F4" s="7"/>
      <c r="G4" s="7"/>
      <c r="H4" s="7"/>
      <c r="I4" s="7"/>
      <c r="J4" s="8"/>
    </row>
    <row r="5" spans="1:11" ht="15" customHeight="1" thickBot="1" x14ac:dyDescent="0.3">
      <c r="B5" s="3"/>
      <c r="D5" s="7"/>
      <c r="E5" s="7"/>
      <c r="F5" s="7"/>
      <c r="G5" s="7"/>
      <c r="H5" s="7"/>
      <c r="I5" s="7"/>
      <c r="J5" s="8"/>
    </row>
    <row r="6" spans="1:11" ht="24.75" customHeight="1" thickBot="1" x14ac:dyDescent="0.25">
      <c r="A6" s="141" t="s">
        <v>73</v>
      </c>
      <c r="B6" s="142"/>
      <c r="C6" s="142"/>
      <c r="D6" s="142"/>
      <c r="E6" s="142"/>
      <c r="F6" s="142"/>
      <c r="G6" s="142"/>
      <c r="H6" s="142"/>
      <c r="I6" s="142"/>
      <c r="J6" s="143"/>
    </row>
    <row r="7" spans="1:11" ht="15" customHeight="1" x14ac:dyDescent="0.2"/>
    <row r="8" spans="1:11" s="51" customFormat="1" ht="15" customHeight="1" x14ac:dyDescent="0.2">
      <c r="A8" s="105" t="s">
        <v>0</v>
      </c>
      <c r="B8" s="106" t="s">
        <v>1</v>
      </c>
      <c r="C8" s="107" t="s">
        <v>2</v>
      </c>
      <c r="D8" s="108" t="s">
        <v>25</v>
      </c>
      <c r="E8" s="108" t="s">
        <v>5</v>
      </c>
      <c r="F8" s="108" t="s">
        <v>26</v>
      </c>
      <c r="G8" s="108" t="s">
        <v>27</v>
      </c>
      <c r="H8" s="108" t="s">
        <v>6</v>
      </c>
      <c r="I8" s="108" t="s">
        <v>8</v>
      </c>
      <c r="J8" s="109" t="s">
        <v>35</v>
      </c>
    </row>
    <row r="9" spans="1:11" ht="15" customHeight="1" x14ac:dyDescent="0.25">
      <c r="A9" s="102">
        <f t="shared" ref="A9:A39" si="0">IFERROR(RANK(J9,$J$9:$J$50),"")</f>
        <v>13</v>
      </c>
      <c r="B9" s="13" t="s">
        <v>41</v>
      </c>
      <c r="C9" s="52" t="s">
        <v>9</v>
      </c>
      <c r="D9" s="15">
        <v>4</v>
      </c>
      <c r="E9" s="19">
        <v>10</v>
      </c>
      <c r="F9" s="19">
        <v>10</v>
      </c>
      <c r="G9" s="19">
        <v>10</v>
      </c>
      <c r="H9" s="19">
        <v>10</v>
      </c>
      <c r="I9" s="53">
        <f t="shared" ref="I9:I39" si="1">IF(H9="","",IF(G9="","",IF(F9="","",IF(E9="","",IF(D9="","",SUM(D9:H9))))))</f>
        <v>44</v>
      </c>
      <c r="J9" s="116">
        <f t="shared" ref="J9:J39" si="2">IFERROR(AVERAGE(D9:H9),"")</f>
        <v>8.8000000000000007</v>
      </c>
    </row>
    <row r="10" spans="1:11" ht="15" customHeight="1" x14ac:dyDescent="0.25">
      <c r="A10" s="102">
        <f t="shared" si="0"/>
        <v>18</v>
      </c>
      <c r="B10" s="13" t="s">
        <v>42</v>
      </c>
      <c r="C10" s="52" t="s">
        <v>9</v>
      </c>
      <c r="D10" s="15">
        <v>6</v>
      </c>
      <c r="E10" s="15">
        <v>2</v>
      </c>
      <c r="F10" s="15">
        <v>10</v>
      </c>
      <c r="G10" s="15">
        <v>10</v>
      </c>
      <c r="H10" s="15">
        <v>8</v>
      </c>
      <c r="I10" s="55">
        <f t="shared" si="1"/>
        <v>36</v>
      </c>
      <c r="J10" s="104">
        <f t="shared" si="2"/>
        <v>7.2</v>
      </c>
    </row>
    <row r="11" spans="1:11" ht="15" customHeight="1" x14ac:dyDescent="0.25">
      <c r="A11" s="102">
        <f t="shared" si="0"/>
        <v>1</v>
      </c>
      <c r="B11" s="13" t="s">
        <v>43</v>
      </c>
      <c r="C11" s="52" t="s">
        <v>9</v>
      </c>
      <c r="D11" s="15">
        <v>10</v>
      </c>
      <c r="E11" s="15">
        <v>10</v>
      </c>
      <c r="F11" s="15">
        <v>10</v>
      </c>
      <c r="G11" s="15">
        <v>10</v>
      </c>
      <c r="H11" s="15">
        <v>10</v>
      </c>
      <c r="I11" s="53">
        <f t="shared" si="1"/>
        <v>50</v>
      </c>
      <c r="J11" s="116">
        <f t="shared" si="2"/>
        <v>10</v>
      </c>
    </row>
    <row r="12" spans="1:11" ht="15" customHeight="1" x14ac:dyDescent="0.25">
      <c r="A12" s="102">
        <f t="shared" si="0"/>
        <v>9</v>
      </c>
      <c r="B12" s="13" t="s">
        <v>44</v>
      </c>
      <c r="C12" s="52" t="s">
        <v>9</v>
      </c>
      <c r="D12" s="15">
        <v>10</v>
      </c>
      <c r="E12" s="15">
        <v>9</v>
      </c>
      <c r="F12" s="15">
        <v>10</v>
      </c>
      <c r="G12" s="15">
        <v>10</v>
      </c>
      <c r="H12" s="15">
        <v>8</v>
      </c>
      <c r="I12" s="55">
        <f t="shared" si="1"/>
        <v>47</v>
      </c>
      <c r="J12" s="104">
        <f t="shared" si="2"/>
        <v>9.4</v>
      </c>
    </row>
    <row r="13" spans="1:11" ht="15" customHeight="1" x14ac:dyDescent="0.25">
      <c r="A13" s="102">
        <f t="shared" si="0"/>
        <v>10</v>
      </c>
      <c r="B13" s="17" t="s">
        <v>45</v>
      </c>
      <c r="C13" s="94" t="s">
        <v>10</v>
      </c>
      <c r="D13" s="15">
        <v>8</v>
      </c>
      <c r="E13" s="19">
        <v>10</v>
      </c>
      <c r="F13" s="19">
        <v>10</v>
      </c>
      <c r="G13" s="19">
        <v>10</v>
      </c>
      <c r="H13" s="19">
        <v>8</v>
      </c>
      <c r="I13" s="53">
        <f t="shared" si="1"/>
        <v>46</v>
      </c>
      <c r="J13" s="116">
        <f t="shared" si="2"/>
        <v>9.1999999999999993</v>
      </c>
    </row>
    <row r="14" spans="1:11" ht="15" customHeight="1" x14ac:dyDescent="0.25">
      <c r="A14" s="102">
        <f t="shared" si="0"/>
        <v>1</v>
      </c>
      <c r="B14" s="13" t="s">
        <v>46</v>
      </c>
      <c r="C14" s="52" t="s">
        <v>9</v>
      </c>
      <c r="D14" s="15">
        <v>10</v>
      </c>
      <c r="E14" s="15">
        <v>10</v>
      </c>
      <c r="F14" s="15">
        <v>10</v>
      </c>
      <c r="G14" s="15">
        <v>10</v>
      </c>
      <c r="H14" s="15">
        <v>10</v>
      </c>
      <c r="I14" s="55">
        <f t="shared" si="1"/>
        <v>50</v>
      </c>
      <c r="J14" s="104">
        <f t="shared" si="2"/>
        <v>10</v>
      </c>
      <c r="K14" s="1" t="str">
        <f>IF(H7="","",IF(H7&lt;8.5,"Faible",IF(H7&lt;10,"Insuffisant",IF(H7&lt;12,"Passable",IF(H7&lt;15,"Assez bien",IF(H7&lt;17,"Bien",IF(H7&lt;20,"Très bien",IF(H7=20,"Echec"))))))))</f>
        <v/>
      </c>
    </row>
    <row r="15" spans="1:11" ht="15" customHeight="1" x14ac:dyDescent="0.25">
      <c r="A15" s="102">
        <f t="shared" si="0"/>
        <v>13</v>
      </c>
      <c r="B15" s="17" t="s">
        <v>47</v>
      </c>
      <c r="C15" s="94" t="s">
        <v>10</v>
      </c>
      <c r="D15" s="15">
        <v>6</v>
      </c>
      <c r="E15" s="15">
        <v>10</v>
      </c>
      <c r="F15" s="15">
        <v>10</v>
      </c>
      <c r="G15" s="15">
        <v>10</v>
      </c>
      <c r="H15" s="15">
        <v>8</v>
      </c>
      <c r="I15" s="55">
        <f t="shared" si="1"/>
        <v>44</v>
      </c>
      <c r="J15" s="104">
        <f t="shared" si="2"/>
        <v>8.8000000000000007</v>
      </c>
    </row>
    <row r="16" spans="1:11" ht="15" customHeight="1" x14ac:dyDescent="0.25">
      <c r="A16" s="102">
        <f t="shared" si="0"/>
        <v>24</v>
      </c>
      <c r="B16" s="13" t="s">
        <v>48</v>
      </c>
      <c r="C16" s="52" t="s">
        <v>9</v>
      </c>
      <c r="D16" s="15">
        <v>2</v>
      </c>
      <c r="E16" s="15">
        <v>2</v>
      </c>
      <c r="F16" s="15">
        <v>8</v>
      </c>
      <c r="G16" s="15">
        <v>8</v>
      </c>
      <c r="H16" s="15">
        <v>6</v>
      </c>
      <c r="I16" s="55">
        <f t="shared" si="1"/>
        <v>26</v>
      </c>
      <c r="J16" s="104">
        <f t="shared" si="2"/>
        <v>5.2</v>
      </c>
    </row>
    <row r="17" spans="1:10" ht="15" customHeight="1" x14ac:dyDescent="0.25">
      <c r="A17" s="102">
        <f t="shared" si="0"/>
        <v>18</v>
      </c>
      <c r="B17" s="13" t="s">
        <v>49</v>
      </c>
      <c r="C17" s="52" t="s">
        <v>9</v>
      </c>
      <c r="D17" s="15">
        <v>8</v>
      </c>
      <c r="E17" s="15">
        <v>10</v>
      </c>
      <c r="F17" s="15">
        <v>6</v>
      </c>
      <c r="G17" s="15">
        <v>6</v>
      </c>
      <c r="H17" s="15">
        <v>6</v>
      </c>
      <c r="I17" s="55">
        <f t="shared" si="1"/>
        <v>36</v>
      </c>
      <c r="J17" s="104">
        <f t="shared" si="2"/>
        <v>7.2</v>
      </c>
    </row>
    <row r="18" spans="1:10" ht="15" customHeight="1" x14ac:dyDescent="0.25">
      <c r="A18" s="102">
        <f t="shared" si="0"/>
        <v>29</v>
      </c>
      <c r="B18" s="13" t="s">
        <v>50</v>
      </c>
      <c r="C18" s="52" t="s">
        <v>9</v>
      </c>
      <c r="D18" s="15">
        <v>0</v>
      </c>
      <c r="E18" s="15">
        <v>2</v>
      </c>
      <c r="F18" s="15">
        <v>0</v>
      </c>
      <c r="G18" s="15">
        <v>0</v>
      </c>
      <c r="H18" s="15">
        <v>0</v>
      </c>
      <c r="I18" s="55">
        <f t="shared" si="1"/>
        <v>2</v>
      </c>
      <c r="J18" s="104">
        <f t="shared" si="2"/>
        <v>0.4</v>
      </c>
    </row>
    <row r="19" spans="1:10" ht="15" customHeight="1" x14ac:dyDescent="0.25">
      <c r="A19" s="102">
        <f t="shared" si="0"/>
        <v>16</v>
      </c>
      <c r="B19" s="17" t="s">
        <v>51</v>
      </c>
      <c r="C19" s="94" t="s">
        <v>10</v>
      </c>
      <c r="D19" s="15">
        <v>6</v>
      </c>
      <c r="E19" s="15">
        <v>7</v>
      </c>
      <c r="F19" s="15">
        <v>10</v>
      </c>
      <c r="G19" s="15">
        <v>10</v>
      </c>
      <c r="H19" s="15">
        <v>4</v>
      </c>
      <c r="I19" s="55">
        <f t="shared" si="1"/>
        <v>37</v>
      </c>
      <c r="J19" s="104">
        <f t="shared" si="2"/>
        <v>7.4</v>
      </c>
    </row>
    <row r="20" spans="1:10" ht="15" customHeight="1" x14ac:dyDescent="0.25">
      <c r="A20" s="102">
        <f t="shared" si="0"/>
        <v>22</v>
      </c>
      <c r="B20" s="17" t="s">
        <v>52</v>
      </c>
      <c r="C20" s="94" t="s">
        <v>10</v>
      </c>
      <c r="D20" s="15">
        <v>4</v>
      </c>
      <c r="E20" s="15">
        <v>5</v>
      </c>
      <c r="F20" s="15">
        <v>10</v>
      </c>
      <c r="G20" s="15">
        <v>7</v>
      </c>
      <c r="H20" s="15">
        <v>7</v>
      </c>
      <c r="I20" s="55">
        <f t="shared" si="1"/>
        <v>33</v>
      </c>
      <c r="J20" s="104">
        <f t="shared" si="2"/>
        <v>6.6</v>
      </c>
    </row>
    <row r="21" spans="1:10" ht="15" customHeight="1" x14ac:dyDescent="0.25">
      <c r="A21" s="102">
        <f t="shared" si="0"/>
        <v>1</v>
      </c>
      <c r="B21" s="13" t="s">
        <v>53</v>
      </c>
      <c r="C21" s="52" t="s">
        <v>9</v>
      </c>
      <c r="D21" s="15">
        <v>10</v>
      </c>
      <c r="E21" s="19">
        <v>10</v>
      </c>
      <c r="F21" s="19">
        <v>10</v>
      </c>
      <c r="G21" s="19">
        <v>10</v>
      </c>
      <c r="H21" s="19">
        <v>10</v>
      </c>
      <c r="I21" s="53">
        <f t="shared" si="1"/>
        <v>50</v>
      </c>
      <c r="J21" s="116">
        <f t="shared" si="2"/>
        <v>10</v>
      </c>
    </row>
    <row r="22" spans="1:10" ht="15" customHeight="1" x14ac:dyDescent="0.25">
      <c r="A22" s="102">
        <f t="shared" si="0"/>
        <v>7</v>
      </c>
      <c r="B22" s="13" t="s">
        <v>54</v>
      </c>
      <c r="C22" s="52" t="s">
        <v>9</v>
      </c>
      <c r="D22" s="15">
        <v>10</v>
      </c>
      <c r="E22" s="15">
        <v>8</v>
      </c>
      <c r="F22" s="15">
        <v>10</v>
      </c>
      <c r="G22" s="15">
        <v>10</v>
      </c>
      <c r="H22" s="15">
        <v>10</v>
      </c>
      <c r="I22" s="55">
        <f t="shared" si="1"/>
        <v>48</v>
      </c>
      <c r="J22" s="104">
        <f t="shared" si="2"/>
        <v>9.6</v>
      </c>
    </row>
    <row r="23" spans="1:10" ht="15" customHeight="1" x14ac:dyDescent="0.25">
      <c r="A23" s="102">
        <f t="shared" si="0"/>
        <v>10</v>
      </c>
      <c r="B23" s="13" t="s">
        <v>55</v>
      </c>
      <c r="C23" s="52" t="s">
        <v>9</v>
      </c>
      <c r="D23" s="15">
        <v>8</v>
      </c>
      <c r="E23" s="15">
        <v>10</v>
      </c>
      <c r="F23" s="15">
        <v>8</v>
      </c>
      <c r="G23" s="15">
        <v>10</v>
      </c>
      <c r="H23" s="15">
        <v>10</v>
      </c>
      <c r="I23" s="55">
        <f t="shared" si="1"/>
        <v>46</v>
      </c>
      <c r="J23" s="104">
        <f t="shared" si="2"/>
        <v>9.1999999999999993</v>
      </c>
    </row>
    <row r="24" spans="1:10" ht="15" customHeight="1" x14ac:dyDescent="0.25">
      <c r="A24" s="102">
        <f t="shared" si="0"/>
        <v>27</v>
      </c>
      <c r="B24" s="13" t="s">
        <v>56</v>
      </c>
      <c r="C24" s="52" t="s">
        <v>9</v>
      </c>
      <c r="D24" s="15">
        <v>0</v>
      </c>
      <c r="E24" s="19">
        <v>0</v>
      </c>
      <c r="F24" s="19">
        <v>5</v>
      </c>
      <c r="G24" s="19">
        <v>3</v>
      </c>
      <c r="H24" s="19">
        <v>2</v>
      </c>
      <c r="I24" s="53">
        <f t="shared" si="1"/>
        <v>10</v>
      </c>
      <c r="J24" s="116">
        <f t="shared" si="2"/>
        <v>2</v>
      </c>
    </row>
    <row r="25" spans="1:10" ht="15" customHeight="1" x14ac:dyDescent="0.25">
      <c r="A25" s="102">
        <f t="shared" si="0"/>
        <v>1</v>
      </c>
      <c r="B25" s="13" t="s">
        <v>57</v>
      </c>
      <c r="C25" s="52" t="s">
        <v>9</v>
      </c>
      <c r="D25" s="15">
        <v>10</v>
      </c>
      <c r="E25" s="15">
        <v>10</v>
      </c>
      <c r="F25" s="15">
        <v>10</v>
      </c>
      <c r="G25" s="15">
        <v>10</v>
      </c>
      <c r="H25" s="15">
        <v>10</v>
      </c>
      <c r="I25" s="55">
        <f t="shared" si="1"/>
        <v>50</v>
      </c>
      <c r="J25" s="104">
        <f t="shared" si="2"/>
        <v>10</v>
      </c>
    </row>
    <row r="26" spans="1:10" ht="15" customHeight="1" x14ac:dyDescent="0.25">
      <c r="A26" s="102">
        <f t="shared" si="0"/>
        <v>21</v>
      </c>
      <c r="B26" s="13" t="s">
        <v>58</v>
      </c>
      <c r="C26" s="52" t="s">
        <v>9</v>
      </c>
      <c r="D26" s="15">
        <v>6</v>
      </c>
      <c r="E26" s="15">
        <v>3</v>
      </c>
      <c r="F26" s="15">
        <v>10</v>
      </c>
      <c r="G26" s="15">
        <v>10</v>
      </c>
      <c r="H26" s="15">
        <v>5</v>
      </c>
      <c r="I26" s="55">
        <f t="shared" si="1"/>
        <v>34</v>
      </c>
      <c r="J26" s="104">
        <f t="shared" si="2"/>
        <v>6.8</v>
      </c>
    </row>
    <row r="27" spans="1:10" ht="15" customHeight="1" x14ac:dyDescent="0.25">
      <c r="A27" s="102">
        <f t="shared" si="0"/>
        <v>26</v>
      </c>
      <c r="B27" s="17" t="s">
        <v>59</v>
      </c>
      <c r="C27" s="94" t="s">
        <v>10</v>
      </c>
      <c r="D27" s="15">
        <v>0</v>
      </c>
      <c r="E27" s="19">
        <v>2</v>
      </c>
      <c r="F27" s="19">
        <v>5</v>
      </c>
      <c r="G27" s="19">
        <v>4</v>
      </c>
      <c r="H27" s="19">
        <v>2</v>
      </c>
      <c r="I27" s="53">
        <f t="shared" si="1"/>
        <v>13</v>
      </c>
      <c r="J27" s="116">
        <f t="shared" si="2"/>
        <v>2.6</v>
      </c>
    </row>
    <row r="28" spans="1:10" ht="15" customHeight="1" x14ac:dyDescent="0.25">
      <c r="A28" s="102">
        <f t="shared" si="0"/>
        <v>28</v>
      </c>
      <c r="B28" s="13" t="s">
        <v>60</v>
      </c>
      <c r="C28" s="52" t="s">
        <v>9</v>
      </c>
      <c r="D28" s="15">
        <v>0</v>
      </c>
      <c r="E28" s="19">
        <v>0</v>
      </c>
      <c r="F28" s="19">
        <v>2</v>
      </c>
      <c r="G28" s="19">
        <v>2</v>
      </c>
      <c r="H28" s="19">
        <v>2</v>
      </c>
      <c r="I28" s="53">
        <f t="shared" si="1"/>
        <v>6</v>
      </c>
      <c r="J28" s="116">
        <f t="shared" si="2"/>
        <v>1.2</v>
      </c>
    </row>
    <row r="29" spans="1:10" ht="15" customHeight="1" x14ac:dyDescent="0.25">
      <c r="A29" s="102">
        <f t="shared" si="0"/>
        <v>10</v>
      </c>
      <c r="B29" s="17" t="s">
        <v>61</v>
      </c>
      <c r="C29" s="94" t="s">
        <v>10</v>
      </c>
      <c r="D29" s="15">
        <v>8</v>
      </c>
      <c r="E29" s="15">
        <v>10</v>
      </c>
      <c r="F29" s="15">
        <v>10</v>
      </c>
      <c r="G29" s="15">
        <v>10</v>
      </c>
      <c r="H29" s="15">
        <v>8</v>
      </c>
      <c r="I29" s="55">
        <f t="shared" si="1"/>
        <v>46</v>
      </c>
      <c r="J29" s="104">
        <f t="shared" si="2"/>
        <v>9.1999999999999993</v>
      </c>
    </row>
    <row r="30" spans="1:10" ht="15" customHeight="1" x14ac:dyDescent="0.25">
      <c r="A30" s="102">
        <f t="shared" si="0"/>
        <v>30</v>
      </c>
      <c r="B30" s="17" t="s">
        <v>62</v>
      </c>
      <c r="C30" s="94" t="s">
        <v>10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55">
        <f t="shared" si="1"/>
        <v>0</v>
      </c>
      <c r="J30" s="104">
        <f t="shared" si="2"/>
        <v>0</v>
      </c>
    </row>
    <row r="31" spans="1:10" ht="15" customHeight="1" x14ac:dyDescent="0.25">
      <c r="A31" s="102">
        <f t="shared" si="0"/>
        <v>1</v>
      </c>
      <c r="B31" s="17" t="s">
        <v>63</v>
      </c>
      <c r="C31" s="94" t="s">
        <v>10</v>
      </c>
      <c r="D31" s="15">
        <v>10</v>
      </c>
      <c r="E31" s="19">
        <v>10</v>
      </c>
      <c r="F31" s="19">
        <v>10</v>
      </c>
      <c r="G31" s="19">
        <v>10</v>
      </c>
      <c r="H31" s="19">
        <v>10</v>
      </c>
      <c r="I31" s="53">
        <f t="shared" si="1"/>
        <v>50</v>
      </c>
      <c r="J31" s="116">
        <f t="shared" si="2"/>
        <v>10</v>
      </c>
    </row>
    <row r="32" spans="1:10" ht="15" customHeight="1" x14ac:dyDescent="0.25">
      <c r="A32" s="102">
        <f t="shared" si="0"/>
        <v>15</v>
      </c>
      <c r="B32" s="13" t="s">
        <v>64</v>
      </c>
      <c r="C32" s="52" t="s">
        <v>9</v>
      </c>
      <c r="D32" s="15">
        <v>4</v>
      </c>
      <c r="E32" s="19">
        <v>7</v>
      </c>
      <c r="F32" s="19">
        <v>10</v>
      </c>
      <c r="G32" s="19">
        <v>10</v>
      </c>
      <c r="H32" s="19">
        <v>8</v>
      </c>
      <c r="I32" s="53">
        <f t="shared" si="1"/>
        <v>39</v>
      </c>
      <c r="J32" s="116">
        <f t="shared" si="2"/>
        <v>7.8</v>
      </c>
    </row>
    <row r="33" spans="1:10" ht="15" customHeight="1" x14ac:dyDescent="0.25">
      <c r="A33" s="102">
        <f t="shared" si="0"/>
        <v>7</v>
      </c>
      <c r="B33" s="17" t="s">
        <v>65</v>
      </c>
      <c r="C33" s="94" t="s">
        <v>10</v>
      </c>
      <c r="D33" s="15">
        <v>8</v>
      </c>
      <c r="E33" s="15">
        <v>10</v>
      </c>
      <c r="F33" s="15">
        <v>10</v>
      </c>
      <c r="G33" s="15">
        <v>10</v>
      </c>
      <c r="H33" s="15">
        <v>10</v>
      </c>
      <c r="I33" s="55">
        <f t="shared" si="1"/>
        <v>48</v>
      </c>
      <c r="J33" s="104">
        <f t="shared" si="2"/>
        <v>9.6</v>
      </c>
    </row>
    <row r="34" spans="1:10" ht="15" customHeight="1" x14ac:dyDescent="0.25">
      <c r="A34" s="102">
        <f t="shared" si="0"/>
        <v>16</v>
      </c>
      <c r="B34" s="13" t="s">
        <v>66</v>
      </c>
      <c r="C34" s="52" t="s">
        <v>9</v>
      </c>
      <c r="D34" s="15">
        <v>4</v>
      </c>
      <c r="E34" s="15">
        <v>7</v>
      </c>
      <c r="F34" s="15">
        <v>10</v>
      </c>
      <c r="G34" s="15">
        <v>8</v>
      </c>
      <c r="H34" s="15">
        <v>8</v>
      </c>
      <c r="I34" s="55">
        <f t="shared" si="1"/>
        <v>37</v>
      </c>
      <c r="J34" s="104">
        <f t="shared" si="2"/>
        <v>7.4</v>
      </c>
    </row>
    <row r="35" spans="1:10" ht="15" customHeight="1" x14ac:dyDescent="0.25">
      <c r="A35" s="102" t="str">
        <f t="shared" si="0"/>
        <v/>
      </c>
      <c r="B35" s="98" t="s">
        <v>67</v>
      </c>
      <c r="C35" s="97" t="s">
        <v>9</v>
      </c>
      <c r="D35" s="15"/>
      <c r="E35" s="15"/>
      <c r="F35" s="15"/>
      <c r="G35" s="15"/>
      <c r="H35" s="15"/>
      <c r="I35" s="55" t="str">
        <f t="shared" si="1"/>
        <v/>
      </c>
      <c r="J35" s="104" t="str">
        <f t="shared" si="2"/>
        <v/>
      </c>
    </row>
    <row r="36" spans="1:10" ht="15" customHeight="1" x14ac:dyDescent="0.25">
      <c r="A36" s="102">
        <f t="shared" si="0"/>
        <v>18</v>
      </c>
      <c r="B36" s="17" t="s">
        <v>68</v>
      </c>
      <c r="C36" s="94" t="s">
        <v>10</v>
      </c>
      <c r="D36" s="15">
        <v>4</v>
      </c>
      <c r="E36" s="15">
        <v>10</v>
      </c>
      <c r="F36" s="15">
        <v>8</v>
      </c>
      <c r="G36" s="15">
        <v>6</v>
      </c>
      <c r="H36" s="15">
        <v>8</v>
      </c>
      <c r="I36" s="55">
        <f t="shared" si="1"/>
        <v>36</v>
      </c>
      <c r="J36" s="104">
        <f t="shared" si="2"/>
        <v>7.2</v>
      </c>
    </row>
    <row r="37" spans="1:10" ht="15" customHeight="1" x14ac:dyDescent="0.25">
      <c r="A37" s="102">
        <f t="shared" si="0"/>
        <v>1</v>
      </c>
      <c r="B37" s="17" t="s">
        <v>69</v>
      </c>
      <c r="C37" s="94" t="s">
        <v>10</v>
      </c>
      <c r="D37" s="15">
        <v>10</v>
      </c>
      <c r="E37" s="15">
        <v>10</v>
      </c>
      <c r="F37" s="15">
        <v>10</v>
      </c>
      <c r="G37" s="15">
        <v>10</v>
      </c>
      <c r="H37" s="15">
        <v>10</v>
      </c>
      <c r="I37" s="55">
        <f t="shared" si="1"/>
        <v>50</v>
      </c>
      <c r="J37" s="104">
        <f t="shared" si="2"/>
        <v>10</v>
      </c>
    </row>
    <row r="38" spans="1:10" ht="15" customHeight="1" x14ac:dyDescent="0.25">
      <c r="A38" s="102">
        <f t="shared" si="0"/>
        <v>25</v>
      </c>
      <c r="B38" s="13" t="s">
        <v>70</v>
      </c>
      <c r="C38" s="52" t="s">
        <v>9</v>
      </c>
      <c r="D38" s="15">
        <v>2</v>
      </c>
      <c r="E38" s="15">
        <v>5</v>
      </c>
      <c r="F38" s="15">
        <v>8</v>
      </c>
      <c r="G38" s="15">
        <v>8</v>
      </c>
      <c r="H38" s="15">
        <v>2</v>
      </c>
      <c r="I38" s="55">
        <f t="shared" si="1"/>
        <v>25</v>
      </c>
      <c r="J38" s="104">
        <f t="shared" si="2"/>
        <v>5</v>
      </c>
    </row>
    <row r="39" spans="1:10" ht="15" customHeight="1" x14ac:dyDescent="0.25">
      <c r="A39" s="110">
        <f t="shared" si="0"/>
        <v>22</v>
      </c>
      <c r="B39" s="123" t="s">
        <v>71</v>
      </c>
      <c r="C39" s="124" t="s">
        <v>10</v>
      </c>
      <c r="D39" s="113">
        <v>4</v>
      </c>
      <c r="E39" s="113">
        <v>5</v>
      </c>
      <c r="F39" s="113">
        <v>10</v>
      </c>
      <c r="G39" s="113">
        <v>10</v>
      </c>
      <c r="H39" s="113">
        <v>4</v>
      </c>
      <c r="I39" s="125">
        <f t="shared" si="1"/>
        <v>33</v>
      </c>
      <c r="J39" s="115">
        <f t="shared" si="2"/>
        <v>6.6</v>
      </c>
    </row>
    <row r="40" spans="1:10" ht="15" hidden="1" customHeight="1" x14ac:dyDescent="0.25">
      <c r="A40" s="12" t="str">
        <f t="shared" ref="A40:A50" si="3">IFERROR(RANK(J40,$J$9:$J$50),"")</f>
        <v/>
      </c>
      <c r="B40" s="13" t="s">
        <v>12</v>
      </c>
      <c r="C40" s="52" t="s">
        <v>10</v>
      </c>
      <c r="D40" s="15"/>
      <c r="E40" s="15"/>
      <c r="F40" s="15"/>
      <c r="G40" s="15"/>
      <c r="H40" s="15"/>
      <c r="I40" s="55" t="str">
        <f t="shared" ref="I40:I50" si="4">IF(H40="","",IF(G40="","",IF(F40="","",IF(E40="","",IF(D40="","",SUM(D40:H40))))))</f>
        <v/>
      </c>
      <c r="J40" s="56" t="str">
        <f t="shared" ref="J40:J50" si="5">IFERROR(AVERAGE(D40:H40),"")</f>
        <v/>
      </c>
    </row>
    <row r="41" spans="1:10" ht="15" hidden="1" customHeight="1" x14ac:dyDescent="0.25">
      <c r="A41" s="12" t="str">
        <f t="shared" si="3"/>
        <v/>
      </c>
      <c r="B41" s="13" t="s">
        <v>13</v>
      </c>
      <c r="C41" s="52" t="s">
        <v>9</v>
      </c>
      <c r="D41" s="15"/>
      <c r="E41" s="19"/>
      <c r="F41" s="19"/>
      <c r="G41" s="19"/>
      <c r="H41" s="19"/>
      <c r="I41" s="53" t="str">
        <f t="shared" si="4"/>
        <v/>
      </c>
      <c r="J41" s="54" t="str">
        <f t="shared" si="5"/>
        <v/>
      </c>
    </row>
    <row r="42" spans="1:10" ht="15" hidden="1" customHeight="1" x14ac:dyDescent="0.25">
      <c r="A42" s="12" t="str">
        <f t="shared" si="3"/>
        <v/>
      </c>
      <c r="B42" s="13" t="s">
        <v>14</v>
      </c>
      <c r="C42" s="52" t="s">
        <v>9</v>
      </c>
      <c r="D42" s="15"/>
      <c r="E42" s="15"/>
      <c r="F42" s="15"/>
      <c r="G42" s="15"/>
      <c r="H42" s="15"/>
      <c r="I42" s="55" t="str">
        <f t="shared" si="4"/>
        <v/>
      </c>
      <c r="J42" s="56" t="str">
        <f t="shared" si="5"/>
        <v/>
      </c>
    </row>
    <row r="43" spans="1:10" ht="15" hidden="1" customHeight="1" x14ac:dyDescent="0.25">
      <c r="A43" s="12" t="str">
        <f t="shared" si="3"/>
        <v/>
      </c>
      <c r="B43" s="13" t="s">
        <v>11</v>
      </c>
      <c r="C43" s="52" t="s">
        <v>9</v>
      </c>
      <c r="D43" s="15"/>
      <c r="E43" s="19"/>
      <c r="F43" s="19"/>
      <c r="G43" s="19"/>
      <c r="H43" s="19"/>
      <c r="I43" s="53" t="str">
        <f t="shared" si="4"/>
        <v/>
      </c>
      <c r="J43" s="54" t="str">
        <f t="shared" si="5"/>
        <v/>
      </c>
    </row>
    <row r="44" spans="1:10" ht="15" hidden="1" customHeight="1" x14ac:dyDescent="0.25">
      <c r="A44" s="12" t="str">
        <f t="shared" si="3"/>
        <v/>
      </c>
      <c r="B44" s="57"/>
      <c r="C44" s="52"/>
      <c r="D44" s="15"/>
      <c r="E44" s="15"/>
      <c r="F44" s="15"/>
      <c r="G44" s="15"/>
      <c r="H44" s="15"/>
      <c r="I44" s="55" t="str">
        <f t="shared" si="4"/>
        <v/>
      </c>
      <c r="J44" s="56" t="str">
        <f t="shared" si="5"/>
        <v/>
      </c>
    </row>
    <row r="45" spans="1:10" ht="15" hidden="1" customHeight="1" x14ac:dyDescent="0.25">
      <c r="A45" s="12" t="str">
        <f t="shared" si="3"/>
        <v/>
      </c>
      <c r="B45" s="57"/>
      <c r="C45" s="52"/>
      <c r="D45" s="15"/>
      <c r="E45" s="15"/>
      <c r="F45" s="15"/>
      <c r="G45" s="15"/>
      <c r="H45" s="15"/>
      <c r="I45" s="55" t="str">
        <f t="shared" si="4"/>
        <v/>
      </c>
      <c r="J45" s="56" t="str">
        <f t="shared" si="5"/>
        <v/>
      </c>
    </row>
    <row r="46" spans="1:10" ht="15" hidden="1" customHeight="1" x14ac:dyDescent="0.25">
      <c r="A46" s="12" t="str">
        <f t="shared" si="3"/>
        <v/>
      </c>
      <c r="B46" s="57"/>
      <c r="C46" s="52"/>
      <c r="D46" s="15"/>
      <c r="E46" s="19"/>
      <c r="F46" s="19"/>
      <c r="G46" s="19"/>
      <c r="H46" s="19"/>
      <c r="I46" s="53" t="str">
        <f t="shared" si="4"/>
        <v/>
      </c>
      <c r="J46" s="54" t="str">
        <f t="shared" si="5"/>
        <v/>
      </c>
    </row>
    <row r="47" spans="1:10" ht="15" hidden="1" customHeight="1" x14ac:dyDescent="0.25">
      <c r="A47" s="12" t="str">
        <f t="shared" si="3"/>
        <v/>
      </c>
      <c r="B47" s="57"/>
      <c r="C47" s="52"/>
      <c r="D47" s="15"/>
      <c r="E47" s="19"/>
      <c r="F47" s="19"/>
      <c r="G47" s="19"/>
      <c r="H47" s="19"/>
      <c r="I47" s="53" t="str">
        <f t="shared" si="4"/>
        <v/>
      </c>
      <c r="J47" s="54" t="str">
        <f t="shared" si="5"/>
        <v/>
      </c>
    </row>
    <row r="48" spans="1:10" ht="15" hidden="1" customHeight="1" x14ac:dyDescent="0.25">
      <c r="A48" s="12" t="str">
        <f t="shared" si="3"/>
        <v/>
      </c>
      <c r="B48" s="13"/>
      <c r="C48" s="52"/>
      <c r="D48" s="15"/>
      <c r="E48" s="15"/>
      <c r="F48" s="15"/>
      <c r="G48" s="15"/>
      <c r="H48" s="15"/>
      <c r="I48" s="55" t="str">
        <f t="shared" si="4"/>
        <v/>
      </c>
      <c r="J48" s="56" t="str">
        <f t="shared" si="5"/>
        <v/>
      </c>
    </row>
    <row r="49" spans="1:10" ht="15" hidden="1" customHeight="1" x14ac:dyDescent="0.25">
      <c r="A49" s="12" t="str">
        <f t="shared" si="3"/>
        <v/>
      </c>
      <c r="B49" s="13"/>
      <c r="C49" s="52"/>
      <c r="D49" s="15"/>
      <c r="E49" s="15"/>
      <c r="F49" s="15"/>
      <c r="G49" s="15"/>
      <c r="H49" s="15"/>
      <c r="I49" s="55" t="str">
        <f t="shared" si="4"/>
        <v/>
      </c>
      <c r="J49" s="56" t="str">
        <f t="shared" si="5"/>
        <v/>
      </c>
    </row>
    <row r="50" spans="1:10" ht="15" hidden="1" customHeight="1" thickBot="1" x14ac:dyDescent="0.3">
      <c r="A50" s="12" t="str">
        <f t="shared" si="3"/>
        <v/>
      </c>
      <c r="B50" s="58"/>
      <c r="C50" s="59"/>
      <c r="D50" s="24"/>
      <c r="E50" s="23"/>
      <c r="F50" s="23"/>
      <c r="G50" s="23"/>
      <c r="H50" s="23"/>
      <c r="I50" s="60" t="str">
        <f t="shared" si="4"/>
        <v/>
      </c>
      <c r="J50" s="61" t="str">
        <f t="shared" si="5"/>
        <v/>
      </c>
    </row>
    <row r="51" spans="1:10" ht="15" customHeight="1" thickBot="1" x14ac:dyDescent="0.3">
      <c r="A51" s="62"/>
      <c r="B51" s="63"/>
      <c r="C51" s="64"/>
      <c r="D51" s="65"/>
      <c r="E51" s="66"/>
      <c r="F51" s="66"/>
      <c r="G51" s="66"/>
      <c r="H51" s="66"/>
      <c r="I51" s="67"/>
      <c r="J51" s="68"/>
    </row>
    <row r="52" spans="1:10" ht="15" customHeight="1" thickTop="1" thickBot="1" x14ac:dyDescent="0.3">
      <c r="A52" s="25"/>
      <c r="B52" s="25"/>
      <c r="C52" s="26"/>
      <c r="D52" s="9" t="s">
        <v>9</v>
      </c>
      <c r="E52" s="10" t="s">
        <v>10</v>
      </c>
      <c r="F52" s="28" t="s">
        <v>15</v>
      </c>
      <c r="G52" s="29"/>
      <c r="H52" s="25"/>
      <c r="I52" s="30"/>
      <c r="J52" s="31"/>
    </row>
    <row r="53" spans="1:10" ht="15" customHeight="1" thickTop="1" x14ac:dyDescent="0.25">
      <c r="A53" s="25"/>
      <c r="B53" s="69" t="s">
        <v>28</v>
      </c>
      <c r="C53" s="70"/>
      <c r="D53" s="71">
        <f>COUNTIF($C$9:$C$39,"G")</f>
        <v>19</v>
      </c>
      <c r="E53" s="71">
        <f>COUNTIF($C$9:$C$39,"F")</f>
        <v>12</v>
      </c>
      <c r="F53" s="71">
        <f>SUM(D53:E53)</f>
        <v>31</v>
      </c>
      <c r="G53" s="35"/>
      <c r="H53" s="25"/>
      <c r="I53" s="25"/>
      <c r="J53" s="25"/>
    </row>
    <row r="54" spans="1:10" ht="15" customHeight="1" x14ac:dyDescent="0.25">
      <c r="A54" s="25"/>
      <c r="B54" s="72" t="s">
        <v>17</v>
      </c>
      <c r="C54" s="73"/>
      <c r="D54" s="71">
        <f>COUNTIFS($I$9:$I$39,"&gt;-1",$C$9:$C$39,"G")</f>
        <v>18</v>
      </c>
      <c r="E54" s="71">
        <f>COUNTIFS($I$9:$I$39,"&gt;-1",$C$9:$C$39,"F")</f>
        <v>12</v>
      </c>
      <c r="F54" s="71">
        <f>SUM(D54:E54)</f>
        <v>30</v>
      </c>
      <c r="G54" s="35"/>
      <c r="H54" s="25"/>
      <c r="I54" s="74"/>
      <c r="J54" s="25"/>
    </row>
    <row r="55" spans="1:10" ht="15" customHeight="1" x14ac:dyDescent="0.25">
      <c r="A55" s="25"/>
      <c r="B55" s="72" t="s">
        <v>18</v>
      </c>
      <c r="C55" s="73"/>
      <c r="D55" s="71">
        <f>D53-D54</f>
        <v>1</v>
      </c>
      <c r="E55" s="71">
        <f>E53-E54</f>
        <v>0</v>
      </c>
      <c r="F55" s="71">
        <f>F53-F54</f>
        <v>1</v>
      </c>
      <c r="G55" s="35"/>
      <c r="H55" s="25"/>
      <c r="I55" s="38"/>
      <c r="J55" s="25"/>
    </row>
    <row r="56" spans="1:10" ht="15" customHeight="1" x14ac:dyDescent="0.25">
      <c r="A56" s="8"/>
      <c r="B56" s="75" t="s">
        <v>19</v>
      </c>
      <c r="C56" s="73"/>
      <c r="D56" s="71">
        <f>COUNTIFS($I$9:$I$39,"&gt;-1",$J$9:$J$39,"&gt;=5",$C$9:$C$39,"G")</f>
        <v>15</v>
      </c>
      <c r="E56" s="71">
        <f>COUNTIFS($I$9:$I$50,"&gt;-1",$J$9:$J$50,"&gt;=5",$C$9:$C$50,"F")</f>
        <v>10</v>
      </c>
      <c r="F56" s="71">
        <f>SUM(D56:E56)</f>
        <v>25</v>
      </c>
      <c r="G56" s="40"/>
      <c r="H56" s="27"/>
      <c r="I56" s="8"/>
      <c r="J56" s="8"/>
    </row>
    <row r="57" spans="1:10" ht="15" customHeight="1" thickBot="1" x14ac:dyDescent="0.3">
      <c r="A57" s="8"/>
      <c r="B57" s="76" t="s">
        <v>20</v>
      </c>
      <c r="C57" s="77"/>
      <c r="D57" s="78">
        <f>IFERROR(D56/D54,"")</f>
        <v>0.83333333333333337</v>
      </c>
      <c r="E57" s="78">
        <f>IFERROR(E56/E54,"")</f>
        <v>0.83333333333333337</v>
      </c>
      <c r="F57" s="78">
        <f>IFERROR(F56/F54,"")</f>
        <v>0.83333333333333337</v>
      </c>
      <c r="G57" s="40"/>
      <c r="H57" s="27"/>
      <c r="I57" s="74"/>
      <c r="J57" s="79"/>
    </row>
    <row r="58" spans="1:10" ht="15" customHeight="1" thickTop="1" x14ac:dyDescent="0.25">
      <c r="A58" s="8"/>
      <c r="B58" s="80"/>
      <c r="C58" s="26"/>
      <c r="D58" s="81"/>
      <c r="E58" s="81"/>
      <c r="F58" s="81"/>
      <c r="G58" s="27"/>
      <c r="H58" s="27"/>
      <c r="I58" s="74"/>
      <c r="J58" s="79"/>
    </row>
    <row r="59" spans="1:10" ht="15" customHeight="1" x14ac:dyDescent="0.25">
      <c r="A59" s="8"/>
      <c r="B59" s="8"/>
      <c r="C59" s="74"/>
      <c r="D59" s="8"/>
      <c r="E59" s="8"/>
      <c r="F59" s="8"/>
      <c r="G59" s="8"/>
      <c r="H59" s="74"/>
      <c r="I59" s="74"/>
      <c r="J59" s="8"/>
    </row>
    <row r="60" spans="1:10" ht="15" customHeight="1" x14ac:dyDescent="0.25">
      <c r="A60" s="8"/>
      <c r="B60" s="8"/>
      <c r="C60" s="74"/>
      <c r="D60" s="8"/>
      <c r="E60" s="8"/>
      <c r="F60" s="8"/>
      <c r="G60" s="8"/>
      <c r="H60" s="74"/>
      <c r="I60" s="74"/>
      <c r="J60" s="8"/>
    </row>
    <row r="61" spans="1:10" ht="15" customHeight="1" x14ac:dyDescent="0.25">
      <c r="A61" s="8"/>
      <c r="B61" s="82"/>
      <c r="C61" s="82"/>
      <c r="D61" s="83"/>
      <c r="E61" s="83"/>
      <c r="F61" s="83"/>
      <c r="G61" s="83"/>
      <c r="H61" s="82"/>
      <c r="I61" s="84"/>
      <c r="J61" s="83"/>
    </row>
    <row r="62" spans="1:10" ht="15" customHeight="1" x14ac:dyDescent="0.25">
      <c r="A62" s="8"/>
      <c r="B62" s="82"/>
      <c r="C62" s="82"/>
      <c r="D62" s="83"/>
      <c r="E62" s="83"/>
      <c r="F62" s="83"/>
      <c r="G62" s="83"/>
      <c r="H62" s="82"/>
      <c r="I62" s="84"/>
      <c r="J62" s="83"/>
    </row>
    <row r="63" spans="1:10" ht="15" customHeight="1" x14ac:dyDescent="0.25">
      <c r="A63" s="8"/>
      <c r="B63" s="74"/>
      <c r="C63" s="74"/>
      <c r="D63" s="8"/>
      <c r="E63" s="8"/>
      <c r="F63" s="8"/>
      <c r="G63" s="38"/>
      <c r="H63" s="74"/>
      <c r="I63" s="8"/>
      <c r="J63" s="8"/>
    </row>
    <row r="64" spans="1:10" ht="15" customHeight="1" x14ac:dyDescent="0.25">
      <c r="A64" s="8"/>
      <c r="B64" s="74"/>
      <c r="C64" s="74"/>
      <c r="D64" s="74"/>
      <c r="E64" s="74"/>
      <c r="F64" s="74"/>
      <c r="G64" s="74"/>
      <c r="H64" s="74"/>
      <c r="I64" s="74"/>
      <c r="J64" s="8"/>
    </row>
    <row r="65" ht="12" customHeight="1" x14ac:dyDescent="0.2"/>
    <row r="66" ht="12" customHeight="1" x14ac:dyDescent="0.2"/>
  </sheetData>
  <sortState ref="A9:K39">
    <sortCondition ref="B9"/>
  </sortState>
  <mergeCells count="4">
    <mergeCell ref="B1:F1"/>
    <mergeCell ref="B2:D2"/>
    <mergeCell ref="B3:D3"/>
    <mergeCell ref="A6:J6"/>
  </mergeCells>
  <conditionalFormatting sqref="D54:F55">
    <cfRule type="expression" dxfId="63" priority="2" stopIfTrue="1">
      <formula>$I$9:$I$50=""</formula>
    </cfRule>
  </conditionalFormatting>
  <conditionalFormatting sqref="D56:F56">
    <cfRule type="expression" dxfId="62" priority="1" stopIfTrue="1">
      <formula>$J$9:$J$50=""</formula>
    </cfRule>
  </conditionalFormatting>
  <printOptions horizontalCentered="1"/>
  <pageMargins left="0.11811023622047245" right="0.11811023622047245" top="0.39370078740157483" bottom="0.39370078740157483" header="0.19685039370078741" footer="0.31496062992125984"/>
  <pageSetup paperSize="9" orientation="portrait" r:id="rId1"/>
  <headerFooter scaleWithDoc="0"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66"/>
  <sheetViews>
    <sheetView zoomScaleNormal="100" workbookViewId="0">
      <selection activeCell="D15" sqref="D15"/>
    </sheetView>
  </sheetViews>
  <sheetFormatPr baseColWidth="10" defaultRowHeight="12.75" x14ac:dyDescent="0.2"/>
  <cols>
    <col min="1" max="1" width="7.28515625" style="1" customWidth="1"/>
    <col min="2" max="2" width="41.7109375" style="1" customWidth="1"/>
    <col min="3" max="3" width="6.7109375" style="6" customWidth="1"/>
    <col min="4" max="4" width="6.85546875" style="1" customWidth="1"/>
    <col min="5" max="7" width="6.7109375" style="1" customWidth="1"/>
    <col min="8" max="9" width="7.140625" style="1" customWidth="1"/>
    <col min="10" max="10" width="7.28515625" style="1" customWidth="1"/>
    <col min="11" max="16384" width="11.42578125" style="1"/>
  </cols>
  <sheetData>
    <row r="1" spans="1:10" ht="20.100000000000001" customHeight="1" x14ac:dyDescent="0.2">
      <c r="A1" s="101" t="s">
        <v>76</v>
      </c>
      <c r="B1" s="140"/>
      <c r="C1" s="140"/>
      <c r="D1" s="140"/>
      <c r="E1" s="140"/>
      <c r="F1" s="140"/>
      <c r="G1" s="3"/>
      <c r="H1" s="3"/>
    </row>
    <row r="2" spans="1:10" ht="20.100000000000001" customHeight="1" x14ac:dyDescent="0.2">
      <c r="B2" s="140"/>
      <c r="C2" s="140"/>
      <c r="D2" s="140"/>
    </row>
    <row r="3" spans="1:10" ht="20.100000000000001" customHeight="1" x14ac:dyDescent="0.2">
      <c r="B3" s="140"/>
      <c r="C3" s="140"/>
      <c r="D3" s="140"/>
      <c r="E3" s="3"/>
      <c r="F3" s="3"/>
      <c r="G3" s="3"/>
      <c r="H3" s="3"/>
      <c r="I3" s="3"/>
    </row>
    <row r="4" spans="1:10" ht="20.100000000000001" customHeight="1" x14ac:dyDescent="0.25">
      <c r="B4" s="3"/>
      <c r="D4" s="7"/>
      <c r="E4" s="7"/>
      <c r="F4" s="7"/>
      <c r="G4" s="7"/>
      <c r="H4" s="7"/>
      <c r="I4" s="7"/>
      <c r="J4" s="8"/>
    </row>
    <row r="5" spans="1:10" ht="20.100000000000001" customHeight="1" thickBot="1" x14ac:dyDescent="0.3">
      <c r="B5" s="3"/>
      <c r="D5" s="7"/>
      <c r="E5" s="7"/>
      <c r="F5" s="7"/>
      <c r="G5" s="7"/>
      <c r="H5" s="7"/>
      <c r="I5" s="7"/>
      <c r="J5" s="8"/>
    </row>
    <row r="6" spans="1:10" ht="20.100000000000001" customHeight="1" thickBot="1" x14ac:dyDescent="0.25">
      <c r="A6" s="141" t="s">
        <v>72</v>
      </c>
      <c r="B6" s="142"/>
      <c r="C6" s="142"/>
      <c r="D6" s="142"/>
      <c r="E6" s="142"/>
      <c r="F6" s="142"/>
      <c r="G6" s="142"/>
      <c r="H6" s="142"/>
      <c r="I6" s="142"/>
      <c r="J6" s="143"/>
    </row>
    <row r="7" spans="1:10" ht="20.100000000000001" customHeight="1" x14ac:dyDescent="0.2"/>
    <row r="8" spans="1:10" s="51" customFormat="1" ht="20.100000000000001" customHeight="1" x14ac:dyDescent="0.2">
      <c r="A8" s="105" t="s">
        <v>0</v>
      </c>
      <c r="B8" s="106" t="s">
        <v>1</v>
      </c>
      <c r="C8" s="107" t="s">
        <v>2</v>
      </c>
      <c r="D8" s="108" t="s">
        <v>25</v>
      </c>
      <c r="E8" s="108" t="s">
        <v>5</v>
      </c>
      <c r="F8" s="108" t="s">
        <v>26</v>
      </c>
      <c r="G8" s="108" t="s">
        <v>27</v>
      </c>
      <c r="H8" s="108" t="s">
        <v>6</v>
      </c>
      <c r="I8" s="108" t="s">
        <v>8</v>
      </c>
      <c r="J8" s="109" t="s">
        <v>36</v>
      </c>
    </row>
    <row r="9" spans="1:10" ht="20.100000000000001" customHeight="1" x14ac:dyDescent="0.25">
      <c r="A9" s="102">
        <f t="shared" ref="A9:A39" si="0">IFERROR(RANK(J9,$J$9:$J$46),"")</f>
        <v>9</v>
      </c>
      <c r="B9" s="13" t="s">
        <v>41</v>
      </c>
      <c r="C9" s="52" t="s">
        <v>9</v>
      </c>
      <c r="D9" s="15">
        <v>10</v>
      </c>
      <c r="E9" s="19">
        <v>10</v>
      </c>
      <c r="F9" s="19">
        <v>5</v>
      </c>
      <c r="G9" s="19">
        <v>10</v>
      </c>
      <c r="H9" s="19">
        <v>8</v>
      </c>
      <c r="I9" s="53">
        <f t="shared" ref="I9:I39" si="1">IF(H9="","",IF(G9="","",IF(F9="","",IF(E9="","",IF(D9="","",SUM(D9:H9))))))</f>
        <v>43</v>
      </c>
      <c r="J9" s="116">
        <f t="shared" ref="J9:J39" si="2">IFERROR(AVERAGE(D9:H9),"")</f>
        <v>8.6</v>
      </c>
    </row>
    <row r="10" spans="1:10" ht="20.100000000000001" customHeight="1" x14ac:dyDescent="0.25">
      <c r="A10" s="102">
        <f t="shared" si="0"/>
        <v>12</v>
      </c>
      <c r="B10" s="13" t="s">
        <v>42</v>
      </c>
      <c r="C10" s="52" t="s">
        <v>9</v>
      </c>
      <c r="D10" s="15">
        <v>10</v>
      </c>
      <c r="E10" s="15">
        <v>10</v>
      </c>
      <c r="F10" s="15">
        <v>8</v>
      </c>
      <c r="G10" s="15">
        <v>8</v>
      </c>
      <c r="H10" s="15">
        <v>5</v>
      </c>
      <c r="I10" s="55">
        <f t="shared" si="1"/>
        <v>41</v>
      </c>
      <c r="J10" s="104">
        <f t="shared" si="2"/>
        <v>8.1999999999999993</v>
      </c>
    </row>
    <row r="11" spans="1:10" ht="20.100000000000001" customHeight="1" x14ac:dyDescent="0.25">
      <c r="A11" s="102">
        <f t="shared" si="0"/>
        <v>1</v>
      </c>
      <c r="B11" s="13" t="s">
        <v>43</v>
      </c>
      <c r="C11" s="52" t="s">
        <v>9</v>
      </c>
      <c r="D11" s="15">
        <v>10</v>
      </c>
      <c r="E11" s="15">
        <v>10</v>
      </c>
      <c r="F11" s="15">
        <v>10</v>
      </c>
      <c r="G11" s="15">
        <v>10</v>
      </c>
      <c r="H11" s="15">
        <v>10</v>
      </c>
      <c r="I11" s="53">
        <f t="shared" si="1"/>
        <v>50</v>
      </c>
      <c r="J11" s="116">
        <f t="shared" si="2"/>
        <v>10</v>
      </c>
    </row>
    <row r="12" spans="1:10" ht="20.100000000000001" customHeight="1" x14ac:dyDescent="0.25">
      <c r="A12" s="102">
        <f t="shared" si="0"/>
        <v>10</v>
      </c>
      <c r="B12" s="13" t="s">
        <v>44</v>
      </c>
      <c r="C12" s="52" t="s">
        <v>9</v>
      </c>
      <c r="D12" s="15">
        <v>10</v>
      </c>
      <c r="E12" s="15">
        <v>10</v>
      </c>
      <c r="F12" s="15">
        <v>7</v>
      </c>
      <c r="G12" s="15">
        <v>10</v>
      </c>
      <c r="H12" s="15">
        <v>5</v>
      </c>
      <c r="I12" s="55">
        <f t="shared" si="1"/>
        <v>42</v>
      </c>
      <c r="J12" s="104">
        <f t="shared" si="2"/>
        <v>8.4</v>
      </c>
    </row>
    <row r="13" spans="1:10" ht="20.100000000000001" customHeight="1" x14ac:dyDescent="0.25">
      <c r="A13" s="102">
        <f t="shared" si="0"/>
        <v>14</v>
      </c>
      <c r="B13" s="17" t="s">
        <v>45</v>
      </c>
      <c r="C13" s="94" t="s">
        <v>10</v>
      </c>
      <c r="D13" s="15">
        <v>8</v>
      </c>
      <c r="E13" s="19">
        <v>2</v>
      </c>
      <c r="F13" s="19">
        <v>6</v>
      </c>
      <c r="G13" s="19">
        <v>8</v>
      </c>
      <c r="H13" s="19">
        <v>10</v>
      </c>
      <c r="I13" s="53">
        <f t="shared" si="1"/>
        <v>34</v>
      </c>
      <c r="J13" s="116">
        <f t="shared" si="2"/>
        <v>6.8</v>
      </c>
    </row>
    <row r="14" spans="1:10" ht="20.100000000000001" customHeight="1" x14ac:dyDescent="0.25">
      <c r="A14" s="102">
        <f t="shared" si="0"/>
        <v>5</v>
      </c>
      <c r="B14" s="13" t="s">
        <v>46</v>
      </c>
      <c r="C14" s="52" t="s">
        <v>9</v>
      </c>
      <c r="D14" s="15">
        <v>10</v>
      </c>
      <c r="E14" s="15">
        <v>10</v>
      </c>
      <c r="F14" s="15">
        <v>10</v>
      </c>
      <c r="G14" s="15">
        <v>10</v>
      </c>
      <c r="H14" s="15">
        <v>9</v>
      </c>
      <c r="I14" s="55">
        <f t="shared" si="1"/>
        <v>49</v>
      </c>
      <c r="J14" s="104">
        <f t="shared" si="2"/>
        <v>9.8000000000000007</v>
      </c>
    </row>
    <row r="15" spans="1:10" ht="20.100000000000001" customHeight="1" x14ac:dyDescent="0.25">
      <c r="A15" s="102">
        <f t="shared" si="0"/>
        <v>8</v>
      </c>
      <c r="B15" s="17" t="s">
        <v>47</v>
      </c>
      <c r="C15" s="94" t="s">
        <v>10</v>
      </c>
      <c r="D15" s="15">
        <v>10</v>
      </c>
      <c r="E15" s="15">
        <v>10</v>
      </c>
      <c r="F15" s="15">
        <v>8</v>
      </c>
      <c r="G15" s="15">
        <v>10</v>
      </c>
      <c r="H15" s="15">
        <v>8</v>
      </c>
      <c r="I15" s="55">
        <f t="shared" si="1"/>
        <v>46</v>
      </c>
      <c r="J15" s="104">
        <f t="shared" si="2"/>
        <v>9.1999999999999993</v>
      </c>
    </row>
    <row r="16" spans="1:10" ht="20.100000000000001" customHeight="1" x14ac:dyDescent="0.25">
      <c r="A16" s="102">
        <f t="shared" si="0"/>
        <v>21</v>
      </c>
      <c r="B16" s="13" t="s">
        <v>48</v>
      </c>
      <c r="C16" s="52" t="s">
        <v>9</v>
      </c>
      <c r="D16" s="15">
        <v>2</v>
      </c>
      <c r="E16" s="15">
        <v>3</v>
      </c>
      <c r="F16" s="15">
        <v>8</v>
      </c>
      <c r="G16" s="15">
        <v>8</v>
      </c>
      <c r="H16" s="15">
        <v>0</v>
      </c>
      <c r="I16" s="55">
        <f t="shared" si="1"/>
        <v>21</v>
      </c>
      <c r="J16" s="104">
        <f t="shared" si="2"/>
        <v>4.2</v>
      </c>
    </row>
    <row r="17" spans="1:10" ht="20.100000000000001" customHeight="1" x14ac:dyDescent="0.25">
      <c r="A17" s="102">
        <f t="shared" si="0"/>
        <v>19</v>
      </c>
      <c r="B17" s="13" t="s">
        <v>49</v>
      </c>
      <c r="C17" s="52" t="s">
        <v>9</v>
      </c>
      <c r="D17" s="15">
        <v>10</v>
      </c>
      <c r="E17" s="15">
        <v>10</v>
      </c>
      <c r="F17" s="15">
        <v>6</v>
      </c>
      <c r="G17" s="15">
        <v>0</v>
      </c>
      <c r="H17" s="15">
        <v>3</v>
      </c>
      <c r="I17" s="55">
        <f t="shared" si="1"/>
        <v>29</v>
      </c>
      <c r="J17" s="104">
        <f t="shared" si="2"/>
        <v>5.8</v>
      </c>
    </row>
    <row r="18" spans="1:10" ht="20.100000000000001" customHeight="1" x14ac:dyDescent="0.25">
      <c r="A18" s="102">
        <f t="shared" si="0"/>
        <v>30</v>
      </c>
      <c r="B18" s="13" t="s">
        <v>50</v>
      </c>
      <c r="C18" s="52" t="s">
        <v>9</v>
      </c>
      <c r="D18" s="15">
        <v>2</v>
      </c>
      <c r="E18" s="15">
        <v>0</v>
      </c>
      <c r="F18" s="15">
        <v>0</v>
      </c>
      <c r="G18" s="15">
        <v>0</v>
      </c>
      <c r="H18" s="15">
        <v>1</v>
      </c>
      <c r="I18" s="55">
        <f t="shared" si="1"/>
        <v>3</v>
      </c>
      <c r="J18" s="104">
        <f t="shared" si="2"/>
        <v>0.6</v>
      </c>
    </row>
    <row r="19" spans="1:10" ht="20.100000000000001" customHeight="1" x14ac:dyDescent="0.25">
      <c r="A19" s="102">
        <f t="shared" si="0"/>
        <v>13</v>
      </c>
      <c r="B19" s="17" t="s">
        <v>51</v>
      </c>
      <c r="C19" s="94" t="s">
        <v>10</v>
      </c>
      <c r="D19" s="15">
        <v>6</v>
      </c>
      <c r="E19" s="15">
        <v>10</v>
      </c>
      <c r="F19" s="15">
        <v>6</v>
      </c>
      <c r="G19" s="15">
        <v>6</v>
      </c>
      <c r="H19" s="15">
        <v>9</v>
      </c>
      <c r="I19" s="55">
        <f t="shared" si="1"/>
        <v>37</v>
      </c>
      <c r="J19" s="104">
        <f t="shared" si="2"/>
        <v>7.4</v>
      </c>
    </row>
    <row r="20" spans="1:10" ht="20.100000000000001" customHeight="1" x14ac:dyDescent="0.25">
      <c r="A20" s="102">
        <f t="shared" si="0"/>
        <v>25</v>
      </c>
      <c r="B20" s="17" t="s">
        <v>52</v>
      </c>
      <c r="C20" s="94" t="s">
        <v>10</v>
      </c>
      <c r="D20" s="15">
        <v>2</v>
      </c>
      <c r="E20" s="15">
        <v>1</v>
      </c>
      <c r="F20" s="15">
        <v>4</v>
      </c>
      <c r="G20" s="15">
        <v>7</v>
      </c>
      <c r="H20" s="15">
        <v>2</v>
      </c>
      <c r="I20" s="55">
        <f t="shared" si="1"/>
        <v>16</v>
      </c>
      <c r="J20" s="104">
        <f t="shared" si="2"/>
        <v>3.2</v>
      </c>
    </row>
    <row r="21" spans="1:10" ht="20.100000000000001" customHeight="1" x14ac:dyDescent="0.25">
      <c r="A21" s="102">
        <f t="shared" si="0"/>
        <v>5</v>
      </c>
      <c r="B21" s="13" t="s">
        <v>53</v>
      </c>
      <c r="C21" s="52" t="s">
        <v>9</v>
      </c>
      <c r="D21" s="15">
        <v>10</v>
      </c>
      <c r="E21" s="19">
        <v>10</v>
      </c>
      <c r="F21" s="19">
        <v>10</v>
      </c>
      <c r="G21" s="19">
        <v>10</v>
      </c>
      <c r="H21" s="19">
        <v>9</v>
      </c>
      <c r="I21" s="53">
        <f t="shared" si="1"/>
        <v>49</v>
      </c>
      <c r="J21" s="116">
        <f t="shared" si="2"/>
        <v>9.8000000000000007</v>
      </c>
    </row>
    <row r="22" spans="1:10" ht="20.100000000000001" customHeight="1" x14ac:dyDescent="0.25">
      <c r="A22" s="102">
        <f t="shared" si="0"/>
        <v>1</v>
      </c>
      <c r="B22" s="13" t="s">
        <v>54</v>
      </c>
      <c r="C22" s="52" t="s">
        <v>9</v>
      </c>
      <c r="D22" s="15">
        <v>10</v>
      </c>
      <c r="E22" s="15">
        <v>10</v>
      </c>
      <c r="F22" s="15">
        <v>10</v>
      </c>
      <c r="G22" s="15">
        <v>10</v>
      </c>
      <c r="H22" s="15">
        <v>10</v>
      </c>
      <c r="I22" s="55">
        <f t="shared" si="1"/>
        <v>50</v>
      </c>
      <c r="J22" s="104">
        <f t="shared" si="2"/>
        <v>10</v>
      </c>
    </row>
    <row r="23" spans="1:10" ht="20.100000000000001" customHeight="1" x14ac:dyDescent="0.25">
      <c r="A23" s="102">
        <f t="shared" si="0"/>
        <v>14</v>
      </c>
      <c r="B23" s="13" t="s">
        <v>55</v>
      </c>
      <c r="C23" s="52" t="s">
        <v>9</v>
      </c>
      <c r="D23" s="15">
        <v>10</v>
      </c>
      <c r="E23" s="15">
        <v>10</v>
      </c>
      <c r="F23" s="15">
        <v>6</v>
      </c>
      <c r="G23" s="15">
        <v>6</v>
      </c>
      <c r="H23" s="15">
        <v>2</v>
      </c>
      <c r="I23" s="55">
        <f t="shared" si="1"/>
        <v>34</v>
      </c>
      <c r="J23" s="104">
        <f t="shared" si="2"/>
        <v>6.8</v>
      </c>
    </row>
    <row r="24" spans="1:10" ht="20.100000000000001" customHeight="1" x14ac:dyDescent="0.25">
      <c r="A24" s="102">
        <f t="shared" si="0"/>
        <v>21</v>
      </c>
      <c r="B24" s="13" t="s">
        <v>56</v>
      </c>
      <c r="C24" s="52" t="s">
        <v>9</v>
      </c>
      <c r="D24" s="15">
        <v>4</v>
      </c>
      <c r="E24" s="19">
        <v>3</v>
      </c>
      <c r="F24" s="19">
        <v>5</v>
      </c>
      <c r="G24" s="19">
        <v>5</v>
      </c>
      <c r="H24" s="19">
        <v>4</v>
      </c>
      <c r="I24" s="53">
        <f t="shared" si="1"/>
        <v>21</v>
      </c>
      <c r="J24" s="116">
        <f t="shared" si="2"/>
        <v>4.2</v>
      </c>
    </row>
    <row r="25" spans="1:10" ht="20.100000000000001" customHeight="1" x14ac:dyDescent="0.25">
      <c r="A25" s="102">
        <f t="shared" si="0"/>
        <v>7</v>
      </c>
      <c r="B25" s="13" t="s">
        <v>57</v>
      </c>
      <c r="C25" s="52" t="s">
        <v>9</v>
      </c>
      <c r="D25" s="15">
        <v>10</v>
      </c>
      <c r="E25" s="15">
        <v>10</v>
      </c>
      <c r="F25" s="15">
        <v>8</v>
      </c>
      <c r="G25" s="15">
        <v>10</v>
      </c>
      <c r="H25" s="15">
        <v>10</v>
      </c>
      <c r="I25" s="55">
        <f t="shared" si="1"/>
        <v>48</v>
      </c>
      <c r="J25" s="104">
        <f t="shared" si="2"/>
        <v>9.6</v>
      </c>
    </row>
    <row r="26" spans="1:10" ht="20.100000000000001" customHeight="1" x14ac:dyDescent="0.25">
      <c r="A26" s="102">
        <f t="shared" si="0"/>
        <v>23</v>
      </c>
      <c r="B26" s="13" t="s">
        <v>58</v>
      </c>
      <c r="C26" s="52" t="s">
        <v>9</v>
      </c>
      <c r="D26" s="15">
        <v>4</v>
      </c>
      <c r="E26" s="15">
        <v>3</v>
      </c>
      <c r="F26" s="15">
        <v>6</v>
      </c>
      <c r="G26" s="15">
        <v>6</v>
      </c>
      <c r="H26" s="15">
        <v>0</v>
      </c>
      <c r="I26" s="55">
        <f t="shared" si="1"/>
        <v>19</v>
      </c>
      <c r="J26" s="104">
        <f t="shared" si="2"/>
        <v>3.8</v>
      </c>
    </row>
    <row r="27" spans="1:10" ht="20.100000000000001" customHeight="1" x14ac:dyDescent="0.25">
      <c r="A27" s="102">
        <f t="shared" si="0"/>
        <v>27</v>
      </c>
      <c r="B27" s="17" t="s">
        <v>59</v>
      </c>
      <c r="C27" s="94" t="s">
        <v>10</v>
      </c>
      <c r="D27" s="15">
        <v>0</v>
      </c>
      <c r="E27" s="19">
        <v>2</v>
      </c>
      <c r="F27" s="19">
        <v>2</v>
      </c>
      <c r="G27" s="19">
        <v>0</v>
      </c>
      <c r="H27" s="19">
        <v>3</v>
      </c>
      <c r="I27" s="53">
        <f t="shared" si="1"/>
        <v>7</v>
      </c>
      <c r="J27" s="116">
        <f t="shared" si="2"/>
        <v>1.4</v>
      </c>
    </row>
    <row r="28" spans="1:10" ht="20.100000000000001" customHeight="1" x14ac:dyDescent="0.25">
      <c r="A28" s="102">
        <f t="shared" si="0"/>
        <v>28</v>
      </c>
      <c r="B28" s="13" t="s">
        <v>60</v>
      </c>
      <c r="C28" s="52" t="s">
        <v>9</v>
      </c>
      <c r="D28" s="15">
        <v>0</v>
      </c>
      <c r="E28" s="19">
        <v>0</v>
      </c>
      <c r="F28" s="19">
        <v>4</v>
      </c>
      <c r="G28" s="19">
        <v>0</v>
      </c>
      <c r="H28" s="19">
        <v>0</v>
      </c>
      <c r="I28" s="53">
        <f t="shared" si="1"/>
        <v>4</v>
      </c>
      <c r="J28" s="116">
        <f t="shared" si="2"/>
        <v>0.8</v>
      </c>
    </row>
    <row r="29" spans="1:10" ht="20.100000000000001" customHeight="1" x14ac:dyDescent="0.25">
      <c r="A29" s="102">
        <f t="shared" si="0"/>
        <v>20</v>
      </c>
      <c r="B29" s="17" t="s">
        <v>61</v>
      </c>
      <c r="C29" s="94" t="s">
        <v>10</v>
      </c>
      <c r="D29" s="15">
        <v>4</v>
      </c>
      <c r="E29" s="15">
        <v>2</v>
      </c>
      <c r="F29" s="15">
        <v>5</v>
      </c>
      <c r="G29" s="15">
        <v>6</v>
      </c>
      <c r="H29" s="15">
        <v>5</v>
      </c>
      <c r="I29" s="55">
        <f t="shared" si="1"/>
        <v>22</v>
      </c>
      <c r="J29" s="104">
        <f t="shared" si="2"/>
        <v>4.4000000000000004</v>
      </c>
    </row>
    <row r="30" spans="1:10" ht="20.100000000000001" customHeight="1" x14ac:dyDescent="0.25">
      <c r="A30" s="102">
        <f t="shared" si="0"/>
        <v>28</v>
      </c>
      <c r="B30" s="17" t="s">
        <v>62</v>
      </c>
      <c r="C30" s="94" t="s">
        <v>10</v>
      </c>
      <c r="D30" s="15">
        <v>2</v>
      </c>
      <c r="E30" s="15">
        <v>2</v>
      </c>
      <c r="F30" s="15">
        <v>0</v>
      </c>
      <c r="G30" s="15">
        <v>0</v>
      </c>
      <c r="H30" s="15">
        <v>0</v>
      </c>
      <c r="I30" s="55">
        <f t="shared" si="1"/>
        <v>4</v>
      </c>
      <c r="J30" s="104">
        <f t="shared" si="2"/>
        <v>0.8</v>
      </c>
    </row>
    <row r="31" spans="1:10" ht="20.100000000000001" customHeight="1" x14ac:dyDescent="0.25">
      <c r="A31" s="102">
        <f t="shared" si="0"/>
        <v>14</v>
      </c>
      <c r="B31" s="17" t="s">
        <v>63</v>
      </c>
      <c r="C31" s="94" t="s">
        <v>10</v>
      </c>
      <c r="D31" s="15">
        <v>4</v>
      </c>
      <c r="E31" s="19">
        <v>10</v>
      </c>
      <c r="F31" s="19">
        <v>4</v>
      </c>
      <c r="G31" s="19">
        <v>6</v>
      </c>
      <c r="H31" s="19">
        <v>10</v>
      </c>
      <c r="I31" s="53">
        <f t="shared" si="1"/>
        <v>34</v>
      </c>
      <c r="J31" s="116">
        <f t="shared" si="2"/>
        <v>6.8</v>
      </c>
    </row>
    <row r="32" spans="1:10" ht="20.100000000000001" customHeight="1" x14ac:dyDescent="0.25">
      <c r="A32" s="102">
        <f t="shared" si="0"/>
        <v>10</v>
      </c>
      <c r="B32" s="13" t="s">
        <v>64</v>
      </c>
      <c r="C32" s="52" t="s">
        <v>9</v>
      </c>
      <c r="D32" s="15">
        <v>10</v>
      </c>
      <c r="E32" s="19">
        <v>10</v>
      </c>
      <c r="F32" s="19">
        <v>6</v>
      </c>
      <c r="G32" s="19">
        <v>8</v>
      </c>
      <c r="H32" s="19">
        <v>8</v>
      </c>
      <c r="I32" s="53">
        <f t="shared" si="1"/>
        <v>42</v>
      </c>
      <c r="J32" s="116">
        <f t="shared" si="2"/>
        <v>8.4</v>
      </c>
    </row>
    <row r="33" spans="1:10" ht="20.100000000000001" customHeight="1" x14ac:dyDescent="0.25">
      <c r="A33" s="102">
        <f t="shared" si="0"/>
        <v>1</v>
      </c>
      <c r="B33" s="17" t="s">
        <v>65</v>
      </c>
      <c r="C33" s="94" t="s">
        <v>10</v>
      </c>
      <c r="D33" s="15">
        <v>10</v>
      </c>
      <c r="E33" s="15">
        <v>10</v>
      </c>
      <c r="F33" s="15">
        <v>10</v>
      </c>
      <c r="G33" s="15">
        <v>10</v>
      </c>
      <c r="H33" s="15">
        <v>10</v>
      </c>
      <c r="I33" s="55">
        <f t="shared" si="1"/>
        <v>50</v>
      </c>
      <c r="J33" s="104">
        <f t="shared" si="2"/>
        <v>10</v>
      </c>
    </row>
    <row r="34" spans="1:10" ht="20.100000000000001" customHeight="1" x14ac:dyDescent="0.25">
      <c r="A34" s="102">
        <f t="shared" si="0"/>
        <v>14</v>
      </c>
      <c r="B34" s="13" t="s">
        <v>66</v>
      </c>
      <c r="C34" s="52" t="s">
        <v>9</v>
      </c>
      <c r="D34" s="15">
        <v>6</v>
      </c>
      <c r="E34" s="15">
        <v>10</v>
      </c>
      <c r="F34" s="15">
        <v>7</v>
      </c>
      <c r="G34" s="15">
        <v>7</v>
      </c>
      <c r="H34" s="15">
        <v>4</v>
      </c>
      <c r="I34" s="55">
        <f t="shared" si="1"/>
        <v>34</v>
      </c>
      <c r="J34" s="104">
        <f t="shared" si="2"/>
        <v>6.8</v>
      </c>
    </row>
    <row r="35" spans="1:10" ht="20.100000000000001" customHeight="1" x14ac:dyDescent="0.25">
      <c r="A35" s="102">
        <f t="shared" si="0"/>
        <v>31</v>
      </c>
      <c r="B35" s="13" t="s">
        <v>67</v>
      </c>
      <c r="C35" s="52" t="s">
        <v>9</v>
      </c>
      <c r="D35" s="15">
        <v>2</v>
      </c>
      <c r="E35" s="19">
        <v>0</v>
      </c>
      <c r="F35" s="19">
        <v>0</v>
      </c>
      <c r="G35" s="19">
        <v>0</v>
      </c>
      <c r="H35" s="19">
        <v>0</v>
      </c>
      <c r="I35" s="53">
        <f t="shared" si="1"/>
        <v>2</v>
      </c>
      <c r="J35" s="116">
        <f t="shared" si="2"/>
        <v>0.4</v>
      </c>
    </row>
    <row r="36" spans="1:10" ht="20.100000000000001" customHeight="1" x14ac:dyDescent="0.25">
      <c r="A36" s="102">
        <f t="shared" si="0"/>
        <v>26</v>
      </c>
      <c r="B36" s="17" t="s">
        <v>68</v>
      </c>
      <c r="C36" s="94" t="s">
        <v>10</v>
      </c>
      <c r="D36" s="15">
        <v>4</v>
      </c>
      <c r="E36" s="15">
        <v>2</v>
      </c>
      <c r="F36" s="15">
        <v>0</v>
      </c>
      <c r="G36" s="15">
        <v>0</v>
      </c>
      <c r="H36" s="15">
        <v>2</v>
      </c>
      <c r="I36" s="55">
        <f t="shared" si="1"/>
        <v>8</v>
      </c>
      <c r="J36" s="104">
        <f t="shared" si="2"/>
        <v>1.6</v>
      </c>
    </row>
    <row r="37" spans="1:10" ht="20.100000000000001" customHeight="1" x14ac:dyDescent="0.25">
      <c r="A37" s="102">
        <f t="shared" si="0"/>
        <v>1</v>
      </c>
      <c r="B37" s="17" t="s">
        <v>69</v>
      </c>
      <c r="C37" s="94" t="s">
        <v>10</v>
      </c>
      <c r="D37" s="15">
        <v>10</v>
      </c>
      <c r="E37" s="15">
        <v>10</v>
      </c>
      <c r="F37" s="15">
        <v>10</v>
      </c>
      <c r="G37" s="15">
        <v>10</v>
      </c>
      <c r="H37" s="15">
        <v>10</v>
      </c>
      <c r="I37" s="55">
        <f t="shared" si="1"/>
        <v>50</v>
      </c>
      <c r="J37" s="104">
        <f t="shared" si="2"/>
        <v>10</v>
      </c>
    </row>
    <row r="38" spans="1:10" s="85" customFormat="1" ht="20.100000000000001" customHeight="1" x14ac:dyDescent="0.25">
      <c r="A38" s="102">
        <f t="shared" si="0"/>
        <v>24</v>
      </c>
      <c r="B38" s="13" t="s">
        <v>70</v>
      </c>
      <c r="C38" s="52" t="s">
        <v>9</v>
      </c>
      <c r="D38" s="15">
        <v>4</v>
      </c>
      <c r="E38" s="15">
        <v>2</v>
      </c>
      <c r="F38" s="15">
        <v>6</v>
      </c>
      <c r="G38" s="15">
        <v>6</v>
      </c>
      <c r="H38" s="15">
        <v>0</v>
      </c>
      <c r="I38" s="55">
        <f t="shared" si="1"/>
        <v>18</v>
      </c>
      <c r="J38" s="104">
        <f t="shared" si="2"/>
        <v>3.6</v>
      </c>
    </row>
    <row r="39" spans="1:10" ht="20.100000000000001" customHeight="1" x14ac:dyDescent="0.25">
      <c r="A39" s="103">
        <f t="shared" si="0"/>
        <v>14</v>
      </c>
      <c r="B39" s="96" t="s">
        <v>71</v>
      </c>
      <c r="C39" s="95" t="s">
        <v>10</v>
      </c>
      <c r="D39" s="19">
        <v>4</v>
      </c>
      <c r="E39" s="19">
        <v>10</v>
      </c>
      <c r="F39" s="19">
        <v>10</v>
      </c>
      <c r="G39" s="19">
        <v>10</v>
      </c>
      <c r="H39" s="19">
        <v>0</v>
      </c>
      <c r="I39" s="53">
        <f t="shared" si="1"/>
        <v>34</v>
      </c>
      <c r="J39" s="116">
        <f t="shared" si="2"/>
        <v>6.8</v>
      </c>
    </row>
    <row r="40" spans="1:10" ht="20.100000000000001" hidden="1" customHeight="1" x14ac:dyDescent="0.25">
      <c r="A40" s="102" t="str">
        <f t="shared" ref="A40:A46" si="3">IFERROR(RANK(J40,$J$9:$J$46),"")</f>
        <v/>
      </c>
      <c r="B40" s="57"/>
      <c r="C40" s="52"/>
      <c r="D40" s="15"/>
      <c r="E40" s="15"/>
      <c r="F40" s="15"/>
      <c r="G40" s="15"/>
      <c r="H40" s="15"/>
      <c r="I40" s="55" t="str">
        <f t="shared" ref="I40:I46" si="4">IF(H40="","",IF(G40="","",IF(F40="","",IF(E40="","",IF(D40="","",SUM(D40:H40))))))</f>
        <v/>
      </c>
      <c r="J40" s="104" t="str">
        <f t="shared" ref="J40:J46" si="5">IFERROR(AVERAGE(D40:H40),"")</f>
        <v/>
      </c>
    </row>
    <row r="41" spans="1:10" ht="20.100000000000001" hidden="1" customHeight="1" x14ac:dyDescent="0.25">
      <c r="A41" s="102" t="str">
        <f t="shared" si="3"/>
        <v/>
      </c>
      <c r="B41" s="57"/>
      <c r="C41" s="52"/>
      <c r="D41" s="15"/>
      <c r="E41" s="15"/>
      <c r="F41" s="15"/>
      <c r="G41" s="15"/>
      <c r="H41" s="15"/>
      <c r="I41" s="55" t="str">
        <f t="shared" si="4"/>
        <v/>
      </c>
      <c r="J41" s="104" t="str">
        <f t="shared" si="5"/>
        <v/>
      </c>
    </row>
    <row r="42" spans="1:10" ht="20.100000000000001" hidden="1" customHeight="1" x14ac:dyDescent="0.25">
      <c r="A42" s="102" t="str">
        <f t="shared" si="3"/>
        <v/>
      </c>
      <c r="B42" s="57" t="s">
        <v>12</v>
      </c>
      <c r="C42" s="52" t="s">
        <v>10</v>
      </c>
      <c r="D42" s="15"/>
      <c r="E42" s="19"/>
      <c r="F42" s="19"/>
      <c r="G42" s="19"/>
      <c r="H42" s="19"/>
      <c r="I42" s="53" t="str">
        <f t="shared" si="4"/>
        <v/>
      </c>
      <c r="J42" s="116" t="str">
        <f t="shared" si="5"/>
        <v/>
      </c>
    </row>
    <row r="43" spans="1:10" ht="20.100000000000001" hidden="1" customHeight="1" x14ac:dyDescent="0.25">
      <c r="A43" s="102" t="str">
        <f t="shared" si="3"/>
        <v/>
      </c>
      <c r="B43" s="57" t="s">
        <v>13</v>
      </c>
      <c r="C43" s="52" t="s">
        <v>9</v>
      </c>
      <c r="D43" s="15"/>
      <c r="E43" s="19"/>
      <c r="F43" s="19"/>
      <c r="G43" s="19"/>
      <c r="H43" s="19"/>
      <c r="I43" s="53" t="str">
        <f t="shared" si="4"/>
        <v/>
      </c>
      <c r="J43" s="116" t="str">
        <f t="shared" si="5"/>
        <v/>
      </c>
    </row>
    <row r="44" spans="1:10" ht="20.100000000000001" hidden="1" customHeight="1" x14ac:dyDescent="0.25">
      <c r="A44" s="102" t="str">
        <f t="shared" si="3"/>
        <v/>
      </c>
      <c r="B44" s="13" t="s">
        <v>14</v>
      </c>
      <c r="C44" s="52" t="s">
        <v>9</v>
      </c>
      <c r="D44" s="15"/>
      <c r="E44" s="15"/>
      <c r="F44" s="15"/>
      <c r="G44" s="15"/>
      <c r="H44" s="15"/>
      <c r="I44" s="55" t="str">
        <f t="shared" si="4"/>
        <v/>
      </c>
      <c r="J44" s="104" t="str">
        <f t="shared" si="5"/>
        <v/>
      </c>
    </row>
    <row r="45" spans="1:10" ht="20.100000000000001" hidden="1" customHeight="1" x14ac:dyDescent="0.25">
      <c r="A45" s="102" t="str">
        <f t="shared" si="3"/>
        <v/>
      </c>
      <c r="B45" s="13"/>
      <c r="C45" s="52"/>
      <c r="D45" s="15"/>
      <c r="E45" s="15"/>
      <c r="F45" s="15"/>
      <c r="G45" s="15"/>
      <c r="H45" s="15"/>
      <c r="I45" s="55" t="str">
        <f t="shared" si="4"/>
        <v/>
      </c>
      <c r="J45" s="104" t="str">
        <f t="shared" si="5"/>
        <v/>
      </c>
    </row>
    <row r="46" spans="1:10" ht="20.100000000000001" hidden="1" customHeight="1" thickBot="1" x14ac:dyDescent="0.3">
      <c r="A46" s="102" t="str">
        <f t="shared" si="3"/>
        <v/>
      </c>
      <c r="B46" s="58"/>
      <c r="C46" s="59"/>
      <c r="D46" s="24"/>
      <c r="E46" s="23"/>
      <c r="F46" s="23"/>
      <c r="G46" s="23"/>
      <c r="H46" s="23"/>
      <c r="I46" s="60" t="str">
        <f t="shared" si="4"/>
        <v/>
      </c>
      <c r="J46" s="122" t="str">
        <f t="shared" si="5"/>
        <v/>
      </c>
    </row>
    <row r="47" spans="1:10" ht="20.100000000000001" customHeight="1" thickBot="1" x14ac:dyDescent="0.3">
      <c r="A47" s="62"/>
      <c r="B47" s="63"/>
      <c r="C47" s="64"/>
      <c r="D47" s="65"/>
      <c r="E47" s="66"/>
      <c r="F47" s="66"/>
      <c r="G47" s="66"/>
      <c r="H47" s="66"/>
      <c r="I47" s="86"/>
      <c r="J47" s="87"/>
    </row>
    <row r="48" spans="1:10" ht="20.100000000000001" customHeight="1" thickTop="1" thickBot="1" x14ac:dyDescent="0.3">
      <c r="A48" s="25"/>
      <c r="B48" s="148"/>
      <c r="C48" s="149"/>
      <c r="D48" s="9" t="s">
        <v>29</v>
      </c>
      <c r="E48" s="10" t="s">
        <v>30</v>
      </c>
      <c r="F48" s="28" t="s">
        <v>31</v>
      </c>
      <c r="G48" s="29"/>
      <c r="H48" s="25"/>
      <c r="I48" s="88"/>
    </row>
    <row r="49" spans="1:10" ht="20.100000000000001" customHeight="1" thickTop="1" x14ac:dyDescent="0.25">
      <c r="A49" s="25"/>
      <c r="B49" s="150" t="s">
        <v>28</v>
      </c>
      <c r="C49" s="151"/>
      <c r="D49" s="89">
        <f>COUNTIF($C$9:$C$39,"G")</f>
        <v>19</v>
      </c>
      <c r="E49" s="89">
        <f>COUNTIF($C$9:$C$39,"F")</f>
        <v>12</v>
      </c>
      <c r="F49" s="89">
        <f>SUM(D49:E49)</f>
        <v>31</v>
      </c>
      <c r="G49" s="35"/>
      <c r="H49" s="27"/>
      <c r="I49" s="26"/>
    </row>
    <row r="50" spans="1:10" ht="20.100000000000001" customHeight="1" x14ac:dyDescent="0.25">
      <c r="A50" s="25"/>
      <c r="B50" s="144" t="s">
        <v>17</v>
      </c>
      <c r="C50" s="145"/>
      <c r="D50" s="90">
        <f>COUNTIFS($I$9:$I$39,"&gt;-1",$C$9:$C$39,"G")</f>
        <v>19</v>
      </c>
      <c r="E50" s="90">
        <f>COUNTIFS($I$9:$I$39,"&gt;-1",$C$9:$C$39,"F")</f>
        <v>12</v>
      </c>
      <c r="F50" s="90">
        <f>SUM(D50:E50)</f>
        <v>31</v>
      </c>
      <c r="G50" s="35"/>
      <c r="H50" s="25"/>
      <c r="I50" s="74"/>
      <c r="J50" s="25"/>
    </row>
    <row r="51" spans="1:10" ht="20.100000000000001" customHeight="1" x14ac:dyDescent="0.25">
      <c r="A51" s="25"/>
      <c r="B51" s="144" t="s">
        <v>18</v>
      </c>
      <c r="C51" s="145"/>
      <c r="D51" s="90">
        <f>D49-D50</f>
        <v>0</v>
      </c>
      <c r="E51" s="90">
        <f>E49-E50</f>
        <v>0</v>
      </c>
      <c r="F51" s="90">
        <f>F49-F50</f>
        <v>0</v>
      </c>
      <c r="G51" s="35"/>
      <c r="H51" s="25"/>
      <c r="I51" s="38"/>
      <c r="J51" s="25"/>
    </row>
    <row r="52" spans="1:10" ht="20.100000000000001" customHeight="1" x14ac:dyDescent="0.25">
      <c r="A52" s="8"/>
      <c r="B52" s="144" t="s">
        <v>19</v>
      </c>
      <c r="C52" s="145"/>
      <c r="D52" s="90">
        <f>COUNTIFS($I$9:$I$39,"&gt;-1",$J$9:$J$39,"&gt;=5",$C$9:$C$39,"G")</f>
        <v>12</v>
      </c>
      <c r="E52" s="90">
        <f>COUNTIFS($I$9:$I$46,"&gt;-1",$J$9:$J$46,"&gt;=5",$C$9:$C$46,"F")</f>
        <v>7</v>
      </c>
      <c r="F52" s="90">
        <f>SUM(D52:E52)</f>
        <v>19</v>
      </c>
      <c r="G52" s="40"/>
      <c r="H52" s="27"/>
      <c r="I52" s="8"/>
      <c r="J52" s="8"/>
    </row>
    <row r="53" spans="1:10" ht="20.100000000000001" customHeight="1" thickBot="1" x14ac:dyDescent="0.3">
      <c r="A53" s="8"/>
      <c r="B53" s="146" t="s">
        <v>20</v>
      </c>
      <c r="C53" s="147"/>
      <c r="D53" s="91">
        <f>IFERROR(D52/D50,"")</f>
        <v>0.63157894736842102</v>
      </c>
      <c r="E53" s="91">
        <f>IFERROR(E52/E50,"")</f>
        <v>0.58333333333333337</v>
      </c>
      <c r="F53" s="91">
        <f>IFERROR(F52/F50,"")</f>
        <v>0.61290322580645162</v>
      </c>
      <c r="G53" s="40"/>
    </row>
    <row r="54" spans="1:10" ht="20.100000000000001" customHeight="1" thickTop="1" x14ac:dyDescent="0.25">
      <c r="A54" s="8"/>
      <c r="B54" s="80"/>
      <c r="C54" s="26"/>
      <c r="D54" s="81"/>
      <c r="E54" s="81"/>
      <c r="F54" s="81"/>
      <c r="G54" s="27"/>
      <c r="H54" s="27"/>
      <c r="I54" s="74"/>
      <c r="J54" s="79"/>
    </row>
    <row r="55" spans="1:10" ht="20.100000000000001" customHeight="1" x14ac:dyDescent="0.25">
      <c r="A55" s="8"/>
      <c r="B55" s="80"/>
      <c r="C55" s="26"/>
      <c r="D55" s="81"/>
      <c r="E55" s="81"/>
      <c r="F55" s="81"/>
      <c r="G55" s="27"/>
      <c r="H55" s="27"/>
      <c r="I55" s="74"/>
      <c r="J55" s="79"/>
    </row>
    <row r="56" spans="1:10" ht="20.100000000000001" customHeight="1" x14ac:dyDescent="0.25">
      <c r="A56" s="8"/>
      <c r="B56" s="8"/>
      <c r="C56" s="74"/>
      <c r="D56" s="8"/>
      <c r="E56" s="8"/>
      <c r="F56" s="8"/>
      <c r="G56" s="8"/>
      <c r="H56" s="74"/>
      <c r="I56" s="74"/>
      <c r="J56" s="8"/>
    </row>
    <row r="57" spans="1:10" ht="20.100000000000001" customHeight="1" x14ac:dyDescent="0.25">
      <c r="A57" s="8"/>
      <c r="B57" s="82"/>
      <c r="C57" s="82"/>
      <c r="D57" s="83"/>
      <c r="E57" s="83"/>
      <c r="F57" s="83"/>
      <c r="G57" s="83"/>
      <c r="H57" s="82"/>
      <c r="I57" s="84"/>
      <c r="J57" s="83"/>
    </row>
    <row r="58" spans="1:10" ht="20.100000000000001" customHeight="1" x14ac:dyDescent="0.25">
      <c r="A58" s="8"/>
      <c r="B58" s="82"/>
      <c r="C58" s="82"/>
      <c r="D58" s="83"/>
      <c r="E58" s="83"/>
      <c r="F58" s="83"/>
      <c r="G58" s="83"/>
      <c r="H58" s="82"/>
      <c r="I58" s="84"/>
      <c r="J58" s="83"/>
    </row>
    <row r="59" spans="1:10" ht="20.100000000000001" customHeight="1" x14ac:dyDescent="0.25">
      <c r="A59" s="8"/>
      <c r="B59" s="74"/>
      <c r="C59" s="74"/>
      <c r="D59" s="8"/>
      <c r="E59" s="8"/>
      <c r="F59" s="8"/>
      <c r="G59" s="38"/>
      <c r="H59" s="74"/>
      <c r="I59" s="8"/>
      <c r="J59" s="8"/>
    </row>
    <row r="60" spans="1:10" ht="20.100000000000001" customHeight="1" x14ac:dyDescent="0.25">
      <c r="A60" s="8"/>
      <c r="B60" s="74"/>
      <c r="C60" s="74"/>
      <c r="D60" s="74"/>
      <c r="E60" s="74"/>
      <c r="F60" s="74"/>
      <c r="G60" s="74"/>
      <c r="H60" s="74"/>
      <c r="I60" s="74"/>
      <c r="J60" s="8"/>
    </row>
    <row r="61" spans="1:10" ht="12" customHeight="1" x14ac:dyDescent="0.2"/>
    <row r="62" spans="1:10" ht="12" customHeight="1" x14ac:dyDescent="0.2"/>
    <row r="63" spans="1:10" x14ac:dyDescent="0.2">
      <c r="D63" s="92"/>
      <c r="E63" s="92"/>
      <c r="F63" s="92"/>
      <c r="G63" s="92"/>
      <c r="H63" s="92"/>
      <c r="I63" s="92"/>
      <c r="J63" s="92"/>
    </row>
    <row r="64" spans="1:10" x14ac:dyDescent="0.2">
      <c r="D64" s="92"/>
      <c r="E64" s="92"/>
      <c r="F64" s="92"/>
      <c r="G64" s="93"/>
      <c r="H64" s="93"/>
      <c r="I64" s="93"/>
      <c r="J64" s="92"/>
    </row>
    <row r="65" spans="4:10" x14ac:dyDescent="0.2">
      <c r="D65" s="92"/>
      <c r="E65" s="92"/>
      <c r="F65" s="92"/>
      <c r="G65" s="92"/>
      <c r="H65" s="92"/>
      <c r="I65" s="92"/>
      <c r="J65" s="92"/>
    </row>
    <row r="66" spans="4:10" x14ac:dyDescent="0.2">
      <c r="D66" s="92"/>
      <c r="E66" s="92"/>
      <c r="F66" s="92"/>
      <c r="G66" s="92"/>
      <c r="H66" s="92"/>
      <c r="I66" s="92"/>
      <c r="J66" s="92"/>
    </row>
  </sheetData>
  <sortState ref="A9:J39">
    <sortCondition ref="B9"/>
  </sortState>
  <mergeCells count="10">
    <mergeCell ref="B50:C50"/>
    <mergeCell ref="B51:C51"/>
    <mergeCell ref="B52:C52"/>
    <mergeCell ref="B53:C53"/>
    <mergeCell ref="B1:F1"/>
    <mergeCell ref="B2:D2"/>
    <mergeCell ref="B3:D3"/>
    <mergeCell ref="A6:J6"/>
    <mergeCell ref="B48:C48"/>
    <mergeCell ref="B49:C49"/>
  </mergeCells>
  <conditionalFormatting sqref="D50:F51">
    <cfRule type="expression" dxfId="46" priority="2" stopIfTrue="1">
      <formula>$I$9:$I$46=""</formula>
    </cfRule>
  </conditionalFormatting>
  <conditionalFormatting sqref="D52:F52">
    <cfRule type="expression" dxfId="45" priority="1" stopIfTrue="1">
      <formula>$J$9:$J$46=""</formula>
    </cfRule>
  </conditionalFormatting>
  <printOptions horizontalCentered="1"/>
  <pageMargins left="0.11811023622047245" right="0.11811023622047245" top="0.39370078740157483" bottom="0.39370078740157483" header="0.19685039370078741" footer="0.39370078740157483"/>
  <pageSetup paperSize="9" orientation="portrait" r:id="rId1"/>
  <headerFooter scaleWithDoc="0"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66"/>
  <sheetViews>
    <sheetView zoomScaleNormal="100" workbookViewId="0">
      <selection activeCell="J9" sqref="J9"/>
    </sheetView>
  </sheetViews>
  <sheetFormatPr baseColWidth="10" defaultRowHeight="12.75" x14ac:dyDescent="0.2"/>
  <cols>
    <col min="1" max="1" width="7.28515625" style="1" customWidth="1"/>
    <col min="2" max="2" width="41.7109375" style="1" customWidth="1"/>
    <col min="3" max="3" width="6.7109375" style="6" customWidth="1"/>
    <col min="4" max="4" width="6.85546875" style="1" customWidth="1"/>
    <col min="5" max="7" width="6.7109375" style="1" customWidth="1"/>
    <col min="8" max="9" width="7.140625" style="1" customWidth="1"/>
    <col min="10" max="10" width="7.28515625" style="1" customWidth="1"/>
    <col min="11" max="16384" width="11.42578125" style="1"/>
  </cols>
  <sheetData>
    <row r="1" spans="1:10" ht="20.100000000000001" customHeight="1" x14ac:dyDescent="0.2">
      <c r="A1" s="101" t="s">
        <v>76</v>
      </c>
      <c r="B1" s="140"/>
      <c r="C1" s="140"/>
      <c r="D1" s="140"/>
      <c r="E1" s="140"/>
      <c r="F1" s="140"/>
      <c r="G1" s="99"/>
      <c r="H1" s="99"/>
    </row>
    <row r="2" spans="1:10" ht="20.100000000000001" customHeight="1" x14ac:dyDescent="0.2">
      <c r="B2" s="140"/>
      <c r="C2" s="140"/>
      <c r="D2" s="140"/>
    </row>
    <row r="3" spans="1:10" ht="20.100000000000001" customHeight="1" x14ac:dyDescent="0.2">
      <c r="B3" s="140"/>
      <c r="C3" s="140"/>
      <c r="D3" s="140"/>
      <c r="E3" s="99"/>
      <c r="F3" s="99"/>
      <c r="G3" s="99"/>
      <c r="H3" s="99"/>
      <c r="I3" s="99"/>
    </row>
    <row r="4" spans="1:10" ht="20.100000000000001" customHeight="1" x14ac:dyDescent="0.25">
      <c r="B4" s="99"/>
      <c r="D4" s="7"/>
      <c r="E4" s="7"/>
      <c r="F4" s="7"/>
      <c r="G4" s="7"/>
      <c r="H4" s="7"/>
      <c r="I4" s="7"/>
      <c r="J4" s="8"/>
    </row>
    <row r="5" spans="1:10" ht="20.100000000000001" customHeight="1" thickBot="1" x14ac:dyDescent="0.3">
      <c r="B5" s="99"/>
      <c r="D5" s="7"/>
      <c r="E5" s="7"/>
      <c r="F5" s="7"/>
      <c r="G5" s="7"/>
      <c r="H5" s="7"/>
      <c r="I5" s="7"/>
      <c r="J5" s="8"/>
    </row>
    <row r="6" spans="1:10" ht="20.100000000000001" customHeight="1" thickBot="1" x14ac:dyDescent="0.25">
      <c r="A6" s="141" t="s">
        <v>75</v>
      </c>
      <c r="B6" s="142"/>
      <c r="C6" s="142"/>
      <c r="D6" s="142"/>
      <c r="E6" s="142"/>
      <c r="F6" s="142"/>
      <c r="G6" s="142"/>
      <c r="H6" s="142"/>
      <c r="I6" s="142"/>
      <c r="J6" s="143"/>
    </row>
    <row r="7" spans="1:10" ht="20.100000000000001" customHeight="1" x14ac:dyDescent="0.2"/>
    <row r="8" spans="1:10" s="51" customFormat="1" ht="20.100000000000001" customHeight="1" x14ac:dyDescent="0.2">
      <c r="A8" s="105" t="s">
        <v>0</v>
      </c>
      <c r="B8" s="106" t="s">
        <v>1</v>
      </c>
      <c r="C8" s="107" t="s">
        <v>2</v>
      </c>
      <c r="D8" s="108" t="s">
        <v>25</v>
      </c>
      <c r="E8" s="108" t="s">
        <v>5</v>
      </c>
      <c r="F8" s="108" t="s">
        <v>26</v>
      </c>
      <c r="G8" s="108" t="s">
        <v>27</v>
      </c>
      <c r="H8" s="108" t="s">
        <v>6</v>
      </c>
      <c r="I8" s="108" t="s">
        <v>8</v>
      </c>
      <c r="J8" s="109" t="s">
        <v>36</v>
      </c>
    </row>
    <row r="9" spans="1:10" ht="20.100000000000001" customHeight="1" x14ac:dyDescent="0.25">
      <c r="A9" s="102">
        <f t="shared" ref="A9:A39" si="0">IFERROR(RANK(J9,$J$9:$J$46),"")</f>
        <v>9</v>
      </c>
      <c r="B9" s="13" t="s">
        <v>41</v>
      </c>
      <c r="C9" s="52" t="s">
        <v>9</v>
      </c>
      <c r="D9" s="15">
        <v>10</v>
      </c>
      <c r="E9" s="19">
        <v>10</v>
      </c>
      <c r="F9" s="19">
        <v>5</v>
      </c>
      <c r="G9" s="19">
        <v>10</v>
      </c>
      <c r="H9" s="19">
        <v>8</v>
      </c>
      <c r="I9" s="53">
        <f t="shared" ref="I9:I39" si="1">IF(H9="","",IF(G9="","",IF(F9="","",IF(E9="","",IF(D9="","",SUM(D9:H9))))))</f>
        <v>43</v>
      </c>
      <c r="J9" s="116">
        <f t="shared" ref="J9:J39" si="2">IFERROR(AVERAGE(D9:H9),"")</f>
        <v>8.6</v>
      </c>
    </row>
    <row r="10" spans="1:10" ht="20.100000000000001" customHeight="1" x14ac:dyDescent="0.25">
      <c r="A10" s="102">
        <f t="shared" si="0"/>
        <v>12</v>
      </c>
      <c r="B10" s="13" t="s">
        <v>42</v>
      </c>
      <c r="C10" s="52" t="s">
        <v>9</v>
      </c>
      <c r="D10" s="15">
        <v>10</v>
      </c>
      <c r="E10" s="15">
        <v>10</v>
      </c>
      <c r="F10" s="15">
        <v>8</v>
      </c>
      <c r="G10" s="15">
        <v>8</v>
      </c>
      <c r="H10" s="15">
        <v>5</v>
      </c>
      <c r="I10" s="55">
        <f t="shared" si="1"/>
        <v>41</v>
      </c>
      <c r="J10" s="104">
        <f t="shared" si="2"/>
        <v>8.1999999999999993</v>
      </c>
    </row>
    <row r="11" spans="1:10" ht="20.100000000000001" customHeight="1" x14ac:dyDescent="0.25">
      <c r="A11" s="102">
        <f t="shared" si="0"/>
        <v>1</v>
      </c>
      <c r="B11" s="13" t="s">
        <v>43</v>
      </c>
      <c r="C11" s="52" t="s">
        <v>9</v>
      </c>
      <c r="D11" s="15">
        <v>10</v>
      </c>
      <c r="E11" s="15">
        <v>10</v>
      </c>
      <c r="F11" s="15">
        <v>10</v>
      </c>
      <c r="G11" s="15">
        <v>10</v>
      </c>
      <c r="H11" s="15">
        <v>10</v>
      </c>
      <c r="I11" s="53">
        <f t="shared" si="1"/>
        <v>50</v>
      </c>
      <c r="J11" s="116">
        <f t="shared" si="2"/>
        <v>10</v>
      </c>
    </row>
    <row r="12" spans="1:10" ht="20.100000000000001" customHeight="1" x14ac:dyDescent="0.25">
      <c r="A12" s="102">
        <f t="shared" si="0"/>
        <v>10</v>
      </c>
      <c r="B12" s="13" t="s">
        <v>44</v>
      </c>
      <c r="C12" s="52" t="s">
        <v>9</v>
      </c>
      <c r="D12" s="15">
        <v>10</v>
      </c>
      <c r="E12" s="15">
        <v>10</v>
      </c>
      <c r="F12" s="15">
        <v>7</v>
      </c>
      <c r="G12" s="15">
        <v>10</v>
      </c>
      <c r="H12" s="15">
        <v>5</v>
      </c>
      <c r="I12" s="55">
        <f t="shared" si="1"/>
        <v>42</v>
      </c>
      <c r="J12" s="104">
        <f t="shared" si="2"/>
        <v>8.4</v>
      </c>
    </row>
    <row r="13" spans="1:10" ht="20.100000000000001" customHeight="1" x14ac:dyDescent="0.25">
      <c r="A13" s="102">
        <f t="shared" si="0"/>
        <v>14</v>
      </c>
      <c r="B13" s="17" t="s">
        <v>45</v>
      </c>
      <c r="C13" s="94" t="s">
        <v>10</v>
      </c>
      <c r="D13" s="15">
        <v>8</v>
      </c>
      <c r="E13" s="19">
        <v>2</v>
      </c>
      <c r="F13" s="19">
        <v>6</v>
      </c>
      <c r="G13" s="19">
        <v>8</v>
      </c>
      <c r="H13" s="19">
        <v>10</v>
      </c>
      <c r="I13" s="53">
        <f t="shared" si="1"/>
        <v>34</v>
      </c>
      <c r="J13" s="116">
        <f t="shared" si="2"/>
        <v>6.8</v>
      </c>
    </row>
    <row r="14" spans="1:10" ht="20.100000000000001" customHeight="1" x14ac:dyDescent="0.25">
      <c r="A14" s="102">
        <f t="shared" si="0"/>
        <v>5</v>
      </c>
      <c r="B14" s="13" t="s">
        <v>46</v>
      </c>
      <c r="C14" s="52" t="s">
        <v>9</v>
      </c>
      <c r="D14" s="15">
        <v>10</v>
      </c>
      <c r="E14" s="15">
        <v>10</v>
      </c>
      <c r="F14" s="15">
        <v>10</v>
      </c>
      <c r="G14" s="15">
        <v>10</v>
      </c>
      <c r="H14" s="15">
        <v>9</v>
      </c>
      <c r="I14" s="55">
        <f t="shared" si="1"/>
        <v>49</v>
      </c>
      <c r="J14" s="104">
        <f t="shared" si="2"/>
        <v>9.8000000000000007</v>
      </c>
    </row>
    <row r="15" spans="1:10" ht="20.100000000000001" customHeight="1" x14ac:dyDescent="0.25">
      <c r="A15" s="102">
        <f t="shared" si="0"/>
        <v>8</v>
      </c>
      <c r="B15" s="17" t="s">
        <v>47</v>
      </c>
      <c r="C15" s="94" t="s">
        <v>10</v>
      </c>
      <c r="D15" s="15">
        <v>10</v>
      </c>
      <c r="E15" s="15">
        <v>10</v>
      </c>
      <c r="F15" s="15">
        <v>8</v>
      </c>
      <c r="G15" s="15">
        <v>10</v>
      </c>
      <c r="H15" s="15">
        <v>8</v>
      </c>
      <c r="I15" s="55">
        <f t="shared" si="1"/>
        <v>46</v>
      </c>
      <c r="J15" s="104">
        <f t="shared" si="2"/>
        <v>9.1999999999999993</v>
      </c>
    </row>
    <row r="16" spans="1:10" ht="20.100000000000001" customHeight="1" x14ac:dyDescent="0.25">
      <c r="A16" s="102">
        <f t="shared" si="0"/>
        <v>21</v>
      </c>
      <c r="B16" s="13" t="s">
        <v>48</v>
      </c>
      <c r="C16" s="52" t="s">
        <v>9</v>
      </c>
      <c r="D16" s="15">
        <v>2</v>
      </c>
      <c r="E16" s="15">
        <v>3</v>
      </c>
      <c r="F16" s="15">
        <v>8</v>
      </c>
      <c r="G16" s="15">
        <v>8</v>
      </c>
      <c r="H16" s="15">
        <v>0</v>
      </c>
      <c r="I16" s="55">
        <f t="shared" si="1"/>
        <v>21</v>
      </c>
      <c r="J16" s="104">
        <f t="shared" si="2"/>
        <v>4.2</v>
      </c>
    </row>
    <row r="17" spans="1:10" ht="20.100000000000001" customHeight="1" x14ac:dyDescent="0.25">
      <c r="A17" s="102">
        <f t="shared" si="0"/>
        <v>19</v>
      </c>
      <c r="B17" s="13" t="s">
        <v>49</v>
      </c>
      <c r="C17" s="52" t="s">
        <v>9</v>
      </c>
      <c r="D17" s="15">
        <v>10</v>
      </c>
      <c r="E17" s="15">
        <v>10</v>
      </c>
      <c r="F17" s="15">
        <v>6</v>
      </c>
      <c r="G17" s="15">
        <v>0</v>
      </c>
      <c r="H17" s="15">
        <v>3</v>
      </c>
      <c r="I17" s="55">
        <f t="shared" si="1"/>
        <v>29</v>
      </c>
      <c r="J17" s="104">
        <f t="shared" si="2"/>
        <v>5.8</v>
      </c>
    </row>
    <row r="18" spans="1:10" ht="20.100000000000001" customHeight="1" x14ac:dyDescent="0.25">
      <c r="A18" s="102">
        <f t="shared" si="0"/>
        <v>30</v>
      </c>
      <c r="B18" s="13" t="s">
        <v>50</v>
      </c>
      <c r="C18" s="52" t="s">
        <v>9</v>
      </c>
      <c r="D18" s="15">
        <v>2</v>
      </c>
      <c r="E18" s="15">
        <v>0</v>
      </c>
      <c r="F18" s="15">
        <v>0</v>
      </c>
      <c r="G18" s="15">
        <v>0</v>
      </c>
      <c r="H18" s="15">
        <v>1</v>
      </c>
      <c r="I18" s="55">
        <f t="shared" si="1"/>
        <v>3</v>
      </c>
      <c r="J18" s="104">
        <f t="shared" si="2"/>
        <v>0.6</v>
      </c>
    </row>
    <row r="19" spans="1:10" ht="20.100000000000001" customHeight="1" x14ac:dyDescent="0.25">
      <c r="A19" s="102">
        <f t="shared" si="0"/>
        <v>13</v>
      </c>
      <c r="B19" s="17" t="s">
        <v>51</v>
      </c>
      <c r="C19" s="94" t="s">
        <v>10</v>
      </c>
      <c r="D19" s="15">
        <v>6</v>
      </c>
      <c r="E19" s="15">
        <v>10</v>
      </c>
      <c r="F19" s="15">
        <v>6</v>
      </c>
      <c r="G19" s="15">
        <v>6</v>
      </c>
      <c r="H19" s="15">
        <v>9</v>
      </c>
      <c r="I19" s="55">
        <f t="shared" si="1"/>
        <v>37</v>
      </c>
      <c r="J19" s="104">
        <f t="shared" si="2"/>
        <v>7.4</v>
      </c>
    </row>
    <row r="20" spans="1:10" ht="20.100000000000001" customHeight="1" x14ac:dyDescent="0.25">
      <c r="A20" s="102">
        <f t="shared" si="0"/>
        <v>25</v>
      </c>
      <c r="B20" s="17" t="s">
        <v>52</v>
      </c>
      <c r="C20" s="94" t="s">
        <v>10</v>
      </c>
      <c r="D20" s="15">
        <v>2</v>
      </c>
      <c r="E20" s="15">
        <v>1</v>
      </c>
      <c r="F20" s="15">
        <v>4</v>
      </c>
      <c r="G20" s="15">
        <v>7</v>
      </c>
      <c r="H20" s="15">
        <v>2</v>
      </c>
      <c r="I20" s="55">
        <f t="shared" si="1"/>
        <v>16</v>
      </c>
      <c r="J20" s="104">
        <f t="shared" si="2"/>
        <v>3.2</v>
      </c>
    </row>
    <row r="21" spans="1:10" ht="20.100000000000001" customHeight="1" x14ac:dyDescent="0.25">
      <c r="A21" s="102">
        <f t="shared" si="0"/>
        <v>5</v>
      </c>
      <c r="B21" s="13" t="s">
        <v>53</v>
      </c>
      <c r="C21" s="52" t="s">
        <v>9</v>
      </c>
      <c r="D21" s="15">
        <v>10</v>
      </c>
      <c r="E21" s="19">
        <v>10</v>
      </c>
      <c r="F21" s="19">
        <v>10</v>
      </c>
      <c r="G21" s="19">
        <v>10</v>
      </c>
      <c r="H21" s="19">
        <v>9</v>
      </c>
      <c r="I21" s="53">
        <f t="shared" si="1"/>
        <v>49</v>
      </c>
      <c r="J21" s="116">
        <f t="shared" si="2"/>
        <v>9.8000000000000007</v>
      </c>
    </row>
    <row r="22" spans="1:10" ht="20.100000000000001" customHeight="1" x14ac:dyDescent="0.25">
      <c r="A22" s="102">
        <f t="shared" si="0"/>
        <v>1</v>
      </c>
      <c r="B22" s="13" t="s">
        <v>54</v>
      </c>
      <c r="C22" s="52" t="s">
        <v>9</v>
      </c>
      <c r="D22" s="15">
        <v>10</v>
      </c>
      <c r="E22" s="15">
        <v>10</v>
      </c>
      <c r="F22" s="15">
        <v>10</v>
      </c>
      <c r="G22" s="15">
        <v>10</v>
      </c>
      <c r="H22" s="15">
        <v>10</v>
      </c>
      <c r="I22" s="55">
        <f t="shared" si="1"/>
        <v>50</v>
      </c>
      <c r="J22" s="104">
        <f t="shared" si="2"/>
        <v>10</v>
      </c>
    </row>
    <row r="23" spans="1:10" ht="20.100000000000001" customHeight="1" x14ac:dyDescent="0.25">
      <c r="A23" s="102">
        <f t="shared" si="0"/>
        <v>14</v>
      </c>
      <c r="B23" s="13" t="s">
        <v>55</v>
      </c>
      <c r="C23" s="52" t="s">
        <v>9</v>
      </c>
      <c r="D23" s="15">
        <v>10</v>
      </c>
      <c r="E23" s="15">
        <v>10</v>
      </c>
      <c r="F23" s="15">
        <v>6</v>
      </c>
      <c r="G23" s="15">
        <v>6</v>
      </c>
      <c r="H23" s="15">
        <v>2</v>
      </c>
      <c r="I23" s="55">
        <f t="shared" si="1"/>
        <v>34</v>
      </c>
      <c r="J23" s="104">
        <f t="shared" si="2"/>
        <v>6.8</v>
      </c>
    </row>
    <row r="24" spans="1:10" ht="20.100000000000001" customHeight="1" x14ac:dyDescent="0.25">
      <c r="A24" s="102">
        <f t="shared" si="0"/>
        <v>21</v>
      </c>
      <c r="B24" s="13" t="s">
        <v>56</v>
      </c>
      <c r="C24" s="52" t="s">
        <v>9</v>
      </c>
      <c r="D24" s="15">
        <v>4</v>
      </c>
      <c r="E24" s="19">
        <v>3</v>
      </c>
      <c r="F24" s="19">
        <v>5</v>
      </c>
      <c r="G24" s="19">
        <v>5</v>
      </c>
      <c r="H24" s="19">
        <v>4</v>
      </c>
      <c r="I24" s="53">
        <f t="shared" si="1"/>
        <v>21</v>
      </c>
      <c r="J24" s="116">
        <f t="shared" si="2"/>
        <v>4.2</v>
      </c>
    </row>
    <row r="25" spans="1:10" ht="20.100000000000001" customHeight="1" x14ac:dyDescent="0.25">
      <c r="A25" s="102">
        <f t="shared" si="0"/>
        <v>7</v>
      </c>
      <c r="B25" s="13" t="s">
        <v>57</v>
      </c>
      <c r="C25" s="52" t="s">
        <v>9</v>
      </c>
      <c r="D25" s="15">
        <v>10</v>
      </c>
      <c r="E25" s="15">
        <v>10</v>
      </c>
      <c r="F25" s="15">
        <v>8</v>
      </c>
      <c r="G25" s="15">
        <v>10</v>
      </c>
      <c r="H25" s="15">
        <v>10</v>
      </c>
      <c r="I25" s="55">
        <f t="shared" si="1"/>
        <v>48</v>
      </c>
      <c r="J25" s="104">
        <f t="shared" si="2"/>
        <v>9.6</v>
      </c>
    </row>
    <row r="26" spans="1:10" ht="20.100000000000001" customHeight="1" x14ac:dyDescent="0.25">
      <c r="A26" s="102">
        <f t="shared" si="0"/>
        <v>23</v>
      </c>
      <c r="B26" s="13" t="s">
        <v>58</v>
      </c>
      <c r="C26" s="52" t="s">
        <v>9</v>
      </c>
      <c r="D26" s="15">
        <v>4</v>
      </c>
      <c r="E26" s="15">
        <v>3</v>
      </c>
      <c r="F26" s="15">
        <v>6</v>
      </c>
      <c r="G26" s="15">
        <v>6</v>
      </c>
      <c r="H26" s="15">
        <v>0</v>
      </c>
      <c r="I26" s="55">
        <f t="shared" si="1"/>
        <v>19</v>
      </c>
      <c r="J26" s="104">
        <f t="shared" si="2"/>
        <v>3.8</v>
      </c>
    </row>
    <row r="27" spans="1:10" ht="20.100000000000001" customHeight="1" x14ac:dyDescent="0.25">
      <c r="A27" s="102">
        <f t="shared" si="0"/>
        <v>27</v>
      </c>
      <c r="B27" s="17" t="s">
        <v>59</v>
      </c>
      <c r="C27" s="94" t="s">
        <v>10</v>
      </c>
      <c r="D27" s="15">
        <v>0</v>
      </c>
      <c r="E27" s="19">
        <v>2</v>
      </c>
      <c r="F27" s="19">
        <v>2</v>
      </c>
      <c r="G27" s="19">
        <v>0</v>
      </c>
      <c r="H27" s="19">
        <v>3</v>
      </c>
      <c r="I27" s="53">
        <f t="shared" si="1"/>
        <v>7</v>
      </c>
      <c r="J27" s="116">
        <f t="shared" si="2"/>
        <v>1.4</v>
      </c>
    </row>
    <row r="28" spans="1:10" ht="20.100000000000001" customHeight="1" x14ac:dyDescent="0.25">
      <c r="A28" s="102">
        <f t="shared" si="0"/>
        <v>28</v>
      </c>
      <c r="B28" s="13" t="s">
        <v>60</v>
      </c>
      <c r="C28" s="52" t="s">
        <v>9</v>
      </c>
      <c r="D28" s="15">
        <v>0</v>
      </c>
      <c r="E28" s="19">
        <v>0</v>
      </c>
      <c r="F28" s="19">
        <v>4</v>
      </c>
      <c r="G28" s="19">
        <v>0</v>
      </c>
      <c r="H28" s="19">
        <v>0</v>
      </c>
      <c r="I28" s="53">
        <f t="shared" si="1"/>
        <v>4</v>
      </c>
      <c r="J28" s="116">
        <f t="shared" si="2"/>
        <v>0.8</v>
      </c>
    </row>
    <row r="29" spans="1:10" ht="20.100000000000001" customHeight="1" x14ac:dyDescent="0.25">
      <c r="A29" s="102">
        <f t="shared" si="0"/>
        <v>20</v>
      </c>
      <c r="B29" s="17" t="s">
        <v>61</v>
      </c>
      <c r="C29" s="94" t="s">
        <v>10</v>
      </c>
      <c r="D29" s="15">
        <v>4</v>
      </c>
      <c r="E29" s="15">
        <v>2</v>
      </c>
      <c r="F29" s="15">
        <v>5</v>
      </c>
      <c r="G29" s="15">
        <v>6</v>
      </c>
      <c r="H29" s="15">
        <v>5</v>
      </c>
      <c r="I29" s="55">
        <f t="shared" si="1"/>
        <v>22</v>
      </c>
      <c r="J29" s="104">
        <f t="shared" si="2"/>
        <v>4.4000000000000004</v>
      </c>
    </row>
    <row r="30" spans="1:10" ht="20.100000000000001" customHeight="1" x14ac:dyDescent="0.25">
      <c r="A30" s="102">
        <f t="shared" si="0"/>
        <v>28</v>
      </c>
      <c r="B30" s="17" t="s">
        <v>62</v>
      </c>
      <c r="C30" s="94" t="s">
        <v>10</v>
      </c>
      <c r="D30" s="15">
        <v>2</v>
      </c>
      <c r="E30" s="15">
        <v>2</v>
      </c>
      <c r="F30" s="15">
        <v>0</v>
      </c>
      <c r="G30" s="15">
        <v>0</v>
      </c>
      <c r="H30" s="15">
        <v>0</v>
      </c>
      <c r="I30" s="55">
        <f t="shared" si="1"/>
        <v>4</v>
      </c>
      <c r="J30" s="104">
        <f t="shared" si="2"/>
        <v>0.8</v>
      </c>
    </row>
    <row r="31" spans="1:10" ht="20.100000000000001" customHeight="1" x14ac:dyDescent="0.25">
      <c r="A31" s="102">
        <f t="shared" si="0"/>
        <v>14</v>
      </c>
      <c r="B31" s="17" t="s">
        <v>63</v>
      </c>
      <c r="C31" s="94" t="s">
        <v>10</v>
      </c>
      <c r="D31" s="15">
        <v>4</v>
      </c>
      <c r="E31" s="19">
        <v>10</v>
      </c>
      <c r="F31" s="19">
        <v>4</v>
      </c>
      <c r="G31" s="19">
        <v>6</v>
      </c>
      <c r="H31" s="19">
        <v>10</v>
      </c>
      <c r="I31" s="53">
        <f t="shared" si="1"/>
        <v>34</v>
      </c>
      <c r="J31" s="116">
        <f t="shared" si="2"/>
        <v>6.8</v>
      </c>
    </row>
    <row r="32" spans="1:10" ht="20.100000000000001" customHeight="1" x14ac:dyDescent="0.25">
      <c r="A32" s="102">
        <f t="shared" si="0"/>
        <v>10</v>
      </c>
      <c r="B32" s="13" t="s">
        <v>64</v>
      </c>
      <c r="C32" s="52" t="s">
        <v>9</v>
      </c>
      <c r="D32" s="15">
        <v>10</v>
      </c>
      <c r="E32" s="19">
        <v>10</v>
      </c>
      <c r="F32" s="19">
        <v>6</v>
      </c>
      <c r="G32" s="19">
        <v>8</v>
      </c>
      <c r="H32" s="19">
        <v>8</v>
      </c>
      <c r="I32" s="53">
        <f t="shared" si="1"/>
        <v>42</v>
      </c>
      <c r="J32" s="116">
        <f t="shared" si="2"/>
        <v>8.4</v>
      </c>
    </row>
    <row r="33" spans="1:10" ht="20.100000000000001" customHeight="1" x14ac:dyDescent="0.25">
      <c r="A33" s="102">
        <f t="shared" si="0"/>
        <v>1</v>
      </c>
      <c r="B33" s="17" t="s">
        <v>65</v>
      </c>
      <c r="C33" s="94" t="s">
        <v>10</v>
      </c>
      <c r="D33" s="15">
        <v>10</v>
      </c>
      <c r="E33" s="15">
        <v>10</v>
      </c>
      <c r="F33" s="15">
        <v>10</v>
      </c>
      <c r="G33" s="15">
        <v>10</v>
      </c>
      <c r="H33" s="15">
        <v>10</v>
      </c>
      <c r="I33" s="55">
        <f t="shared" si="1"/>
        <v>50</v>
      </c>
      <c r="J33" s="104">
        <f t="shared" si="2"/>
        <v>10</v>
      </c>
    </row>
    <row r="34" spans="1:10" ht="20.100000000000001" customHeight="1" x14ac:dyDescent="0.25">
      <c r="A34" s="102">
        <f t="shared" si="0"/>
        <v>14</v>
      </c>
      <c r="B34" s="13" t="s">
        <v>66</v>
      </c>
      <c r="C34" s="52" t="s">
        <v>9</v>
      </c>
      <c r="D34" s="15">
        <v>6</v>
      </c>
      <c r="E34" s="15">
        <v>10</v>
      </c>
      <c r="F34" s="15">
        <v>7</v>
      </c>
      <c r="G34" s="15">
        <v>7</v>
      </c>
      <c r="H34" s="15">
        <v>4</v>
      </c>
      <c r="I34" s="55">
        <f t="shared" si="1"/>
        <v>34</v>
      </c>
      <c r="J34" s="104">
        <f t="shared" si="2"/>
        <v>6.8</v>
      </c>
    </row>
    <row r="35" spans="1:10" ht="20.100000000000001" customHeight="1" x14ac:dyDescent="0.25">
      <c r="A35" s="102">
        <f t="shared" si="0"/>
        <v>31</v>
      </c>
      <c r="B35" s="13" t="s">
        <v>67</v>
      </c>
      <c r="C35" s="52" t="s">
        <v>9</v>
      </c>
      <c r="D35" s="15">
        <v>2</v>
      </c>
      <c r="E35" s="19">
        <v>0</v>
      </c>
      <c r="F35" s="19">
        <v>0</v>
      </c>
      <c r="G35" s="19">
        <v>0</v>
      </c>
      <c r="H35" s="19">
        <v>0</v>
      </c>
      <c r="I35" s="53">
        <f t="shared" si="1"/>
        <v>2</v>
      </c>
      <c r="J35" s="116">
        <f t="shared" si="2"/>
        <v>0.4</v>
      </c>
    </row>
    <row r="36" spans="1:10" ht="20.100000000000001" customHeight="1" x14ac:dyDescent="0.25">
      <c r="A36" s="102">
        <f t="shared" si="0"/>
        <v>26</v>
      </c>
      <c r="B36" s="17" t="s">
        <v>68</v>
      </c>
      <c r="C36" s="94" t="s">
        <v>10</v>
      </c>
      <c r="D36" s="15">
        <v>4</v>
      </c>
      <c r="E36" s="15">
        <v>2</v>
      </c>
      <c r="F36" s="15">
        <v>0</v>
      </c>
      <c r="G36" s="15">
        <v>0</v>
      </c>
      <c r="H36" s="15">
        <v>2</v>
      </c>
      <c r="I36" s="55">
        <f t="shared" si="1"/>
        <v>8</v>
      </c>
      <c r="J36" s="104">
        <f t="shared" si="2"/>
        <v>1.6</v>
      </c>
    </row>
    <row r="37" spans="1:10" ht="20.100000000000001" customHeight="1" x14ac:dyDescent="0.25">
      <c r="A37" s="102">
        <f t="shared" si="0"/>
        <v>1</v>
      </c>
      <c r="B37" s="17" t="s">
        <v>69</v>
      </c>
      <c r="C37" s="94" t="s">
        <v>10</v>
      </c>
      <c r="D37" s="15">
        <v>10</v>
      </c>
      <c r="E37" s="15">
        <v>10</v>
      </c>
      <c r="F37" s="15">
        <v>10</v>
      </c>
      <c r="G37" s="15">
        <v>10</v>
      </c>
      <c r="H37" s="15">
        <v>10</v>
      </c>
      <c r="I37" s="55">
        <f t="shared" si="1"/>
        <v>50</v>
      </c>
      <c r="J37" s="104">
        <f t="shared" si="2"/>
        <v>10</v>
      </c>
    </row>
    <row r="38" spans="1:10" s="85" customFormat="1" ht="20.100000000000001" customHeight="1" x14ac:dyDescent="0.25">
      <c r="A38" s="102">
        <f t="shared" si="0"/>
        <v>24</v>
      </c>
      <c r="B38" s="13" t="s">
        <v>70</v>
      </c>
      <c r="C38" s="52" t="s">
        <v>9</v>
      </c>
      <c r="D38" s="15">
        <v>4</v>
      </c>
      <c r="E38" s="15">
        <v>2</v>
      </c>
      <c r="F38" s="15">
        <v>6</v>
      </c>
      <c r="G38" s="15">
        <v>6</v>
      </c>
      <c r="H38" s="15">
        <v>0</v>
      </c>
      <c r="I38" s="55">
        <f t="shared" si="1"/>
        <v>18</v>
      </c>
      <c r="J38" s="104">
        <f t="shared" si="2"/>
        <v>3.6</v>
      </c>
    </row>
    <row r="39" spans="1:10" ht="20.100000000000001" customHeight="1" x14ac:dyDescent="0.25">
      <c r="A39" s="117">
        <f t="shared" si="0"/>
        <v>14</v>
      </c>
      <c r="B39" s="118" t="s">
        <v>71</v>
      </c>
      <c r="C39" s="119" t="s">
        <v>10</v>
      </c>
      <c r="D39" s="114">
        <v>4</v>
      </c>
      <c r="E39" s="114">
        <v>10</v>
      </c>
      <c r="F39" s="114">
        <v>10</v>
      </c>
      <c r="G39" s="114">
        <v>10</v>
      </c>
      <c r="H39" s="114">
        <v>0</v>
      </c>
      <c r="I39" s="120">
        <f t="shared" si="1"/>
        <v>34</v>
      </c>
      <c r="J39" s="121">
        <f t="shared" si="2"/>
        <v>6.8</v>
      </c>
    </row>
    <row r="40" spans="1:10" ht="20.100000000000001" hidden="1" customHeight="1" x14ac:dyDescent="0.25">
      <c r="A40" s="12" t="str">
        <f t="shared" ref="A40:A46" si="3">IFERROR(RANK(J40,$J$9:$J$46),"")</f>
        <v/>
      </c>
      <c r="B40" s="57"/>
      <c r="C40" s="52"/>
      <c r="D40" s="15"/>
      <c r="E40" s="15"/>
      <c r="F40" s="15"/>
      <c r="G40" s="15"/>
      <c r="H40" s="15"/>
      <c r="I40" s="55" t="str">
        <f t="shared" ref="I40:I46" si="4">IF(H40="","",IF(G40="","",IF(F40="","",IF(E40="","",IF(D40="","",SUM(D40:H40))))))</f>
        <v/>
      </c>
      <c r="J40" s="56" t="str">
        <f t="shared" ref="J40:J46" si="5">IFERROR(AVERAGE(D40:H40),"")</f>
        <v/>
      </c>
    </row>
    <row r="41" spans="1:10" ht="20.100000000000001" hidden="1" customHeight="1" x14ac:dyDescent="0.25">
      <c r="A41" s="12" t="str">
        <f t="shared" si="3"/>
        <v/>
      </c>
      <c r="B41" s="57"/>
      <c r="C41" s="52"/>
      <c r="D41" s="15"/>
      <c r="E41" s="15"/>
      <c r="F41" s="15"/>
      <c r="G41" s="15"/>
      <c r="H41" s="15"/>
      <c r="I41" s="55" t="str">
        <f t="shared" si="4"/>
        <v/>
      </c>
      <c r="J41" s="56" t="str">
        <f t="shared" si="5"/>
        <v/>
      </c>
    </row>
    <row r="42" spans="1:10" ht="20.100000000000001" hidden="1" customHeight="1" x14ac:dyDescent="0.25">
      <c r="A42" s="12" t="str">
        <f t="shared" si="3"/>
        <v/>
      </c>
      <c r="B42" s="57" t="s">
        <v>12</v>
      </c>
      <c r="C42" s="52" t="s">
        <v>10</v>
      </c>
      <c r="D42" s="15"/>
      <c r="E42" s="19"/>
      <c r="F42" s="19"/>
      <c r="G42" s="19"/>
      <c r="H42" s="19"/>
      <c r="I42" s="53" t="str">
        <f t="shared" si="4"/>
        <v/>
      </c>
      <c r="J42" s="54" t="str">
        <f t="shared" si="5"/>
        <v/>
      </c>
    </row>
    <row r="43" spans="1:10" ht="20.100000000000001" hidden="1" customHeight="1" x14ac:dyDescent="0.25">
      <c r="A43" s="12" t="str">
        <f t="shared" si="3"/>
        <v/>
      </c>
      <c r="B43" s="57" t="s">
        <v>13</v>
      </c>
      <c r="C43" s="52" t="s">
        <v>9</v>
      </c>
      <c r="D43" s="15"/>
      <c r="E43" s="19"/>
      <c r="F43" s="19"/>
      <c r="G43" s="19"/>
      <c r="H43" s="19"/>
      <c r="I43" s="53" t="str">
        <f t="shared" si="4"/>
        <v/>
      </c>
      <c r="J43" s="54" t="str">
        <f t="shared" si="5"/>
        <v/>
      </c>
    </row>
    <row r="44" spans="1:10" ht="20.100000000000001" hidden="1" customHeight="1" x14ac:dyDescent="0.25">
      <c r="A44" s="12" t="str">
        <f t="shared" si="3"/>
        <v/>
      </c>
      <c r="B44" s="13" t="s">
        <v>14</v>
      </c>
      <c r="C44" s="52" t="s">
        <v>9</v>
      </c>
      <c r="D44" s="15"/>
      <c r="E44" s="15"/>
      <c r="F44" s="15"/>
      <c r="G44" s="15"/>
      <c r="H44" s="15"/>
      <c r="I44" s="55" t="str">
        <f t="shared" si="4"/>
        <v/>
      </c>
      <c r="J44" s="56" t="str">
        <f t="shared" si="5"/>
        <v/>
      </c>
    </row>
    <row r="45" spans="1:10" ht="20.100000000000001" hidden="1" customHeight="1" x14ac:dyDescent="0.25">
      <c r="A45" s="12" t="str">
        <f t="shared" si="3"/>
        <v/>
      </c>
      <c r="B45" s="13"/>
      <c r="C45" s="52"/>
      <c r="D45" s="15"/>
      <c r="E45" s="15"/>
      <c r="F45" s="15"/>
      <c r="G45" s="15"/>
      <c r="H45" s="15"/>
      <c r="I45" s="55" t="str">
        <f t="shared" si="4"/>
        <v/>
      </c>
      <c r="J45" s="56" t="str">
        <f t="shared" si="5"/>
        <v/>
      </c>
    </row>
    <row r="46" spans="1:10" ht="20.100000000000001" hidden="1" customHeight="1" thickBot="1" x14ac:dyDescent="0.3">
      <c r="A46" s="12" t="str">
        <f t="shared" si="3"/>
        <v/>
      </c>
      <c r="B46" s="58"/>
      <c r="C46" s="59"/>
      <c r="D46" s="24"/>
      <c r="E46" s="23"/>
      <c r="F46" s="23"/>
      <c r="G46" s="23"/>
      <c r="H46" s="23"/>
      <c r="I46" s="60" t="str">
        <f t="shared" si="4"/>
        <v/>
      </c>
      <c r="J46" s="61" t="str">
        <f t="shared" si="5"/>
        <v/>
      </c>
    </row>
    <row r="47" spans="1:10" ht="20.100000000000001" customHeight="1" thickBot="1" x14ac:dyDescent="0.3">
      <c r="A47" s="62"/>
      <c r="B47" s="63"/>
      <c r="C47" s="64"/>
      <c r="D47" s="65"/>
      <c r="E47" s="66"/>
      <c r="F47" s="66"/>
      <c r="G47" s="66"/>
      <c r="H47" s="66"/>
      <c r="I47" s="86"/>
      <c r="J47" s="87"/>
    </row>
    <row r="48" spans="1:10" ht="20.100000000000001" customHeight="1" thickTop="1" thickBot="1" x14ac:dyDescent="0.3">
      <c r="A48" s="25"/>
      <c r="B48" s="148"/>
      <c r="C48" s="149"/>
      <c r="D48" s="9" t="s">
        <v>29</v>
      </c>
      <c r="E48" s="10" t="s">
        <v>30</v>
      </c>
      <c r="F48" s="28" t="s">
        <v>31</v>
      </c>
      <c r="G48" s="29"/>
      <c r="H48" s="25"/>
      <c r="I48" s="88"/>
    </row>
    <row r="49" spans="1:10" ht="20.100000000000001" customHeight="1" thickTop="1" x14ac:dyDescent="0.25">
      <c r="A49" s="25"/>
      <c r="B49" s="150" t="s">
        <v>28</v>
      </c>
      <c r="C49" s="151"/>
      <c r="D49" s="89">
        <f>COUNTIF($C$9:$C$39,"G")</f>
        <v>19</v>
      </c>
      <c r="E49" s="89">
        <f>COUNTIF($C$9:$C$39,"F")</f>
        <v>12</v>
      </c>
      <c r="F49" s="89">
        <f>SUM(D49:E49)</f>
        <v>31</v>
      </c>
      <c r="G49" s="35"/>
      <c r="H49" s="27"/>
      <c r="I49" s="26"/>
    </row>
    <row r="50" spans="1:10" ht="20.100000000000001" customHeight="1" x14ac:dyDescent="0.25">
      <c r="A50" s="25"/>
      <c r="B50" s="144" t="s">
        <v>17</v>
      </c>
      <c r="C50" s="145"/>
      <c r="D50" s="90">
        <f>COUNTIFS($I$9:$I$46,"&gt;-1",$C$9:$C$46,"G")</f>
        <v>19</v>
      </c>
      <c r="E50" s="90">
        <f>COUNTIFS($I$9:$I$46,"&gt;-1",$C$9:$C$46,"F")</f>
        <v>12</v>
      </c>
      <c r="F50" s="90">
        <f>SUM(D50:E50)</f>
        <v>31</v>
      </c>
      <c r="G50" s="35"/>
      <c r="H50" s="25"/>
      <c r="I50" s="74"/>
      <c r="J50" s="25"/>
    </row>
    <row r="51" spans="1:10" ht="20.100000000000001" customHeight="1" x14ac:dyDescent="0.25">
      <c r="A51" s="25"/>
      <c r="B51" s="144" t="s">
        <v>18</v>
      </c>
      <c r="C51" s="145"/>
      <c r="D51" s="90">
        <f>D49-D50</f>
        <v>0</v>
      </c>
      <c r="E51" s="90">
        <f>E49-E50</f>
        <v>0</v>
      </c>
      <c r="F51" s="90">
        <f>F49-F50</f>
        <v>0</v>
      </c>
      <c r="G51" s="35"/>
      <c r="H51" s="25"/>
      <c r="I51" s="38"/>
      <c r="J51" s="25"/>
    </row>
    <row r="52" spans="1:10" ht="20.100000000000001" customHeight="1" x14ac:dyDescent="0.25">
      <c r="A52" s="8"/>
      <c r="B52" s="144" t="s">
        <v>19</v>
      </c>
      <c r="C52" s="145"/>
      <c r="D52" s="90">
        <f>COUNTIFS($I$9:$I$46,"&gt;-1",$J$9:$J$46,"&gt;=5",$C$9:$C$46,"G")</f>
        <v>12</v>
      </c>
      <c r="E52" s="90">
        <f>COUNTIFS($I$9:$I$46,"&gt;-1",$J$9:$J$46,"&gt;=5",$C$9:$C$46,"F")</f>
        <v>7</v>
      </c>
      <c r="F52" s="90">
        <f>SUM(D52:E52)</f>
        <v>19</v>
      </c>
      <c r="G52" s="40"/>
      <c r="H52" s="27"/>
      <c r="I52" s="8"/>
      <c r="J52" s="8"/>
    </row>
    <row r="53" spans="1:10" ht="20.100000000000001" customHeight="1" thickBot="1" x14ac:dyDescent="0.3">
      <c r="A53" s="8"/>
      <c r="B53" s="146" t="s">
        <v>20</v>
      </c>
      <c r="C53" s="147"/>
      <c r="D53" s="91">
        <f>IFERROR(D52/D50,"")</f>
        <v>0.63157894736842102</v>
      </c>
      <c r="E53" s="91">
        <f>IFERROR(E52/E50,"")</f>
        <v>0.58333333333333337</v>
      </c>
      <c r="F53" s="91">
        <f>IFERROR(F52/F50,"")</f>
        <v>0.61290322580645162</v>
      </c>
      <c r="G53" s="40"/>
    </row>
    <row r="54" spans="1:10" ht="20.100000000000001" customHeight="1" thickTop="1" x14ac:dyDescent="0.25">
      <c r="A54" s="8"/>
      <c r="B54" s="80"/>
      <c r="C54" s="26"/>
      <c r="D54" s="81"/>
      <c r="E54" s="81"/>
      <c r="F54" s="81"/>
      <c r="G54" s="27"/>
      <c r="H54" s="27"/>
      <c r="I54" s="74"/>
      <c r="J54" s="79"/>
    </row>
    <row r="55" spans="1:10" ht="20.100000000000001" customHeight="1" x14ac:dyDescent="0.25">
      <c r="A55" s="8"/>
      <c r="B55" s="80"/>
      <c r="C55" s="26"/>
      <c r="D55" s="81"/>
      <c r="E55" s="81"/>
      <c r="F55" s="81"/>
      <c r="G55" s="27"/>
      <c r="H55" s="27"/>
      <c r="I55" s="74"/>
      <c r="J55" s="79"/>
    </row>
    <row r="56" spans="1:10" ht="20.100000000000001" customHeight="1" x14ac:dyDescent="0.25">
      <c r="A56" s="8"/>
      <c r="B56" s="8"/>
      <c r="C56" s="74"/>
      <c r="D56" s="8"/>
      <c r="E56" s="8"/>
      <c r="F56" s="8"/>
      <c r="G56" s="8"/>
      <c r="H56" s="74" t="s">
        <v>39</v>
      </c>
      <c r="I56" s="74"/>
      <c r="J56" s="8"/>
    </row>
    <row r="57" spans="1:10" ht="20.100000000000001" customHeight="1" x14ac:dyDescent="0.25">
      <c r="A57" s="8"/>
      <c r="B57" s="82" t="s">
        <v>21</v>
      </c>
      <c r="C57" s="82"/>
      <c r="D57" s="83"/>
      <c r="E57" s="83"/>
      <c r="F57" s="83"/>
      <c r="G57" s="83"/>
      <c r="H57" s="82" t="s">
        <v>22</v>
      </c>
      <c r="I57" s="84"/>
      <c r="J57" s="83"/>
    </row>
    <row r="58" spans="1:10" ht="20.100000000000001" customHeight="1" x14ac:dyDescent="0.25">
      <c r="A58" s="8"/>
      <c r="B58" s="82"/>
      <c r="C58" s="82"/>
      <c r="D58" s="83"/>
      <c r="E58" s="83"/>
      <c r="F58" s="83"/>
      <c r="G58" s="83"/>
      <c r="H58" s="82"/>
      <c r="I58" s="84"/>
      <c r="J58" s="83"/>
    </row>
    <row r="59" spans="1:10" ht="20.100000000000001" customHeight="1" x14ac:dyDescent="0.25">
      <c r="A59" s="8"/>
      <c r="B59" s="74"/>
      <c r="C59" s="74"/>
      <c r="D59" s="8"/>
      <c r="E59" s="8"/>
      <c r="F59" s="8"/>
      <c r="G59" s="38"/>
      <c r="H59" s="74"/>
      <c r="I59" s="8"/>
      <c r="J59" s="8"/>
    </row>
    <row r="60" spans="1:10" ht="20.100000000000001" customHeight="1" x14ac:dyDescent="0.25">
      <c r="A60" s="8"/>
      <c r="B60" s="74" t="s">
        <v>23</v>
      </c>
      <c r="C60" s="74"/>
      <c r="D60" s="74"/>
      <c r="E60" s="74"/>
      <c r="F60" s="74"/>
      <c r="G60" s="74"/>
      <c r="H60" s="74" t="s">
        <v>24</v>
      </c>
      <c r="I60" s="74"/>
      <c r="J60" s="8"/>
    </row>
    <row r="61" spans="1:10" ht="12" customHeight="1" x14ac:dyDescent="0.2"/>
    <row r="62" spans="1:10" ht="12" customHeight="1" x14ac:dyDescent="0.2"/>
    <row r="63" spans="1:10" x14ac:dyDescent="0.2">
      <c r="D63" s="92"/>
      <c r="E63" s="92"/>
      <c r="F63" s="92"/>
      <c r="G63" s="92" t="s">
        <v>32</v>
      </c>
      <c r="H63" s="92" t="s">
        <v>33</v>
      </c>
      <c r="I63" s="92" t="s">
        <v>8</v>
      </c>
      <c r="J63" s="92"/>
    </row>
    <row r="64" spans="1:10" x14ac:dyDescent="0.2">
      <c r="D64" s="92"/>
      <c r="E64" s="92"/>
      <c r="F64" s="92" t="s">
        <v>20</v>
      </c>
      <c r="G64" s="93">
        <v>0.63</v>
      </c>
      <c r="H64" s="93">
        <v>0.57999999999999996</v>
      </c>
      <c r="I64" s="93">
        <v>0.61</v>
      </c>
      <c r="J64" s="92"/>
    </row>
    <row r="65" spans="4:10" x14ac:dyDescent="0.2">
      <c r="D65" s="92"/>
      <c r="E65" s="92"/>
      <c r="F65" s="92"/>
      <c r="G65" s="92"/>
      <c r="H65" s="92"/>
      <c r="I65" s="92"/>
      <c r="J65" s="92"/>
    </row>
    <row r="66" spans="4:10" x14ac:dyDescent="0.2">
      <c r="D66" s="92"/>
      <c r="E66" s="92"/>
      <c r="F66" s="92"/>
      <c r="G66" s="92"/>
      <c r="H66" s="92"/>
      <c r="I66" s="92"/>
      <c r="J66" s="92"/>
    </row>
  </sheetData>
  <sortState ref="A9:J39">
    <sortCondition ref="B9"/>
  </sortState>
  <mergeCells count="10">
    <mergeCell ref="B50:C50"/>
    <mergeCell ref="B51:C51"/>
    <mergeCell ref="B52:C52"/>
    <mergeCell ref="B53:C53"/>
    <mergeCell ref="B1:F1"/>
    <mergeCell ref="B2:D2"/>
    <mergeCell ref="B3:D3"/>
    <mergeCell ref="B48:C48"/>
    <mergeCell ref="B49:C49"/>
    <mergeCell ref="A6:J6"/>
  </mergeCells>
  <conditionalFormatting sqref="D50:F51">
    <cfRule type="expression" dxfId="29" priority="2" stopIfTrue="1">
      <formula>$I$9:$I$46=""</formula>
    </cfRule>
  </conditionalFormatting>
  <conditionalFormatting sqref="D52:F52">
    <cfRule type="expression" dxfId="28" priority="1" stopIfTrue="1">
      <formula>$J$9:$J$46=""</formula>
    </cfRule>
  </conditionalFormatting>
  <printOptions horizontalCentered="1"/>
  <pageMargins left="0.11811023622047245" right="0.11811023622047245" top="0.39370078740157483" bottom="0.39370078740157483" header="0.19685039370078741" footer="0.39370078740157483"/>
  <pageSetup paperSize="9" orientation="portrait" r:id="rId1"/>
  <headerFooter scaleWithDoc="0"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O66"/>
  <sheetViews>
    <sheetView tabSelected="1" workbookViewId="0">
      <selection activeCell="L9" sqref="L9"/>
    </sheetView>
  </sheetViews>
  <sheetFormatPr baseColWidth="10" defaultRowHeight="12.75" x14ac:dyDescent="0.2"/>
  <cols>
    <col min="1" max="1" width="7.28515625" style="1" customWidth="1"/>
    <col min="2" max="2" width="41.7109375" style="1" customWidth="1"/>
    <col min="3" max="3" width="6.7109375" style="6" customWidth="1"/>
    <col min="4" max="7" width="7.28515625" style="1" customWidth="1"/>
    <col min="8" max="8" width="9.5703125" style="1" bestFit="1" customWidth="1"/>
    <col min="9" max="16384" width="11.42578125" style="1"/>
  </cols>
  <sheetData>
    <row r="1" spans="1:15" ht="20.100000000000001" customHeight="1" x14ac:dyDescent="0.2">
      <c r="B1" s="140"/>
      <c r="C1" s="140"/>
      <c r="D1" s="140"/>
      <c r="E1" s="140"/>
      <c r="F1" s="140"/>
      <c r="G1" s="99"/>
    </row>
    <row r="2" spans="1:15" ht="20.100000000000001" customHeight="1" x14ac:dyDescent="0.2">
      <c r="B2" s="140"/>
      <c r="C2" s="140"/>
      <c r="D2" s="140"/>
    </row>
    <row r="3" spans="1:15" ht="20.100000000000001" customHeight="1" x14ac:dyDescent="0.2">
      <c r="B3" s="140"/>
      <c r="C3" s="140"/>
      <c r="D3" s="140"/>
      <c r="E3" s="99"/>
      <c r="F3" s="99"/>
      <c r="G3" s="99"/>
    </row>
    <row r="4" spans="1:15" ht="20.100000000000001" customHeight="1" x14ac:dyDescent="0.25">
      <c r="B4" s="99"/>
      <c r="D4" s="7"/>
      <c r="E4" s="7"/>
      <c r="F4" s="7"/>
      <c r="G4" s="7"/>
      <c r="H4" s="8"/>
    </row>
    <row r="5" spans="1:15" ht="20.100000000000001" customHeight="1" thickBot="1" x14ac:dyDescent="0.3">
      <c r="B5" s="99"/>
      <c r="D5" s="7"/>
      <c r="E5" s="7"/>
      <c r="F5" s="7"/>
      <c r="G5" s="7"/>
      <c r="H5" s="8"/>
    </row>
    <row r="6" spans="1:15" ht="20.100000000000001" customHeight="1" thickBot="1" x14ac:dyDescent="0.25">
      <c r="A6" s="141" t="s">
        <v>40</v>
      </c>
      <c r="B6" s="142"/>
      <c r="C6" s="142"/>
      <c r="D6" s="142"/>
      <c r="E6" s="142"/>
      <c r="F6" s="142"/>
      <c r="G6" s="142"/>
      <c r="H6" s="143"/>
    </row>
    <row r="7" spans="1:15" ht="20.100000000000001" customHeight="1" x14ac:dyDescent="0.2"/>
    <row r="8" spans="1:15" s="51" customFormat="1" ht="20.100000000000001" customHeight="1" x14ac:dyDescent="0.2">
      <c r="A8" s="105" t="s">
        <v>0</v>
      </c>
      <c r="B8" s="106" t="s">
        <v>1</v>
      </c>
      <c r="C8" s="107" t="s">
        <v>2</v>
      </c>
      <c r="D8" s="108" t="s">
        <v>34</v>
      </c>
      <c r="E8" s="108" t="s">
        <v>35</v>
      </c>
      <c r="F8" s="108" t="s">
        <v>36</v>
      </c>
      <c r="G8" s="108" t="s">
        <v>37</v>
      </c>
      <c r="H8" s="109" t="s">
        <v>38</v>
      </c>
    </row>
    <row r="9" spans="1:15" ht="20.100000000000001" customHeight="1" x14ac:dyDescent="0.25">
      <c r="A9" s="102"/>
      <c r="B9" s="17" t="s">
        <v>41</v>
      </c>
      <c r="C9" s="94" t="s">
        <v>9</v>
      </c>
      <c r="D9" s="15">
        <v>7</v>
      </c>
      <c r="E9" s="15">
        <v>8.8000000000000007</v>
      </c>
      <c r="F9" s="15">
        <v>8.6</v>
      </c>
      <c r="G9" s="15">
        <v>8.6</v>
      </c>
      <c r="H9" s="104">
        <f>IFERROR(AVERAGE(Tableau1[[#This Row],[Moy1]:[Moy4]]),"")</f>
        <v>8.25</v>
      </c>
      <c r="O9" s="136"/>
    </row>
    <row r="10" spans="1:15" ht="20.100000000000001" customHeight="1" x14ac:dyDescent="0.25">
      <c r="A10" s="102"/>
      <c r="B10" s="17" t="s">
        <v>42</v>
      </c>
      <c r="C10" s="94" t="s">
        <v>9</v>
      </c>
      <c r="D10" s="15">
        <v>6.4</v>
      </c>
      <c r="E10" s="15">
        <v>7.2</v>
      </c>
      <c r="F10" s="15">
        <v>8.1999999999999993</v>
      </c>
      <c r="G10" s="15">
        <v>8.1999999999999993</v>
      </c>
      <c r="H10" s="104">
        <f>IFERROR(AVERAGE(Tableau1[[#This Row],[Moy1]:[Moy4]]),"")</f>
        <v>7.5</v>
      </c>
    </row>
    <row r="11" spans="1:15" ht="20.100000000000001" customHeight="1" x14ac:dyDescent="0.25">
      <c r="A11" s="102"/>
      <c r="B11" s="13" t="s">
        <v>43</v>
      </c>
      <c r="C11" s="52" t="s">
        <v>9</v>
      </c>
      <c r="D11" s="15">
        <v>9.1999999999999993</v>
      </c>
      <c r="E11" s="15">
        <v>10</v>
      </c>
      <c r="F11" s="15">
        <v>10</v>
      </c>
      <c r="G11" s="15">
        <v>10</v>
      </c>
      <c r="H11" s="104">
        <f>IFERROR(AVERAGE(Tableau1[[#This Row],[Moy1]:[Moy4]]),"")</f>
        <v>9.8000000000000007</v>
      </c>
    </row>
    <row r="12" spans="1:15" ht="20.100000000000001" customHeight="1" x14ac:dyDescent="0.25">
      <c r="A12" s="102"/>
      <c r="B12" s="13" t="s">
        <v>44</v>
      </c>
      <c r="C12" s="52" t="s">
        <v>9</v>
      </c>
      <c r="D12" s="15">
        <v>6.8</v>
      </c>
      <c r="E12" s="15">
        <v>9.4</v>
      </c>
      <c r="F12" s="15">
        <v>8.4</v>
      </c>
      <c r="G12" s="15">
        <v>8.4</v>
      </c>
      <c r="H12" s="104">
        <f>IFERROR(AVERAGE(Tableau1[[#This Row],[Moy1]:[Moy4]]),"")</f>
        <v>8.25</v>
      </c>
    </row>
    <row r="13" spans="1:15" ht="20.100000000000001" customHeight="1" x14ac:dyDescent="0.25">
      <c r="A13" s="102"/>
      <c r="B13" s="13" t="s">
        <v>45</v>
      </c>
      <c r="C13" s="52" t="s">
        <v>10</v>
      </c>
      <c r="D13" s="15">
        <v>7.4</v>
      </c>
      <c r="E13" s="15">
        <v>9.1999999999999993</v>
      </c>
      <c r="F13" s="15">
        <v>6.8</v>
      </c>
      <c r="G13" s="15">
        <v>6.8</v>
      </c>
      <c r="H13" s="104">
        <f>IFERROR(AVERAGE(Tableau1[[#This Row],[Moy1]:[Moy4]]),"")</f>
        <v>7.5500000000000007</v>
      </c>
    </row>
    <row r="14" spans="1:15" ht="20.100000000000001" customHeight="1" x14ac:dyDescent="0.25">
      <c r="A14" s="102"/>
      <c r="B14" s="13" t="s">
        <v>46</v>
      </c>
      <c r="C14" s="52" t="s">
        <v>9</v>
      </c>
      <c r="D14" s="15">
        <v>9.6</v>
      </c>
      <c r="E14" s="19">
        <v>10</v>
      </c>
      <c r="F14" s="19">
        <v>9.8000000000000007</v>
      </c>
      <c r="G14" s="19">
        <v>9.8000000000000007</v>
      </c>
      <c r="H14" s="104">
        <f>IFERROR(AVERAGE(Tableau1[[#This Row],[Moy1]:[Moy4]]),"")</f>
        <v>9.8000000000000007</v>
      </c>
    </row>
    <row r="15" spans="1:15" ht="20.100000000000001" customHeight="1" x14ac:dyDescent="0.25">
      <c r="A15" s="102"/>
      <c r="B15" s="13" t="s">
        <v>47</v>
      </c>
      <c r="C15" s="52" t="s">
        <v>10</v>
      </c>
      <c r="D15" s="15">
        <v>5.6</v>
      </c>
      <c r="E15" s="15">
        <v>8.8000000000000007</v>
      </c>
      <c r="F15" s="15">
        <v>9.1999999999999993</v>
      </c>
      <c r="G15" s="15">
        <v>9.1999999999999993</v>
      </c>
      <c r="H15" s="104">
        <f>IFERROR(AVERAGE(Tableau1[[#This Row],[Moy1]:[Moy4]]),"")</f>
        <v>8.1999999999999993</v>
      </c>
    </row>
    <row r="16" spans="1:15" ht="20.100000000000001" customHeight="1" x14ac:dyDescent="0.25">
      <c r="A16" s="102"/>
      <c r="B16" s="17" t="s">
        <v>48</v>
      </c>
      <c r="C16" s="94" t="s">
        <v>9</v>
      </c>
      <c r="D16" s="15">
        <v>6.2</v>
      </c>
      <c r="E16" s="15">
        <v>5.2</v>
      </c>
      <c r="F16" s="15">
        <v>4.2</v>
      </c>
      <c r="G16" s="15">
        <v>4.2</v>
      </c>
      <c r="H16" s="104">
        <f>IFERROR(AVERAGE(Tableau1[[#This Row],[Moy1]:[Moy4]]),"")</f>
        <v>4.95</v>
      </c>
    </row>
    <row r="17" spans="1:8" ht="20.100000000000001" customHeight="1" x14ac:dyDescent="0.25">
      <c r="A17" s="102"/>
      <c r="B17" s="13" t="s">
        <v>49</v>
      </c>
      <c r="C17" s="52" t="s">
        <v>9</v>
      </c>
      <c r="D17" s="15">
        <v>6.4</v>
      </c>
      <c r="E17" s="19">
        <v>7.2</v>
      </c>
      <c r="F17" s="19">
        <v>5.8</v>
      </c>
      <c r="G17" s="19">
        <v>5.8</v>
      </c>
      <c r="H17" s="104">
        <f>IFERROR(AVERAGE(Tableau1[[#This Row],[Moy1]:[Moy4]]),"")</f>
        <v>6.3000000000000007</v>
      </c>
    </row>
    <row r="18" spans="1:8" ht="20.100000000000001" customHeight="1" x14ac:dyDescent="0.25">
      <c r="A18" s="102"/>
      <c r="B18" s="13" t="s">
        <v>50</v>
      </c>
      <c r="C18" s="52" t="s">
        <v>9</v>
      </c>
      <c r="D18" s="15">
        <v>3.8</v>
      </c>
      <c r="E18" s="15">
        <v>0.4</v>
      </c>
      <c r="F18" s="15">
        <v>0.6</v>
      </c>
      <c r="G18" s="15">
        <v>0.6</v>
      </c>
      <c r="H18" s="104">
        <f>IFERROR(AVERAGE(Tableau1[[#This Row],[Moy1]:[Moy4]]),"")</f>
        <v>1.3499999999999999</v>
      </c>
    </row>
    <row r="19" spans="1:8" ht="20.100000000000001" customHeight="1" x14ac:dyDescent="0.25">
      <c r="A19" s="102"/>
      <c r="B19" s="13" t="s">
        <v>51</v>
      </c>
      <c r="C19" s="52" t="s">
        <v>10</v>
      </c>
      <c r="D19" s="15">
        <v>5</v>
      </c>
      <c r="E19" s="19">
        <v>7.4</v>
      </c>
      <c r="F19" s="19">
        <v>7.4</v>
      </c>
      <c r="G19" s="19">
        <v>7.4</v>
      </c>
      <c r="H19" s="104">
        <f>IFERROR(AVERAGE(Tableau1[[#This Row],[Moy1]:[Moy4]]),"")</f>
        <v>6.8000000000000007</v>
      </c>
    </row>
    <row r="20" spans="1:8" ht="20.100000000000001" customHeight="1" x14ac:dyDescent="0.25">
      <c r="A20" s="102"/>
      <c r="B20" s="13" t="s">
        <v>52</v>
      </c>
      <c r="C20" s="52" t="s">
        <v>10</v>
      </c>
      <c r="D20" s="15">
        <v>4.2</v>
      </c>
      <c r="E20" s="15">
        <v>6.6</v>
      </c>
      <c r="F20" s="15">
        <v>3.2</v>
      </c>
      <c r="G20" s="15">
        <v>3.2</v>
      </c>
      <c r="H20" s="104">
        <f>IFERROR(AVERAGE(Tableau1[[#This Row],[Moy1]:[Moy4]]),"")</f>
        <v>4.3</v>
      </c>
    </row>
    <row r="21" spans="1:8" ht="20.100000000000001" customHeight="1" x14ac:dyDescent="0.25">
      <c r="A21" s="102"/>
      <c r="B21" s="17" t="s">
        <v>53</v>
      </c>
      <c r="C21" s="94" t="s">
        <v>9</v>
      </c>
      <c r="D21" s="15">
        <v>8.4</v>
      </c>
      <c r="E21" s="15">
        <v>10</v>
      </c>
      <c r="F21" s="15">
        <v>9.8000000000000007</v>
      </c>
      <c r="G21" s="15">
        <v>9.8000000000000007</v>
      </c>
      <c r="H21" s="104">
        <f>IFERROR(AVERAGE(Tableau1[[#This Row],[Moy1]:[Moy4]]),"")</f>
        <v>9.5</v>
      </c>
    </row>
    <row r="22" spans="1:8" ht="20.100000000000001" customHeight="1" x14ac:dyDescent="0.25">
      <c r="A22" s="102"/>
      <c r="B22" s="17" t="s">
        <v>54</v>
      </c>
      <c r="C22" s="94" t="s">
        <v>9</v>
      </c>
      <c r="D22" s="15">
        <v>7.6</v>
      </c>
      <c r="E22" s="19">
        <v>9.6</v>
      </c>
      <c r="F22" s="19">
        <v>10</v>
      </c>
      <c r="G22" s="19">
        <v>10</v>
      </c>
      <c r="H22" s="104">
        <f>IFERROR(AVERAGE(Tableau1[[#This Row],[Moy1]:[Moy4]]),"")</f>
        <v>9.3000000000000007</v>
      </c>
    </row>
    <row r="23" spans="1:8" ht="20.100000000000001" customHeight="1" x14ac:dyDescent="0.25">
      <c r="A23" s="102"/>
      <c r="B23" s="17" t="s">
        <v>55</v>
      </c>
      <c r="C23" s="94" t="s">
        <v>9</v>
      </c>
      <c r="D23" s="15">
        <v>7</v>
      </c>
      <c r="E23" s="19">
        <v>9.1999999999999993</v>
      </c>
      <c r="F23" s="19">
        <v>6.8</v>
      </c>
      <c r="G23" s="19">
        <v>6.8</v>
      </c>
      <c r="H23" s="104">
        <f>IFERROR(AVERAGE(Tableau1[[#This Row],[Moy1]:[Moy4]]),"")</f>
        <v>7.45</v>
      </c>
    </row>
    <row r="24" spans="1:8" ht="20.100000000000001" customHeight="1" x14ac:dyDescent="0.25">
      <c r="A24" s="103"/>
      <c r="B24" s="96" t="s">
        <v>56</v>
      </c>
      <c r="C24" s="95" t="s">
        <v>9</v>
      </c>
      <c r="D24" s="19">
        <v>4.4000000000000004</v>
      </c>
      <c r="E24" s="19">
        <v>2</v>
      </c>
      <c r="F24" s="19">
        <v>4.2</v>
      </c>
      <c r="G24" s="19">
        <v>4.2</v>
      </c>
      <c r="H24" s="104">
        <f>IFERROR(AVERAGE(Tableau1[[#This Row],[Moy1]:[Moy4]]),"")</f>
        <v>3.7</v>
      </c>
    </row>
    <row r="25" spans="1:8" ht="20.100000000000001" customHeight="1" x14ac:dyDescent="0.25">
      <c r="A25" s="102"/>
      <c r="B25" s="13" t="s">
        <v>57</v>
      </c>
      <c r="C25" s="52" t="s">
        <v>9</v>
      </c>
      <c r="D25" s="15">
        <v>7.6</v>
      </c>
      <c r="E25" s="15">
        <v>10</v>
      </c>
      <c r="F25" s="15">
        <v>9.6</v>
      </c>
      <c r="G25" s="15">
        <v>9.6</v>
      </c>
      <c r="H25" s="104">
        <f>IFERROR(AVERAGE(Tableau1[[#This Row],[Moy1]:[Moy4]]),"")</f>
        <v>9.2000000000000011</v>
      </c>
    </row>
    <row r="26" spans="1:8" ht="20.100000000000001" customHeight="1" x14ac:dyDescent="0.25">
      <c r="A26" s="102"/>
      <c r="B26" s="13" t="s">
        <v>58</v>
      </c>
      <c r="C26" s="52" t="s">
        <v>9</v>
      </c>
      <c r="D26" s="15">
        <v>6.4</v>
      </c>
      <c r="E26" s="15">
        <v>6.8</v>
      </c>
      <c r="F26" s="15">
        <v>3.8</v>
      </c>
      <c r="G26" s="15">
        <v>3.8</v>
      </c>
      <c r="H26" s="104">
        <f>IFERROR(AVERAGE(Tableau1[[#This Row],[Moy1]:[Moy4]]),"")</f>
        <v>5.2</v>
      </c>
    </row>
    <row r="27" spans="1:8" ht="20.100000000000001" customHeight="1" x14ac:dyDescent="0.25">
      <c r="A27" s="102"/>
      <c r="B27" s="13" t="s">
        <v>59</v>
      </c>
      <c r="C27" s="52" t="s">
        <v>10</v>
      </c>
      <c r="D27" s="15">
        <v>2.6</v>
      </c>
      <c r="E27" s="15">
        <v>2.6</v>
      </c>
      <c r="F27" s="15">
        <v>1.4</v>
      </c>
      <c r="G27" s="15">
        <v>1.4</v>
      </c>
      <c r="H27" s="104">
        <f>IFERROR(AVERAGE(Tableau1[[#This Row],[Moy1]:[Moy4]]),"")</f>
        <v>2</v>
      </c>
    </row>
    <row r="28" spans="1:8" ht="20.100000000000001" customHeight="1" x14ac:dyDescent="0.25">
      <c r="A28" s="102"/>
      <c r="B28" s="17" t="s">
        <v>60</v>
      </c>
      <c r="C28" s="94" t="s">
        <v>9</v>
      </c>
      <c r="D28" s="15">
        <v>3.2</v>
      </c>
      <c r="E28" s="15">
        <v>1.2</v>
      </c>
      <c r="F28" s="15">
        <v>0.8</v>
      </c>
      <c r="G28" s="15">
        <v>0.8</v>
      </c>
      <c r="H28" s="104">
        <f>IFERROR(AVERAGE(Tableau1[[#This Row],[Moy1]:[Moy4]]),"")</f>
        <v>1.5</v>
      </c>
    </row>
    <row r="29" spans="1:8" ht="20.100000000000001" customHeight="1" x14ac:dyDescent="0.25">
      <c r="A29" s="102"/>
      <c r="B29" s="13" t="s">
        <v>61</v>
      </c>
      <c r="C29" s="52" t="s">
        <v>10</v>
      </c>
      <c r="D29" s="15">
        <v>7.8</v>
      </c>
      <c r="E29" s="15">
        <v>9.1999999999999993</v>
      </c>
      <c r="F29" s="15">
        <v>4.4000000000000004</v>
      </c>
      <c r="G29" s="15">
        <v>4.4000000000000004</v>
      </c>
      <c r="H29" s="104">
        <f>IFERROR(AVERAGE(Tableau1[[#This Row],[Moy1]:[Moy4]]),"")</f>
        <v>6.4499999999999993</v>
      </c>
    </row>
    <row r="30" spans="1:8" ht="20.100000000000001" customHeight="1" x14ac:dyDescent="0.25">
      <c r="A30" s="102"/>
      <c r="B30" s="13" t="s">
        <v>62</v>
      </c>
      <c r="C30" s="52" t="s">
        <v>10</v>
      </c>
      <c r="D30" s="15">
        <v>3.6</v>
      </c>
      <c r="E30" s="19">
        <v>0</v>
      </c>
      <c r="F30" s="19">
        <v>0.8</v>
      </c>
      <c r="G30" s="19">
        <v>0.8</v>
      </c>
      <c r="H30" s="104">
        <f>IFERROR(AVERAGE(Tableau1[[#This Row],[Moy1]:[Moy4]]),"")</f>
        <v>1.3</v>
      </c>
    </row>
    <row r="31" spans="1:8" ht="20.100000000000001" customHeight="1" x14ac:dyDescent="0.25">
      <c r="A31" s="102"/>
      <c r="B31" s="13" t="s">
        <v>63</v>
      </c>
      <c r="C31" s="52" t="s">
        <v>10</v>
      </c>
      <c r="D31" s="15">
        <v>8.4</v>
      </c>
      <c r="E31" s="15">
        <v>10</v>
      </c>
      <c r="F31" s="15">
        <v>6.8</v>
      </c>
      <c r="G31" s="15">
        <v>6.8</v>
      </c>
      <c r="H31" s="104">
        <f>IFERROR(AVERAGE(Tableau1[[#This Row],[Moy1]:[Moy4]]),"")</f>
        <v>8</v>
      </c>
    </row>
    <row r="32" spans="1:8" ht="20.100000000000001" customHeight="1" x14ac:dyDescent="0.25">
      <c r="A32" s="102"/>
      <c r="B32" s="13" t="s">
        <v>64</v>
      </c>
      <c r="C32" s="52" t="s">
        <v>9</v>
      </c>
      <c r="D32" s="15">
        <v>7.2</v>
      </c>
      <c r="E32" s="15">
        <v>7.8</v>
      </c>
      <c r="F32" s="15">
        <v>8.4</v>
      </c>
      <c r="G32" s="15">
        <v>8.4</v>
      </c>
      <c r="H32" s="104">
        <f>IFERROR(AVERAGE(Tableau1[[#This Row],[Moy1]:[Moy4]]),"")</f>
        <v>7.9499999999999993</v>
      </c>
    </row>
    <row r="33" spans="1:8" ht="20.100000000000001" customHeight="1" x14ac:dyDescent="0.25">
      <c r="A33" s="102"/>
      <c r="B33" s="17" t="s">
        <v>65</v>
      </c>
      <c r="C33" s="94" t="s">
        <v>10</v>
      </c>
      <c r="D33" s="15">
        <v>7.4</v>
      </c>
      <c r="E33" s="15">
        <v>9.6</v>
      </c>
      <c r="F33" s="15">
        <v>10</v>
      </c>
      <c r="G33" s="15">
        <v>10</v>
      </c>
      <c r="H33" s="104">
        <f>IFERROR(AVERAGE(Tableau1[[#This Row],[Moy1]:[Moy4]]),"")</f>
        <v>9.25</v>
      </c>
    </row>
    <row r="34" spans="1:8" ht="20.100000000000001" customHeight="1" x14ac:dyDescent="0.25">
      <c r="A34" s="102"/>
      <c r="B34" s="17" t="s">
        <v>66</v>
      </c>
      <c r="C34" s="94" t="s">
        <v>9</v>
      </c>
      <c r="D34" s="15">
        <v>5.6</v>
      </c>
      <c r="E34" s="15">
        <v>7.4</v>
      </c>
      <c r="F34" s="15">
        <v>6.8</v>
      </c>
      <c r="G34" s="15">
        <v>6.8</v>
      </c>
      <c r="H34" s="104">
        <f>IFERROR(AVERAGE(Tableau1[[#This Row],[Moy1]:[Moy4]]),"")</f>
        <v>6.65</v>
      </c>
    </row>
    <row r="35" spans="1:8" ht="20.100000000000001" customHeight="1" x14ac:dyDescent="0.25">
      <c r="A35" s="102"/>
      <c r="B35" s="17" t="s">
        <v>67</v>
      </c>
      <c r="C35" s="94" t="s">
        <v>9</v>
      </c>
      <c r="D35" s="15">
        <v>5</v>
      </c>
      <c r="E35" s="19"/>
      <c r="F35" s="19">
        <v>0.4</v>
      </c>
      <c r="G35" s="19">
        <v>0.4</v>
      </c>
      <c r="H35" s="104">
        <f>IFERROR(AVERAGE(Tableau1[[#This Row],[Moy1]:[Moy4]]),"")</f>
        <v>1.9333333333333336</v>
      </c>
    </row>
    <row r="36" spans="1:8" ht="20.100000000000001" customHeight="1" x14ac:dyDescent="0.25">
      <c r="A36" s="102"/>
      <c r="B36" s="17" t="s">
        <v>68</v>
      </c>
      <c r="C36" s="94" t="s">
        <v>10</v>
      </c>
      <c r="D36" s="15">
        <v>5</v>
      </c>
      <c r="E36" s="15">
        <v>7.2</v>
      </c>
      <c r="F36" s="15">
        <v>1.6</v>
      </c>
      <c r="G36" s="15">
        <v>1.6</v>
      </c>
      <c r="H36" s="104">
        <f>IFERROR(AVERAGE(Tableau1[[#This Row],[Moy1]:[Moy4]]),"")</f>
        <v>3.8499999999999996</v>
      </c>
    </row>
    <row r="37" spans="1:8" ht="20.100000000000001" customHeight="1" x14ac:dyDescent="0.25">
      <c r="A37" s="102"/>
      <c r="B37" s="13" t="s">
        <v>69</v>
      </c>
      <c r="C37" s="52" t="s">
        <v>10</v>
      </c>
      <c r="D37" s="15">
        <v>8.6</v>
      </c>
      <c r="E37" s="19">
        <v>10</v>
      </c>
      <c r="F37" s="19">
        <v>10</v>
      </c>
      <c r="G37" s="19">
        <v>10</v>
      </c>
      <c r="H37" s="104">
        <f>IFERROR(AVERAGE(Tableau1[[#This Row],[Moy1]:[Moy4]]),"")</f>
        <v>9.65</v>
      </c>
    </row>
    <row r="38" spans="1:8" s="85" customFormat="1" ht="20.100000000000001" customHeight="1" x14ac:dyDescent="0.25">
      <c r="A38" s="102"/>
      <c r="B38" s="13" t="s">
        <v>70</v>
      </c>
      <c r="C38" s="52" t="s">
        <v>9</v>
      </c>
      <c r="D38" s="15">
        <v>5.6</v>
      </c>
      <c r="E38" s="15">
        <v>5</v>
      </c>
      <c r="F38" s="15">
        <v>3.6</v>
      </c>
      <c r="G38" s="15">
        <v>3.6</v>
      </c>
      <c r="H38" s="104">
        <f>IFERROR(AVERAGE(Tableau1[[#This Row],[Moy1]:[Moy4]]),"")</f>
        <v>4.45</v>
      </c>
    </row>
    <row r="39" spans="1:8" ht="20.100000000000001" customHeight="1" x14ac:dyDescent="0.25">
      <c r="A39" s="110"/>
      <c r="B39" s="111" t="s">
        <v>71</v>
      </c>
      <c r="C39" s="112" t="s">
        <v>10</v>
      </c>
      <c r="D39" s="113">
        <v>3.8</v>
      </c>
      <c r="E39" s="114">
        <v>6.6</v>
      </c>
      <c r="F39" s="114">
        <v>6.8</v>
      </c>
      <c r="G39" s="114">
        <v>6.8</v>
      </c>
      <c r="H39" s="104">
        <f>IFERROR(AVERAGE(Tableau1[[#This Row],[Moy1]:[Moy4]]),"")</f>
        <v>6</v>
      </c>
    </row>
    <row r="40" spans="1:8" ht="20.100000000000001" hidden="1" customHeight="1" x14ac:dyDescent="0.25">
      <c r="A40" s="103"/>
      <c r="B40" s="134"/>
      <c r="C40" s="135"/>
      <c r="D40" s="19"/>
      <c r="E40" s="19"/>
      <c r="F40" s="19"/>
      <c r="G40" s="19"/>
      <c r="H40" s="116" t="str">
        <f>IFERROR(AVERAGE(Tableau1[[#This Row],[Moy1]:[Moy4]]),"")</f>
        <v/>
      </c>
    </row>
    <row r="41" spans="1:8" ht="20.100000000000001" hidden="1" customHeight="1" x14ac:dyDescent="0.25">
      <c r="A41" s="103"/>
      <c r="B41" s="134" t="s">
        <v>12</v>
      </c>
      <c r="C41" s="135" t="s">
        <v>10</v>
      </c>
      <c r="D41" s="19"/>
      <c r="E41" s="19"/>
      <c r="F41" s="19"/>
      <c r="G41" s="19"/>
      <c r="H41" s="116" t="str">
        <f>IFERROR(AVERAGE(Tableau1[[#This Row],[Moy1]:[Moy4]]),"")</f>
        <v/>
      </c>
    </row>
    <row r="42" spans="1:8" ht="20.100000000000001" hidden="1" customHeight="1" x14ac:dyDescent="0.25">
      <c r="A42" s="103"/>
      <c r="B42" s="134" t="s">
        <v>13</v>
      </c>
      <c r="C42" s="135" t="s">
        <v>9</v>
      </c>
      <c r="D42" s="19"/>
      <c r="E42" s="19"/>
      <c r="F42" s="19"/>
      <c r="G42" s="19"/>
      <c r="H42" s="116" t="str">
        <f>IFERROR(AVERAGE(Tableau1[[#This Row],[Moy1]:[Moy4]]),"")</f>
        <v/>
      </c>
    </row>
    <row r="43" spans="1:8" ht="20.100000000000001" hidden="1" customHeight="1" x14ac:dyDescent="0.25">
      <c r="A43" s="103"/>
      <c r="B43" s="134" t="s">
        <v>14</v>
      </c>
      <c r="C43" s="135" t="s">
        <v>9</v>
      </c>
      <c r="D43" s="19"/>
      <c r="E43" s="19"/>
      <c r="F43" s="19"/>
      <c r="G43" s="19"/>
      <c r="H43" s="116" t="str">
        <f>IFERROR(AVERAGE(Tableau1[[#This Row],[Moy1]:[Moy4]]),"")</f>
        <v/>
      </c>
    </row>
    <row r="44" spans="1:8" ht="20.100000000000001" hidden="1" customHeight="1" x14ac:dyDescent="0.25">
      <c r="A44" s="12" t="str">
        <f t="shared" ref="A44:A46" si="0">IFERROR(RANK(H44,$H$9:$H$46),"")</f>
        <v/>
      </c>
      <c r="B44" s="13" t="s">
        <v>14</v>
      </c>
      <c r="C44" s="52" t="s">
        <v>9</v>
      </c>
      <c r="D44" s="15"/>
      <c r="E44" s="15"/>
      <c r="F44" s="15"/>
      <c r="G44" s="15"/>
      <c r="H44" s="56" t="str">
        <f t="shared" ref="H44:H46" si="1">IFERROR((AVERAGE(D44:F44)+G44)/2,"")</f>
        <v/>
      </c>
    </row>
    <row r="45" spans="1:8" ht="20.100000000000001" hidden="1" customHeight="1" x14ac:dyDescent="0.25">
      <c r="A45" s="12" t="str">
        <f t="shared" si="0"/>
        <v/>
      </c>
      <c r="B45" s="13"/>
      <c r="C45" s="52"/>
      <c r="D45" s="15"/>
      <c r="E45" s="15"/>
      <c r="F45" s="15"/>
      <c r="G45" s="15"/>
      <c r="H45" s="56" t="str">
        <f t="shared" si="1"/>
        <v/>
      </c>
    </row>
    <row r="46" spans="1:8" ht="20.100000000000001" hidden="1" customHeight="1" x14ac:dyDescent="0.25">
      <c r="A46" s="12" t="str">
        <f t="shared" si="0"/>
        <v/>
      </c>
      <c r="B46" s="58"/>
      <c r="C46" s="59"/>
      <c r="D46" s="24"/>
      <c r="E46" s="23"/>
      <c r="F46" s="23"/>
      <c r="G46" s="23"/>
      <c r="H46" s="56" t="str">
        <f t="shared" si="1"/>
        <v/>
      </c>
    </row>
    <row r="47" spans="1:8" ht="20.100000000000001" customHeight="1" x14ac:dyDescent="0.25">
      <c r="A47" s="62"/>
      <c r="B47" s="63"/>
      <c r="C47" s="64"/>
      <c r="D47" s="65"/>
      <c r="E47" s="66"/>
      <c r="F47" s="66"/>
      <c r="G47" s="66"/>
      <c r="H47" s="87"/>
    </row>
    <row r="48" spans="1:8" ht="20.100000000000001" hidden="1" customHeight="1" thickTop="1" thickBot="1" x14ac:dyDescent="0.3">
      <c r="A48" s="25"/>
      <c r="B48" s="148"/>
      <c r="C48" s="149"/>
      <c r="D48" s="9" t="s">
        <v>29</v>
      </c>
      <c r="E48" s="10" t="s">
        <v>30</v>
      </c>
      <c r="F48" s="28" t="s">
        <v>31</v>
      </c>
      <c r="G48" s="29"/>
    </row>
    <row r="49" spans="1:8" ht="20.100000000000001" hidden="1" customHeight="1" thickTop="1" x14ac:dyDescent="0.25">
      <c r="A49" s="25"/>
      <c r="B49" s="150" t="s">
        <v>28</v>
      </c>
      <c r="C49" s="151"/>
      <c r="D49" s="133">
        <f>COUNTIF($C$9:$C$43,"G")</f>
        <v>21</v>
      </c>
      <c r="E49" s="89">
        <f>COUNTIF($C$9:$C$46,"F")</f>
        <v>13</v>
      </c>
      <c r="F49" s="89">
        <f>SUM(D49:E49)</f>
        <v>34</v>
      </c>
      <c r="G49" s="35"/>
    </row>
    <row r="50" spans="1:8" ht="20.100000000000001" hidden="1" customHeight="1" x14ac:dyDescent="0.25">
      <c r="A50" s="25"/>
      <c r="B50" s="144" t="s">
        <v>17</v>
      </c>
      <c r="C50" s="145"/>
      <c r="D50" s="90" t="str">
        <f>IFERROR(COUNTIFS(#REF!,"&gt;-1",$C$9:$C$46,"G"),"")</f>
        <v/>
      </c>
      <c r="E50" s="90" t="e">
        <f>COUNTIFS(#REF!,"&gt;-1",$C$9:$C$46,"F")</f>
        <v>#REF!</v>
      </c>
      <c r="F50" s="90" t="e">
        <f>SUM(D50:E50)</f>
        <v>#REF!</v>
      </c>
      <c r="G50" s="35"/>
      <c r="H50" s="25"/>
    </row>
    <row r="51" spans="1:8" ht="20.100000000000001" hidden="1" customHeight="1" x14ac:dyDescent="0.25">
      <c r="A51" s="25"/>
      <c r="B51" s="144" t="s">
        <v>18</v>
      </c>
      <c r="C51" s="145"/>
      <c r="D51" s="90" t="e">
        <f>D49-D50</f>
        <v>#VALUE!</v>
      </c>
      <c r="E51" s="90" t="e">
        <f>E49-E50</f>
        <v>#REF!</v>
      </c>
      <c r="F51" s="90" t="e">
        <f>F49-F50</f>
        <v>#REF!</v>
      </c>
      <c r="G51" s="35"/>
      <c r="H51" s="25"/>
    </row>
    <row r="52" spans="1:8" ht="20.100000000000001" hidden="1" customHeight="1" x14ac:dyDescent="0.25">
      <c r="A52" s="8"/>
      <c r="B52" s="144" t="s">
        <v>19</v>
      </c>
      <c r="C52" s="145"/>
      <c r="D52" s="90" t="e">
        <f>COUNTIFS(#REF!,"&gt;-1",$H$9:$H$46,"&gt;=5",$C$9:$C$46,"G")</f>
        <v>#REF!</v>
      </c>
      <c r="E52" s="90" t="e">
        <f>COUNTIFS(#REF!,"&gt;-1",$H$9:$H$46,"&gt;=5",$C$9:$C$46,"F")</f>
        <v>#REF!</v>
      </c>
      <c r="F52" s="90" t="e">
        <f>SUM(D52:E52)</f>
        <v>#REF!</v>
      </c>
      <c r="G52" s="40"/>
      <c r="H52" s="8"/>
    </row>
    <row r="53" spans="1:8" ht="20.100000000000001" hidden="1" customHeight="1" thickBot="1" x14ac:dyDescent="0.3">
      <c r="A53" s="8"/>
      <c r="B53" s="146" t="s">
        <v>20</v>
      </c>
      <c r="C53" s="147"/>
      <c r="D53" s="91" t="str">
        <f>IFERROR(D52/D50,"")</f>
        <v/>
      </c>
      <c r="E53" s="91" t="str">
        <f>IFERROR(E52/E50,"")</f>
        <v/>
      </c>
      <c r="F53" s="91" t="str">
        <f>IFERROR(F52/F50,"")</f>
        <v/>
      </c>
      <c r="G53" s="40"/>
    </row>
    <row r="54" spans="1:8" ht="20.100000000000001" hidden="1" customHeight="1" thickTop="1" x14ac:dyDescent="0.25">
      <c r="A54" s="8"/>
      <c r="B54" s="80"/>
      <c r="C54" s="26"/>
      <c r="D54" s="81"/>
      <c r="E54" s="81"/>
      <c r="F54" s="81"/>
      <c r="G54" s="27"/>
      <c r="H54" s="79"/>
    </row>
    <row r="55" spans="1:8" ht="20.100000000000001" customHeight="1" x14ac:dyDescent="0.25">
      <c r="A55" s="8"/>
      <c r="B55" s="80"/>
      <c r="C55" s="26"/>
      <c r="D55" s="81"/>
      <c r="E55" s="81"/>
      <c r="F55" s="81"/>
      <c r="G55" s="27"/>
      <c r="H55" s="79"/>
    </row>
    <row r="56" spans="1:8" ht="20.100000000000001" customHeight="1" x14ac:dyDescent="0.25">
      <c r="A56" s="8"/>
      <c r="B56" s="8"/>
      <c r="C56" s="74"/>
      <c r="D56" s="8"/>
      <c r="E56" s="8"/>
      <c r="F56" s="8"/>
      <c r="G56" s="8"/>
      <c r="H56" s="8"/>
    </row>
    <row r="57" spans="1:8" ht="20.100000000000001" customHeight="1" x14ac:dyDescent="0.25">
      <c r="A57" s="8"/>
      <c r="B57" s="82" t="s">
        <v>21</v>
      </c>
      <c r="C57" s="82"/>
      <c r="D57" s="83"/>
      <c r="E57" s="83"/>
      <c r="F57" s="83"/>
      <c r="G57" s="83"/>
      <c r="H57" s="83"/>
    </row>
    <row r="58" spans="1:8" ht="20.100000000000001" customHeight="1" x14ac:dyDescent="0.25">
      <c r="A58" s="8"/>
      <c r="B58" s="82"/>
      <c r="C58" s="82"/>
      <c r="D58" s="83"/>
      <c r="E58" s="83"/>
      <c r="F58" s="83"/>
      <c r="G58" s="83"/>
      <c r="H58" s="83"/>
    </row>
    <row r="59" spans="1:8" ht="20.100000000000001" customHeight="1" x14ac:dyDescent="0.25">
      <c r="A59" s="8"/>
      <c r="B59" s="74"/>
      <c r="C59" s="74"/>
      <c r="D59" s="8"/>
      <c r="E59" s="8"/>
      <c r="F59" s="8"/>
      <c r="G59" s="38"/>
      <c r="H59" s="8"/>
    </row>
    <row r="60" spans="1:8" ht="20.100000000000001" customHeight="1" x14ac:dyDescent="0.25">
      <c r="A60" s="8"/>
      <c r="B60" s="74"/>
      <c r="C60" s="74"/>
      <c r="D60" s="74"/>
      <c r="E60" s="74"/>
      <c r="F60" s="74"/>
      <c r="G60" s="74"/>
      <c r="H60" s="8"/>
    </row>
    <row r="61" spans="1:8" ht="12" customHeight="1" x14ac:dyDescent="0.2"/>
    <row r="62" spans="1:8" ht="12" customHeight="1" x14ac:dyDescent="0.2"/>
    <row r="63" spans="1:8" x14ac:dyDescent="0.2">
      <c r="D63" s="92"/>
      <c r="E63" s="92"/>
      <c r="F63" s="92"/>
      <c r="G63" s="92" t="s">
        <v>32</v>
      </c>
      <c r="H63" s="92"/>
    </row>
    <row r="64" spans="1:8" x14ac:dyDescent="0.2">
      <c r="D64" s="92"/>
      <c r="E64" s="92"/>
      <c r="F64" s="92" t="s">
        <v>20</v>
      </c>
      <c r="G64" s="93">
        <v>0.63</v>
      </c>
      <c r="H64" s="92"/>
    </row>
    <row r="65" spans="4:8" x14ac:dyDescent="0.2">
      <c r="D65" s="92"/>
      <c r="E65" s="92"/>
      <c r="F65" s="92"/>
      <c r="G65" s="92"/>
      <c r="H65" s="92"/>
    </row>
    <row r="66" spans="4:8" x14ac:dyDescent="0.2">
      <c r="D66" s="92"/>
      <c r="E66" s="92"/>
      <c r="F66" s="92"/>
      <c r="G66" s="92"/>
      <c r="H66" s="92"/>
    </row>
  </sheetData>
  <mergeCells count="10">
    <mergeCell ref="B50:C50"/>
    <mergeCell ref="B51:C51"/>
    <mergeCell ref="B52:C52"/>
    <mergeCell ref="B53:C53"/>
    <mergeCell ref="B1:F1"/>
    <mergeCell ref="B2:D2"/>
    <mergeCell ref="B3:D3"/>
    <mergeCell ref="A6:H6"/>
    <mergeCell ref="B48:C48"/>
    <mergeCell ref="B49:C49"/>
  </mergeCells>
  <conditionalFormatting sqref="D52:F52">
    <cfRule type="expression" dxfId="14" priority="1" stopIfTrue="1">
      <formula>$H$9:$H$46=""</formula>
    </cfRule>
  </conditionalFormatting>
  <conditionalFormatting sqref="D50:F51">
    <cfRule type="expression" dxfId="13" priority="2" stopIfTrue="1">
      <formula>#REF!=""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resultat1</vt:lpstr>
      <vt:lpstr>resultat2</vt:lpstr>
      <vt:lpstr>resultat3</vt:lpstr>
      <vt:lpstr>resultat4</vt:lpstr>
      <vt:lpstr>MoyResultat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2021-05-12T17:26:25Z</dcterms:modified>
</cp:coreProperties>
</file>