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codeName="ThisWorkbook" defaultThemeVersion="124226"/>
  <xr:revisionPtr revIDLastSave="0" documentId="13_ncr:1_{C3AAC538-B458-48D4-8003-38E7F90DF732}" xr6:coauthVersionLast="47" xr6:coauthVersionMax="47" xr10:uidLastSave="{00000000-0000-0000-0000-000000000000}"/>
  <bookViews>
    <workbookView xWindow="-120" yWindow="-120" windowWidth="29040" windowHeight="16440" tabRatio="880" activeTab="4" xr2:uid="{00000000-000D-0000-FFFF-FFFF00000000}"/>
  </bookViews>
  <sheets>
    <sheet name="resultat1" sheetId="2" r:id="rId1"/>
    <sheet name="resultat2" sheetId="3" r:id="rId2"/>
    <sheet name="resultat3" sheetId="4" r:id="rId3"/>
    <sheet name="resultat4" sheetId="5" r:id="rId4"/>
    <sheet name="MoyResultat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9" i="1"/>
  <c r="D50" i="1"/>
  <c r="E49" i="4"/>
  <c r="E49" i="5"/>
  <c r="G10" i="1"/>
  <c r="G34" i="1"/>
  <c r="G43" i="1"/>
  <c r="G11" i="1"/>
  <c r="G19" i="1"/>
  <c r="G27" i="1"/>
  <c r="G44" i="1"/>
  <c r="G12" i="1"/>
  <c r="G20" i="1"/>
  <c r="G28" i="1"/>
  <c r="G36" i="1"/>
  <c r="G13" i="1"/>
  <c r="G21" i="1"/>
  <c r="G29" i="1"/>
  <c r="G37" i="1"/>
  <c r="G45" i="1"/>
  <c r="G15" i="1"/>
  <c r="G31" i="1"/>
  <c r="G16" i="1"/>
  <c r="G32" i="1"/>
  <c r="G14" i="1"/>
  <c r="G22" i="1"/>
  <c r="G30" i="1"/>
  <c r="G38" i="1"/>
  <c r="G46" i="1"/>
  <c r="G23" i="1"/>
  <c r="G39" i="1"/>
  <c r="G24" i="1"/>
  <c r="G40" i="1"/>
  <c r="G17" i="1"/>
  <c r="G25" i="1"/>
  <c r="G33" i="1"/>
  <c r="G41" i="1"/>
  <c r="G18" i="1"/>
  <c r="G26" i="1"/>
  <c r="G42" i="1"/>
  <c r="G35" i="1"/>
  <c r="F12" i="1"/>
  <c r="F20" i="1"/>
  <c r="F28" i="1"/>
  <c r="F36" i="1"/>
  <c r="F44" i="1"/>
  <c r="F14" i="1"/>
  <c r="F30" i="1"/>
  <c r="F46" i="1"/>
  <c r="F15" i="1"/>
  <c r="F39" i="1"/>
  <c r="F34" i="1"/>
  <c r="F19" i="1"/>
  <c r="F35" i="1"/>
  <c r="F13" i="1"/>
  <c r="F21" i="1"/>
  <c r="F29" i="1"/>
  <c r="F37" i="1"/>
  <c r="F45" i="1"/>
  <c r="F22" i="1"/>
  <c r="F38" i="1"/>
  <c r="F23" i="1"/>
  <c r="F31" i="1"/>
  <c r="F42" i="1"/>
  <c r="F27" i="1"/>
  <c r="F16" i="1"/>
  <c r="F24" i="1"/>
  <c r="F32" i="1"/>
  <c r="F40" i="1"/>
  <c r="F17" i="1"/>
  <c r="F25" i="1"/>
  <c r="F33" i="1"/>
  <c r="F41" i="1"/>
  <c r="F10" i="1"/>
  <c r="F18" i="1"/>
  <c r="F26" i="1"/>
  <c r="F11" i="1"/>
  <c r="F43" i="1"/>
  <c r="E26" i="1"/>
  <c r="E11" i="1"/>
  <c r="E12" i="1"/>
  <c r="E20" i="1"/>
  <c r="E28" i="1"/>
  <c r="E36" i="1"/>
  <c r="E44" i="1"/>
  <c r="E21" i="1"/>
  <c r="E29" i="1"/>
  <c r="E37" i="1"/>
  <c r="E45" i="1"/>
  <c r="E14" i="1"/>
  <c r="E30" i="1"/>
  <c r="E38" i="1"/>
  <c r="E23" i="1"/>
  <c r="E19" i="1"/>
  <c r="E43" i="1"/>
  <c r="E13" i="1"/>
  <c r="E22" i="1"/>
  <c r="E46" i="1"/>
  <c r="E31" i="1"/>
  <c r="E35" i="1"/>
  <c r="E39" i="1"/>
  <c r="E15" i="1"/>
  <c r="E16" i="1"/>
  <c r="E24" i="1"/>
  <c r="E32" i="1"/>
  <c r="E40" i="1"/>
  <c r="E17" i="1"/>
  <c r="E25" i="1"/>
  <c r="E33" i="1"/>
  <c r="E41" i="1"/>
  <c r="E10" i="1"/>
  <c r="E18" i="1"/>
  <c r="E34" i="1"/>
  <c r="E42" i="1"/>
  <c r="E27" i="1"/>
  <c r="G9" i="1"/>
  <c r="E9" i="1"/>
  <c r="F9" i="1"/>
  <c r="D9" i="1"/>
  <c r="H27" i="1" l="1"/>
  <c r="H34" i="1"/>
  <c r="H18" i="1"/>
  <c r="A18" i="1" s="1"/>
  <c r="H10" i="1"/>
  <c r="H33" i="1"/>
  <c r="H25" i="1"/>
  <c r="H17" i="1"/>
  <c r="H32" i="1"/>
  <c r="H24" i="1"/>
  <c r="H16" i="1"/>
  <c r="A16" i="1" s="1"/>
  <c r="H15" i="1"/>
  <c r="A15" i="1" s="1"/>
  <c r="H39" i="1"/>
  <c r="H35" i="1"/>
  <c r="H31" i="1"/>
  <c r="H22" i="1"/>
  <c r="H13" i="1"/>
  <c r="H19" i="1"/>
  <c r="H23" i="1"/>
  <c r="H38" i="1"/>
  <c r="A38" i="1" s="1"/>
  <c r="H30" i="1"/>
  <c r="H14" i="1"/>
  <c r="H37" i="1"/>
  <c r="H29" i="1"/>
  <c r="H21" i="1"/>
  <c r="H36" i="1"/>
  <c r="H28" i="1"/>
  <c r="H20" i="1"/>
  <c r="A20" i="1" s="1"/>
  <c r="H12" i="1"/>
  <c r="H11" i="1"/>
  <c r="H26" i="1"/>
  <c r="H9" i="1"/>
  <c r="E52" i="1"/>
  <c r="D52" i="1"/>
  <c r="D53" i="1" s="1"/>
  <c r="E50" i="1"/>
  <c r="F50" i="1" s="1"/>
  <c r="E49" i="1"/>
  <c r="E51" i="1" s="1"/>
  <c r="D49" i="1"/>
  <c r="D51" i="1" s="1"/>
  <c r="H46" i="1"/>
  <c r="A46" i="1" s="1"/>
  <c r="H45" i="1"/>
  <c r="A45" i="1" s="1"/>
  <c r="H44" i="1"/>
  <c r="A44" i="1" s="1"/>
  <c r="H43" i="1"/>
  <c r="A43" i="1" s="1"/>
  <c r="H42" i="1"/>
  <c r="A42" i="1" s="1"/>
  <c r="H41" i="1"/>
  <c r="A41" i="1" s="1"/>
  <c r="H40" i="1"/>
  <c r="A40" i="1" s="1"/>
  <c r="D49" i="5"/>
  <c r="J46" i="5"/>
  <c r="A46" i="5" s="1"/>
  <c r="I46" i="5"/>
  <c r="J45" i="5"/>
  <c r="I45" i="5"/>
  <c r="A45" i="5"/>
  <c r="J44" i="5"/>
  <c r="I44" i="5"/>
  <c r="A44" i="5"/>
  <c r="J43" i="5"/>
  <c r="A43" i="5" s="1"/>
  <c r="I43" i="5"/>
  <c r="J42" i="5"/>
  <c r="I42" i="5"/>
  <c r="A42" i="5"/>
  <c r="J41" i="5"/>
  <c r="A41" i="5" s="1"/>
  <c r="I41" i="5"/>
  <c r="J40" i="5"/>
  <c r="I40" i="5"/>
  <c r="A40" i="5"/>
  <c r="J35" i="5"/>
  <c r="I35" i="5"/>
  <c r="J18" i="5"/>
  <c r="I18" i="5"/>
  <c r="J28" i="5"/>
  <c r="I28" i="5"/>
  <c r="J30" i="5"/>
  <c r="I30" i="5"/>
  <c r="J27" i="5"/>
  <c r="I27" i="5"/>
  <c r="J36" i="5"/>
  <c r="I36" i="5"/>
  <c r="J20" i="5"/>
  <c r="I20" i="5"/>
  <c r="J38" i="5"/>
  <c r="I38" i="5"/>
  <c r="J26" i="5"/>
  <c r="I26" i="5"/>
  <c r="J24" i="5"/>
  <c r="I24" i="5"/>
  <c r="J16" i="5"/>
  <c r="I16" i="5"/>
  <c r="J29" i="5"/>
  <c r="I29" i="5"/>
  <c r="J17" i="5"/>
  <c r="I17" i="5"/>
  <c r="J34" i="5"/>
  <c r="I34" i="5"/>
  <c r="J23" i="5"/>
  <c r="I23" i="5"/>
  <c r="J39" i="5"/>
  <c r="I39" i="5"/>
  <c r="J31" i="5"/>
  <c r="I31" i="5"/>
  <c r="J13" i="5"/>
  <c r="I13" i="5"/>
  <c r="J19" i="5"/>
  <c r="I19" i="5"/>
  <c r="J10" i="5"/>
  <c r="I10" i="5"/>
  <c r="J32" i="5"/>
  <c r="I32" i="5"/>
  <c r="J12" i="5"/>
  <c r="I12" i="5"/>
  <c r="J9" i="5"/>
  <c r="I9" i="5"/>
  <c r="J15" i="5"/>
  <c r="I15" i="5"/>
  <c r="J25" i="5"/>
  <c r="I25" i="5"/>
  <c r="J21" i="5"/>
  <c r="I21" i="5"/>
  <c r="J14" i="5"/>
  <c r="I14" i="5"/>
  <c r="J22" i="5"/>
  <c r="I22" i="5"/>
  <c r="J11" i="5"/>
  <c r="I11" i="5"/>
  <c r="J37" i="5"/>
  <c r="A33" i="5" s="1"/>
  <c r="I37" i="5"/>
  <c r="J33" i="5"/>
  <c r="I33" i="5"/>
  <c r="E52" i="5" s="1"/>
  <c r="A28" i="1" l="1"/>
  <c r="A34" i="1"/>
  <c r="A36" i="1"/>
  <c r="A21" i="1"/>
  <c r="A13" i="1"/>
  <c r="A32" i="1"/>
  <c r="A23" i="1"/>
  <c r="A17" i="1"/>
  <c r="A31" i="1"/>
  <c r="A29" i="1"/>
  <c r="A22" i="1"/>
  <c r="A11" i="1"/>
  <c r="A14" i="1"/>
  <c r="A35" i="1"/>
  <c r="A33" i="1"/>
  <c r="A26" i="1"/>
  <c r="A37" i="1"/>
  <c r="A25" i="1"/>
  <c r="A12" i="1"/>
  <c r="A30" i="1"/>
  <c r="A39" i="1"/>
  <c r="A10" i="1"/>
  <c r="A19" i="1"/>
  <c r="A24" i="1"/>
  <c r="A27" i="1"/>
  <c r="A9" i="1"/>
  <c r="A37" i="5"/>
  <c r="A35" i="5"/>
  <c r="E53" i="1"/>
  <c r="F52" i="1"/>
  <c r="F53" i="1" s="1"/>
  <c r="F49" i="1"/>
  <c r="F51" i="1" s="1"/>
  <c r="A22" i="5"/>
  <c r="A21" i="5"/>
  <c r="A15" i="5"/>
  <c r="A12" i="5"/>
  <c r="A10" i="5"/>
  <c r="A13" i="5"/>
  <c r="A39" i="5"/>
  <c r="A34" i="5"/>
  <c r="A29" i="5"/>
  <c r="A24" i="5"/>
  <c r="A38" i="5"/>
  <c r="A36" i="5"/>
  <c r="A30" i="5"/>
  <c r="A18" i="5"/>
  <c r="D50" i="5"/>
  <c r="D52" i="5"/>
  <c r="A11" i="5"/>
  <c r="A14" i="5"/>
  <c r="A25" i="5"/>
  <c r="A9" i="5"/>
  <c r="A32" i="5"/>
  <c r="A19" i="5"/>
  <c r="A31" i="5"/>
  <c r="A23" i="5"/>
  <c r="A17" i="5"/>
  <c r="A16" i="5"/>
  <c r="A26" i="5"/>
  <c r="A20" i="5"/>
  <c r="A27" i="5"/>
  <c r="A28" i="5"/>
  <c r="F49" i="5"/>
  <c r="E50" i="5"/>
  <c r="E53" i="5" s="1"/>
  <c r="F50" i="5" l="1"/>
  <c r="F51" i="5" s="1"/>
  <c r="D51" i="5"/>
  <c r="D53" i="5"/>
  <c r="F52" i="5"/>
  <c r="E51" i="5"/>
  <c r="D49" i="4"/>
  <c r="J46" i="4"/>
  <c r="A46" i="4" s="1"/>
  <c r="I46" i="4"/>
  <c r="J45" i="4"/>
  <c r="A45" i="4" s="1"/>
  <c r="I45" i="4"/>
  <c r="J44" i="4"/>
  <c r="I44" i="4"/>
  <c r="A44" i="4"/>
  <c r="J43" i="4"/>
  <c r="I43" i="4"/>
  <c r="A43" i="4"/>
  <c r="J42" i="4"/>
  <c r="I42" i="4"/>
  <c r="A42" i="4"/>
  <c r="J41" i="4"/>
  <c r="A41" i="4" s="1"/>
  <c r="I41" i="4"/>
  <c r="J40" i="4"/>
  <c r="A40" i="4" s="1"/>
  <c r="I40" i="4"/>
  <c r="J35" i="4"/>
  <c r="I35" i="4"/>
  <c r="J18" i="4"/>
  <c r="I18" i="4"/>
  <c r="J28" i="4"/>
  <c r="I28" i="4"/>
  <c r="J38" i="4"/>
  <c r="I38" i="4"/>
  <c r="J26" i="4"/>
  <c r="I26" i="4"/>
  <c r="J24" i="4"/>
  <c r="I24" i="4"/>
  <c r="J16" i="4"/>
  <c r="I16" i="4"/>
  <c r="J17" i="4"/>
  <c r="I17" i="4"/>
  <c r="J34" i="4"/>
  <c r="I34" i="4"/>
  <c r="J23" i="4"/>
  <c r="I23" i="4"/>
  <c r="J10" i="4"/>
  <c r="I10" i="4"/>
  <c r="J32" i="4"/>
  <c r="I32" i="4"/>
  <c r="J12" i="4"/>
  <c r="I12" i="4"/>
  <c r="J9" i="4"/>
  <c r="I9" i="4"/>
  <c r="J25" i="4"/>
  <c r="I25" i="4"/>
  <c r="J21" i="4"/>
  <c r="I21" i="4"/>
  <c r="J14" i="4"/>
  <c r="I14" i="4"/>
  <c r="J22" i="4"/>
  <c r="I22" i="4"/>
  <c r="J11" i="4"/>
  <c r="I11" i="4"/>
  <c r="J30" i="4"/>
  <c r="I30" i="4"/>
  <c r="J27" i="4"/>
  <c r="I27" i="4"/>
  <c r="J36" i="4"/>
  <c r="I36" i="4"/>
  <c r="J20" i="4"/>
  <c r="I20" i="4"/>
  <c r="J29" i="4"/>
  <c r="I29" i="4"/>
  <c r="J39" i="4"/>
  <c r="I39" i="4"/>
  <c r="J31" i="4"/>
  <c r="I31" i="4"/>
  <c r="J13" i="4"/>
  <c r="I13" i="4"/>
  <c r="J19" i="4"/>
  <c r="I19" i="4"/>
  <c r="J15" i="4"/>
  <c r="I15" i="4"/>
  <c r="J37" i="4"/>
  <c r="A37" i="4" s="1"/>
  <c r="I37" i="4"/>
  <c r="J33" i="4"/>
  <c r="I33" i="4"/>
  <c r="E53" i="3"/>
  <c r="D53" i="3"/>
  <c r="J50" i="3"/>
  <c r="I50" i="3"/>
  <c r="A50" i="3"/>
  <c r="J49" i="3"/>
  <c r="I49" i="3"/>
  <c r="A49" i="3"/>
  <c r="J48" i="3"/>
  <c r="A48" i="3" s="1"/>
  <c r="I48" i="3"/>
  <c r="J47" i="3"/>
  <c r="A47" i="3" s="1"/>
  <c r="I47" i="3"/>
  <c r="J46" i="3"/>
  <c r="A46" i="3" s="1"/>
  <c r="I46" i="3"/>
  <c r="J45" i="3"/>
  <c r="I45" i="3"/>
  <c r="A45" i="3"/>
  <c r="J44" i="3"/>
  <c r="A44" i="3" s="1"/>
  <c r="I44" i="3"/>
  <c r="J43" i="3"/>
  <c r="A43" i="3" s="1"/>
  <c r="I43" i="3"/>
  <c r="J42" i="3"/>
  <c r="I42" i="3"/>
  <c r="A42" i="3"/>
  <c r="J41" i="3"/>
  <c r="I41" i="3"/>
  <c r="A41" i="3"/>
  <c r="J40" i="3"/>
  <c r="A40" i="3" s="1"/>
  <c r="I40" i="3"/>
  <c r="J35" i="3"/>
  <c r="A35" i="3" s="1"/>
  <c r="I35" i="3"/>
  <c r="J30" i="3"/>
  <c r="I30" i="3"/>
  <c r="J18" i="3"/>
  <c r="I18" i="3"/>
  <c r="J28" i="3"/>
  <c r="I28" i="3"/>
  <c r="J24" i="3"/>
  <c r="I24" i="3"/>
  <c r="J27" i="3"/>
  <c r="I27" i="3"/>
  <c r="J38" i="3"/>
  <c r="I38" i="3"/>
  <c r="J16" i="3"/>
  <c r="I16" i="3"/>
  <c r="J39" i="3"/>
  <c r="I39" i="3"/>
  <c r="J20" i="3"/>
  <c r="I20" i="3"/>
  <c r="J26" i="3"/>
  <c r="I26" i="3"/>
  <c r="J17" i="3"/>
  <c r="I17" i="3"/>
  <c r="J10" i="3"/>
  <c r="I10" i="3"/>
  <c r="J36" i="3"/>
  <c r="I36" i="3"/>
  <c r="J34" i="3"/>
  <c r="I34" i="3"/>
  <c r="J19" i="3"/>
  <c r="I19" i="3"/>
  <c r="J32" i="3"/>
  <c r="I32" i="3"/>
  <c r="J9" i="3"/>
  <c r="I9" i="3"/>
  <c r="J15" i="3"/>
  <c r="I15" i="3"/>
  <c r="J23" i="3"/>
  <c r="I23" i="3"/>
  <c r="J29" i="3"/>
  <c r="I29" i="3"/>
  <c r="J13" i="3"/>
  <c r="I13" i="3"/>
  <c r="J12" i="3"/>
  <c r="I12" i="3"/>
  <c r="J22" i="3"/>
  <c r="I22" i="3"/>
  <c r="J33" i="3"/>
  <c r="I33" i="3"/>
  <c r="J25" i="3"/>
  <c r="I25" i="3"/>
  <c r="J21" i="3"/>
  <c r="I21" i="3"/>
  <c r="K14" i="3"/>
  <c r="J14" i="3"/>
  <c r="I14" i="3"/>
  <c r="J11" i="3"/>
  <c r="I11" i="3"/>
  <c r="J37" i="3"/>
  <c r="I37" i="3"/>
  <c r="J31" i="3"/>
  <c r="I31" i="3"/>
  <c r="E42" i="2"/>
  <c r="D42" i="2"/>
  <c r="J27" i="2"/>
  <c r="I27" i="2"/>
  <c r="J28" i="2"/>
  <c r="I28" i="2"/>
  <c r="J30" i="2"/>
  <c r="I30" i="2"/>
  <c r="J39" i="2"/>
  <c r="I39" i="2"/>
  <c r="J18" i="2"/>
  <c r="I18" i="2"/>
  <c r="J20" i="2"/>
  <c r="I20" i="2"/>
  <c r="J24" i="2"/>
  <c r="I24" i="2"/>
  <c r="J36" i="2"/>
  <c r="I36" i="2"/>
  <c r="J35" i="2"/>
  <c r="I35" i="2"/>
  <c r="J19" i="2"/>
  <c r="I19" i="2"/>
  <c r="J38" i="2"/>
  <c r="I38" i="2"/>
  <c r="J34" i="2"/>
  <c r="I34" i="2"/>
  <c r="J15" i="2"/>
  <c r="I15" i="2"/>
  <c r="J16" i="2"/>
  <c r="I16" i="2"/>
  <c r="J26" i="2"/>
  <c r="I26" i="2"/>
  <c r="J17" i="2"/>
  <c r="I17" i="2"/>
  <c r="J10" i="2"/>
  <c r="I10" i="2"/>
  <c r="J12" i="2"/>
  <c r="A11" i="2" s="1"/>
  <c r="I12" i="2"/>
  <c r="J9" i="2"/>
  <c r="I9" i="2"/>
  <c r="J23" i="2"/>
  <c r="A23" i="2" s="1"/>
  <c r="I23" i="2"/>
  <c r="J32" i="2"/>
  <c r="I32" i="2"/>
  <c r="J33" i="2"/>
  <c r="I33" i="2"/>
  <c r="J13" i="2"/>
  <c r="I13" i="2"/>
  <c r="J22" i="2"/>
  <c r="I22" i="2"/>
  <c r="J25" i="2"/>
  <c r="I25" i="2"/>
  <c r="J29" i="2"/>
  <c r="I29" i="2"/>
  <c r="J31" i="2"/>
  <c r="I31" i="2"/>
  <c r="J21" i="2"/>
  <c r="I21" i="2"/>
  <c r="J37" i="2"/>
  <c r="I37" i="2"/>
  <c r="J11" i="2"/>
  <c r="I11" i="2"/>
  <c r="J14" i="2"/>
  <c r="I14" i="2"/>
  <c r="A31" i="3" l="1"/>
  <c r="E45" i="2"/>
  <c r="E56" i="3"/>
  <c r="A33" i="4"/>
  <c r="A28" i="2"/>
  <c r="F53" i="5"/>
  <c r="A9" i="2"/>
  <c r="E52" i="4"/>
  <c r="A35" i="4"/>
  <c r="D52" i="4"/>
  <c r="D50" i="4"/>
  <c r="E50" i="4"/>
  <c r="A13" i="3"/>
  <c r="A18" i="3"/>
  <c r="A11" i="3"/>
  <c r="E54" i="3"/>
  <c r="D56" i="3"/>
  <c r="D54" i="3"/>
  <c r="A21" i="2"/>
  <c r="A29" i="2"/>
  <c r="A22" i="2"/>
  <c r="A33" i="2"/>
  <c r="A14" i="2"/>
  <c r="A37" i="2"/>
  <c r="A31" i="2"/>
  <c r="A25" i="2"/>
  <c r="A13" i="2"/>
  <c r="A32" i="2"/>
  <c r="A10" i="2"/>
  <c r="A26" i="2"/>
  <c r="A15" i="2"/>
  <c r="A38" i="2"/>
  <c r="A35" i="2"/>
  <c r="A24" i="2"/>
  <c r="A18" i="2"/>
  <c r="A30" i="2"/>
  <c r="A27" i="2"/>
  <c r="D43" i="2"/>
  <c r="D44" i="2" s="1"/>
  <c r="D45" i="2"/>
  <c r="A12" i="2"/>
  <c r="A17" i="2"/>
  <c r="A16" i="2"/>
  <c r="A34" i="2"/>
  <c r="A19" i="2"/>
  <c r="A36" i="2"/>
  <c r="A20" i="2"/>
  <c r="A39" i="2"/>
  <c r="F42" i="2"/>
  <c r="E43" i="2"/>
  <c r="E46" i="2" s="1"/>
  <c r="A23" i="3"/>
  <c r="A9" i="3"/>
  <c r="A19" i="3"/>
  <c r="A36" i="3"/>
  <c r="A17" i="3"/>
  <c r="A20" i="3"/>
  <c r="A16" i="3"/>
  <c r="A27" i="3"/>
  <c r="A28" i="3"/>
  <c r="A30" i="3"/>
  <c r="A25" i="3"/>
  <c r="A22" i="3"/>
  <c r="A37" i="3"/>
  <c r="A14" i="3"/>
  <c r="A21" i="3"/>
  <c r="A33" i="3"/>
  <c r="A12" i="3"/>
  <c r="A29" i="3"/>
  <c r="A15" i="3"/>
  <c r="A32" i="3"/>
  <c r="A34" i="3"/>
  <c r="A10" i="3"/>
  <c r="A26" i="3"/>
  <c r="A39" i="3"/>
  <c r="A38" i="3"/>
  <c r="A24" i="3"/>
  <c r="F53" i="3"/>
  <c r="E55" i="3"/>
  <c r="A19" i="4"/>
  <c r="A31" i="4"/>
  <c r="A29" i="4"/>
  <c r="A36" i="4"/>
  <c r="A30" i="4"/>
  <c r="A22" i="4"/>
  <c r="A21" i="4"/>
  <c r="A9" i="4"/>
  <c r="A32" i="4"/>
  <c r="A23" i="4"/>
  <c r="A17" i="4"/>
  <c r="A24" i="4"/>
  <c r="A38" i="4"/>
  <c r="A18" i="4"/>
  <c r="A15" i="4"/>
  <c r="A13" i="4"/>
  <c r="A39" i="4"/>
  <c r="A20" i="4"/>
  <c r="A27" i="4"/>
  <c r="A11" i="4"/>
  <c r="A14" i="4"/>
  <c r="A25" i="4"/>
  <c r="A12" i="4"/>
  <c r="A10" i="4"/>
  <c r="A34" i="4"/>
  <c r="A16" i="4"/>
  <c r="A26" i="4"/>
  <c r="A28" i="4"/>
  <c r="F49" i="4"/>
  <c r="F50" i="4" l="1"/>
  <c r="F51" i="4"/>
  <c r="E53" i="4"/>
  <c r="D46" i="2"/>
  <c r="F45" i="2"/>
  <c r="F43" i="2"/>
  <c r="F44" i="2" s="1"/>
  <c r="E44" i="2"/>
  <c r="F54" i="3"/>
  <c r="F55" i="3" s="1"/>
  <c r="E57" i="3"/>
  <c r="D57" i="3"/>
  <c r="F56" i="3"/>
  <c r="D55" i="3"/>
  <c r="D51" i="4"/>
  <c r="D53" i="4"/>
  <c r="F52" i="4"/>
  <c r="E51" i="4"/>
  <c r="F53" i="4" l="1"/>
  <c r="F46" i="2"/>
  <c r="F57" i="3"/>
</calcChain>
</file>

<file path=xl/sharedStrings.xml><?xml version="1.0" encoding="utf-8"?>
<sst xmlns="http://schemas.openxmlformats.org/spreadsheetml/2006/main" count="407" uniqueCount="76">
  <si>
    <t>Rang</t>
  </si>
  <si>
    <t>Nom et Prénoms</t>
  </si>
  <si>
    <t>Sexe</t>
  </si>
  <si>
    <t>Ecrit</t>
  </si>
  <si>
    <t>Copie</t>
  </si>
  <si>
    <t>E E</t>
  </si>
  <si>
    <t>Math</t>
  </si>
  <si>
    <t>Edhc</t>
  </si>
  <si>
    <t>Total</t>
  </si>
  <si>
    <t>G</t>
  </si>
  <si>
    <t>F</t>
  </si>
  <si>
    <t>TRAORE SOULANYLA BERNARD</t>
  </si>
  <si>
    <t>SILUE KINAFO KOROTOUM</t>
  </si>
  <si>
    <t>TOE DOMAGUI DRAMANE</t>
  </si>
  <si>
    <t>TOURE KATCHINNINBIE ABOUBACAR</t>
  </si>
  <si>
    <t>T</t>
  </si>
  <si>
    <t>EFFECTIF</t>
  </si>
  <si>
    <t>ONT COMPOSE</t>
  </si>
  <si>
    <t>ABSENTS</t>
  </si>
  <si>
    <t>ONT OBTENU LA MOYENNE SUR 10</t>
  </si>
  <si>
    <t>POURCENTAGE DE REUSSITE</t>
  </si>
  <si>
    <t>LE MAÎTRE</t>
  </si>
  <si>
    <t>LE DIRECTEUR</t>
  </si>
  <si>
    <t>M. Kouadio  Amadou</t>
  </si>
  <si>
    <t>M. Doumbia Adama</t>
  </si>
  <si>
    <t>Orth</t>
  </si>
  <si>
    <t>Ecri</t>
  </si>
  <si>
    <t>Cop</t>
  </si>
  <si>
    <t>EFFECTIF DE LA CLASSE</t>
  </si>
  <si>
    <r>
      <t>G</t>
    </r>
    <r>
      <rPr>
        <b/>
        <sz val="1"/>
        <color theme="0"/>
        <rFont val="Times New Roman"/>
        <family val="1"/>
      </rPr>
      <t>arçon</t>
    </r>
  </si>
  <si>
    <r>
      <t>F</t>
    </r>
    <r>
      <rPr>
        <b/>
        <sz val="1"/>
        <color theme="0"/>
        <rFont val="Times New Roman"/>
        <family val="1"/>
      </rPr>
      <t>ille</t>
    </r>
  </si>
  <si>
    <r>
      <t>T</t>
    </r>
    <r>
      <rPr>
        <b/>
        <sz val="1"/>
        <color theme="0"/>
        <rFont val="Times New Roman"/>
        <family val="1"/>
      </rPr>
      <t>otal</t>
    </r>
  </si>
  <si>
    <t>Garçon</t>
  </si>
  <si>
    <t>Fille</t>
  </si>
  <si>
    <t>Moy1</t>
  </si>
  <si>
    <t>Moy2</t>
  </si>
  <si>
    <t>Moy3</t>
  </si>
  <si>
    <t>Moy4</t>
  </si>
  <si>
    <t>MGA</t>
  </si>
  <si>
    <t>Fait à Bouaké le 28/05/2021</t>
  </si>
  <si>
    <t>RESULTATS DE FIN D'ANNEE</t>
  </si>
  <si>
    <t>SGCKMM XVUOQQIDY</t>
  </si>
  <si>
    <t>KECBGLO WJVBBAZ</t>
  </si>
  <si>
    <t>EUTVPAD WOFGI</t>
  </si>
  <si>
    <t>ZSDWN DCAJEKYKG</t>
  </si>
  <si>
    <t>GYOELDTUX KEUIIGZJ</t>
  </si>
  <si>
    <t>ZIRUSMAPE VFHGQ GVREZ YSFL</t>
  </si>
  <si>
    <t>KHDOSH ZVGM DVUORIM</t>
  </si>
  <si>
    <t>HDB FQGTRG</t>
  </si>
  <si>
    <t>CCITMKT MLQOACSA</t>
  </si>
  <si>
    <t>RQEDA POSRED</t>
  </si>
  <si>
    <t>SHUTJDT DMVLV</t>
  </si>
  <si>
    <t>KFMDQ WDJNTUX</t>
  </si>
  <si>
    <t>OPUBO ZDG RDMYCB TKAHTF</t>
  </si>
  <si>
    <t>HLUVLGG RTI XOPMYMMI A.</t>
  </si>
  <si>
    <t>N?HCLPMBG M?CJINQKE GSTCM</t>
  </si>
  <si>
    <t>AIAQXCBS LKXOVOE</t>
  </si>
  <si>
    <t>BFSOVU BYCTKC</t>
  </si>
  <si>
    <t>VBLRJR CADKAXB</t>
  </si>
  <si>
    <t>JVJCUV PZMWJ DVCORA</t>
  </si>
  <si>
    <t>PFHL WWIAGKA</t>
  </si>
  <si>
    <t>RNLIAT KLPYUH</t>
  </si>
  <si>
    <t>OUTCO VPJDUV</t>
  </si>
  <si>
    <t>OYDA QLAKESG</t>
  </si>
  <si>
    <t>KQBHZXY LGPSY</t>
  </si>
  <si>
    <t>WGFEKU BGJODBZMV</t>
  </si>
  <si>
    <t>KKIOJM FMUEDZS</t>
  </si>
  <si>
    <t>MGFPGP UYIMKUNJO CVCFAYG</t>
  </si>
  <si>
    <t>KJMDQ CEISKBVU</t>
  </si>
  <si>
    <t>SRN GLFTY WAQU MXOELD KWFBVNO</t>
  </si>
  <si>
    <t>YAI R. KTBOBJ</t>
  </si>
  <si>
    <t>XRWAF BQAOEV DWGRUBPA</t>
  </si>
  <si>
    <t xml:space="preserve">RESULTATS DE LA COMPOSITION N° 3 </t>
  </si>
  <si>
    <t xml:space="preserve">RESULTATS DE LA COMPOSITION N° 2 </t>
  </si>
  <si>
    <t xml:space="preserve">RESULTATS DE LA COMPOSITION N°1 </t>
  </si>
  <si>
    <t xml:space="preserve">RESULTATS DE LA COMPOSITION N°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</si>
</sst>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=1]0&quot;er&quot;;0&quot;è&quot;"/>
    <numFmt numFmtId="165" formatCode="00"/>
    <numFmt numFmtId="167" formatCode="00.00"/>
  </numFmts>
  <fonts count="2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sz val="12"/>
      <name val="MS Gothic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6" tint="-0.499984740745262"/>
      <name val="Times New Roman"/>
      <family val="1"/>
    </font>
    <font>
      <sz val="12"/>
      <color rgb="FF002060"/>
      <name val="Times New Roman"/>
      <family val="1"/>
    </font>
    <font>
      <sz val="12"/>
      <color rgb="FFFF0000"/>
      <name val="Times New Roman"/>
      <family val="1"/>
    </font>
    <font>
      <sz val="12"/>
      <name val="Calibri"/>
      <family val="2"/>
      <scheme val="minor"/>
    </font>
    <font>
      <i/>
      <u/>
      <sz val="12"/>
      <name val="Times New Roman"/>
      <family val="1"/>
    </font>
    <font>
      <sz val="9"/>
      <name val="Times New Roman"/>
      <family val="1"/>
    </font>
    <font>
      <i/>
      <u/>
      <sz val="10"/>
      <name val="Times New Roman"/>
      <family val="1"/>
    </font>
    <font>
      <b/>
      <i/>
      <u/>
      <sz val="10"/>
      <name val="Times New Roman"/>
      <family val="1"/>
    </font>
    <font>
      <sz val="16"/>
      <name val="Edwardian Script ITC"/>
      <family val="4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  <font>
      <b/>
      <i/>
      <u/>
      <sz val="12"/>
      <name val="Times New Roman"/>
      <family val="1"/>
    </font>
    <font>
      <sz val="12"/>
      <color theme="0"/>
      <name val="Times New Roman"/>
      <family val="1"/>
    </font>
    <font>
      <b/>
      <sz val="1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4"/>
      <name val="Times New Roman"/>
      <family val="1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4" fillId="0" borderId="0" xfId="1" applyFont="1" applyAlignment="1">
      <alignment horizontal="center"/>
    </xf>
    <xf numFmtId="164" fontId="4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shrinkToFit="1"/>
    </xf>
    <xf numFmtId="0" fontId="4" fillId="0" borderId="4" xfId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2" fontId="7" fillId="0" borderId="4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shrinkToFit="1"/>
    </xf>
    <xf numFmtId="0" fontId="8" fillId="0" borderId="4" xfId="1" applyFont="1" applyFill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/>
    </xf>
    <xf numFmtId="165" fontId="4" fillId="0" borderId="6" xfId="1" applyNumberFormat="1" applyFont="1" applyBorder="1" applyAlignment="1">
      <alignment horizontal="center" vertic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4" fillId="0" borderId="0" xfId="1" applyFont="1" applyBorder="1"/>
    <xf numFmtId="0" fontId="5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14" fontId="4" fillId="0" borderId="0" xfId="1" applyNumberFormat="1" applyFont="1" applyAlignment="1">
      <alignment horizontal="center"/>
    </xf>
    <xf numFmtId="0" fontId="9" fillId="0" borderId="9" xfId="1" applyFont="1" applyBorder="1" applyAlignment="1"/>
    <xf numFmtId="0" fontId="9" fillId="0" borderId="1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/>
    </xf>
    <xf numFmtId="0" fontId="4" fillId="0" borderId="8" xfId="1" applyFont="1" applyBorder="1" applyAlignment="1"/>
    <xf numFmtId="0" fontId="9" fillId="0" borderId="11" xfId="1" applyFont="1" applyBorder="1" applyAlignment="1"/>
    <xf numFmtId="0" fontId="9" fillId="0" borderId="1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11" xfId="1" applyFont="1" applyBorder="1"/>
    <xf numFmtId="0" fontId="4" fillId="0" borderId="8" xfId="1" applyFont="1" applyBorder="1"/>
    <xf numFmtId="0" fontId="9" fillId="0" borderId="13" xfId="1" applyFont="1" applyBorder="1"/>
    <xf numFmtId="0" fontId="9" fillId="0" borderId="14" xfId="1" applyFont="1" applyBorder="1" applyAlignment="1">
      <alignment horizontal="center" vertical="center"/>
    </xf>
    <xf numFmtId="9" fontId="9" fillId="0" borderId="6" xfId="2" applyFont="1" applyBorder="1" applyAlignment="1">
      <alignment horizontal="center"/>
    </xf>
    <xf numFmtId="14" fontId="11" fillId="0" borderId="0" xfId="1" applyNumberFormat="1" applyFont="1"/>
    <xf numFmtId="14" fontId="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 shrinkToFit="1"/>
    </xf>
    <xf numFmtId="0" fontId="2" fillId="0" borderId="0" xfId="1" applyFont="1" applyAlignment="1">
      <alignment horizontal="center"/>
    </xf>
    <xf numFmtId="0" fontId="18" fillId="0" borderId="4" xfId="1" applyFont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0" fontId="19" fillId="0" borderId="4" xfId="1" applyFont="1" applyBorder="1" applyAlignment="1">
      <alignment shrinkToFit="1"/>
    </xf>
    <xf numFmtId="0" fontId="19" fillId="0" borderId="6" xfId="1" applyFont="1" applyBorder="1" applyAlignment="1">
      <alignment shrinkToFit="1"/>
    </xf>
    <xf numFmtId="0" fontId="18" fillId="0" borderId="6" xfId="1" applyFont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/>
    </xf>
    <xf numFmtId="2" fontId="5" fillId="0" borderId="6" xfId="1" applyNumberFormat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shrinkToFit="1"/>
    </xf>
    <xf numFmtId="0" fontId="18" fillId="0" borderId="0" xfId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5" fillId="0" borderId="9" xfId="1" applyFont="1" applyBorder="1" applyAlignment="1"/>
    <xf numFmtId="0" fontId="4" fillId="0" borderId="1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1" xfId="1" applyFont="1" applyBorder="1" applyAlignment="1"/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1" xfId="1" applyFont="1" applyBorder="1"/>
    <xf numFmtId="0" fontId="5" fillId="0" borderId="13" xfId="1" applyFont="1" applyBorder="1"/>
    <xf numFmtId="0" fontId="4" fillId="0" borderId="14" xfId="1" applyFont="1" applyBorder="1" applyAlignment="1">
      <alignment horizontal="center" vertical="center"/>
    </xf>
    <xf numFmtId="9" fontId="4" fillId="0" borderId="6" xfId="2" applyFont="1" applyBorder="1" applyAlignment="1">
      <alignment horizontal="center"/>
    </xf>
    <xf numFmtId="14" fontId="4" fillId="0" borderId="0" xfId="1" applyNumberFormat="1" applyFont="1"/>
    <xf numFmtId="0" fontId="5" fillId="0" borderId="0" xfId="1" applyFont="1" applyBorder="1"/>
    <xf numFmtId="9" fontId="4" fillId="0" borderId="0" xfId="2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0" fillId="0" borderId="0" xfId="1" applyFont="1"/>
    <xf numFmtId="14" fontId="20" fillId="0" borderId="0" xfId="1" applyNumberFormat="1" applyFont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0" fontId="2" fillId="0" borderId="0" xfId="1" applyFont="1" applyFill="1"/>
    <xf numFmtId="0" fontId="21" fillId="0" borderId="0" xfId="1" applyFont="1" applyFill="1" applyBorder="1" applyAlignment="1">
      <alignment horizontal="center"/>
    </xf>
    <xf numFmtId="2" fontId="21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3" fillId="0" borderId="4" xfId="1" applyFont="1" applyBorder="1" applyAlignment="1">
      <alignment horizontal="center"/>
    </xf>
    <xf numFmtId="0" fontId="23" fillId="0" borderId="4" xfId="1" applyFont="1" applyFill="1" applyBorder="1" applyAlignment="1">
      <alignment horizontal="center"/>
    </xf>
    <xf numFmtId="9" fontId="23" fillId="0" borderId="6" xfId="2" applyFont="1" applyBorder="1" applyAlignment="1">
      <alignment horizontal="center"/>
    </xf>
    <xf numFmtId="0" fontId="24" fillId="0" borderId="0" xfId="1" applyFont="1"/>
    <xf numFmtId="9" fontId="24" fillId="0" borderId="0" xfId="1" applyNumberFormat="1" applyFont="1"/>
    <xf numFmtId="0" fontId="26" fillId="0" borderId="4" xfId="1" applyFont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shrinkToFit="1"/>
    </xf>
    <xf numFmtId="0" fontId="27" fillId="0" borderId="4" xfId="1" applyFont="1" applyBorder="1" applyAlignment="1">
      <alignment horizontal="center" vertical="center" wrapText="1"/>
    </xf>
    <xf numFmtId="0" fontId="23" fillId="0" borderId="4" xfId="1" applyFont="1" applyBorder="1" applyAlignment="1">
      <alignment shrinkToFi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5" fillId="0" borderId="20" xfId="1" applyFont="1" applyBorder="1" applyAlignment="1">
      <alignment horizontal="center" vertical="center" wrapText="1"/>
    </xf>
    <xf numFmtId="0" fontId="25" fillId="0" borderId="21" xfId="1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1" xfId="1" applyFont="1" applyBorder="1" applyAlignment="1">
      <alignment horizontal="right" indent="1"/>
    </xf>
    <xf numFmtId="0" fontId="5" fillId="0" borderId="12" xfId="1" applyFont="1" applyBorder="1" applyAlignment="1">
      <alignment horizontal="right" indent="1"/>
    </xf>
    <xf numFmtId="0" fontId="5" fillId="0" borderId="13" xfId="1" applyFont="1" applyBorder="1" applyAlignment="1">
      <alignment horizontal="right" indent="1"/>
    </xf>
    <xf numFmtId="0" fontId="5" fillId="0" borderId="14" xfId="1" applyFont="1" applyBorder="1" applyAlignment="1">
      <alignment horizontal="right" indent="1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5" fillId="0" borderId="9" xfId="1" applyFont="1" applyBorder="1" applyAlignment="1">
      <alignment horizontal="right" indent="1"/>
    </xf>
    <xf numFmtId="0" fontId="5" fillId="0" borderId="10" xfId="1" applyFont="1" applyBorder="1" applyAlignment="1">
      <alignment horizontal="right" indent="1"/>
    </xf>
    <xf numFmtId="167" fontId="4" fillId="0" borderId="4" xfId="1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urcentage 2" xfId="2" xr:uid="{00000000-0005-0000-0000-000002000000}"/>
  </cellStyles>
  <dxfs count="11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theme="0"/>
      </font>
    </dxf>
    <dxf>
      <font>
        <b val="0"/>
        <i val="0"/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2</xdr:row>
      <xdr:rowOff>114300</xdr:rowOff>
    </xdr:from>
    <xdr:to>
      <xdr:col>9</xdr:col>
      <xdr:colOff>0</xdr:colOff>
      <xdr:row>2</xdr:row>
      <xdr:rowOff>114300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5686425" y="4381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2</xdr:row>
      <xdr:rowOff>114300</xdr:rowOff>
    </xdr:from>
    <xdr:to>
      <xdr:col>9</xdr:col>
      <xdr:colOff>0</xdr:colOff>
      <xdr:row>2</xdr:row>
      <xdr:rowOff>114300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6134100" y="4953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0</xdr:row>
      <xdr:rowOff>19051</xdr:rowOff>
    </xdr:from>
    <xdr:to>
      <xdr:col>7</xdr:col>
      <xdr:colOff>383198</xdr:colOff>
      <xdr:row>0</xdr:row>
      <xdr:rowOff>126207</xdr:rowOff>
    </xdr:to>
    <xdr:pic>
      <xdr:nvPicPr>
        <xdr:cNvPr id="2" name="Image 1" descr="a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8701" y="19051"/>
          <a:ext cx="830872" cy="10715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600075</xdr:colOff>
      <xdr:row>2</xdr:row>
      <xdr:rowOff>114300</xdr:rowOff>
    </xdr:from>
    <xdr:to>
      <xdr:col>9</xdr:col>
      <xdr:colOff>0</xdr:colOff>
      <xdr:row>2</xdr:row>
      <xdr:rowOff>114300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6181725" y="6096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0</xdr:row>
      <xdr:rowOff>19051</xdr:rowOff>
    </xdr:from>
    <xdr:to>
      <xdr:col>7</xdr:col>
      <xdr:colOff>383198</xdr:colOff>
      <xdr:row>0</xdr:row>
      <xdr:rowOff>126207</xdr:rowOff>
    </xdr:to>
    <xdr:pic>
      <xdr:nvPicPr>
        <xdr:cNvPr id="2" name="Image 1" descr="a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8701" y="19051"/>
          <a:ext cx="830872" cy="10715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7</xdr:col>
      <xdr:colOff>0</xdr:colOff>
      <xdr:row>2</xdr:row>
      <xdr:rowOff>114300</xdr:rowOff>
    </xdr:from>
    <xdr:to>
      <xdr:col>7</xdr:col>
      <xdr:colOff>0</xdr:colOff>
      <xdr:row>2</xdr:row>
      <xdr:rowOff>114300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6181725" y="6096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6</xdr:col>
      <xdr:colOff>1</xdr:colOff>
      <xdr:row>0</xdr:row>
      <xdr:rowOff>19051</xdr:rowOff>
    </xdr:from>
    <xdr:to>
      <xdr:col>7</xdr:col>
      <xdr:colOff>383198</xdr:colOff>
      <xdr:row>0</xdr:row>
      <xdr:rowOff>126207</xdr:rowOff>
    </xdr:to>
    <xdr:pic>
      <xdr:nvPicPr>
        <xdr:cNvPr id="5" name="Image 4" descr="a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8701" y="19051"/>
          <a:ext cx="830872" cy="10715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600075</xdr:colOff>
      <xdr:row>2</xdr:row>
      <xdr:rowOff>114300</xdr:rowOff>
    </xdr:from>
    <xdr:to>
      <xdr:col>9</xdr:col>
      <xdr:colOff>0</xdr:colOff>
      <xdr:row>2</xdr:row>
      <xdr:rowOff>114300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6181725" y="6096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0</xdr:row>
      <xdr:rowOff>19051</xdr:rowOff>
    </xdr:from>
    <xdr:to>
      <xdr:col>8</xdr:col>
      <xdr:colOff>87923</xdr:colOff>
      <xdr:row>0</xdr:row>
      <xdr:rowOff>126207</xdr:rowOff>
    </xdr:to>
    <xdr:pic>
      <xdr:nvPicPr>
        <xdr:cNvPr id="2" name="Image 1" descr="a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8701" y="19051"/>
          <a:ext cx="830872" cy="10715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7</xdr:col>
      <xdr:colOff>0</xdr:colOff>
      <xdr:row>2</xdr:row>
      <xdr:rowOff>114300</xdr:rowOff>
    </xdr:from>
    <xdr:to>
      <xdr:col>7</xdr:col>
      <xdr:colOff>0</xdr:colOff>
      <xdr:row>2</xdr:row>
      <xdr:rowOff>114300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286375" y="6096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J57"/>
  <sheetViews>
    <sheetView zoomScaleNormal="100" workbookViewId="0">
      <selection activeCell="A6" sqref="A6:J6"/>
    </sheetView>
  </sheetViews>
  <sheetFormatPr defaultColWidth="11.42578125" defaultRowHeight="12.75" x14ac:dyDescent="0.2"/>
  <cols>
    <col min="1" max="1" width="5.42578125" style="1" customWidth="1"/>
    <col min="2" max="2" width="34.85546875" style="1" customWidth="1"/>
    <col min="3" max="3" width="4.7109375" style="6" customWidth="1"/>
    <col min="4" max="9" width="6.7109375" style="1" customWidth="1"/>
    <col min="10" max="10" width="7.42578125" style="1" customWidth="1"/>
    <col min="11" max="16384" width="11.42578125" style="1"/>
  </cols>
  <sheetData>
    <row r="1" spans="1:10" ht="12.75" customHeight="1" x14ac:dyDescent="0.2">
      <c r="B1" s="109"/>
      <c r="C1" s="2"/>
      <c r="D1" s="2"/>
      <c r="E1" s="109"/>
      <c r="F1" s="109"/>
      <c r="G1" s="109"/>
      <c r="H1" s="109"/>
      <c r="I1" s="109"/>
    </row>
    <row r="2" spans="1:10" ht="12.75" customHeight="1" x14ac:dyDescent="0.2">
      <c r="B2" s="109"/>
      <c r="C2" s="2"/>
      <c r="D2" s="2"/>
      <c r="F2" s="4"/>
    </row>
    <row r="3" spans="1:10" ht="12.75" customHeight="1" x14ac:dyDescent="0.2">
      <c r="B3" s="109"/>
      <c r="C3" s="2"/>
      <c r="D3" s="2"/>
      <c r="E3" s="5"/>
      <c r="F3" s="5"/>
      <c r="G3" s="3"/>
      <c r="H3" s="3"/>
      <c r="I3" s="3"/>
    </row>
    <row r="4" spans="1:10" ht="12.75" customHeight="1" x14ac:dyDescent="0.25">
      <c r="B4" s="109"/>
      <c r="D4" s="7"/>
      <c r="E4" s="7"/>
      <c r="F4" s="7"/>
      <c r="G4" s="3"/>
      <c r="H4" s="7"/>
      <c r="I4" s="7"/>
      <c r="J4" s="8"/>
    </row>
    <row r="5" spans="1:10" ht="12.75" customHeight="1" x14ac:dyDescent="0.25">
      <c r="B5" s="3"/>
      <c r="D5" s="7"/>
      <c r="E5" s="7"/>
      <c r="F5" s="7"/>
      <c r="G5" s="7"/>
      <c r="H5" s="7"/>
      <c r="I5" s="7"/>
      <c r="J5" s="8"/>
    </row>
    <row r="6" spans="1:10" ht="21.75" customHeight="1" x14ac:dyDescent="0.2">
      <c r="A6" s="110" t="s">
        <v>74</v>
      </c>
      <c r="B6" s="111"/>
      <c r="C6" s="111"/>
      <c r="D6" s="111"/>
      <c r="E6" s="111"/>
      <c r="F6" s="111"/>
      <c r="G6" s="111"/>
      <c r="H6" s="111"/>
      <c r="I6" s="111"/>
      <c r="J6" s="112"/>
    </row>
    <row r="7" spans="1:10" ht="13.15" customHeight="1" thickBot="1" x14ac:dyDescent="0.25"/>
    <row r="8" spans="1:10" s="12" customFormat="1" ht="16.5" customHeight="1" thickTop="1" x14ac:dyDescent="0.25">
      <c r="A8" s="9" t="s">
        <v>0</v>
      </c>
      <c r="B8" s="10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34</v>
      </c>
    </row>
    <row r="9" spans="1:10" s="8" customFormat="1" ht="16.5" customHeight="1" x14ac:dyDescent="0.25">
      <c r="A9" s="13">
        <f t="shared" ref="A9:A39" si="0">IFERROR(RANK(J9,$J$9:$J$39),"")</f>
        <v>12</v>
      </c>
      <c r="B9" s="14" t="s">
        <v>41</v>
      </c>
      <c r="C9" s="15" t="s">
        <v>9</v>
      </c>
      <c r="D9" s="16">
        <v>10</v>
      </c>
      <c r="E9" s="16">
        <v>10</v>
      </c>
      <c r="F9" s="16">
        <v>3</v>
      </c>
      <c r="G9" s="16">
        <v>2</v>
      </c>
      <c r="H9" s="16">
        <v>10</v>
      </c>
      <c r="I9" s="17">
        <f t="shared" ref="I9:I39" si="1">IF(H9="","",IF(G9="","",IF(F9="","",IF(E9="","",IF(D9="","",SUM(D9:H9))))))</f>
        <v>35</v>
      </c>
      <c r="J9" s="18">
        <f t="shared" ref="J9:J39" si="2">IFERROR(AVERAGE(D9:H9),"")</f>
        <v>7</v>
      </c>
    </row>
    <row r="10" spans="1:10" s="8" customFormat="1" ht="16.5" customHeight="1" x14ac:dyDescent="0.25">
      <c r="A10" s="13">
        <f t="shared" si="0"/>
        <v>15</v>
      </c>
      <c r="B10" s="14" t="s">
        <v>42</v>
      </c>
      <c r="C10" s="15" t="s">
        <v>9</v>
      </c>
      <c r="D10" s="16">
        <v>8</v>
      </c>
      <c r="E10" s="16">
        <v>8</v>
      </c>
      <c r="F10" s="16">
        <v>2</v>
      </c>
      <c r="G10" s="16">
        <v>4</v>
      </c>
      <c r="H10" s="16">
        <v>10</v>
      </c>
      <c r="I10" s="17">
        <f t="shared" si="1"/>
        <v>32</v>
      </c>
      <c r="J10" s="18">
        <f t="shared" si="2"/>
        <v>6.4</v>
      </c>
    </row>
    <row r="11" spans="1:10" s="8" customFormat="1" ht="16.5" customHeight="1" x14ac:dyDescent="0.25">
      <c r="A11" s="13">
        <f t="shared" si="0"/>
        <v>2</v>
      </c>
      <c r="B11" s="14" t="s">
        <v>43</v>
      </c>
      <c r="C11" s="15" t="s">
        <v>9</v>
      </c>
      <c r="D11" s="16">
        <v>6</v>
      </c>
      <c r="E11" s="16">
        <v>10</v>
      </c>
      <c r="F11" s="16">
        <v>10</v>
      </c>
      <c r="G11" s="16">
        <v>10</v>
      </c>
      <c r="H11" s="16">
        <v>10</v>
      </c>
      <c r="I11" s="17">
        <f t="shared" si="1"/>
        <v>46</v>
      </c>
      <c r="J11" s="18">
        <f t="shared" si="2"/>
        <v>9.1999999999999993</v>
      </c>
    </row>
    <row r="12" spans="1:10" s="8" customFormat="1" ht="16.5" customHeight="1" x14ac:dyDescent="0.25">
      <c r="A12" s="13">
        <f t="shared" si="0"/>
        <v>14</v>
      </c>
      <c r="B12" s="14" t="s">
        <v>44</v>
      </c>
      <c r="C12" s="15" t="s">
        <v>9</v>
      </c>
      <c r="D12" s="16">
        <v>8</v>
      </c>
      <c r="E12" s="16">
        <v>8</v>
      </c>
      <c r="F12" s="16">
        <v>2</v>
      </c>
      <c r="G12" s="16">
        <v>6</v>
      </c>
      <c r="H12" s="16">
        <v>10</v>
      </c>
      <c r="I12" s="17">
        <f t="shared" si="1"/>
        <v>34</v>
      </c>
      <c r="J12" s="18">
        <f t="shared" si="2"/>
        <v>6.8</v>
      </c>
    </row>
    <row r="13" spans="1:10" s="8" customFormat="1" ht="16.5" customHeight="1" x14ac:dyDescent="0.25">
      <c r="A13" s="13">
        <f t="shared" si="0"/>
        <v>9</v>
      </c>
      <c r="B13" s="19" t="s">
        <v>45</v>
      </c>
      <c r="C13" s="24" t="s">
        <v>10</v>
      </c>
      <c r="D13" s="16">
        <v>6</v>
      </c>
      <c r="E13" s="16">
        <v>10</v>
      </c>
      <c r="F13" s="16">
        <v>5</v>
      </c>
      <c r="G13" s="16">
        <v>6</v>
      </c>
      <c r="H13" s="16">
        <v>10</v>
      </c>
      <c r="I13" s="17">
        <f t="shared" si="1"/>
        <v>37</v>
      </c>
      <c r="J13" s="18">
        <f t="shared" si="2"/>
        <v>7.4</v>
      </c>
    </row>
    <row r="14" spans="1:10" s="8" customFormat="1" ht="16.5" customHeight="1" x14ac:dyDescent="0.25">
      <c r="A14" s="13">
        <f t="shared" si="0"/>
        <v>1</v>
      </c>
      <c r="B14" s="14" t="s">
        <v>46</v>
      </c>
      <c r="C14" s="15" t="s">
        <v>9</v>
      </c>
      <c r="D14" s="16">
        <v>10</v>
      </c>
      <c r="E14" s="16">
        <v>10</v>
      </c>
      <c r="F14" s="16">
        <v>8</v>
      </c>
      <c r="G14" s="16">
        <v>10</v>
      </c>
      <c r="H14" s="16">
        <v>10</v>
      </c>
      <c r="I14" s="17">
        <f t="shared" si="1"/>
        <v>48</v>
      </c>
      <c r="J14" s="18">
        <f t="shared" si="2"/>
        <v>9.6</v>
      </c>
    </row>
    <row r="15" spans="1:10" s="8" customFormat="1" ht="16.5" customHeight="1" x14ac:dyDescent="0.25">
      <c r="A15" s="13">
        <f t="shared" si="0"/>
        <v>19</v>
      </c>
      <c r="B15" s="19" t="s">
        <v>47</v>
      </c>
      <c r="C15" s="24" t="s">
        <v>10</v>
      </c>
      <c r="D15" s="16">
        <v>6</v>
      </c>
      <c r="E15" s="16">
        <v>10</v>
      </c>
      <c r="F15" s="16">
        <v>2</v>
      </c>
      <c r="G15" s="16">
        <v>0</v>
      </c>
      <c r="H15" s="16">
        <v>10</v>
      </c>
      <c r="I15" s="17">
        <f t="shared" si="1"/>
        <v>28</v>
      </c>
      <c r="J15" s="18">
        <f t="shared" si="2"/>
        <v>5.6</v>
      </c>
    </row>
    <row r="16" spans="1:10" s="8" customFormat="1" ht="16.5" customHeight="1" x14ac:dyDescent="0.25">
      <c r="A16" s="13">
        <f t="shared" si="0"/>
        <v>18</v>
      </c>
      <c r="B16" s="14" t="s">
        <v>48</v>
      </c>
      <c r="C16" s="15" t="s">
        <v>9</v>
      </c>
      <c r="D16" s="16">
        <v>5</v>
      </c>
      <c r="E16" s="16">
        <v>8</v>
      </c>
      <c r="F16" s="16">
        <v>2</v>
      </c>
      <c r="G16" s="16">
        <v>6</v>
      </c>
      <c r="H16" s="16">
        <v>10</v>
      </c>
      <c r="I16" s="17">
        <f t="shared" si="1"/>
        <v>31</v>
      </c>
      <c r="J16" s="18">
        <f t="shared" si="2"/>
        <v>6.2</v>
      </c>
    </row>
    <row r="17" spans="1:10" s="8" customFormat="1" ht="16.5" customHeight="1" x14ac:dyDescent="0.25">
      <c r="A17" s="13">
        <f t="shared" si="0"/>
        <v>15</v>
      </c>
      <c r="B17" s="14" t="s">
        <v>49</v>
      </c>
      <c r="C17" s="15" t="s">
        <v>9</v>
      </c>
      <c r="D17" s="16">
        <v>10</v>
      </c>
      <c r="E17" s="16">
        <v>10</v>
      </c>
      <c r="F17" s="16">
        <v>2</v>
      </c>
      <c r="G17" s="16">
        <v>0</v>
      </c>
      <c r="H17" s="16">
        <v>10</v>
      </c>
      <c r="I17" s="17">
        <f t="shared" si="1"/>
        <v>32</v>
      </c>
      <c r="J17" s="18">
        <f t="shared" si="2"/>
        <v>6.4</v>
      </c>
    </row>
    <row r="18" spans="1:10" s="8" customFormat="1" ht="16.5" customHeight="1" x14ac:dyDescent="0.25">
      <c r="A18" s="13">
        <f t="shared" si="0"/>
        <v>27</v>
      </c>
      <c r="B18" s="14" t="s">
        <v>50</v>
      </c>
      <c r="C18" s="15" t="s">
        <v>9</v>
      </c>
      <c r="D18" s="16">
        <v>5</v>
      </c>
      <c r="E18" s="16">
        <v>2</v>
      </c>
      <c r="F18" s="16">
        <v>2</v>
      </c>
      <c r="G18" s="16">
        <v>0</v>
      </c>
      <c r="H18" s="16">
        <v>10</v>
      </c>
      <c r="I18" s="17">
        <f t="shared" si="1"/>
        <v>19</v>
      </c>
      <c r="J18" s="18">
        <f t="shared" si="2"/>
        <v>3.8</v>
      </c>
    </row>
    <row r="19" spans="1:10" s="8" customFormat="1" ht="16.5" customHeight="1" x14ac:dyDescent="0.25">
      <c r="A19" s="13">
        <f t="shared" si="0"/>
        <v>22</v>
      </c>
      <c r="B19" s="19" t="s">
        <v>51</v>
      </c>
      <c r="C19" s="24" t="s">
        <v>10</v>
      </c>
      <c r="D19" s="16">
        <v>10</v>
      </c>
      <c r="E19" s="16">
        <v>10</v>
      </c>
      <c r="F19" s="16">
        <v>3</v>
      </c>
      <c r="G19" s="16">
        <v>2</v>
      </c>
      <c r="H19" s="16">
        <v>0</v>
      </c>
      <c r="I19" s="17">
        <f t="shared" si="1"/>
        <v>25</v>
      </c>
      <c r="J19" s="18">
        <f t="shared" si="2"/>
        <v>5</v>
      </c>
    </row>
    <row r="20" spans="1:10" s="8" customFormat="1" ht="16.5" customHeight="1" x14ac:dyDescent="0.25">
      <c r="A20" s="13">
        <f t="shared" si="0"/>
        <v>26</v>
      </c>
      <c r="B20" s="19" t="s">
        <v>52</v>
      </c>
      <c r="C20" s="24" t="s">
        <v>10</v>
      </c>
      <c r="D20" s="16">
        <v>4</v>
      </c>
      <c r="E20" s="16">
        <v>5</v>
      </c>
      <c r="F20" s="16">
        <v>2</v>
      </c>
      <c r="G20" s="16">
        <v>0</v>
      </c>
      <c r="H20" s="16">
        <v>10</v>
      </c>
      <c r="I20" s="17">
        <f t="shared" si="1"/>
        <v>21</v>
      </c>
      <c r="J20" s="18">
        <f t="shared" si="2"/>
        <v>4.2</v>
      </c>
    </row>
    <row r="21" spans="1:10" s="8" customFormat="1" ht="16.5" customHeight="1" x14ac:dyDescent="0.25">
      <c r="A21" s="13">
        <f t="shared" si="0"/>
        <v>4</v>
      </c>
      <c r="B21" s="14" t="s">
        <v>53</v>
      </c>
      <c r="C21" s="15" t="s">
        <v>9</v>
      </c>
      <c r="D21" s="16">
        <v>10</v>
      </c>
      <c r="E21" s="16">
        <v>10</v>
      </c>
      <c r="F21" s="16">
        <v>8</v>
      </c>
      <c r="G21" s="16">
        <v>4</v>
      </c>
      <c r="H21" s="16">
        <v>10</v>
      </c>
      <c r="I21" s="17">
        <f t="shared" si="1"/>
        <v>42</v>
      </c>
      <c r="J21" s="18">
        <f t="shared" si="2"/>
        <v>8.4</v>
      </c>
    </row>
    <row r="22" spans="1:10" s="8" customFormat="1" ht="16.5" customHeight="1" x14ac:dyDescent="0.25">
      <c r="A22" s="13">
        <f t="shared" si="0"/>
        <v>7</v>
      </c>
      <c r="B22" s="14" t="s">
        <v>54</v>
      </c>
      <c r="C22" s="25" t="s">
        <v>9</v>
      </c>
      <c r="D22" s="21">
        <v>10</v>
      </c>
      <c r="E22" s="21">
        <v>10</v>
      </c>
      <c r="F22" s="21">
        <v>2</v>
      </c>
      <c r="G22" s="21">
        <v>6</v>
      </c>
      <c r="H22" s="16">
        <v>10</v>
      </c>
      <c r="I22" s="22">
        <f t="shared" si="1"/>
        <v>38</v>
      </c>
      <c r="J22" s="23">
        <f t="shared" si="2"/>
        <v>7.6</v>
      </c>
    </row>
    <row r="23" spans="1:10" s="8" customFormat="1" ht="16.5" customHeight="1" x14ac:dyDescent="0.25">
      <c r="A23" s="13">
        <f t="shared" si="0"/>
        <v>12</v>
      </c>
      <c r="B23" s="14" t="s">
        <v>55</v>
      </c>
      <c r="C23" s="15" t="s">
        <v>9</v>
      </c>
      <c r="D23" s="16">
        <v>10</v>
      </c>
      <c r="E23" s="16">
        <v>10</v>
      </c>
      <c r="F23" s="16">
        <v>3</v>
      </c>
      <c r="G23" s="16">
        <v>2</v>
      </c>
      <c r="H23" s="16">
        <v>10</v>
      </c>
      <c r="I23" s="17">
        <f t="shared" si="1"/>
        <v>35</v>
      </c>
      <c r="J23" s="18">
        <f t="shared" si="2"/>
        <v>7</v>
      </c>
    </row>
    <row r="24" spans="1:10" s="8" customFormat="1" ht="16.5" customHeight="1" x14ac:dyDescent="0.25">
      <c r="A24" s="13">
        <f t="shared" si="0"/>
        <v>25</v>
      </c>
      <c r="B24" s="14" t="s">
        <v>56</v>
      </c>
      <c r="C24" s="15" t="s">
        <v>9</v>
      </c>
      <c r="D24" s="16">
        <v>2</v>
      </c>
      <c r="E24" s="16">
        <v>8</v>
      </c>
      <c r="F24" s="16">
        <v>2</v>
      </c>
      <c r="G24" s="16">
        <v>0</v>
      </c>
      <c r="H24" s="16">
        <v>10</v>
      </c>
      <c r="I24" s="17">
        <f t="shared" si="1"/>
        <v>22</v>
      </c>
      <c r="J24" s="18">
        <f t="shared" si="2"/>
        <v>4.4000000000000004</v>
      </c>
    </row>
    <row r="25" spans="1:10" s="8" customFormat="1" ht="16.5" customHeight="1" x14ac:dyDescent="0.25">
      <c r="A25" s="13">
        <f t="shared" si="0"/>
        <v>7</v>
      </c>
      <c r="B25" s="14" t="s">
        <v>57</v>
      </c>
      <c r="C25" s="15" t="s">
        <v>9</v>
      </c>
      <c r="D25" s="16">
        <v>5</v>
      </c>
      <c r="E25" s="16">
        <v>10</v>
      </c>
      <c r="F25" s="16">
        <v>3</v>
      </c>
      <c r="G25" s="16">
        <v>10</v>
      </c>
      <c r="H25" s="16">
        <v>10</v>
      </c>
      <c r="I25" s="17">
        <f t="shared" si="1"/>
        <v>38</v>
      </c>
      <c r="J25" s="18">
        <f t="shared" si="2"/>
        <v>7.6</v>
      </c>
    </row>
    <row r="26" spans="1:10" s="8" customFormat="1" ht="16.5" customHeight="1" x14ac:dyDescent="0.25">
      <c r="A26" s="13">
        <f t="shared" si="0"/>
        <v>15</v>
      </c>
      <c r="B26" s="14" t="s">
        <v>58</v>
      </c>
      <c r="C26" s="15" t="s">
        <v>9</v>
      </c>
      <c r="D26" s="16">
        <v>10</v>
      </c>
      <c r="E26" s="16">
        <v>10</v>
      </c>
      <c r="F26" s="16">
        <v>2</v>
      </c>
      <c r="G26" s="16">
        <v>0</v>
      </c>
      <c r="H26" s="16">
        <v>10</v>
      </c>
      <c r="I26" s="17">
        <f t="shared" si="1"/>
        <v>32</v>
      </c>
      <c r="J26" s="18">
        <f t="shared" si="2"/>
        <v>6.4</v>
      </c>
    </row>
    <row r="27" spans="1:10" s="8" customFormat="1" ht="16.5" customHeight="1" x14ac:dyDescent="0.25">
      <c r="A27" s="13">
        <f t="shared" si="0"/>
        <v>31</v>
      </c>
      <c r="B27" s="19" t="s">
        <v>59</v>
      </c>
      <c r="C27" s="24" t="s">
        <v>10</v>
      </c>
      <c r="D27" s="16">
        <v>5</v>
      </c>
      <c r="E27" s="16">
        <v>5</v>
      </c>
      <c r="F27" s="16">
        <v>3</v>
      </c>
      <c r="G27" s="16">
        <v>0</v>
      </c>
      <c r="H27" s="16">
        <v>0</v>
      </c>
      <c r="I27" s="17">
        <f t="shared" si="1"/>
        <v>13</v>
      </c>
      <c r="J27" s="18">
        <f t="shared" si="2"/>
        <v>2.6</v>
      </c>
    </row>
    <row r="28" spans="1:10" s="8" customFormat="1" ht="16.5" customHeight="1" x14ac:dyDescent="0.25">
      <c r="A28" s="13">
        <f t="shared" si="0"/>
        <v>30</v>
      </c>
      <c r="B28" s="14" t="s">
        <v>60</v>
      </c>
      <c r="C28" s="15" t="s">
        <v>9</v>
      </c>
      <c r="D28" s="16">
        <v>2</v>
      </c>
      <c r="E28" s="16">
        <v>2</v>
      </c>
      <c r="F28" s="16">
        <v>2</v>
      </c>
      <c r="G28" s="16">
        <v>0</v>
      </c>
      <c r="H28" s="16">
        <v>10</v>
      </c>
      <c r="I28" s="17">
        <f t="shared" si="1"/>
        <v>16</v>
      </c>
      <c r="J28" s="18">
        <f t="shared" si="2"/>
        <v>3.2</v>
      </c>
    </row>
    <row r="29" spans="1:10" s="8" customFormat="1" ht="16.5" customHeight="1" x14ac:dyDescent="0.25">
      <c r="A29" s="13">
        <f t="shared" si="0"/>
        <v>6</v>
      </c>
      <c r="B29" s="19" t="s">
        <v>61</v>
      </c>
      <c r="C29" s="24" t="s">
        <v>10</v>
      </c>
      <c r="D29" s="16">
        <v>10</v>
      </c>
      <c r="E29" s="16">
        <v>10</v>
      </c>
      <c r="F29" s="16">
        <v>5</v>
      </c>
      <c r="G29" s="16">
        <v>4</v>
      </c>
      <c r="H29" s="16">
        <v>10</v>
      </c>
      <c r="I29" s="17">
        <f t="shared" si="1"/>
        <v>39</v>
      </c>
      <c r="J29" s="18">
        <f t="shared" si="2"/>
        <v>7.8</v>
      </c>
    </row>
    <row r="30" spans="1:10" s="8" customFormat="1" ht="16.5" customHeight="1" x14ac:dyDescent="0.25">
      <c r="A30" s="13">
        <f t="shared" si="0"/>
        <v>29</v>
      </c>
      <c r="B30" s="19" t="s">
        <v>62</v>
      </c>
      <c r="C30" s="24" t="s">
        <v>10</v>
      </c>
      <c r="D30" s="16">
        <v>4</v>
      </c>
      <c r="E30" s="16">
        <v>2</v>
      </c>
      <c r="F30" s="16">
        <v>2</v>
      </c>
      <c r="G30" s="16">
        <v>0</v>
      </c>
      <c r="H30" s="16">
        <v>10</v>
      </c>
      <c r="I30" s="17">
        <f t="shared" si="1"/>
        <v>18</v>
      </c>
      <c r="J30" s="18">
        <f t="shared" si="2"/>
        <v>3.6</v>
      </c>
    </row>
    <row r="31" spans="1:10" s="8" customFormat="1" ht="16.5" customHeight="1" x14ac:dyDescent="0.25">
      <c r="A31" s="13">
        <f t="shared" si="0"/>
        <v>4</v>
      </c>
      <c r="B31" s="19" t="s">
        <v>63</v>
      </c>
      <c r="C31" s="24" t="s">
        <v>10</v>
      </c>
      <c r="D31" s="16">
        <v>10</v>
      </c>
      <c r="E31" s="16">
        <v>10</v>
      </c>
      <c r="F31" s="16">
        <v>2</v>
      </c>
      <c r="G31" s="16">
        <v>10</v>
      </c>
      <c r="H31" s="16">
        <v>10</v>
      </c>
      <c r="I31" s="17">
        <f t="shared" si="1"/>
        <v>42</v>
      </c>
      <c r="J31" s="18">
        <f t="shared" si="2"/>
        <v>8.4</v>
      </c>
    </row>
    <row r="32" spans="1:10" s="8" customFormat="1" ht="16.5" customHeight="1" x14ac:dyDescent="0.25">
      <c r="A32" s="13">
        <f t="shared" si="0"/>
        <v>11</v>
      </c>
      <c r="B32" s="14" t="s">
        <v>64</v>
      </c>
      <c r="C32" s="25" t="s">
        <v>9</v>
      </c>
      <c r="D32" s="21">
        <v>10</v>
      </c>
      <c r="E32" s="21">
        <v>10</v>
      </c>
      <c r="F32" s="21">
        <v>2</v>
      </c>
      <c r="G32" s="21">
        <v>4</v>
      </c>
      <c r="H32" s="16">
        <v>10</v>
      </c>
      <c r="I32" s="22">
        <f t="shared" si="1"/>
        <v>36</v>
      </c>
      <c r="J32" s="23">
        <f t="shared" si="2"/>
        <v>7.2</v>
      </c>
    </row>
    <row r="33" spans="1:10" s="8" customFormat="1" ht="16.5" customHeight="1" x14ac:dyDescent="0.25">
      <c r="A33" s="13">
        <f t="shared" si="0"/>
        <v>9</v>
      </c>
      <c r="B33" s="19" t="s">
        <v>65</v>
      </c>
      <c r="C33" s="20" t="s">
        <v>10</v>
      </c>
      <c r="D33" s="21">
        <v>10</v>
      </c>
      <c r="E33" s="21">
        <v>10</v>
      </c>
      <c r="F33" s="21">
        <v>3</v>
      </c>
      <c r="G33" s="21">
        <v>4</v>
      </c>
      <c r="H33" s="16">
        <v>10</v>
      </c>
      <c r="I33" s="22">
        <f t="shared" si="1"/>
        <v>37</v>
      </c>
      <c r="J33" s="23">
        <f t="shared" si="2"/>
        <v>7.4</v>
      </c>
    </row>
    <row r="34" spans="1:10" s="8" customFormat="1" ht="16.5" customHeight="1" x14ac:dyDescent="0.25">
      <c r="A34" s="13">
        <f t="shared" si="0"/>
        <v>19</v>
      </c>
      <c r="B34" s="14" t="s">
        <v>66</v>
      </c>
      <c r="C34" s="25" t="s">
        <v>9</v>
      </c>
      <c r="D34" s="21">
        <v>5</v>
      </c>
      <c r="E34" s="21">
        <v>7</v>
      </c>
      <c r="F34" s="21">
        <v>2</v>
      </c>
      <c r="G34" s="21">
        <v>4</v>
      </c>
      <c r="H34" s="16">
        <v>10</v>
      </c>
      <c r="I34" s="22">
        <f t="shared" si="1"/>
        <v>28</v>
      </c>
      <c r="J34" s="23">
        <f t="shared" si="2"/>
        <v>5.6</v>
      </c>
    </row>
    <row r="35" spans="1:10" s="8" customFormat="1" ht="16.5" customHeight="1" x14ac:dyDescent="0.25">
      <c r="A35" s="13">
        <f t="shared" si="0"/>
        <v>22</v>
      </c>
      <c r="B35" s="14" t="s">
        <v>67</v>
      </c>
      <c r="C35" s="25" t="s">
        <v>9</v>
      </c>
      <c r="D35" s="21">
        <v>5</v>
      </c>
      <c r="E35" s="21">
        <v>4</v>
      </c>
      <c r="F35" s="21">
        <v>2</v>
      </c>
      <c r="G35" s="21">
        <v>4</v>
      </c>
      <c r="H35" s="16">
        <v>10</v>
      </c>
      <c r="I35" s="22">
        <f t="shared" si="1"/>
        <v>25</v>
      </c>
      <c r="J35" s="23">
        <f t="shared" si="2"/>
        <v>5</v>
      </c>
    </row>
    <row r="36" spans="1:10" s="8" customFormat="1" ht="16.5" customHeight="1" x14ac:dyDescent="0.25">
      <c r="A36" s="13">
        <f t="shared" si="0"/>
        <v>22</v>
      </c>
      <c r="B36" s="19" t="s">
        <v>68</v>
      </c>
      <c r="C36" s="20" t="s">
        <v>10</v>
      </c>
      <c r="D36" s="21">
        <v>3</v>
      </c>
      <c r="E36" s="21">
        <v>10</v>
      </c>
      <c r="F36" s="21">
        <v>2</v>
      </c>
      <c r="G36" s="21">
        <v>0</v>
      </c>
      <c r="H36" s="16">
        <v>10</v>
      </c>
      <c r="I36" s="22">
        <f t="shared" si="1"/>
        <v>25</v>
      </c>
      <c r="J36" s="23">
        <f t="shared" si="2"/>
        <v>5</v>
      </c>
    </row>
    <row r="37" spans="1:10" s="8" customFormat="1" ht="16.5" customHeight="1" x14ac:dyDescent="0.25">
      <c r="A37" s="13">
        <f t="shared" si="0"/>
        <v>3</v>
      </c>
      <c r="B37" s="19" t="s">
        <v>69</v>
      </c>
      <c r="C37" s="20" t="s">
        <v>10</v>
      </c>
      <c r="D37" s="21">
        <v>10</v>
      </c>
      <c r="E37" s="21">
        <v>10</v>
      </c>
      <c r="F37" s="21">
        <v>7</v>
      </c>
      <c r="G37" s="21">
        <v>6</v>
      </c>
      <c r="H37" s="16">
        <v>10</v>
      </c>
      <c r="I37" s="22">
        <f t="shared" si="1"/>
        <v>43</v>
      </c>
      <c r="J37" s="23">
        <f t="shared" si="2"/>
        <v>8.6</v>
      </c>
    </row>
    <row r="38" spans="1:10" s="8" customFormat="1" ht="16.5" customHeight="1" x14ac:dyDescent="0.25">
      <c r="A38" s="13">
        <f t="shared" si="0"/>
        <v>19</v>
      </c>
      <c r="B38" s="14" t="s">
        <v>70</v>
      </c>
      <c r="C38" s="25" t="s">
        <v>9</v>
      </c>
      <c r="D38" s="21">
        <v>6</v>
      </c>
      <c r="E38" s="21">
        <v>10</v>
      </c>
      <c r="F38" s="21">
        <v>2</v>
      </c>
      <c r="G38" s="21">
        <v>0</v>
      </c>
      <c r="H38" s="16">
        <v>10</v>
      </c>
      <c r="I38" s="22">
        <f t="shared" si="1"/>
        <v>28</v>
      </c>
      <c r="J38" s="23">
        <f t="shared" si="2"/>
        <v>5.6</v>
      </c>
    </row>
    <row r="39" spans="1:10" s="8" customFormat="1" ht="16.5" customHeight="1" thickBot="1" x14ac:dyDescent="0.3">
      <c r="A39" s="26">
        <f t="shared" si="0"/>
        <v>27</v>
      </c>
      <c r="B39" s="19" t="s">
        <v>71</v>
      </c>
      <c r="C39" s="20" t="s">
        <v>10</v>
      </c>
      <c r="D39" s="21">
        <v>5</v>
      </c>
      <c r="E39" s="21">
        <v>10</v>
      </c>
      <c r="F39" s="21">
        <v>2</v>
      </c>
      <c r="G39" s="21">
        <v>2</v>
      </c>
      <c r="H39" s="16">
        <v>0</v>
      </c>
      <c r="I39" s="22">
        <f t="shared" si="1"/>
        <v>19</v>
      </c>
      <c r="J39" s="23">
        <f t="shared" si="2"/>
        <v>3.8</v>
      </c>
    </row>
    <row r="40" spans="1:10" s="8" customFormat="1" ht="16.5" customHeight="1" thickTop="1" thickBot="1" x14ac:dyDescent="0.3">
      <c r="A40" s="29"/>
      <c r="B40" s="29"/>
      <c r="C40" s="30"/>
      <c r="D40" s="29"/>
      <c r="E40" s="29"/>
      <c r="F40" s="29"/>
      <c r="G40" s="29"/>
      <c r="H40" s="29"/>
      <c r="I40" s="29"/>
      <c r="J40" s="29"/>
    </row>
    <row r="41" spans="1:10" s="8" customFormat="1" ht="16.5" customHeight="1" thickTop="1" thickBot="1" x14ac:dyDescent="0.3">
      <c r="A41" s="29"/>
      <c r="B41" s="29"/>
      <c r="C41" s="30"/>
      <c r="D41" s="9" t="s">
        <v>9</v>
      </c>
      <c r="E41" s="10" t="s">
        <v>10</v>
      </c>
      <c r="F41" s="32" t="s">
        <v>15</v>
      </c>
      <c r="G41" s="33"/>
      <c r="H41" s="29"/>
      <c r="I41" s="34"/>
      <c r="J41" s="35"/>
    </row>
    <row r="42" spans="1:10" s="8" customFormat="1" ht="16.5" customHeight="1" thickTop="1" x14ac:dyDescent="0.25">
      <c r="A42" s="29"/>
      <c r="B42" s="36" t="s">
        <v>16</v>
      </c>
      <c r="C42" s="37"/>
      <c r="D42" s="38">
        <f>COUNTIF($C$9:$C$39,"G")</f>
        <v>19</v>
      </c>
      <c r="E42" s="38">
        <f>COUNTIF($C$9:$C$39,"F")</f>
        <v>12</v>
      </c>
      <c r="F42" s="38">
        <f>SUM(D42:E42)</f>
        <v>31</v>
      </c>
      <c r="G42" s="39"/>
      <c r="H42" s="29"/>
      <c r="I42" s="29"/>
      <c r="J42" s="29"/>
    </row>
    <row r="43" spans="1:10" s="8" customFormat="1" ht="16.5" customHeight="1" x14ac:dyDescent="0.25">
      <c r="A43" s="29"/>
      <c r="B43" s="40" t="s">
        <v>17</v>
      </c>
      <c r="C43" s="41"/>
      <c r="D43" s="38">
        <f>COUNTIFS($I$9:$I$39,"&gt;-1",$C$9:$C$39,"G")</f>
        <v>19</v>
      </c>
      <c r="E43" s="38">
        <f>COUNTIFS($I$9:$I$39,"&gt;-1",$C$9:$C$39,"F")</f>
        <v>12</v>
      </c>
      <c r="F43" s="38">
        <f>SUM(D43:E43)</f>
        <v>31</v>
      </c>
      <c r="G43" s="39"/>
      <c r="H43" s="29"/>
      <c r="I43" s="42"/>
      <c r="J43" s="29"/>
    </row>
    <row r="44" spans="1:10" s="8" customFormat="1" ht="16.5" customHeight="1" x14ac:dyDescent="0.25">
      <c r="A44" s="29"/>
      <c r="B44" s="40" t="s">
        <v>18</v>
      </c>
      <c r="C44" s="41"/>
      <c r="D44" s="38">
        <f>D42-D43</f>
        <v>0</v>
      </c>
      <c r="E44" s="38">
        <f>E42-E43</f>
        <v>0</v>
      </c>
      <c r="F44" s="38">
        <f>F42-F43</f>
        <v>0</v>
      </c>
      <c r="G44" s="39"/>
      <c r="H44" s="29"/>
      <c r="I44" s="42"/>
      <c r="J44" s="29"/>
    </row>
    <row r="45" spans="1:10" s="8" customFormat="1" ht="16.5" customHeight="1" x14ac:dyDescent="0.25">
      <c r="B45" s="43" t="s">
        <v>19</v>
      </c>
      <c r="C45" s="41"/>
      <c r="D45" s="38">
        <f>COUNTIFS($I$9:$I$39,"&gt;-1",$J$9:$J$39,"&gt;=5",$C$9:$C$39,"G")</f>
        <v>16</v>
      </c>
      <c r="E45" s="38">
        <f>COUNTIFS($I$9:$I$39,"&gt;-1",$J$9:$J$39,"&gt;=5",$C$9:$C$39,"F")</f>
        <v>8</v>
      </c>
      <c r="F45" s="38">
        <f>SUM(D45:E45)</f>
        <v>24</v>
      </c>
      <c r="G45" s="44"/>
      <c r="H45" s="31"/>
    </row>
    <row r="46" spans="1:10" s="8" customFormat="1" ht="16.5" customHeight="1" thickBot="1" x14ac:dyDescent="0.3">
      <c r="B46" s="45" t="s">
        <v>20</v>
      </c>
      <c r="C46" s="46"/>
      <c r="D46" s="47">
        <f>IFERROR(D45/D43,"")</f>
        <v>0.84210526315789469</v>
      </c>
      <c r="E46" s="47">
        <f>IFERROR(E45/E43,"")</f>
        <v>0.66666666666666663</v>
      </c>
      <c r="F46" s="47">
        <f>IFERROR(F45/F43,"")</f>
        <v>0.77419354838709675</v>
      </c>
      <c r="G46" s="44"/>
      <c r="H46" s="31"/>
    </row>
    <row r="47" spans="1:10" ht="13.15" customHeight="1" thickTop="1" x14ac:dyDescent="0.2">
      <c r="B47" s="6"/>
      <c r="I47" s="49"/>
    </row>
    <row r="48" spans="1:10" ht="13.15" customHeight="1" x14ac:dyDescent="0.2">
      <c r="B48" s="6"/>
      <c r="I48" s="6"/>
      <c r="J48" s="48"/>
    </row>
    <row r="49" spans="2:10" ht="13.15" customHeight="1" x14ac:dyDescent="0.2">
      <c r="B49" s="6"/>
      <c r="G49" s="50"/>
      <c r="I49" s="6"/>
    </row>
    <row r="50" spans="2:10" ht="13.15" customHeight="1" x14ac:dyDescent="0.25">
      <c r="B50" s="51"/>
      <c r="C50" s="51"/>
      <c r="D50" s="52"/>
      <c r="E50" s="52"/>
      <c r="F50" s="52"/>
      <c r="G50" s="52"/>
      <c r="H50" s="52"/>
      <c r="I50" s="51"/>
      <c r="J50" s="52"/>
    </row>
    <row r="51" spans="2:10" ht="13.15" customHeight="1" x14ac:dyDescent="0.2"/>
    <row r="52" spans="2:10" ht="13.15" customHeight="1" x14ac:dyDescent="0.2"/>
    <row r="53" spans="2:10" ht="21.75" x14ac:dyDescent="0.4">
      <c r="B53" s="53"/>
      <c r="I53" s="54"/>
    </row>
    <row r="54" spans="2:10" ht="13.15" customHeight="1" x14ac:dyDescent="0.2"/>
    <row r="55" spans="2:10" ht="13.15" customHeight="1" x14ac:dyDescent="0.2"/>
    <row r="56" spans="2:10" ht="13.15" customHeight="1" x14ac:dyDescent="0.2"/>
    <row r="57" spans="2:10" ht="13.15" customHeight="1" x14ac:dyDescent="0.2"/>
  </sheetData>
  <sortState xmlns:xlrd2="http://schemas.microsoft.com/office/spreadsheetml/2017/richdata2" ref="A9:J39">
    <sortCondition ref="B9"/>
  </sortState>
  <mergeCells count="1">
    <mergeCell ref="A6:J6"/>
  </mergeCells>
  <conditionalFormatting sqref="D43:F44">
    <cfRule type="expression" dxfId="10" priority="1" stopIfTrue="1">
      <formula>$I$9:$I$39=""</formula>
    </cfRule>
  </conditionalFormatting>
  <conditionalFormatting sqref="D45:F45">
    <cfRule type="expression" dxfId="9" priority="2" stopIfTrue="1">
      <formula>$J$9:$J$39=""</formula>
    </cfRule>
  </conditionalFormatting>
  <conditionalFormatting sqref="B9:B39">
    <cfRule type="duplicateValues" dxfId="8" priority="6" stopIfTrue="1"/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fitToHeight="0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K66"/>
  <sheetViews>
    <sheetView zoomScaleNormal="100" workbookViewId="0">
      <selection activeCell="A6" sqref="A6:J6"/>
    </sheetView>
  </sheetViews>
  <sheetFormatPr defaultColWidth="11.42578125" defaultRowHeight="12.75" x14ac:dyDescent="0.2"/>
  <cols>
    <col min="1" max="1" width="5.140625" style="1" bestFit="1" customWidth="1"/>
    <col min="2" max="2" width="41.7109375" style="1" customWidth="1"/>
    <col min="3" max="3" width="4.85546875" style="6" customWidth="1"/>
    <col min="4" max="10" width="6.7109375" style="1" customWidth="1"/>
    <col min="11" max="16384" width="11.42578125" style="1"/>
  </cols>
  <sheetData>
    <row r="1" spans="1:11" ht="15" customHeight="1" x14ac:dyDescent="0.2">
      <c r="B1" s="113"/>
      <c r="C1" s="113"/>
      <c r="D1" s="113"/>
      <c r="E1" s="113"/>
      <c r="F1" s="113"/>
      <c r="G1" s="3"/>
      <c r="H1" s="3"/>
    </row>
    <row r="2" spans="1:11" ht="15" customHeight="1" x14ac:dyDescent="0.2">
      <c r="B2" s="113"/>
      <c r="C2" s="113"/>
      <c r="D2" s="113"/>
    </row>
    <row r="3" spans="1:11" ht="15" customHeight="1" x14ac:dyDescent="0.2">
      <c r="B3" s="113"/>
      <c r="C3" s="113"/>
      <c r="D3" s="113"/>
      <c r="E3" s="3"/>
      <c r="F3" s="3"/>
      <c r="G3" s="3"/>
      <c r="H3" s="3"/>
      <c r="I3" s="3"/>
    </row>
    <row r="4" spans="1:11" ht="15" customHeight="1" x14ac:dyDescent="0.25">
      <c r="B4" s="3"/>
      <c r="D4" s="7"/>
      <c r="E4" s="7"/>
      <c r="F4" s="7"/>
      <c r="G4" s="7"/>
      <c r="H4" s="7"/>
      <c r="I4" s="7"/>
      <c r="J4" s="8"/>
    </row>
    <row r="5" spans="1:11" ht="15" customHeight="1" thickBot="1" x14ac:dyDescent="0.3">
      <c r="B5" s="3"/>
      <c r="D5" s="7"/>
      <c r="E5" s="7"/>
      <c r="F5" s="7"/>
      <c r="G5" s="7"/>
      <c r="H5" s="7"/>
      <c r="I5" s="7"/>
      <c r="J5" s="8"/>
    </row>
    <row r="6" spans="1:11" ht="24.75" customHeight="1" thickBot="1" x14ac:dyDescent="0.25">
      <c r="A6" s="114" t="s">
        <v>73</v>
      </c>
      <c r="B6" s="115"/>
      <c r="C6" s="115"/>
      <c r="D6" s="115"/>
      <c r="E6" s="115"/>
      <c r="F6" s="115"/>
      <c r="G6" s="115"/>
      <c r="H6" s="115"/>
      <c r="I6" s="115"/>
      <c r="J6" s="116"/>
    </row>
    <row r="7" spans="1:11" ht="15" customHeight="1" thickBot="1" x14ac:dyDescent="0.25"/>
    <row r="8" spans="1:11" s="59" customFormat="1" ht="15" customHeight="1" thickTop="1" x14ac:dyDescent="0.2">
      <c r="A8" s="55" t="s">
        <v>0</v>
      </c>
      <c r="B8" s="56" t="s">
        <v>1</v>
      </c>
      <c r="C8" s="57" t="s">
        <v>2</v>
      </c>
      <c r="D8" s="58" t="s">
        <v>25</v>
      </c>
      <c r="E8" s="58" t="s">
        <v>5</v>
      </c>
      <c r="F8" s="58" t="s">
        <v>26</v>
      </c>
      <c r="G8" s="58" t="s">
        <v>27</v>
      </c>
      <c r="H8" s="58" t="s">
        <v>6</v>
      </c>
      <c r="I8" s="58" t="s">
        <v>8</v>
      </c>
      <c r="J8" s="58" t="s">
        <v>35</v>
      </c>
    </row>
    <row r="9" spans="1:11" ht="15" customHeight="1" x14ac:dyDescent="0.25">
      <c r="A9" s="13">
        <f t="shared" ref="A9:A39" si="0">IFERROR(RANK(J9,$J$9:$J$50),"")</f>
        <v>13</v>
      </c>
      <c r="B9" s="14" t="s">
        <v>41</v>
      </c>
      <c r="C9" s="60" t="s">
        <v>9</v>
      </c>
      <c r="D9" s="16">
        <v>4</v>
      </c>
      <c r="E9" s="21">
        <v>10</v>
      </c>
      <c r="F9" s="21">
        <v>10</v>
      </c>
      <c r="G9" s="21">
        <v>10</v>
      </c>
      <c r="H9" s="21">
        <v>10</v>
      </c>
      <c r="I9" s="61">
        <f t="shared" ref="I9:I39" si="1">IF(H9="","",IF(G9="","",IF(F9="","",IF(E9="","",IF(D9="","",SUM(D9:H9))))))</f>
        <v>44</v>
      </c>
      <c r="J9" s="62">
        <f t="shared" ref="J9:J39" si="2">IFERROR(AVERAGE(D9:H9),"")</f>
        <v>8.8000000000000007</v>
      </c>
    </row>
    <row r="10" spans="1:11" ht="15" customHeight="1" x14ac:dyDescent="0.25">
      <c r="A10" s="13">
        <f t="shared" si="0"/>
        <v>18</v>
      </c>
      <c r="B10" s="14" t="s">
        <v>42</v>
      </c>
      <c r="C10" s="60" t="s">
        <v>9</v>
      </c>
      <c r="D10" s="16">
        <v>6</v>
      </c>
      <c r="E10" s="16">
        <v>2</v>
      </c>
      <c r="F10" s="16">
        <v>10</v>
      </c>
      <c r="G10" s="16">
        <v>10</v>
      </c>
      <c r="H10" s="16">
        <v>8</v>
      </c>
      <c r="I10" s="63">
        <f t="shared" si="1"/>
        <v>36</v>
      </c>
      <c r="J10" s="64">
        <f t="shared" si="2"/>
        <v>7.2</v>
      </c>
    </row>
    <row r="11" spans="1:11" ht="15" customHeight="1" x14ac:dyDescent="0.25">
      <c r="A11" s="13">
        <f t="shared" si="0"/>
        <v>1</v>
      </c>
      <c r="B11" s="14" t="s">
        <v>43</v>
      </c>
      <c r="C11" s="60" t="s">
        <v>9</v>
      </c>
      <c r="D11" s="16">
        <v>10</v>
      </c>
      <c r="E11" s="16">
        <v>10</v>
      </c>
      <c r="F11" s="16">
        <v>10</v>
      </c>
      <c r="G11" s="16">
        <v>10</v>
      </c>
      <c r="H11" s="16">
        <v>10</v>
      </c>
      <c r="I11" s="61">
        <f t="shared" si="1"/>
        <v>50</v>
      </c>
      <c r="J11" s="62">
        <f t="shared" si="2"/>
        <v>10</v>
      </c>
    </row>
    <row r="12" spans="1:11" ht="15" customHeight="1" x14ac:dyDescent="0.25">
      <c r="A12" s="13">
        <f t="shared" si="0"/>
        <v>9</v>
      </c>
      <c r="B12" s="14" t="s">
        <v>44</v>
      </c>
      <c r="C12" s="60" t="s">
        <v>9</v>
      </c>
      <c r="D12" s="16">
        <v>10</v>
      </c>
      <c r="E12" s="16">
        <v>9</v>
      </c>
      <c r="F12" s="16">
        <v>10</v>
      </c>
      <c r="G12" s="16">
        <v>10</v>
      </c>
      <c r="H12" s="16">
        <v>8</v>
      </c>
      <c r="I12" s="63">
        <f t="shared" si="1"/>
        <v>47</v>
      </c>
      <c r="J12" s="64">
        <f t="shared" si="2"/>
        <v>9.4</v>
      </c>
    </row>
    <row r="13" spans="1:11" ht="15" customHeight="1" x14ac:dyDescent="0.25">
      <c r="A13" s="13">
        <f t="shared" si="0"/>
        <v>10</v>
      </c>
      <c r="B13" s="19" t="s">
        <v>45</v>
      </c>
      <c r="C13" s="103" t="s">
        <v>10</v>
      </c>
      <c r="D13" s="16">
        <v>8</v>
      </c>
      <c r="E13" s="21">
        <v>10</v>
      </c>
      <c r="F13" s="21">
        <v>10</v>
      </c>
      <c r="G13" s="21">
        <v>10</v>
      </c>
      <c r="H13" s="21">
        <v>8</v>
      </c>
      <c r="I13" s="61">
        <f t="shared" si="1"/>
        <v>46</v>
      </c>
      <c r="J13" s="62">
        <f t="shared" si="2"/>
        <v>9.1999999999999993</v>
      </c>
    </row>
    <row r="14" spans="1:11" ht="15" customHeight="1" x14ac:dyDescent="0.25">
      <c r="A14" s="13">
        <f t="shared" si="0"/>
        <v>1</v>
      </c>
      <c r="B14" s="14" t="s">
        <v>46</v>
      </c>
      <c r="C14" s="60" t="s">
        <v>9</v>
      </c>
      <c r="D14" s="16">
        <v>10</v>
      </c>
      <c r="E14" s="16">
        <v>10</v>
      </c>
      <c r="F14" s="16">
        <v>10</v>
      </c>
      <c r="G14" s="16">
        <v>10</v>
      </c>
      <c r="H14" s="16">
        <v>10</v>
      </c>
      <c r="I14" s="63">
        <f t="shared" si="1"/>
        <v>50</v>
      </c>
      <c r="J14" s="64">
        <f t="shared" si="2"/>
        <v>10</v>
      </c>
      <c r="K14" s="1" t="str">
        <f>IF(H7="","",IF(H7&lt;8.5,"Faible",IF(H7&lt;10,"Insuffisant",IF(H7&lt;12,"Passable",IF(H7&lt;15,"Assez bien",IF(H7&lt;17,"Bien",IF(H7&lt;20,"Très bien",IF(H7=20,"Echec"))))))))</f>
        <v/>
      </c>
    </row>
    <row r="15" spans="1:11" ht="15" customHeight="1" x14ac:dyDescent="0.25">
      <c r="A15" s="13">
        <f t="shared" si="0"/>
        <v>13</v>
      </c>
      <c r="B15" s="19" t="s">
        <v>47</v>
      </c>
      <c r="C15" s="103" t="s">
        <v>10</v>
      </c>
      <c r="D15" s="16">
        <v>6</v>
      </c>
      <c r="E15" s="16">
        <v>10</v>
      </c>
      <c r="F15" s="16">
        <v>10</v>
      </c>
      <c r="G15" s="16">
        <v>10</v>
      </c>
      <c r="H15" s="16">
        <v>8</v>
      </c>
      <c r="I15" s="63">
        <f t="shared" si="1"/>
        <v>44</v>
      </c>
      <c r="J15" s="64">
        <f t="shared" si="2"/>
        <v>8.8000000000000007</v>
      </c>
    </row>
    <row r="16" spans="1:11" ht="15" customHeight="1" x14ac:dyDescent="0.25">
      <c r="A16" s="13">
        <f t="shared" si="0"/>
        <v>24</v>
      </c>
      <c r="B16" s="14" t="s">
        <v>48</v>
      </c>
      <c r="C16" s="60" t="s">
        <v>9</v>
      </c>
      <c r="D16" s="16">
        <v>2</v>
      </c>
      <c r="E16" s="16">
        <v>2</v>
      </c>
      <c r="F16" s="16">
        <v>8</v>
      </c>
      <c r="G16" s="16">
        <v>8</v>
      </c>
      <c r="H16" s="16">
        <v>6</v>
      </c>
      <c r="I16" s="63">
        <f t="shared" si="1"/>
        <v>26</v>
      </c>
      <c r="J16" s="64">
        <f t="shared" si="2"/>
        <v>5.2</v>
      </c>
    </row>
    <row r="17" spans="1:10" ht="15" customHeight="1" x14ac:dyDescent="0.25">
      <c r="A17" s="13">
        <f t="shared" si="0"/>
        <v>18</v>
      </c>
      <c r="B17" s="14" t="s">
        <v>49</v>
      </c>
      <c r="C17" s="60" t="s">
        <v>9</v>
      </c>
      <c r="D17" s="16">
        <v>8</v>
      </c>
      <c r="E17" s="16">
        <v>10</v>
      </c>
      <c r="F17" s="16">
        <v>6</v>
      </c>
      <c r="G17" s="16">
        <v>6</v>
      </c>
      <c r="H17" s="16">
        <v>6</v>
      </c>
      <c r="I17" s="63">
        <f t="shared" si="1"/>
        <v>36</v>
      </c>
      <c r="J17" s="64">
        <f t="shared" si="2"/>
        <v>7.2</v>
      </c>
    </row>
    <row r="18" spans="1:10" ht="15" customHeight="1" x14ac:dyDescent="0.25">
      <c r="A18" s="13">
        <f t="shared" si="0"/>
        <v>29</v>
      </c>
      <c r="B18" s="14" t="s">
        <v>50</v>
      </c>
      <c r="C18" s="60" t="s">
        <v>9</v>
      </c>
      <c r="D18" s="16">
        <v>0</v>
      </c>
      <c r="E18" s="16">
        <v>2</v>
      </c>
      <c r="F18" s="16">
        <v>0</v>
      </c>
      <c r="G18" s="16">
        <v>0</v>
      </c>
      <c r="H18" s="16">
        <v>0</v>
      </c>
      <c r="I18" s="63">
        <f t="shared" si="1"/>
        <v>2</v>
      </c>
      <c r="J18" s="64">
        <f t="shared" si="2"/>
        <v>0.4</v>
      </c>
    </row>
    <row r="19" spans="1:10" ht="15" customHeight="1" x14ac:dyDescent="0.25">
      <c r="A19" s="13">
        <f t="shared" si="0"/>
        <v>16</v>
      </c>
      <c r="B19" s="19" t="s">
        <v>51</v>
      </c>
      <c r="C19" s="103" t="s">
        <v>10</v>
      </c>
      <c r="D19" s="16">
        <v>6</v>
      </c>
      <c r="E19" s="16">
        <v>7</v>
      </c>
      <c r="F19" s="16">
        <v>10</v>
      </c>
      <c r="G19" s="16">
        <v>10</v>
      </c>
      <c r="H19" s="16">
        <v>4</v>
      </c>
      <c r="I19" s="63">
        <f t="shared" si="1"/>
        <v>37</v>
      </c>
      <c r="J19" s="64">
        <f t="shared" si="2"/>
        <v>7.4</v>
      </c>
    </row>
    <row r="20" spans="1:10" ht="15" customHeight="1" x14ac:dyDescent="0.25">
      <c r="A20" s="13">
        <f t="shared" si="0"/>
        <v>22</v>
      </c>
      <c r="B20" s="19" t="s">
        <v>52</v>
      </c>
      <c r="C20" s="103" t="s">
        <v>10</v>
      </c>
      <c r="D20" s="16">
        <v>4</v>
      </c>
      <c r="E20" s="16">
        <v>5</v>
      </c>
      <c r="F20" s="16">
        <v>10</v>
      </c>
      <c r="G20" s="16">
        <v>7</v>
      </c>
      <c r="H20" s="16">
        <v>7</v>
      </c>
      <c r="I20" s="63">
        <f t="shared" si="1"/>
        <v>33</v>
      </c>
      <c r="J20" s="64">
        <f t="shared" si="2"/>
        <v>6.6</v>
      </c>
    </row>
    <row r="21" spans="1:10" ht="15" customHeight="1" x14ac:dyDescent="0.25">
      <c r="A21" s="13">
        <f t="shared" si="0"/>
        <v>1</v>
      </c>
      <c r="B21" s="14" t="s">
        <v>53</v>
      </c>
      <c r="C21" s="60" t="s">
        <v>9</v>
      </c>
      <c r="D21" s="16">
        <v>10</v>
      </c>
      <c r="E21" s="21">
        <v>10</v>
      </c>
      <c r="F21" s="21">
        <v>10</v>
      </c>
      <c r="G21" s="21">
        <v>10</v>
      </c>
      <c r="H21" s="21">
        <v>10</v>
      </c>
      <c r="I21" s="61">
        <f t="shared" si="1"/>
        <v>50</v>
      </c>
      <c r="J21" s="62">
        <f t="shared" si="2"/>
        <v>10</v>
      </c>
    </row>
    <row r="22" spans="1:10" ht="15" customHeight="1" x14ac:dyDescent="0.25">
      <c r="A22" s="13">
        <f t="shared" si="0"/>
        <v>7</v>
      </c>
      <c r="B22" s="14" t="s">
        <v>54</v>
      </c>
      <c r="C22" s="60" t="s">
        <v>9</v>
      </c>
      <c r="D22" s="16">
        <v>10</v>
      </c>
      <c r="E22" s="16">
        <v>8</v>
      </c>
      <c r="F22" s="16">
        <v>10</v>
      </c>
      <c r="G22" s="16">
        <v>10</v>
      </c>
      <c r="H22" s="16">
        <v>10</v>
      </c>
      <c r="I22" s="63">
        <f t="shared" si="1"/>
        <v>48</v>
      </c>
      <c r="J22" s="64">
        <f t="shared" si="2"/>
        <v>9.6</v>
      </c>
    </row>
    <row r="23" spans="1:10" ht="15" customHeight="1" x14ac:dyDescent="0.25">
      <c r="A23" s="13">
        <f t="shared" si="0"/>
        <v>10</v>
      </c>
      <c r="B23" s="14" t="s">
        <v>55</v>
      </c>
      <c r="C23" s="60" t="s">
        <v>9</v>
      </c>
      <c r="D23" s="16">
        <v>8</v>
      </c>
      <c r="E23" s="16">
        <v>10</v>
      </c>
      <c r="F23" s="16">
        <v>8</v>
      </c>
      <c r="G23" s="16">
        <v>10</v>
      </c>
      <c r="H23" s="16">
        <v>10</v>
      </c>
      <c r="I23" s="63">
        <f t="shared" si="1"/>
        <v>46</v>
      </c>
      <c r="J23" s="64">
        <f t="shared" si="2"/>
        <v>9.1999999999999993</v>
      </c>
    </row>
    <row r="24" spans="1:10" ht="15" customHeight="1" x14ac:dyDescent="0.25">
      <c r="A24" s="13">
        <f t="shared" si="0"/>
        <v>27</v>
      </c>
      <c r="B24" s="14" t="s">
        <v>56</v>
      </c>
      <c r="C24" s="60" t="s">
        <v>9</v>
      </c>
      <c r="D24" s="16">
        <v>0</v>
      </c>
      <c r="E24" s="21">
        <v>0</v>
      </c>
      <c r="F24" s="21">
        <v>5</v>
      </c>
      <c r="G24" s="21">
        <v>3</v>
      </c>
      <c r="H24" s="21">
        <v>2</v>
      </c>
      <c r="I24" s="61">
        <f t="shared" si="1"/>
        <v>10</v>
      </c>
      <c r="J24" s="62">
        <f t="shared" si="2"/>
        <v>2</v>
      </c>
    </row>
    <row r="25" spans="1:10" ht="15" customHeight="1" x14ac:dyDescent="0.25">
      <c r="A25" s="13">
        <f t="shared" si="0"/>
        <v>1</v>
      </c>
      <c r="B25" s="14" t="s">
        <v>57</v>
      </c>
      <c r="C25" s="60" t="s">
        <v>9</v>
      </c>
      <c r="D25" s="16">
        <v>10</v>
      </c>
      <c r="E25" s="16">
        <v>10</v>
      </c>
      <c r="F25" s="16">
        <v>10</v>
      </c>
      <c r="G25" s="16">
        <v>10</v>
      </c>
      <c r="H25" s="16">
        <v>10</v>
      </c>
      <c r="I25" s="63">
        <f t="shared" si="1"/>
        <v>50</v>
      </c>
      <c r="J25" s="64">
        <f t="shared" si="2"/>
        <v>10</v>
      </c>
    </row>
    <row r="26" spans="1:10" ht="15" customHeight="1" x14ac:dyDescent="0.25">
      <c r="A26" s="13">
        <f t="shared" si="0"/>
        <v>21</v>
      </c>
      <c r="B26" s="14" t="s">
        <v>58</v>
      </c>
      <c r="C26" s="60" t="s">
        <v>9</v>
      </c>
      <c r="D26" s="16">
        <v>6</v>
      </c>
      <c r="E26" s="16">
        <v>3</v>
      </c>
      <c r="F26" s="16">
        <v>10</v>
      </c>
      <c r="G26" s="16">
        <v>10</v>
      </c>
      <c r="H26" s="16">
        <v>5</v>
      </c>
      <c r="I26" s="63">
        <f t="shared" si="1"/>
        <v>34</v>
      </c>
      <c r="J26" s="64">
        <f t="shared" si="2"/>
        <v>6.8</v>
      </c>
    </row>
    <row r="27" spans="1:10" ht="15" customHeight="1" x14ac:dyDescent="0.25">
      <c r="A27" s="13">
        <f t="shared" si="0"/>
        <v>26</v>
      </c>
      <c r="B27" s="19" t="s">
        <v>59</v>
      </c>
      <c r="C27" s="103" t="s">
        <v>10</v>
      </c>
      <c r="D27" s="16">
        <v>0</v>
      </c>
      <c r="E27" s="21">
        <v>2</v>
      </c>
      <c r="F27" s="21">
        <v>5</v>
      </c>
      <c r="G27" s="21">
        <v>4</v>
      </c>
      <c r="H27" s="21">
        <v>2</v>
      </c>
      <c r="I27" s="61">
        <f t="shared" si="1"/>
        <v>13</v>
      </c>
      <c r="J27" s="62">
        <f t="shared" si="2"/>
        <v>2.6</v>
      </c>
    </row>
    <row r="28" spans="1:10" ht="15" customHeight="1" x14ac:dyDescent="0.25">
      <c r="A28" s="13">
        <f t="shared" si="0"/>
        <v>28</v>
      </c>
      <c r="B28" s="14" t="s">
        <v>60</v>
      </c>
      <c r="C28" s="60" t="s">
        <v>9</v>
      </c>
      <c r="D28" s="16">
        <v>0</v>
      </c>
      <c r="E28" s="21">
        <v>0</v>
      </c>
      <c r="F28" s="21">
        <v>2</v>
      </c>
      <c r="G28" s="21">
        <v>2</v>
      </c>
      <c r="H28" s="21">
        <v>2</v>
      </c>
      <c r="I28" s="61">
        <f t="shared" si="1"/>
        <v>6</v>
      </c>
      <c r="J28" s="62">
        <f t="shared" si="2"/>
        <v>1.2</v>
      </c>
    </row>
    <row r="29" spans="1:10" ht="15" customHeight="1" x14ac:dyDescent="0.25">
      <c r="A29" s="13">
        <f t="shared" si="0"/>
        <v>10</v>
      </c>
      <c r="B29" s="19" t="s">
        <v>61</v>
      </c>
      <c r="C29" s="103" t="s">
        <v>10</v>
      </c>
      <c r="D29" s="16">
        <v>8</v>
      </c>
      <c r="E29" s="16">
        <v>10</v>
      </c>
      <c r="F29" s="16">
        <v>10</v>
      </c>
      <c r="G29" s="16">
        <v>10</v>
      </c>
      <c r="H29" s="16">
        <v>8</v>
      </c>
      <c r="I29" s="63">
        <f t="shared" si="1"/>
        <v>46</v>
      </c>
      <c r="J29" s="64">
        <f t="shared" si="2"/>
        <v>9.1999999999999993</v>
      </c>
    </row>
    <row r="30" spans="1:10" ht="15" customHeight="1" x14ac:dyDescent="0.25">
      <c r="A30" s="13">
        <f t="shared" si="0"/>
        <v>30</v>
      </c>
      <c r="B30" s="19" t="s">
        <v>62</v>
      </c>
      <c r="C30" s="103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63">
        <f t="shared" si="1"/>
        <v>0</v>
      </c>
      <c r="J30" s="64">
        <f t="shared" si="2"/>
        <v>0</v>
      </c>
    </row>
    <row r="31" spans="1:10" ht="15" customHeight="1" x14ac:dyDescent="0.25">
      <c r="A31" s="13">
        <f t="shared" si="0"/>
        <v>1</v>
      </c>
      <c r="B31" s="19" t="s">
        <v>63</v>
      </c>
      <c r="C31" s="103" t="s">
        <v>10</v>
      </c>
      <c r="D31" s="16">
        <v>10</v>
      </c>
      <c r="E31" s="21">
        <v>10</v>
      </c>
      <c r="F31" s="21">
        <v>10</v>
      </c>
      <c r="G31" s="21">
        <v>10</v>
      </c>
      <c r="H31" s="21">
        <v>10</v>
      </c>
      <c r="I31" s="61">
        <f t="shared" si="1"/>
        <v>50</v>
      </c>
      <c r="J31" s="62">
        <f t="shared" si="2"/>
        <v>10</v>
      </c>
    </row>
    <row r="32" spans="1:10" ht="15" customHeight="1" x14ac:dyDescent="0.25">
      <c r="A32" s="13">
        <f t="shared" si="0"/>
        <v>15</v>
      </c>
      <c r="B32" s="14" t="s">
        <v>64</v>
      </c>
      <c r="C32" s="60" t="s">
        <v>9</v>
      </c>
      <c r="D32" s="16">
        <v>4</v>
      </c>
      <c r="E32" s="21">
        <v>7</v>
      </c>
      <c r="F32" s="21">
        <v>10</v>
      </c>
      <c r="G32" s="21">
        <v>10</v>
      </c>
      <c r="H32" s="21">
        <v>8</v>
      </c>
      <c r="I32" s="61">
        <f t="shared" si="1"/>
        <v>39</v>
      </c>
      <c r="J32" s="62">
        <f t="shared" si="2"/>
        <v>7.8</v>
      </c>
    </row>
    <row r="33" spans="1:10" ht="15" customHeight="1" x14ac:dyDescent="0.25">
      <c r="A33" s="13">
        <f t="shared" si="0"/>
        <v>7</v>
      </c>
      <c r="B33" s="19" t="s">
        <v>65</v>
      </c>
      <c r="C33" s="103" t="s">
        <v>10</v>
      </c>
      <c r="D33" s="16">
        <v>8</v>
      </c>
      <c r="E33" s="16">
        <v>10</v>
      </c>
      <c r="F33" s="16">
        <v>10</v>
      </c>
      <c r="G33" s="16">
        <v>10</v>
      </c>
      <c r="H33" s="16">
        <v>10</v>
      </c>
      <c r="I33" s="63">
        <f t="shared" si="1"/>
        <v>48</v>
      </c>
      <c r="J33" s="64">
        <f t="shared" si="2"/>
        <v>9.6</v>
      </c>
    </row>
    <row r="34" spans="1:10" ht="15" customHeight="1" x14ac:dyDescent="0.25">
      <c r="A34" s="13">
        <f t="shared" si="0"/>
        <v>16</v>
      </c>
      <c r="B34" s="14" t="s">
        <v>66</v>
      </c>
      <c r="C34" s="60" t="s">
        <v>9</v>
      </c>
      <c r="D34" s="16">
        <v>4</v>
      </c>
      <c r="E34" s="16">
        <v>7</v>
      </c>
      <c r="F34" s="16">
        <v>10</v>
      </c>
      <c r="G34" s="16">
        <v>8</v>
      </c>
      <c r="H34" s="16">
        <v>8</v>
      </c>
      <c r="I34" s="63">
        <f t="shared" si="1"/>
        <v>37</v>
      </c>
      <c r="J34" s="64">
        <f t="shared" si="2"/>
        <v>7.4</v>
      </c>
    </row>
    <row r="35" spans="1:10" ht="15" customHeight="1" x14ac:dyDescent="0.25">
      <c r="A35" s="13" t="str">
        <f t="shared" si="0"/>
        <v/>
      </c>
      <c r="B35" s="107" t="s">
        <v>67</v>
      </c>
      <c r="C35" s="106" t="s">
        <v>9</v>
      </c>
      <c r="D35" s="16"/>
      <c r="E35" s="16"/>
      <c r="F35" s="16"/>
      <c r="G35" s="16"/>
      <c r="H35" s="16"/>
      <c r="I35" s="63" t="str">
        <f t="shared" si="1"/>
        <v/>
      </c>
      <c r="J35" s="64" t="str">
        <f t="shared" si="2"/>
        <v/>
      </c>
    </row>
    <row r="36" spans="1:10" ht="15" customHeight="1" x14ac:dyDescent="0.25">
      <c r="A36" s="13">
        <f t="shared" si="0"/>
        <v>18</v>
      </c>
      <c r="B36" s="19" t="s">
        <v>68</v>
      </c>
      <c r="C36" s="103" t="s">
        <v>10</v>
      </c>
      <c r="D36" s="16">
        <v>4</v>
      </c>
      <c r="E36" s="16">
        <v>10</v>
      </c>
      <c r="F36" s="16">
        <v>8</v>
      </c>
      <c r="G36" s="16">
        <v>6</v>
      </c>
      <c r="H36" s="16">
        <v>8</v>
      </c>
      <c r="I36" s="63">
        <f t="shared" si="1"/>
        <v>36</v>
      </c>
      <c r="J36" s="64">
        <f t="shared" si="2"/>
        <v>7.2</v>
      </c>
    </row>
    <row r="37" spans="1:10" ht="15" customHeight="1" x14ac:dyDescent="0.25">
      <c r="A37" s="13">
        <f t="shared" si="0"/>
        <v>1</v>
      </c>
      <c r="B37" s="19" t="s">
        <v>69</v>
      </c>
      <c r="C37" s="103" t="s">
        <v>10</v>
      </c>
      <c r="D37" s="16">
        <v>10</v>
      </c>
      <c r="E37" s="16">
        <v>10</v>
      </c>
      <c r="F37" s="16">
        <v>10</v>
      </c>
      <c r="G37" s="16">
        <v>10</v>
      </c>
      <c r="H37" s="16">
        <v>10</v>
      </c>
      <c r="I37" s="63">
        <f t="shared" si="1"/>
        <v>50</v>
      </c>
      <c r="J37" s="64">
        <f t="shared" si="2"/>
        <v>10</v>
      </c>
    </row>
    <row r="38" spans="1:10" ht="15" customHeight="1" x14ac:dyDescent="0.25">
      <c r="A38" s="13">
        <f t="shared" si="0"/>
        <v>25</v>
      </c>
      <c r="B38" s="14" t="s">
        <v>70</v>
      </c>
      <c r="C38" s="60" t="s">
        <v>9</v>
      </c>
      <c r="D38" s="16">
        <v>2</v>
      </c>
      <c r="E38" s="16">
        <v>5</v>
      </c>
      <c r="F38" s="16">
        <v>8</v>
      </c>
      <c r="G38" s="16">
        <v>8</v>
      </c>
      <c r="H38" s="16">
        <v>2</v>
      </c>
      <c r="I38" s="63">
        <f t="shared" si="1"/>
        <v>25</v>
      </c>
      <c r="J38" s="64">
        <f t="shared" si="2"/>
        <v>5</v>
      </c>
    </row>
    <row r="39" spans="1:10" ht="15" customHeight="1" x14ac:dyDescent="0.25">
      <c r="A39" s="13">
        <f t="shared" si="0"/>
        <v>22</v>
      </c>
      <c r="B39" s="19" t="s">
        <v>71</v>
      </c>
      <c r="C39" s="103" t="s">
        <v>10</v>
      </c>
      <c r="D39" s="16">
        <v>4</v>
      </c>
      <c r="E39" s="16">
        <v>5</v>
      </c>
      <c r="F39" s="16">
        <v>10</v>
      </c>
      <c r="G39" s="16">
        <v>10</v>
      </c>
      <c r="H39" s="16">
        <v>4</v>
      </c>
      <c r="I39" s="63">
        <f t="shared" si="1"/>
        <v>33</v>
      </c>
      <c r="J39" s="64">
        <f t="shared" si="2"/>
        <v>6.6</v>
      </c>
    </row>
    <row r="40" spans="1:10" ht="15" hidden="1" customHeight="1" x14ac:dyDescent="0.25">
      <c r="A40" s="13" t="str">
        <f t="shared" ref="A40:A50" si="3">IFERROR(RANK(J40,$J$9:$J$50),"")</f>
        <v/>
      </c>
      <c r="B40" s="14" t="s">
        <v>12</v>
      </c>
      <c r="C40" s="60" t="s">
        <v>10</v>
      </c>
      <c r="D40" s="16"/>
      <c r="E40" s="16"/>
      <c r="F40" s="16"/>
      <c r="G40" s="16"/>
      <c r="H40" s="16"/>
      <c r="I40" s="63" t="str">
        <f t="shared" ref="I40:I50" si="4">IF(H40="","",IF(G40="","",IF(F40="","",IF(E40="","",IF(D40="","",SUM(D40:H40))))))</f>
        <v/>
      </c>
      <c r="J40" s="64" t="str">
        <f t="shared" ref="J40:J50" si="5">IFERROR(AVERAGE(D40:H40),"")</f>
        <v/>
      </c>
    </row>
    <row r="41" spans="1:10" ht="15" hidden="1" customHeight="1" x14ac:dyDescent="0.25">
      <c r="A41" s="13" t="str">
        <f t="shared" si="3"/>
        <v/>
      </c>
      <c r="B41" s="14" t="s">
        <v>13</v>
      </c>
      <c r="C41" s="60" t="s">
        <v>9</v>
      </c>
      <c r="D41" s="16"/>
      <c r="E41" s="21"/>
      <c r="F41" s="21"/>
      <c r="G41" s="21"/>
      <c r="H41" s="21"/>
      <c r="I41" s="61" t="str">
        <f t="shared" si="4"/>
        <v/>
      </c>
      <c r="J41" s="62" t="str">
        <f t="shared" si="5"/>
        <v/>
      </c>
    </row>
    <row r="42" spans="1:10" ht="15" hidden="1" customHeight="1" x14ac:dyDescent="0.25">
      <c r="A42" s="13" t="str">
        <f t="shared" si="3"/>
        <v/>
      </c>
      <c r="B42" s="14" t="s">
        <v>14</v>
      </c>
      <c r="C42" s="60" t="s">
        <v>9</v>
      </c>
      <c r="D42" s="16"/>
      <c r="E42" s="16"/>
      <c r="F42" s="16"/>
      <c r="G42" s="16"/>
      <c r="H42" s="16"/>
      <c r="I42" s="63" t="str">
        <f t="shared" si="4"/>
        <v/>
      </c>
      <c r="J42" s="64" t="str">
        <f t="shared" si="5"/>
        <v/>
      </c>
    </row>
    <row r="43" spans="1:10" ht="15" hidden="1" customHeight="1" x14ac:dyDescent="0.25">
      <c r="A43" s="13" t="str">
        <f t="shared" si="3"/>
        <v/>
      </c>
      <c r="B43" s="14" t="s">
        <v>11</v>
      </c>
      <c r="C43" s="60" t="s">
        <v>9</v>
      </c>
      <c r="D43" s="16"/>
      <c r="E43" s="21"/>
      <c r="F43" s="21"/>
      <c r="G43" s="21"/>
      <c r="H43" s="21"/>
      <c r="I43" s="61" t="str">
        <f t="shared" si="4"/>
        <v/>
      </c>
      <c r="J43" s="62" t="str">
        <f t="shared" si="5"/>
        <v/>
      </c>
    </row>
    <row r="44" spans="1:10" ht="15" hidden="1" customHeight="1" x14ac:dyDescent="0.25">
      <c r="A44" s="13" t="str">
        <f t="shared" si="3"/>
        <v/>
      </c>
      <c r="B44" s="65"/>
      <c r="C44" s="60"/>
      <c r="D44" s="16"/>
      <c r="E44" s="16"/>
      <c r="F44" s="16"/>
      <c r="G44" s="16"/>
      <c r="H44" s="16"/>
      <c r="I44" s="63" t="str">
        <f t="shared" si="4"/>
        <v/>
      </c>
      <c r="J44" s="64" t="str">
        <f t="shared" si="5"/>
        <v/>
      </c>
    </row>
    <row r="45" spans="1:10" ht="15" hidden="1" customHeight="1" x14ac:dyDescent="0.25">
      <c r="A45" s="13" t="str">
        <f t="shared" si="3"/>
        <v/>
      </c>
      <c r="B45" s="65"/>
      <c r="C45" s="60"/>
      <c r="D45" s="16"/>
      <c r="E45" s="16"/>
      <c r="F45" s="16"/>
      <c r="G45" s="16"/>
      <c r="H45" s="16"/>
      <c r="I45" s="63" t="str">
        <f t="shared" si="4"/>
        <v/>
      </c>
      <c r="J45" s="64" t="str">
        <f t="shared" si="5"/>
        <v/>
      </c>
    </row>
    <row r="46" spans="1:10" ht="15" hidden="1" customHeight="1" x14ac:dyDescent="0.25">
      <c r="A46" s="13" t="str">
        <f t="shared" si="3"/>
        <v/>
      </c>
      <c r="B46" s="65"/>
      <c r="C46" s="60"/>
      <c r="D46" s="16"/>
      <c r="E46" s="21"/>
      <c r="F46" s="21"/>
      <c r="G46" s="21"/>
      <c r="H46" s="21"/>
      <c r="I46" s="61" t="str">
        <f t="shared" si="4"/>
        <v/>
      </c>
      <c r="J46" s="62" t="str">
        <f t="shared" si="5"/>
        <v/>
      </c>
    </row>
    <row r="47" spans="1:10" ht="15" hidden="1" customHeight="1" x14ac:dyDescent="0.25">
      <c r="A47" s="13" t="str">
        <f t="shared" si="3"/>
        <v/>
      </c>
      <c r="B47" s="65"/>
      <c r="C47" s="60"/>
      <c r="D47" s="16"/>
      <c r="E47" s="21"/>
      <c r="F47" s="21"/>
      <c r="G47" s="21"/>
      <c r="H47" s="21"/>
      <c r="I47" s="61" t="str">
        <f t="shared" si="4"/>
        <v/>
      </c>
      <c r="J47" s="62" t="str">
        <f t="shared" si="5"/>
        <v/>
      </c>
    </row>
    <row r="48" spans="1:10" ht="15" hidden="1" customHeight="1" x14ac:dyDescent="0.25">
      <c r="A48" s="13" t="str">
        <f t="shared" si="3"/>
        <v/>
      </c>
      <c r="B48" s="14"/>
      <c r="C48" s="60"/>
      <c r="D48" s="16"/>
      <c r="E48" s="16"/>
      <c r="F48" s="16"/>
      <c r="G48" s="16"/>
      <c r="H48" s="16"/>
      <c r="I48" s="63" t="str">
        <f t="shared" si="4"/>
        <v/>
      </c>
      <c r="J48" s="64" t="str">
        <f t="shared" si="5"/>
        <v/>
      </c>
    </row>
    <row r="49" spans="1:10" ht="15" hidden="1" customHeight="1" x14ac:dyDescent="0.25">
      <c r="A49" s="13" t="str">
        <f t="shared" si="3"/>
        <v/>
      </c>
      <c r="B49" s="14"/>
      <c r="C49" s="60"/>
      <c r="D49" s="16"/>
      <c r="E49" s="16"/>
      <c r="F49" s="16"/>
      <c r="G49" s="16"/>
      <c r="H49" s="16"/>
      <c r="I49" s="63" t="str">
        <f t="shared" si="4"/>
        <v/>
      </c>
      <c r="J49" s="64" t="str">
        <f t="shared" si="5"/>
        <v/>
      </c>
    </row>
    <row r="50" spans="1:10" ht="15" hidden="1" customHeight="1" thickBot="1" x14ac:dyDescent="0.3">
      <c r="A50" s="13" t="str">
        <f t="shared" si="3"/>
        <v/>
      </c>
      <c r="B50" s="66"/>
      <c r="C50" s="67"/>
      <c r="D50" s="28"/>
      <c r="E50" s="27"/>
      <c r="F50" s="27"/>
      <c r="G50" s="27"/>
      <c r="H50" s="27"/>
      <c r="I50" s="68" t="str">
        <f t="shared" si="4"/>
        <v/>
      </c>
      <c r="J50" s="69" t="str">
        <f t="shared" si="5"/>
        <v/>
      </c>
    </row>
    <row r="51" spans="1:10" ht="15" customHeight="1" thickBot="1" x14ac:dyDescent="0.3">
      <c r="A51" s="70"/>
      <c r="B51" s="71"/>
      <c r="C51" s="72"/>
      <c r="D51" s="73"/>
      <c r="E51" s="74"/>
      <c r="F51" s="74"/>
      <c r="G51" s="74"/>
      <c r="H51" s="74"/>
      <c r="I51" s="75"/>
      <c r="J51" s="76"/>
    </row>
    <row r="52" spans="1:10" ht="15" customHeight="1" thickTop="1" thickBot="1" x14ac:dyDescent="0.3">
      <c r="A52" s="29"/>
      <c r="B52" s="29"/>
      <c r="C52" s="30"/>
      <c r="D52" s="9" t="s">
        <v>9</v>
      </c>
      <c r="E52" s="10" t="s">
        <v>10</v>
      </c>
      <c r="F52" s="32" t="s">
        <v>15</v>
      </c>
      <c r="G52" s="33"/>
      <c r="H52" s="29"/>
      <c r="I52" s="34"/>
      <c r="J52" s="35"/>
    </row>
    <row r="53" spans="1:10" ht="15" customHeight="1" thickTop="1" x14ac:dyDescent="0.25">
      <c r="A53" s="29"/>
      <c r="B53" s="77" t="s">
        <v>28</v>
      </c>
      <c r="C53" s="78"/>
      <c r="D53" s="79">
        <f>COUNTIF($C$9:$C$39,"G")</f>
        <v>19</v>
      </c>
      <c r="E53" s="79">
        <f>COUNTIF($C$9:$C$39,"F")</f>
        <v>12</v>
      </c>
      <c r="F53" s="79">
        <f>SUM(D53:E53)</f>
        <v>31</v>
      </c>
      <c r="G53" s="39"/>
      <c r="H53" s="29"/>
      <c r="I53" s="29"/>
      <c r="J53" s="29"/>
    </row>
    <row r="54" spans="1:10" ht="15" customHeight="1" x14ac:dyDescent="0.25">
      <c r="A54" s="29"/>
      <c r="B54" s="80" t="s">
        <v>17</v>
      </c>
      <c r="C54" s="81"/>
      <c r="D54" s="79">
        <f>COUNTIFS($I$9:$I$39,"&gt;-1",$C$9:$C$39,"G")</f>
        <v>18</v>
      </c>
      <c r="E54" s="79">
        <f>COUNTIFS($I$9:$I$39,"&gt;-1",$C$9:$C$39,"F")</f>
        <v>12</v>
      </c>
      <c r="F54" s="79">
        <f>SUM(D54:E54)</f>
        <v>30</v>
      </c>
      <c r="G54" s="39"/>
      <c r="H54" s="29"/>
      <c r="I54" s="82"/>
      <c r="J54" s="29"/>
    </row>
    <row r="55" spans="1:10" ht="15" customHeight="1" x14ac:dyDescent="0.25">
      <c r="A55" s="29"/>
      <c r="B55" s="80" t="s">
        <v>18</v>
      </c>
      <c r="C55" s="81"/>
      <c r="D55" s="79">
        <f>D53-D54</f>
        <v>1</v>
      </c>
      <c r="E55" s="79">
        <f>E53-E54</f>
        <v>0</v>
      </c>
      <c r="F55" s="79">
        <f>F53-F54</f>
        <v>1</v>
      </c>
      <c r="G55" s="39"/>
      <c r="H55" s="29"/>
      <c r="I55" s="42"/>
      <c r="J55" s="29"/>
    </row>
    <row r="56" spans="1:10" ht="15" customHeight="1" x14ac:dyDescent="0.25">
      <c r="A56" s="8"/>
      <c r="B56" s="83" t="s">
        <v>19</v>
      </c>
      <c r="C56" s="81"/>
      <c r="D56" s="79">
        <f>COUNTIFS($I$9:$I$39,"&gt;-1",$J$9:$J$39,"&gt;=5",$C$9:$C$39,"G")</f>
        <v>15</v>
      </c>
      <c r="E56" s="79">
        <f>COUNTIFS($I$9:$I$50,"&gt;-1",$J$9:$J$50,"&gt;=5",$C$9:$C$50,"F")</f>
        <v>10</v>
      </c>
      <c r="F56" s="79">
        <f>SUM(D56:E56)</f>
        <v>25</v>
      </c>
      <c r="G56" s="44"/>
      <c r="H56" s="31"/>
      <c r="I56" s="8"/>
      <c r="J56" s="8"/>
    </row>
    <row r="57" spans="1:10" ht="15" customHeight="1" thickBot="1" x14ac:dyDescent="0.3">
      <c r="A57" s="8"/>
      <c r="B57" s="84" t="s">
        <v>20</v>
      </c>
      <c r="C57" s="85"/>
      <c r="D57" s="86">
        <f>IFERROR(D56/D54,"")</f>
        <v>0.83333333333333337</v>
      </c>
      <c r="E57" s="86">
        <f>IFERROR(E56/E54,"")</f>
        <v>0.83333333333333337</v>
      </c>
      <c r="F57" s="86">
        <f>IFERROR(F56/F54,"")</f>
        <v>0.83333333333333337</v>
      </c>
      <c r="G57" s="44"/>
      <c r="H57" s="31"/>
      <c r="I57" s="82"/>
      <c r="J57" s="87"/>
    </row>
    <row r="58" spans="1:10" ht="15" customHeight="1" thickTop="1" x14ac:dyDescent="0.25">
      <c r="A58" s="8"/>
      <c r="B58" s="88"/>
      <c r="C58" s="30"/>
      <c r="D58" s="89"/>
      <c r="E58" s="89"/>
      <c r="F58" s="89"/>
      <c r="G58" s="31"/>
      <c r="H58" s="31"/>
      <c r="I58" s="82"/>
      <c r="J58" s="87"/>
    </row>
    <row r="59" spans="1:10" ht="15" customHeight="1" x14ac:dyDescent="0.25">
      <c r="A59" s="8"/>
      <c r="B59" s="8"/>
      <c r="C59" s="82"/>
      <c r="D59" s="8"/>
      <c r="E59" s="8"/>
      <c r="F59" s="8"/>
      <c r="G59" s="8"/>
      <c r="H59" s="82"/>
      <c r="I59" s="82"/>
      <c r="J59" s="8"/>
    </row>
    <row r="60" spans="1:10" ht="15" customHeight="1" x14ac:dyDescent="0.25">
      <c r="A60" s="8"/>
      <c r="B60" s="8"/>
      <c r="C60" s="82"/>
      <c r="D60" s="8"/>
      <c r="E60" s="8"/>
      <c r="F60" s="8"/>
      <c r="G60" s="8"/>
      <c r="H60" s="82"/>
      <c r="I60" s="82"/>
      <c r="J60" s="8"/>
    </row>
    <row r="61" spans="1:10" ht="15" customHeight="1" x14ac:dyDescent="0.25">
      <c r="A61" s="8"/>
      <c r="B61" s="90"/>
      <c r="C61" s="90"/>
      <c r="D61" s="91"/>
      <c r="E61" s="91"/>
      <c r="F61" s="91"/>
      <c r="G61" s="91"/>
      <c r="H61" s="90"/>
      <c r="I61" s="92"/>
      <c r="J61" s="91"/>
    </row>
    <row r="62" spans="1:10" ht="15" customHeight="1" x14ac:dyDescent="0.25">
      <c r="A62" s="8"/>
      <c r="B62" s="90"/>
      <c r="C62" s="90"/>
      <c r="D62" s="91"/>
      <c r="E62" s="91"/>
      <c r="F62" s="91"/>
      <c r="G62" s="91"/>
      <c r="H62" s="90"/>
      <c r="I62" s="92"/>
      <c r="J62" s="91"/>
    </row>
    <row r="63" spans="1:10" ht="15" customHeight="1" x14ac:dyDescent="0.25">
      <c r="A63" s="8"/>
      <c r="B63" s="82"/>
      <c r="C63" s="82"/>
      <c r="D63" s="8"/>
      <c r="E63" s="8"/>
      <c r="F63" s="8"/>
      <c r="G63" s="42"/>
      <c r="H63" s="82"/>
      <c r="I63" s="8"/>
      <c r="J63" s="8"/>
    </row>
    <row r="64" spans="1:10" ht="15" customHeight="1" x14ac:dyDescent="0.25">
      <c r="A64" s="8"/>
      <c r="B64" s="82"/>
      <c r="C64" s="82"/>
      <c r="D64" s="82"/>
      <c r="E64" s="82"/>
      <c r="F64" s="82"/>
      <c r="G64" s="82"/>
      <c r="H64" s="82"/>
      <c r="I64" s="82"/>
      <c r="J64" s="8"/>
    </row>
    <row r="65" ht="12" customHeight="1" x14ac:dyDescent="0.2"/>
    <row r="66" ht="12" customHeight="1" x14ac:dyDescent="0.2"/>
  </sheetData>
  <sortState xmlns:xlrd2="http://schemas.microsoft.com/office/spreadsheetml/2017/richdata2" ref="A9:K39">
    <sortCondition ref="B9"/>
  </sortState>
  <mergeCells count="4">
    <mergeCell ref="B1:F1"/>
    <mergeCell ref="B2:D2"/>
    <mergeCell ref="B3:D3"/>
    <mergeCell ref="A6:J6"/>
  </mergeCells>
  <conditionalFormatting sqref="D54:F55">
    <cfRule type="expression" dxfId="7" priority="2" stopIfTrue="1">
      <formula>$I$9:$I$50=""</formula>
    </cfRule>
  </conditionalFormatting>
  <conditionalFormatting sqref="D56:F56">
    <cfRule type="expression" dxfId="6" priority="1" stopIfTrue="1">
      <formula>$J$9:$J$50=""</formula>
    </cfRule>
  </conditionalFormatting>
  <printOptions horizontalCentered="1"/>
  <pageMargins left="0.11811023622047245" right="0.11811023622047245" top="0.39370078740157483" bottom="0.39370078740157483" header="0.19685039370078741" footer="0.31496062992125984"/>
  <pageSetup paperSize="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J66"/>
  <sheetViews>
    <sheetView zoomScaleNormal="100" workbookViewId="0">
      <selection activeCell="A6" sqref="A6:J6"/>
    </sheetView>
  </sheetViews>
  <sheetFormatPr defaultColWidth="11.42578125" defaultRowHeight="12.75" x14ac:dyDescent="0.2"/>
  <cols>
    <col min="1" max="1" width="5.140625" style="1" bestFit="1" customWidth="1"/>
    <col min="2" max="2" width="41.7109375" style="1" customWidth="1"/>
    <col min="3" max="3" width="5.5703125" style="6" customWidth="1"/>
    <col min="4" max="10" width="6.7109375" style="1" customWidth="1"/>
    <col min="11" max="16384" width="11.42578125" style="1"/>
  </cols>
  <sheetData>
    <row r="1" spans="1:10" ht="20.100000000000001" customHeight="1" x14ac:dyDescent="0.2">
      <c r="B1" s="113"/>
      <c r="C1" s="113"/>
      <c r="D1" s="113"/>
      <c r="E1" s="113"/>
      <c r="F1" s="113"/>
      <c r="G1" s="3"/>
      <c r="H1" s="3"/>
    </row>
    <row r="2" spans="1:10" ht="20.100000000000001" customHeight="1" x14ac:dyDescent="0.2">
      <c r="B2" s="113"/>
      <c r="C2" s="113"/>
      <c r="D2" s="113"/>
    </row>
    <row r="3" spans="1:10" ht="20.100000000000001" customHeight="1" x14ac:dyDescent="0.2">
      <c r="B3" s="113"/>
      <c r="C3" s="113"/>
      <c r="D3" s="113"/>
      <c r="E3" s="3"/>
      <c r="F3" s="3"/>
      <c r="G3" s="3"/>
      <c r="H3" s="3"/>
      <c r="I3" s="3"/>
    </row>
    <row r="4" spans="1:10" ht="20.100000000000001" customHeight="1" x14ac:dyDescent="0.25">
      <c r="B4" s="3"/>
      <c r="D4" s="7"/>
      <c r="E4" s="7"/>
      <c r="F4" s="7"/>
      <c r="G4" s="7"/>
      <c r="H4" s="7"/>
      <c r="I4" s="7"/>
      <c r="J4" s="8"/>
    </row>
    <row r="5" spans="1:10" ht="20.100000000000001" customHeight="1" thickBot="1" x14ac:dyDescent="0.3">
      <c r="B5" s="3"/>
      <c r="D5" s="7"/>
      <c r="E5" s="7"/>
      <c r="F5" s="7"/>
      <c r="G5" s="7"/>
      <c r="H5" s="7"/>
      <c r="I5" s="7"/>
      <c r="J5" s="8"/>
    </row>
    <row r="6" spans="1:10" ht="20.100000000000001" customHeight="1" thickBot="1" x14ac:dyDescent="0.25">
      <c r="A6" s="114" t="s">
        <v>72</v>
      </c>
      <c r="B6" s="115"/>
      <c r="C6" s="115"/>
      <c r="D6" s="115"/>
      <c r="E6" s="115"/>
      <c r="F6" s="115"/>
      <c r="G6" s="115"/>
      <c r="H6" s="115"/>
      <c r="I6" s="115"/>
      <c r="J6" s="116"/>
    </row>
    <row r="7" spans="1:10" ht="20.100000000000001" customHeight="1" thickBot="1" x14ac:dyDescent="0.25"/>
    <row r="8" spans="1:10" s="59" customFormat="1" ht="20.100000000000001" customHeight="1" thickTop="1" x14ac:dyDescent="0.2">
      <c r="A8" s="55" t="s">
        <v>0</v>
      </c>
      <c r="B8" s="56" t="s">
        <v>1</v>
      </c>
      <c r="C8" s="57" t="s">
        <v>2</v>
      </c>
      <c r="D8" s="58" t="s">
        <v>25</v>
      </c>
      <c r="E8" s="58" t="s">
        <v>5</v>
      </c>
      <c r="F8" s="58" t="s">
        <v>26</v>
      </c>
      <c r="G8" s="58" t="s">
        <v>27</v>
      </c>
      <c r="H8" s="58" t="s">
        <v>6</v>
      </c>
      <c r="I8" s="58" t="s">
        <v>8</v>
      </c>
      <c r="J8" s="58" t="s">
        <v>36</v>
      </c>
    </row>
    <row r="9" spans="1:10" ht="20.100000000000001" customHeight="1" x14ac:dyDescent="0.25">
      <c r="A9" s="13">
        <f t="shared" ref="A9:A39" si="0">IFERROR(RANK(J9,$J$9:$J$46),"")</f>
        <v>9</v>
      </c>
      <c r="B9" s="14" t="s">
        <v>41</v>
      </c>
      <c r="C9" s="60" t="s">
        <v>9</v>
      </c>
      <c r="D9" s="16">
        <v>10</v>
      </c>
      <c r="E9" s="21">
        <v>10</v>
      </c>
      <c r="F9" s="21">
        <v>5</v>
      </c>
      <c r="G9" s="21">
        <v>10</v>
      </c>
      <c r="H9" s="21">
        <v>8</v>
      </c>
      <c r="I9" s="61">
        <f t="shared" ref="I9:I39" si="1">IF(H9="","",IF(G9="","",IF(F9="","",IF(E9="","",IF(D9="","",SUM(D9:H9))))))</f>
        <v>43</v>
      </c>
      <c r="J9" s="62">
        <f t="shared" ref="J9:J39" si="2">IFERROR(AVERAGE(D9:H9),"")</f>
        <v>8.6</v>
      </c>
    </row>
    <row r="10" spans="1:10" ht="20.100000000000001" customHeight="1" x14ac:dyDescent="0.25">
      <c r="A10" s="13">
        <f t="shared" si="0"/>
        <v>12</v>
      </c>
      <c r="B10" s="14" t="s">
        <v>42</v>
      </c>
      <c r="C10" s="60" t="s">
        <v>9</v>
      </c>
      <c r="D10" s="16">
        <v>10</v>
      </c>
      <c r="E10" s="16">
        <v>10</v>
      </c>
      <c r="F10" s="16">
        <v>8</v>
      </c>
      <c r="G10" s="16">
        <v>8</v>
      </c>
      <c r="H10" s="16">
        <v>5</v>
      </c>
      <c r="I10" s="63">
        <f t="shared" si="1"/>
        <v>41</v>
      </c>
      <c r="J10" s="64">
        <f t="shared" si="2"/>
        <v>8.1999999999999993</v>
      </c>
    </row>
    <row r="11" spans="1:10" ht="20.100000000000001" customHeight="1" x14ac:dyDescent="0.25">
      <c r="A11" s="13">
        <f t="shared" si="0"/>
        <v>1</v>
      </c>
      <c r="B11" s="14" t="s">
        <v>43</v>
      </c>
      <c r="C11" s="60" t="s">
        <v>9</v>
      </c>
      <c r="D11" s="16">
        <v>10</v>
      </c>
      <c r="E11" s="16">
        <v>10</v>
      </c>
      <c r="F11" s="16">
        <v>10</v>
      </c>
      <c r="G11" s="16">
        <v>10</v>
      </c>
      <c r="H11" s="16">
        <v>10</v>
      </c>
      <c r="I11" s="61">
        <f t="shared" si="1"/>
        <v>50</v>
      </c>
      <c r="J11" s="62">
        <f t="shared" si="2"/>
        <v>10</v>
      </c>
    </row>
    <row r="12" spans="1:10" ht="20.100000000000001" customHeight="1" x14ac:dyDescent="0.25">
      <c r="A12" s="13">
        <f t="shared" si="0"/>
        <v>10</v>
      </c>
      <c r="B12" s="14" t="s">
        <v>44</v>
      </c>
      <c r="C12" s="60" t="s">
        <v>9</v>
      </c>
      <c r="D12" s="16">
        <v>10</v>
      </c>
      <c r="E12" s="16">
        <v>10</v>
      </c>
      <c r="F12" s="16">
        <v>7</v>
      </c>
      <c r="G12" s="16">
        <v>10</v>
      </c>
      <c r="H12" s="16">
        <v>5</v>
      </c>
      <c r="I12" s="63">
        <f t="shared" si="1"/>
        <v>42</v>
      </c>
      <c r="J12" s="64">
        <f t="shared" si="2"/>
        <v>8.4</v>
      </c>
    </row>
    <row r="13" spans="1:10" ht="20.100000000000001" customHeight="1" x14ac:dyDescent="0.25">
      <c r="A13" s="13">
        <f t="shared" si="0"/>
        <v>14</v>
      </c>
      <c r="B13" s="19" t="s">
        <v>45</v>
      </c>
      <c r="C13" s="103" t="s">
        <v>10</v>
      </c>
      <c r="D13" s="16">
        <v>8</v>
      </c>
      <c r="E13" s="21">
        <v>2</v>
      </c>
      <c r="F13" s="21">
        <v>6</v>
      </c>
      <c r="G13" s="21">
        <v>8</v>
      </c>
      <c r="H13" s="21">
        <v>10</v>
      </c>
      <c r="I13" s="61">
        <f t="shared" si="1"/>
        <v>34</v>
      </c>
      <c r="J13" s="62">
        <f t="shared" si="2"/>
        <v>6.8</v>
      </c>
    </row>
    <row r="14" spans="1:10" ht="20.100000000000001" customHeight="1" x14ac:dyDescent="0.25">
      <c r="A14" s="13">
        <f t="shared" si="0"/>
        <v>5</v>
      </c>
      <c r="B14" s="14" t="s">
        <v>46</v>
      </c>
      <c r="C14" s="60" t="s">
        <v>9</v>
      </c>
      <c r="D14" s="16">
        <v>10</v>
      </c>
      <c r="E14" s="16">
        <v>10</v>
      </c>
      <c r="F14" s="16">
        <v>10</v>
      </c>
      <c r="G14" s="16">
        <v>10</v>
      </c>
      <c r="H14" s="16">
        <v>9</v>
      </c>
      <c r="I14" s="63">
        <f t="shared" si="1"/>
        <v>49</v>
      </c>
      <c r="J14" s="64">
        <f t="shared" si="2"/>
        <v>9.8000000000000007</v>
      </c>
    </row>
    <row r="15" spans="1:10" ht="20.100000000000001" customHeight="1" x14ac:dyDescent="0.25">
      <c r="A15" s="13">
        <f t="shared" si="0"/>
        <v>8</v>
      </c>
      <c r="B15" s="19" t="s">
        <v>47</v>
      </c>
      <c r="C15" s="103" t="s">
        <v>10</v>
      </c>
      <c r="D15" s="16">
        <v>10</v>
      </c>
      <c r="E15" s="16">
        <v>10</v>
      </c>
      <c r="F15" s="16">
        <v>8</v>
      </c>
      <c r="G15" s="16">
        <v>10</v>
      </c>
      <c r="H15" s="16">
        <v>8</v>
      </c>
      <c r="I15" s="63">
        <f t="shared" si="1"/>
        <v>46</v>
      </c>
      <c r="J15" s="64">
        <f t="shared" si="2"/>
        <v>9.1999999999999993</v>
      </c>
    </row>
    <row r="16" spans="1:10" ht="20.100000000000001" customHeight="1" x14ac:dyDescent="0.25">
      <c r="A16" s="13">
        <f t="shared" si="0"/>
        <v>21</v>
      </c>
      <c r="B16" s="14" t="s">
        <v>48</v>
      </c>
      <c r="C16" s="60" t="s">
        <v>9</v>
      </c>
      <c r="D16" s="16">
        <v>2</v>
      </c>
      <c r="E16" s="16">
        <v>3</v>
      </c>
      <c r="F16" s="16">
        <v>8</v>
      </c>
      <c r="G16" s="16">
        <v>8</v>
      </c>
      <c r="H16" s="16">
        <v>0</v>
      </c>
      <c r="I16" s="63">
        <f t="shared" si="1"/>
        <v>21</v>
      </c>
      <c r="J16" s="64">
        <f t="shared" si="2"/>
        <v>4.2</v>
      </c>
    </row>
    <row r="17" spans="1:10" ht="20.100000000000001" customHeight="1" x14ac:dyDescent="0.25">
      <c r="A17" s="13">
        <f t="shared" si="0"/>
        <v>19</v>
      </c>
      <c r="B17" s="14" t="s">
        <v>49</v>
      </c>
      <c r="C17" s="60" t="s">
        <v>9</v>
      </c>
      <c r="D17" s="16">
        <v>10</v>
      </c>
      <c r="E17" s="16">
        <v>10</v>
      </c>
      <c r="F17" s="16">
        <v>6</v>
      </c>
      <c r="G17" s="16">
        <v>0</v>
      </c>
      <c r="H17" s="16">
        <v>3</v>
      </c>
      <c r="I17" s="63">
        <f t="shared" si="1"/>
        <v>29</v>
      </c>
      <c r="J17" s="64">
        <f t="shared" si="2"/>
        <v>5.8</v>
      </c>
    </row>
    <row r="18" spans="1:10" ht="20.100000000000001" customHeight="1" x14ac:dyDescent="0.25">
      <c r="A18" s="13">
        <f t="shared" si="0"/>
        <v>30</v>
      </c>
      <c r="B18" s="14" t="s">
        <v>50</v>
      </c>
      <c r="C18" s="60" t="s">
        <v>9</v>
      </c>
      <c r="D18" s="16">
        <v>2</v>
      </c>
      <c r="E18" s="16">
        <v>0</v>
      </c>
      <c r="F18" s="16">
        <v>0</v>
      </c>
      <c r="G18" s="16">
        <v>0</v>
      </c>
      <c r="H18" s="16">
        <v>1</v>
      </c>
      <c r="I18" s="63">
        <f t="shared" si="1"/>
        <v>3</v>
      </c>
      <c r="J18" s="64">
        <f t="shared" si="2"/>
        <v>0.6</v>
      </c>
    </row>
    <row r="19" spans="1:10" ht="20.100000000000001" customHeight="1" x14ac:dyDescent="0.25">
      <c r="A19" s="13">
        <f t="shared" si="0"/>
        <v>13</v>
      </c>
      <c r="B19" s="19" t="s">
        <v>51</v>
      </c>
      <c r="C19" s="103" t="s">
        <v>10</v>
      </c>
      <c r="D19" s="16">
        <v>6</v>
      </c>
      <c r="E19" s="16">
        <v>10</v>
      </c>
      <c r="F19" s="16">
        <v>6</v>
      </c>
      <c r="G19" s="16">
        <v>6</v>
      </c>
      <c r="H19" s="16">
        <v>9</v>
      </c>
      <c r="I19" s="63">
        <f t="shared" si="1"/>
        <v>37</v>
      </c>
      <c r="J19" s="64">
        <f t="shared" si="2"/>
        <v>7.4</v>
      </c>
    </row>
    <row r="20" spans="1:10" ht="20.100000000000001" customHeight="1" x14ac:dyDescent="0.25">
      <c r="A20" s="13">
        <f t="shared" si="0"/>
        <v>25</v>
      </c>
      <c r="B20" s="19" t="s">
        <v>52</v>
      </c>
      <c r="C20" s="103" t="s">
        <v>10</v>
      </c>
      <c r="D20" s="16">
        <v>2</v>
      </c>
      <c r="E20" s="16">
        <v>1</v>
      </c>
      <c r="F20" s="16">
        <v>4</v>
      </c>
      <c r="G20" s="16">
        <v>7</v>
      </c>
      <c r="H20" s="16">
        <v>2</v>
      </c>
      <c r="I20" s="63">
        <f t="shared" si="1"/>
        <v>16</v>
      </c>
      <c r="J20" s="64">
        <f t="shared" si="2"/>
        <v>3.2</v>
      </c>
    </row>
    <row r="21" spans="1:10" ht="20.100000000000001" customHeight="1" x14ac:dyDescent="0.25">
      <c r="A21" s="13">
        <f t="shared" si="0"/>
        <v>5</v>
      </c>
      <c r="B21" s="14" t="s">
        <v>53</v>
      </c>
      <c r="C21" s="60" t="s">
        <v>9</v>
      </c>
      <c r="D21" s="16">
        <v>10</v>
      </c>
      <c r="E21" s="21">
        <v>10</v>
      </c>
      <c r="F21" s="21">
        <v>10</v>
      </c>
      <c r="G21" s="21">
        <v>10</v>
      </c>
      <c r="H21" s="21">
        <v>9</v>
      </c>
      <c r="I21" s="61">
        <f t="shared" si="1"/>
        <v>49</v>
      </c>
      <c r="J21" s="62">
        <f t="shared" si="2"/>
        <v>9.8000000000000007</v>
      </c>
    </row>
    <row r="22" spans="1:10" ht="20.100000000000001" customHeight="1" x14ac:dyDescent="0.25">
      <c r="A22" s="13">
        <f t="shared" si="0"/>
        <v>1</v>
      </c>
      <c r="B22" s="14" t="s">
        <v>54</v>
      </c>
      <c r="C22" s="60" t="s">
        <v>9</v>
      </c>
      <c r="D22" s="16">
        <v>10</v>
      </c>
      <c r="E22" s="16">
        <v>10</v>
      </c>
      <c r="F22" s="16">
        <v>10</v>
      </c>
      <c r="G22" s="16">
        <v>10</v>
      </c>
      <c r="H22" s="16">
        <v>10</v>
      </c>
      <c r="I22" s="63">
        <f t="shared" si="1"/>
        <v>50</v>
      </c>
      <c r="J22" s="64">
        <f t="shared" si="2"/>
        <v>10</v>
      </c>
    </row>
    <row r="23" spans="1:10" ht="20.100000000000001" customHeight="1" x14ac:dyDescent="0.25">
      <c r="A23" s="13">
        <f t="shared" si="0"/>
        <v>14</v>
      </c>
      <c r="B23" s="14" t="s">
        <v>55</v>
      </c>
      <c r="C23" s="60" t="s">
        <v>9</v>
      </c>
      <c r="D23" s="16">
        <v>10</v>
      </c>
      <c r="E23" s="16">
        <v>10</v>
      </c>
      <c r="F23" s="16">
        <v>6</v>
      </c>
      <c r="G23" s="16">
        <v>6</v>
      </c>
      <c r="H23" s="16">
        <v>2</v>
      </c>
      <c r="I23" s="63">
        <f t="shared" si="1"/>
        <v>34</v>
      </c>
      <c r="J23" s="64">
        <f t="shared" si="2"/>
        <v>6.8</v>
      </c>
    </row>
    <row r="24" spans="1:10" ht="20.100000000000001" customHeight="1" x14ac:dyDescent="0.25">
      <c r="A24" s="13">
        <f t="shared" si="0"/>
        <v>21</v>
      </c>
      <c r="B24" s="14" t="s">
        <v>56</v>
      </c>
      <c r="C24" s="60" t="s">
        <v>9</v>
      </c>
      <c r="D24" s="16">
        <v>4</v>
      </c>
      <c r="E24" s="21">
        <v>3</v>
      </c>
      <c r="F24" s="21">
        <v>5</v>
      </c>
      <c r="G24" s="21">
        <v>5</v>
      </c>
      <c r="H24" s="21">
        <v>4</v>
      </c>
      <c r="I24" s="61">
        <f t="shared" si="1"/>
        <v>21</v>
      </c>
      <c r="J24" s="62">
        <f t="shared" si="2"/>
        <v>4.2</v>
      </c>
    </row>
    <row r="25" spans="1:10" ht="20.100000000000001" customHeight="1" x14ac:dyDescent="0.25">
      <c r="A25" s="13">
        <f t="shared" si="0"/>
        <v>7</v>
      </c>
      <c r="B25" s="14" t="s">
        <v>57</v>
      </c>
      <c r="C25" s="60" t="s">
        <v>9</v>
      </c>
      <c r="D25" s="16">
        <v>10</v>
      </c>
      <c r="E25" s="16">
        <v>10</v>
      </c>
      <c r="F25" s="16">
        <v>8</v>
      </c>
      <c r="G25" s="16">
        <v>10</v>
      </c>
      <c r="H25" s="16">
        <v>10</v>
      </c>
      <c r="I25" s="63">
        <f t="shared" si="1"/>
        <v>48</v>
      </c>
      <c r="J25" s="64">
        <f t="shared" si="2"/>
        <v>9.6</v>
      </c>
    </row>
    <row r="26" spans="1:10" ht="20.100000000000001" customHeight="1" x14ac:dyDescent="0.25">
      <c r="A26" s="13">
        <f t="shared" si="0"/>
        <v>23</v>
      </c>
      <c r="B26" s="14" t="s">
        <v>58</v>
      </c>
      <c r="C26" s="60" t="s">
        <v>9</v>
      </c>
      <c r="D26" s="16">
        <v>4</v>
      </c>
      <c r="E26" s="16">
        <v>3</v>
      </c>
      <c r="F26" s="16">
        <v>6</v>
      </c>
      <c r="G26" s="16">
        <v>6</v>
      </c>
      <c r="H26" s="16">
        <v>0</v>
      </c>
      <c r="I26" s="63">
        <f t="shared" si="1"/>
        <v>19</v>
      </c>
      <c r="J26" s="64">
        <f t="shared" si="2"/>
        <v>3.8</v>
      </c>
    </row>
    <row r="27" spans="1:10" ht="20.100000000000001" customHeight="1" x14ac:dyDescent="0.25">
      <c r="A27" s="13">
        <f t="shared" si="0"/>
        <v>27</v>
      </c>
      <c r="B27" s="19" t="s">
        <v>59</v>
      </c>
      <c r="C27" s="103" t="s">
        <v>10</v>
      </c>
      <c r="D27" s="16">
        <v>0</v>
      </c>
      <c r="E27" s="21">
        <v>2</v>
      </c>
      <c r="F27" s="21">
        <v>2</v>
      </c>
      <c r="G27" s="21">
        <v>0</v>
      </c>
      <c r="H27" s="21">
        <v>3</v>
      </c>
      <c r="I27" s="61">
        <f t="shared" si="1"/>
        <v>7</v>
      </c>
      <c r="J27" s="62">
        <f t="shared" si="2"/>
        <v>1.4</v>
      </c>
    </row>
    <row r="28" spans="1:10" ht="20.100000000000001" customHeight="1" x14ac:dyDescent="0.25">
      <c r="A28" s="13">
        <f t="shared" si="0"/>
        <v>28</v>
      </c>
      <c r="B28" s="14" t="s">
        <v>60</v>
      </c>
      <c r="C28" s="60" t="s">
        <v>9</v>
      </c>
      <c r="D28" s="16">
        <v>0</v>
      </c>
      <c r="E28" s="21">
        <v>0</v>
      </c>
      <c r="F28" s="21">
        <v>4</v>
      </c>
      <c r="G28" s="21">
        <v>0</v>
      </c>
      <c r="H28" s="21">
        <v>0</v>
      </c>
      <c r="I28" s="61">
        <f t="shared" si="1"/>
        <v>4</v>
      </c>
      <c r="J28" s="62">
        <f t="shared" si="2"/>
        <v>0.8</v>
      </c>
    </row>
    <row r="29" spans="1:10" ht="20.100000000000001" customHeight="1" x14ac:dyDescent="0.25">
      <c r="A29" s="13">
        <f t="shared" si="0"/>
        <v>20</v>
      </c>
      <c r="B29" s="19" t="s">
        <v>61</v>
      </c>
      <c r="C29" s="103" t="s">
        <v>10</v>
      </c>
      <c r="D29" s="16">
        <v>4</v>
      </c>
      <c r="E29" s="16">
        <v>2</v>
      </c>
      <c r="F29" s="16">
        <v>5</v>
      </c>
      <c r="G29" s="16">
        <v>6</v>
      </c>
      <c r="H29" s="16">
        <v>5</v>
      </c>
      <c r="I29" s="63">
        <f t="shared" si="1"/>
        <v>22</v>
      </c>
      <c r="J29" s="64">
        <f t="shared" si="2"/>
        <v>4.4000000000000004</v>
      </c>
    </row>
    <row r="30" spans="1:10" ht="20.100000000000001" customHeight="1" x14ac:dyDescent="0.25">
      <c r="A30" s="13">
        <f t="shared" si="0"/>
        <v>28</v>
      </c>
      <c r="B30" s="19" t="s">
        <v>62</v>
      </c>
      <c r="C30" s="103" t="s">
        <v>10</v>
      </c>
      <c r="D30" s="16">
        <v>2</v>
      </c>
      <c r="E30" s="16">
        <v>2</v>
      </c>
      <c r="F30" s="16">
        <v>0</v>
      </c>
      <c r="G30" s="16">
        <v>0</v>
      </c>
      <c r="H30" s="16">
        <v>0</v>
      </c>
      <c r="I30" s="63">
        <f t="shared" si="1"/>
        <v>4</v>
      </c>
      <c r="J30" s="64">
        <f t="shared" si="2"/>
        <v>0.8</v>
      </c>
    </row>
    <row r="31" spans="1:10" ht="20.100000000000001" customHeight="1" x14ac:dyDescent="0.25">
      <c r="A31" s="13">
        <f t="shared" si="0"/>
        <v>14</v>
      </c>
      <c r="B31" s="19" t="s">
        <v>63</v>
      </c>
      <c r="C31" s="103" t="s">
        <v>10</v>
      </c>
      <c r="D31" s="16">
        <v>4</v>
      </c>
      <c r="E31" s="21">
        <v>10</v>
      </c>
      <c r="F31" s="21">
        <v>4</v>
      </c>
      <c r="G31" s="21">
        <v>6</v>
      </c>
      <c r="H31" s="21">
        <v>10</v>
      </c>
      <c r="I31" s="61">
        <f t="shared" si="1"/>
        <v>34</v>
      </c>
      <c r="J31" s="62">
        <f t="shared" si="2"/>
        <v>6.8</v>
      </c>
    </row>
    <row r="32" spans="1:10" ht="20.100000000000001" customHeight="1" x14ac:dyDescent="0.25">
      <c r="A32" s="13">
        <f t="shared" si="0"/>
        <v>10</v>
      </c>
      <c r="B32" s="14" t="s">
        <v>64</v>
      </c>
      <c r="C32" s="60" t="s">
        <v>9</v>
      </c>
      <c r="D32" s="16">
        <v>10</v>
      </c>
      <c r="E32" s="21">
        <v>10</v>
      </c>
      <c r="F32" s="21">
        <v>6</v>
      </c>
      <c r="G32" s="21">
        <v>8</v>
      </c>
      <c r="H32" s="21">
        <v>8</v>
      </c>
      <c r="I32" s="61">
        <f t="shared" si="1"/>
        <v>42</v>
      </c>
      <c r="J32" s="62">
        <f t="shared" si="2"/>
        <v>8.4</v>
      </c>
    </row>
    <row r="33" spans="1:10" ht="20.100000000000001" customHeight="1" x14ac:dyDescent="0.25">
      <c r="A33" s="13">
        <f t="shared" si="0"/>
        <v>1</v>
      </c>
      <c r="B33" s="19" t="s">
        <v>65</v>
      </c>
      <c r="C33" s="103" t="s">
        <v>10</v>
      </c>
      <c r="D33" s="16">
        <v>10</v>
      </c>
      <c r="E33" s="16">
        <v>10</v>
      </c>
      <c r="F33" s="16">
        <v>10</v>
      </c>
      <c r="G33" s="16">
        <v>10</v>
      </c>
      <c r="H33" s="16">
        <v>10</v>
      </c>
      <c r="I33" s="63">
        <f t="shared" si="1"/>
        <v>50</v>
      </c>
      <c r="J33" s="64">
        <f t="shared" si="2"/>
        <v>10</v>
      </c>
    </row>
    <row r="34" spans="1:10" ht="20.100000000000001" customHeight="1" x14ac:dyDescent="0.25">
      <c r="A34" s="13">
        <f t="shared" si="0"/>
        <v>14</v>
      </c>
      <c r="B34" s="14" t="s">
        <v>66</v>
      </c>
      <c r="C34" s="60" t="s">
        <v>9</v>
      </c>
      <c r="D34" s="16">
        <v>6</v>
      </c>
      <c r="E34" s="16">
        <v>10</v>
      </c>
      <c r="F34" s="16">
        <v>7</v>
      </c>
      <c r="G34" s="16">
        <v>7</v>
      </c>
      <c r="H34" s="16">
        <v>4</v>
      </c>
      <c r="I34" s="63">
        <f t="shared" si="1"/>
        <v>34</v>
      </c>
      <c r="J34" s="64">
        <f t="shared" si="2"/>
        <v>6.8</v>
      </c>
    </row>
    <row r="35" spans="1:10" ht="20.100000000000001" customHeight="1" x14ac:dyDescent="0.25">
      <c r="A35" s="13">
        <f t="shared" si="0"/>
        <v>31</v>
      </c>
      <c r="B35" s="14" t="s">
        <v>67</v>
      </c>
      <c r="C35" s="60" t="s">
        <v>9</v>
      </c>
      <c r="D35" s="16">
        <v>2</v>
      </c>
      <c r="E35" s="21">
        <v>0</v>
      </c>
      <c r="F35" s="21">
        <v>0</v>
      </c>
      <c r="G35" s="21">
        <v>0</v>
      </c>
      <c r="H35" s="21">
        <v>0</v>
      </c>
      <c r="I35" s="61">
        <f t="shared" si="1"/>
        <v>2</v>
      </c>
      <c r="J35" s="62">
        <f t="shared" si="2"/>
        <v>0.4</v>
      </c>
    </row>
    <row r="36" spans="1:10" ht="20.100000000000001" customHeight="1" x14ac:dyDescent="0.25">
      <c r="A36" s="13">
        <f t="shared" si="0"/>
        <v>26</v>
      </c>
      <c r="B36" s="19" t="s">
        <v>68</v>
      </c>
      <c r="C36" s="103" t="s">
        <v>10</v>
      </c>
      <c r="D36" s="16">
        <v>4</v>
      </c>
      <c r="E36" s="16">
        <v>2</v>
      </c>
      <c r="F36" s="16">
        <v>0</v>
      </c>
      <c r="G36" s="16">
        <v>0</v>
      </c>
      <c r="H36" s="16">
        <v>2</v>
      </c>
      <c r="I36" s="63">
        <f t="shared" si="1"/>
        <v>8</v>
      </c>
      <c r="J36" s="64">
        <f t="shared" si="2"/>
        <v>1.6</v>
      </c>
    </row>
    <row r="37" spans="1:10" ht="20.100000000000001" customHeight="1" x14ac:dyDescent="0.25">
      <c r="A37" s="13">
        <f t="shared" si="0"/>
        <v>1</v>
      </c>
      <c r="B37" s="19" t="s">
        <v>69</v>
      </c>
      <c r="C37" s="103" t="s">
        <v>10</v>
      </c>
      <c r="D37" s="16">
        <v>10</v>
      </c>
      <c r="E37" s="16">
        <v>10</v>
      </c>
      <c r="F37" s="16">
        <v>10</v>
      </c>
      <c r="G37" s="16">
        <v>10</v>
      </c>
      <c r="H37" s="16">
        <v>10</v>
      </c>
      <c r="I37" s="63">
        <f t="shared" si="1"/>
        <v>50</v>
      </c>
      <c r="J37" s="64">
        <f t="shared" si="2"/>
        <v>10</v>
      </c>
    </row>
    <row r="38" spans="1:10" s="94" customFormat="1" ht="20.100000000000001" customHeight="1" x14ac:dyDescent="0.25">
      <c r="A38" s="13">
        <f t="shared" si="0"/>
        <v>24</v>
      </c>
      <c r="B38" s="14" t="s">
        <v>70</v>
      </c>
      <c r="C38" s="60" t="s">
        <v>9</v>
      </c>
      <c r="D38" s="16">
        <v>4</v>
      </c>
      <c r="E38" s="16">
        <v>2</v>
      </c>
      <c r="F38" s="16">
        <v>6</v>
      </c>
      <c r="G38" s="16">
        <v>6</v>
      </c>
      <c r="H38" s="16">
        <v>0</v>
      </c>
      <c r="I38" s="63">
        <f t="shared" si="1"/>
        <v>18</v>
      </c>
      <c r="J38" s="64">
        <f t="shared" si="2"/>
        <v>3.6</v>
      </c>
    </row>
    <row r="39" spans="1:10" ht="20.100000000000001" customHeight="1" x14ac:dyDescent="0.25">
      <c r="A39" s="93">
        <f t="shared" si="0"/>
        <v>14</v>
      </c>
      <c r="B39" s="105" t="s">
        <v>71</v>
      </c>
      <c r="C39" s="104" t="s">
        <v>10</v>
      </c>
      <c r="D39" s="21">
        <v>4</v>
      </c>
      <c r="E39" s="21">
        <v>10</v>
      </c>
      <c r="F39" s="21">
        <v>10</v>
      </c>
      <c r="G39" s="21">
        <v>10</v>
      </c>
      <c r="H39" s="21">
        <v>0</v>
      </c>
      <c r="I39" s="61">
        <f t="shared" si="1"/>
        <v>34</v>
      </c>
      <c r="J39" s="62">
        <f t="shared" si="2"/>
        <v>6.8</v>
      </c>
    </row>
    <row r="40" spans="1:10" ht="20.100000000000001" hidden="1" customHeight="1" x14ac:dyDescent="0.25">
      <c r="A40" s="13" t="str">
        <f t="shared" ref="A40:A46" si="3">IFERROR(RANK(J40,$J$9:$J$46),"")</f>
        <v/>
      </c>
      <c r="B40" s="65"/>
      <c r="C40" s="60"/>
      <c r="D40" s="16"/>
      <c r="E40" s="16"/>
      <c r="F40" s="16"/>
      <c r="G40" s="16"/>
      <c r="H40" s="16"/>
      <c r="I40" s="63" t="str">
        <f t="shared" ref="I40:I46" si="4">IF(H40="","",IF(G40="","",IF(F40="","",IF(E40="","",IF(D40="","",SUM(D40:H40))))))</f>
        <v/>
      </c>
      <c r="J40" s="64" t="str">
        <f t="shared" ref="J40:J46" si="5">IFERROR(AVERAGE(D40:H40),"")</f>
        <v/>
      </c>
    </row>
    <row r="41" spans="1:10" ht="20.100000000000001" hidden="1" customHeight="1" x14ac:dyDescent="0.25">
      <c r="A41" s="13" t="str">
        <f t="shared" si="3"/>
        <v/>
      </c>
      <c r="B41" s="65"/>
      <c r="C41" s="60"/>
      <c r="D41" s="16"/>
      <c r="E41" s="16"/>
      <c r="F41" s="16"/>
      <c r="G41" s="16"/>
      <c r="H41" s="16"/>
      <c r="I41" s="63" t="str">
        <f t="shared" si="4"/>
        <v/>
      </c>
      <c r="J41" s="64" t="str">
        <f t="shared" si="5"/>
        <v/>
      </c>
    </row>
    <row r="42" spans="1:10" ht="20.100000000000001" hidden="1" customHeight="1" x14ac:dyDescent="0.25">
      <c r="A42" s="13" t="str">
        <f t="shared" si="3"/>
        <v/>
      </c>
      <c r="B42" s="65" t="s">
        <v>12</v>
      </c>
      <c r="C42" s="60" t="s">
        <v>10</v>
      </c>
      <c r="D42" s="16"/>
      <c r="E42" s="21"/>
      <c r="F42" s="21"/>
      <c r="G42" s="21"/>
      <c r="H42" s="21"/>
      <c r="I42" s="61" t="str">
        <f t="shared" si="4"/>
        <v/>
      </c>
      <c r="J42" s="62" t="str">
        <f t="shared" si="5"/>
        <v/>
      </c>
    </row>
    <row r="43" spans="1:10" ht="20.100000000000001" hidden="1" customHeight="1" x14ac:dyDescent="0.25">
      <c r="A43" s="13" t="str">
        <f t="shared" si="3"/>
        <v/>
      </c>
      <c r="B43" s="65" t="s">
        <v>13</v>
      </c>
      <c r="C43" s="60" t="s">
        <v>9</v>
      </c>
      <c r="D43" s="16"/>
      <c r="E43" s="21"/>
      <c r="F43" s="21"/>
      <c r="G43" s="21"/>
      <c r="H43" s="21"/>
      <c r="I43" s="61" t="str">
        <f t="shared" si="4"/>
        <v/>
      </c>
      <c r="J43" s="62" t="str">
        <f t="shared" si="5"/>
        <v/>
      </c>
    </row>
    <row r="44" spans="1:10" ht="20.100000000000001" hidden="1" customHeight="1" x14ac:dyDescent="0.25">
      <c r="A44" s="13" t="str">
        <f t="shared" si="3"/>
        <v/>
      </c>
      <c r="B44" s="14" t="s">
        <v>14</v>
      </c>
      <c r="C44" s="60" t="s">
        <v>9</v>
      </c>
      <c r="D44" s="16"/>
      <c r="E44" s="16"/>
      <c r="F44" s="16"/>
      <c r="G44" s="16"/>
      <c r="H44" s="16"/>
      <c r="I44" s="63" t="str">
        <f t="shared" si="4"/>
        <v/>
      </c>
      <c r="J44" s="64" t="str">
        <f t="shared" si="5"/>
        <v/>
      </c>
    </row>
    <row r="45" spans="1:10" ht="20.100000000000001" hidden="1" customHeight="1" x14ac:dyDescent="0.25">
      <c r="A45" s="13" t="str">
        <f t="shared" si="3"/>
        <v/>
      </c>
      <c r="B45" s="14"/>
      <c r="C45" s="60"/>
      <c r="D45" s="16"/>
      <c r="E45" s="16"/>
      <c r="F45" s="16"/>
      <c r="G45" s="16"/>
      <c r="H45" s="16"/>
      <c r="I45" s="63" t="str">
        <f t="shared" si="4"/>
        <v/>
      </c>
      <c r="J45" s="64" t="str">
        <f t="shared" si="5"/>
        <v/>
      </c>
    </row>
    <row r="46" spans="1:10" ht="20.100000000000001" hidden="1" customHeight="1" thickBot="1" x14ac:dyDescent="0.3">
      <c r="A46" s="13" t="str">
        <f t="shared" si="3"/>
        <v/>
      </c>
      <c r="B46" s="66"/>
      <c r="C46" s="67"/>
      <c r="D46" s="28"/>
      <c r="E46" s="27"/>
      <c r="F46" s="27"/>
      <c r="G46" s="27"/>
      <c r="H46" s="27"/>
      <c r="I46" s="68" t="str">
        <f t="shared" si="4"/>
        <v/>
      </c>
      <c r="J46" s="69" t="str">
        <f t="shared" si="5"/>
        <v/>
      </c>
    </row>
    <row r="47" spans="1:10" ht="20.100000000000001" customHeight="1" thickBot="1" x14ac:dyDescent="0.3">
      <c r="A47" s="70"/>
      <c r="B47" s="71"/>
      <c r="C47" s="72"/>
      <c r="D47" s="73"/>
      <c r="E47" s="74"/>
      <c r="F47" s="74"/>
      <c r="G47" s="74"/>
      <c r="H47" s="74"/>
      <c r="I47" s="95"/>
      <c r="J47" s="96"/>
    </row>
    <row r="48" spans="1:10" ht="20.100000000000001" customHeight="1" thickTop="1" thickBot="1" x14ac:dyDescent="0.3">
      <c r="A48" s="29"/>
      <c r="B48" s="121"/>
      <c r="C48" s="122"/>
      <c r="D48" s="9" t="s">
        <v>29</v>
      </c>
      <c r="E48" s="10" t="s">
        <v>30</v>
      </c>
      <c r="F48" s="32" t="s">
        <v>31</v>
      </c>
      <c r="G48" s="33"/>
      <c r="H48" s="29"/>
      <c r="I48" s="97"/>
    </row>
    <row r="49" spans="1:10" ht="20.100000000000001" customHeight="1" thickTop="1" x14ac:dyDescent="0.25">
      <c r="A49" s="29"/>
      <c r="B49" s="123" t="s">
        <v>28</v>
      </c>
      <c r="C49" s="124"/>
      <c r="D49" s="98">
        <f>COUNTIF($C$9:$C$39,"G")</f>
        <v>19</v>
      </c>
      <c r="E49" s="98">
        <f>COUNTIF($C$9:$C$39,"F")</f>
        <v>12</v>
      </c>
      <c r="F49" s="98">
        <f>SUM(D49:E49)</f>
        <v>31</v>
      </c>
      <c r="G49" s="39"/>
      <c r="H49" s="31"/>
      <c r="I49" s="30"/>
    </row>
    <row r="50" spans="1:10" ht="20.100000000000001" customHeight="1" x14ac:dyDescent="0.25">
      <c r="A50" s="29"/>
      <c r="B50" s="117" t="s">
        <v>17</v>
      </c>
      <c r="C50" s="118"/>
      <c r="D50" s="99">
        <f>COUNTIFS($I$9:$I$39,"&gt;-1",$C$9:$C$39,"G")</f>
        <v>19</v>
      </c>
      <c r="E50" s="99">
        <f>COUNTIFS($I$9:$I$39,"&gt;-1",$C$9:$C$39,"F")</f>
        <v>12</v>
      </c>
      <c r="F50" s="99">
        <f>SUM(D50:E50)</f>
        <v>31</v>
      </c>
      <c r="G50" s="39"/>
      <c r="H50" s="29"/>
      <c r="I50" s="82"/>
      <c r="J50" s="29"/>
    </row>
    <row r="51" spans="1:10" ht="20.100000000000001" customHeight="1" x14ac:dyDescent="0.25">
      <c r="A51" s="29"/>
      <c r="B51" s="117" t="s">
        <v>18</v>
      </c>
      <c r="C51" s="118"/>
      <c r="D51" s="99">
        <f>D49-D50</f>
        <v>0</v>
      </c>
      <c r="E51" s="99">
        <f>E49-E50</f>
        <v>0</v>
      </c>
      <c r="F51" s="99">
        <f>F49-F50</f>
        <v>0</v>
      </c>
      <c r="G51" s="39"/>
      <c r="H51" s="29"/>
      <c r="I51" s="42"/>
      <c r="J51" s="29"/>
    </row>
    <row r="52" spans="1:10" ht="20.100000000000001" customHeight="1" x14ac:dyDescent="0.25">
      <c r="A52" s="8"/>
      <c r="B52" s="117" t="s">
        <v>19</v>
      </c>
      <c r="C52" s="118"/>
      <c r="D52" s="99">
        <f>COUNTIFS($I$9:$I$39,"&gt;-1",$J$9:$J$39,"&gt;=5",$C$9:$C$39,"G")</f>
        <v>12</v>
      </c>
      <c r="E52" s="99">
        <f>COUNTIFS($I$9:$I$46,"&gt;-1",$J$9:$J$46,"&gt;=5",$C$9:$C$46,"F")</f>
        <v>7</v>
      </c>
      <c r="F52" s="99">
        <f>SUM(D52:E52)</f>
        <v>19</v>
      </c>
      <c r="G52" s="44"/>
      <c r="H52" s="31"/>
      <c r="I52" s="8"/>
      <c r="J52" s="8"/>
    </row>
    <row r="53" spans="1:10" ht="20.100000000000001" customHeight="1" thickBot="1" x14ac:dyDescent="0.3">
      <c r="A53" s="8"/>
      <c r="B53" s="119" t="s">
        <v>20</v>
      </c>
      <c r="C53" s="120"/>
      <c r="D53" s="100">
        <f>IFERROR(D52/D50,"")</f>
        <v>0.63157894736842102</v>
      </c>
      <c r="E53" s="100">
        <f>IFERROR(E52/E50,"")</f>
        <v>0.58333333333333337</v>
      </c>
      <c r="F53" s="100">
        <f>IFERROR(F52/F50,"")</f>
        <v>0.61290322580645162</v>
      </c>
      <c r="G53" s="44"/>
    </row>
    <row r="54" spans="1:10" ht="20.100000000000001" customHeight="1" thickTop="1" x14ac:dyDescent="0.25">
      <c r="A54" s="8"/>
      <c r="B54" s="88"/>
      <c r="C54" s="30"/>
      <c r="D54" s="89"/>
      <c r="E54" s="89"/>
      <c r="F54" s="89"/>
      <c r="G54" s="31"/>
      <c r="H54" s="31"/>
      <c r="I54" s="82"/>
      <c r="J54" s="87"/>
    </row>
    <row r="55" spans="1:10" ht="20.100000000000001" customHeight="1" x14ac:dyDescent="0.25">
      <c r="A55" s="8"/>
      <c r="B55" s="88"/>
      <c r="C55" s="30"/>
      <c r="D55" s="89"/>
      <c r="E55" s="89"/>
      <c r="F55" s="89"/>
      <c r="G55" s="31"/>
      <c r="H55" s="31"/>
      <c r="I55" s="82"/>
      <c r="J55" s="87"/>
    </row>
    <row r="56" spans="1:10" ht="20.100000000000001" customHeight="1" x14ac:dyDescent="0.25">
      <c r="A56" s="8"/>
      <c r="B56" s="8"/>
      <c r="C56" s="82"/>
      <c r="D56" s="8"/>
      <c r="E56" s="8"/>
      <c r="F56" s="8"/>
      <c r="G56" s="8"/>
      <c r="H56" s="82"/>
      <c r="I56" s="82"/>
      <c r="J56" s="8"/>
    </row>
    <row r="57" spans="1:10" ht="20.100000000000001" customHeight="1" x14ac:dyDescent="0.25">
      <c r="A57" s="8"/>
      <c r="B57" s="90"/>
      <c r="C57" s="90"/>
      <c r="D57" s="91"/>
      <c r="E57" s="91"/>
      <c r="F57" s="91"/>
      <c r="G57" s="91"/>
      <c r="H57" s="90"/>
      <c r="I57" s="92"/>
      <c r="J57" s="91"/>
    </row>
    <row r="58" spans="1:10" ht="20.100000000000001" customHeight="1" x14ac:dyDescent="0.25">
      <c r="A58" s="8"/>
      <c r="B58" s="90"/>
      <c r="C58" s="90"/>
      <c r="D58" s="91"/>
      <c r="E58" s="91"/>
      <c r="F58" s="91"/>
      <c r="G58" s="91"/>
      <c r="H58" s="90"/>
      <c r="I58" s="92"/>
      <c r="J58" s="91"/>
    </row>
    <row r="59" spans="1:10" ht="20.100000000000001" customHeight="1" x14ac:dyDescent="0.25">
      <c r="A59" s="8"/>
      <c r="B59" s="82"/>
      <c r="C59" s="82"/>
      <c r="D59" s="8"/>
      <c r="E59" s="8"/>
      <c r="F59" s="8"/>
      <c r="G59" s="42"/>
      <c r="H59" s="82"/>
      <c r="I59" s="8"/>
      <c r="J59" s="8"/>
    </row>
    <row r="60" spans="1:10" ht="20.100000000000001" customHeight="1" x14ac:dyDescent="0.25">
      <c r="A60" s="8"/>
      <c r="B60" s="82"/>
      <c r="C60" s="82"/>
      <c r="D60" s="82"/>
      <c r="E60" s="82"/>
      <c r="F60" s="82"/>
      <c r="G60" s="82"/>
      <c r="H60" s="82"/>
      <c r="I60" s="82"/>
      <c r="J60" s="8"/>
    </row>
    <row r="61" spans="1:10" ht="12" customHeight="1" x14ac:dyDescent="0.2"/>
    <row r="62" spans="1:10" ht="12" customHeight="1" x14ac:dyDescent="0.2"/>
    <row r="63" spans="1:10" x14ac:dyDescent="0.2">
      <c r="D63" s="101"/>
      <c r="E63" s="101"/>
      <c r="F63" s="101"/>
      <c r="G63" s="101"/>
      <c r="H63" s="101"/>
      <c r="I63" s="101"/>
      <c r="J63" s="101"/>
    </row>
    <row r="64" spans="1:10" x14ac:dyDescent="0.2">
      <c r="D64" s="101"/>
      <c r="E64" s="101"/>
      <c r="F64" s="101"/>
      <c r="G64" s="102"/>
      <c r="H64" s="102"/>
      <c r="I64" s="102"/>
      <c r="J64" s="101"/>
    </row>
    <row r="65" spans="4:10" x14ac:dyDescent="0.2">
      <c r="D65" s="101"/>
      <c r="E65" s="101"/>
      <c r="F65" s="101"/>
      <c r="G65" s="101"/>
      <c r="H65" s="101"/>
      <c r="I65" s="101"/>
      <c r="J65" s="101"/>
    </row>
    <row r="66" spans="4:10" x14ac:dyDescent="0.2">
      <c r="D66" s="101"/>
      <c r="E66" s="101"/>
      <c r="F66" s="101"/>
      <c r="G66" s="101"/>
      <c r="H66" s="101"/>
      <c r="I66" s="101"/>
      <c r="J66" s="101"/>
    </row>
  </sheetData>
  <sortState xmlns:xlrd2="http://schemas.microsoft.com/office/spreadsheetml/2017/richdata2" ref="A9:J39">
    <sortCondition ref="B9"/>
  </sortState>
  <mergeCells count="10">
    <mergeCell ref="B50:C50"/>
    <mergeCell ref="B51:C51"/>
    <mergeCell ref="B52:C52"/>
    <mergeCell ref="B53:C53"/>
    <mergeCell ref="B1:F1"/>
    <mergeCell ref="B2:D2"/>
    <mergeCell ref="B3:D3"/>
    <mergeCell ref="A6:J6"/>
    <mergeCell ref="B48:C48"/>
    <mergeCell ref="B49:C49"/>
  </mergeCells>
  <conditionalFormatting sqref="D50:F51">
    <cfRule type="expression" dxfId="5" priority="2" stopIfTrue="1">
      <formula>$I$9:$I$46=""</formula>
    </cfRule>
  </conditionalFormatting>
  <conditionalFormatting sqref="D52:F52">
    <cfRule type="expression" dxfId="4" priority="1" stopIfTrue="1">
      <formula>$J$9:$J$46=""</formula>
    </cfRule>
  </conditionalFormatting>
  <printOptions horizontalCentered="1"/>
  <pageMargins left="0.11811023622047245" right="0.11811023622047245" top="0.39370078740157483" bottom="0.39370078740157483" header="0.19685039370078741" footer="0.39370078740157483"/>
  <pageSetup paperSize="9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J66"/>
  <sheetViews>
    <sheetView zoomScaleNormal="100" workbookViewId="0">
      <selection activeCell="J22" sqref="J22"/>
    </sheetView>
  </sheetViews>
  <sheetFormatPr defaultColWidth="11.42578125" defaultRowHeight="12.75" x14ac:dyDescent="0.2"/>
  <cols>
    <col min="1" max="1" width="5.140625" style="1" bestFit="1" customWidth="1"/>
    <col min="2" max="2" width="41.7109375" style="1" customWidth="1"/>
    <col min="3" max="3" width="5.5703125" style="6" customWidth="1"/>
    <col min="4" max="10" width="6.7109375" style="1" customWidth="1"/>
    <col min="11" max="16384" width="11.42578125" style="1"/>
  </cols>
  <sheetData>
    <row r="1" spans="1:10" ht="20.100000000000001" customHeight="1" x14ac:dyDescent="0.2">
      <c r="B1" s="113"/>
      <c r="C1" s="113"/>
      <c r="D1" s="113"/>
      <c r="E1" s="113"/>
      <c r="F1" s="113"/>
      <c r="G1" s="108"/>
      <c r="H1" s="108"/>
    </row>
    <row r="2" spans="1:10" ht="20.100000000000001" customHeight="1" x14ac:dyDescent="0.2">
      <c r="B2" s="113"/>
      <c r="C2" s="113"/>
      <c r="D2" s="113"/>
    </row>
    <row r="3" spans="1:10" ht="20.100000000000001" customHeight="1" x14ac:dyDescent="0.2">
      <c r="B3" s="113"/>
      <c r="C3" s="113"/>
      <c r="D3" s="113"/>
      <c r="E3" s="108"/>
      <c r="F3" s="108"/>
      <c r="G3" s="108"/>
      <c r="H3" s="108"/>
      <c r="I3" s="108"/>
    </row>
    <row r="4" spans="1:10" ht="20.100000000000001" customHeight="1" x14ac:dyDescent="0.25">
      <c r="B4" s="108"/>
      <c r="D4" s="7"/>
      <c r="E4" s="7"/>
      <c r="F4" s="7"/>
      <c r="G4" s="7"/>
      <c r="H4" s="7"/>
      <c r="I4" s="7"/>
      <c r="J4" s="8"/>
    </row>
    <row r="5" spans="1:10" ht="20.100000000000001" customHeight="1" thickBot="1" x14ac:dyDescent="0.3">
      <c r="B5" s="108"/>
      <c r="D5" s="7"/>
      <c r="E5" s="7"/>
      <c r="F5" s="7"/>
      <c r="G5" s="7"/>
      <c r="H5" s="7"/>
      <c r="I5" s="7"/>
      <c r="J5" s="8"/>
    </row>
    <row r="6" spans="1:10" ht="20.100000000000001" customHeight="1" thickBot="1" x14ac:dyDescent="0.25">
      <c r="A6" s="114" t="s">
        <v>75</v>
      </c>
      <c r="B6" s="115"/>
      <c r="C6" s="115"/>
      <c r="D6" s="115"/>
      <c r="E6" s="115"/>
      <c r="F6" s="115"/>
      <c r="G6" s="115"/>
      <c r="H6" s="115"/>
      <c r="I6" s="115"/>
      <c r="J6" s="116"/>
    </row>
    <row r="7" spans="1:10" ht="20.100000000000001" customHeight="1" thickBot="1" x14ac:dyDescent="0.25"/>
    <row r="8" spans="1:10" s="59" customFormat="1" ht="20.100000000000001" customHeight="1" thickTop="1" x14ac:dyDescent="0.2">
      <c r="A8" s="55" t="s">
        <v>0</v>
      </c>
      <c r="B8" s="56" t="s">
        <v>1</v>
      </c>
      <c r="C8" s="57" t="s">
        <v>2</v>
      </c>
      <c r="D8" s="58" t="s">
        <v>25</v>
      </c>
      <c r="E8" s="58" t="s">
        <v>5</v>
      </c>
      <c r="F8" s="58" t="s">
        <v>26</v>
      </c>
      <c r="G8" s="58" t="s">
        <v>27</v>
      </c>
      <c r="H8" s="58" t="s">
        <v>6</v>
      </c>
      <c r="I8" s="58" t="s">
        <v>8</v>
      </c>
      <c r="J8" s="58" t="s">
        <v>36</v>
      </c>
    </row>
    <row r="9" spans="1:10" ht="20.100000000000001" customHeight="1" x14ac:dyDescent="0.25">
      <c r="A9" s="13">
        <f t="shared" ref="A9:A39" si="0">IFERROR(RANK(J9,$J$9:$J$46),"")</f>
        <v>9</v>
      </c>
      <c r="B9" s="14" t="s">
        <v>41</v>
      </c>
      <c r="C9" s="60" t="s">
        <v>9</v>
      </c>
      <c r="D9" s="16">
        <v>10</v>
      </c>
      <c r="E9" s="21">
        <v>10</v>
      </c>
      <c r="F9" s="21">
        <v>5</v>
      </c>
      <c r="G9" s="21">
        <v>10</v>
      </c>
      <c r="H9" s="21">
        <v>8</v>
      </c>
      <c r="I9" s="61">
        <f t="shared" ref="I9:I39" si="1">IF(H9="","",IF(G9="","",IF(F9="","",IF(E9="","",IF(D9="","",SUM(D9:H9))))))</f>
        <v>43</v>
      </c>
      <c r="J9" s="62">
        <f t="shared" ref="J9:J39" si="2">IFERROR(AVERAGE(D9:H9),"")</f>
        <v>8.6</v>
      </c>
    </row>
    <row r="10" spans="1:10" ht="20.100000000000001" customHeight="1" x14ac:dyDescent="0.25">
      <c r="A10" s="13">
        <f t="shared" si="0"/>
        <v>12</v>
      </c>
      <c r="B10" s="14" t="s">
        <v>42</v>
      </c>
      <c r="C10" s="60" t="s">
        <v>9</v>
      </c>
      <c r="D10" s="16">
        <v>10</v>
      </c>
      <c r="E10" s="16">
        <v>10</v>
      </c>
      <c r="F10" s="16">
        <v>8</v>
      </c>
      <c r="G10" s="16">
        <v>8</v>
      </c>
      <c r="H10" s="16">
        <v>5</v>
      </c>
      <c r="I10" s="63">
        <f t="shared" si="1"/>
        <v>41</v>
      </c>
      <c r="J10" s="64">
        <f t="shared" si="2"/>
        <v>8.1999999999999993</v>
      </c>
    </row>
    <row r="11" spans="1:10" ht="20.100000000000001" customHeight="1" x14ac:dyDescent="0.25">
      <c r="A11" s="13">
        <f t="shared" si="0"/>
        <v>1</v>
      </c>
      <c r="B11" s="14" t="s">
        <v>43</v>
      </c>
      <c r="C11" s="60" t="s">
        <v>9</v>
      </c>
      <c r="D11" s="16">
        <v>10</v>
      </c>
      <c r="E11" s="16">
        <v>10</v>
      </c>
      <c r="F11" s="16">
        <v>10</v>
      </c>
      <c r="G11" s="16">
        <v>10</v>
      </c>
      <c r="H11" s="16">
        <v>10</v>
      </c>
      <c r="I11" s="61">
        <f t="shared" si="1"/>
        <v>50</v>
      </c>
      <c r="J11" s="62">
        <f t="shared" si="2"/>
        <v>10</v>
      </c>
    </row>
    <row r="12" spans="1:10" ht="20.100000000000001" customHeight="1" x14ac:dyDescent="0.25">
      <c r="A12" s="13">
        <f t="shared" si="0"/>
        <v>10</v>
      </c>
      <c r="B12" s="14" t="s">
        <v>44</v>
      </c>
      <c r="C12" s="60" t="s">
        <v>9</v>
      </c>
      <c r="D12" s="16">
        <v>10</v>
      </c>
      <c r="E12" s="16">
        <v>10</v>
      </c>
      <c r="F12" s="16">
        <v>7</v>
      </c>
      <c r="G12" s="16">
        <v>10</v>
      </c>
      <c r="H12" s="16">
        <v>5</v>
      </c>
      <c r="I12" s="63">
        <f t="shared" si="1"/>
        <v>42</v>
      </c>
      <c r="J12" s="64">
        <f t="shared" si="2"/>
        <v>8.4</v>
      </c>
    </row>
    <row r="13" spans="1:10" ht="20.100000000000001" customHeight="1" x14ac:dyDescent="0.25">
      <c r="A13" s="13">
        <f t="shared" si="0"/>
        <v>14</v>
      </c>
      <c r="B13" s="19" t="s">
        <v>45</v>
      </c>
      <c r="C13" s="103" t="s">
        <v>10</v>
      </c>
      <c r="D13" s="16">
        <v>8</v>
      </c>
      <c r="E13" s="21">
        <v>2</v>
      </c>
      <c r="F13" s="21">
        <v>6</v>
      </c>
      <c r="G13" s="21">
        <v>8</v>
      </c>
      <c r="H13" s="21">
        <v>10</v>
      </c>
      <c r="I13" s="61">
        <f t="shared" si="1"/>
        <v>34</v>
      </c>
      <c r="J13" s="62">
        <f t="shared" si="2"/>
        <v>6.8</v>
      </c>
    </row>
    <row r="14" spans="1:10" ht="20.100000000000001" customHeight="1" x14ac:dyDescent="0.25">
      <c r="A14" s="13">
        <f t="shared" si="0"/>
        <v>5</v>
      </c>
      <c r="B14" s="14" t="s">
        <v>46</v>
      </c>
      <c r="C14" s="60" t="s">
        <v>9</v>
      </c>
      <c r="D14" s="16">
        <v>10</v>
      </c>
      <c r="E14" s="16">
        <v>10</v>
      </c>
      <c r="F14" s="16">
        <v>10</v>
      </c>
      <c r="G14" s="16">
        <v>10</v>
      </c>
      <c r="H14" s="16">
        <v>9</v>
      </c>
      <c r="I14" s="63">
        <f t="shared" si="1"/>
        <v>49</v>
      </c>
      <c r="J14" s="64">
        <f t="shared" si="2"/>
        <v>9.8000000000000007</v>
      </c>
    </row>
    <row r="15" spans="1:10" ht="20.100000000000001" customHeight="1" x14ac:dyDescent="0.25">
      <c r="A15" s="13">
        <f t="shared" si="0"/>
        <v>8</v>
      </c>
      <c r="B15" s="19" t="s">
        <v>47</v>
      </c>
      <c r="C15" s="103" t="s">
        <v>10</v>
      </c>
      <c r="D15" s="16">
        <v>10</v>
      </c>
      <c r="E15" s="16">
        <v>10</v>
      </c>
      <c r="F15" s="16">
        <v>8</v>
      </c>
      <c r="G15" s="16">
        <v>10</v>
      </c>
      <c r="H15" s="16">
        <v>8</v>
      </c>
      <c r="I15" s="63">
        <f t="shared" si="1"/>
        <v>46</v>
      </c>
      <c r="J15" s="64">
        <f t="shared" si="2"/>
        <v>9.1999999999999993</v>
      </c>
    </row>
    <row r="16" spans="1:10" ht="20.100000000000001" customHeight="1" x14ac:dyDescent="0.25">
      <c r="A16" s="13">
        <f t="shared" si="0"/>
        <v>21</v>
      </c>
      <c r="B16" s="14" t="s">
        <v>48</v>
      </c>
      <c r="C16" s="60" t="s">
        <v>9</v>
      </c>
      <c r="D16" s="16">
        <v>2</v>
      </c>
      <c r="E16" s="16">
        <v>3</v>
      </c>
      <c r="F16" s="16">
        <v>8</v>
      </c>
      <c r="G16" s="16">
        <v>8</v>
      </c>
      <c r="H16" s="16">
        <v>0</v>
      </c>
      <c r="I16" s="63">
        <f t="shared" si="1"/>
        <v>21</v>
      </c>
      <c r="J16" s="64">
        <f t="shared" si="2"/>
        <v>4.2</v>
      </c>
    </row>
    <row r="17" spans="1:10" ht="20.100000000000001" customHeight="1" x14ac:dyDescent="0.25">
      <c r="A17" s="13">
        <f t="shared" si="0"/>
        <v>19</v>
      </c>
      <c r="B17" s="14" t="s">
        <v>49</v>
      </c>
      <c r="C17" s="60" t="s">
        <v>9</v>
      </c>
      <c r="D17" s="16">
        <v>10</v>
      </c>
      <c r="E17" s="16">
        <v>10</v>
      </c>
      <c r="F17" s="16">
        <v>6</v>
      </c>
      <c r="G17" s="16">
        <v>0</v>
      </c>
      <c r="H17" s="16">
        <v>3</v>
      </c>
      <c r="I17" s="63">
        <f t="shared" si="1"/>
        <v>29</v>
      </c>
      <c r="J17" s="64">
        <f t="shared" si="2"/>
        <v>5.8</v>
      </c>
    </row>
    <row r="18" spans="1:10" ht="20.100000000000001" customHeight="1" x14ac:dyDescent="0.25">
      <c r="A18" s="13">
        <f t="shared" si="0"/>
        <v>30</v>
      </c>
      <c r="B18" s="14" t="s">
        <v>50</v>
      </c>
      <c r="C18" s="60" t="s">
        <v>9</v>
      </c>
      <c r="D18" s="16">
        <v>2</v>
      </c>
      <c r="E18" s="16">
        <v>0</v>
      </c>
      <c r="F18" s="16">
        <v>0</v>
      </c>
      <c r="G18" s="16">
        <v>0</v>
      </c>
      <c r="H18" s="16">
        <v>1</v>
      </c>
      <c r="I18" s="63">
        <f t="shared" si="1"/>
        <v>3</v>
      </c>
      <c r="J18" s="64">
        <f t="shared" si="2"/>
        <v>0.6</v>
      </c>
    </row>
    <row r="19" spans="1:10" ht="20.100000000000001" customHeight="1" x14ac:dyDescent="0.25">
      <c r="A19" s="13">
        <f t="shared" si="0"/>
        <v>13</v>
      </c>
      <c r="B19" s="19" t="s">
        <v>51</v>
      </c>
      <c r="C19" s="103" t="s">
        <v>10</v>
      </c>
      <c r="D19" s="16">
        <v>6</v>
      </c>
      <c r="E19" s="16">
        <v>10</v>
      </c>
      <c r="F19" s="16">
        <v>6</v>
      </c>
      <c r="G19" s="16">
        <v>6</v>
      </c>
      <c r="H19" s="16">
        <v>9</v>
      </c>
      <c r="I19" s="63">
        <f t="shared" si="1"/>
        <v>37</v>
      </c>
      <c r="J19" s="64">
        <f t="shared" si="2"/>
        <v>7.4</v>
      </c>
    </row>
    <row r="20" spans="1:10" ht="20.100000000000001" customHeight="1" x14ac:dyDescent="0.25">
      <c r="A20" s="13">
        <f t="shared" si="0"/>
        <v>25</v>
      </c>
      <c r="B20" s="19" t="s">
        <v>52</v>
      </c>
      <c r="C20" s="103" t="s">
        <v>10</v>
      </c>
      <c r="D20" s="16">
        <v>2</v>
      </c>
      <c r="E20" s="16">
        <v>1</v>
      </c>
      <c r="F20" s="16">
        <v>4</v>
      </c>
      <c r="G20" s="16">
        <v>7</v>
      </c>
      <c r="H20" s="16">
        <v>2</v>
      </c>
      <c r="I20" s="63">
        <f t="shared" si="1"/>
        <v>16</v>
      </c>
      <c r="J20" s="64">
        <f t="shared" si="2"/>
        <v>3.2</v>
      </c>
    </row>
    <row r="21" spans="1:10" ht="20.100000000000001" customHeight="1" x14ac:dyDescent="0.25">
      <c r="A21" s="13">
        <f t="shared" si="0"/>
        <v>5</v>
      </c>
      <c r="B21" s="14" t="s">
        <v>53</v>
      </c>
      <c r="C21" s="60" t="s">
        <v>9</v>
      </c>
      <c r="D21" s="16">
        <v>10</v>
      </c>
      <c r="E21" s="21">
        <v>10</v>
      </c>
      <c r="F21" s="21">
        <v>10</v>
      </c>
      <c r="G21" s="21">
        <v>10</v>
      </c>
      <c r="H21" s="21">
        <v>9</v>
      </c>
      <c r="I21" s="61">
        <f t="shared" si="1"/>
        <v>49</v>
      </c>
      <c r="J21" s="62">
        <f t="shared" si="2"/>
        <v>9.8000000000000007</v>
      </c>
    </row>
    <row r="22" spans="1:10" ht="20.100000000000001" customHeight="1" x14ac:dyDescent="0.25">
      <c r="A22" s="13">
        <f t="shared" si="0"/>
        <v>1</v>
      </c>
      <c r="B22" s="14" t="s">
        <v>54</v>
      </c>
      <c r="C22" s="60" t="s">
        <v>9</v>
      </c>
      <c r="D22" s="16">
        <v>10</v>
      </c>
      <c r="E22" s="16">
        <v>10</v>
      </c>
      <c r="F22" s="16">
        <v>10</v>
      </c>
      <c r="G22" s="16">
        <v>10</v>
      </c>
      <c r="H22" s="16">
        <v>10</v>
      </c>
      <c r="I22" s="63">
        <f t="shared" si="1"/>
        <v>50</v>
      </c>
      <c r="J22" s="64">
        <f t="shared" si="2"/>
        <v>10</v>
      </c>
    </row>
    <row r="23" spans="1:10" ht="20.100000000000001" customHeight="1" x14ac:dyDescent="0.25">
      <c r="A23" s="13">
        <f t="shared" si="0"/>
        <v>14</v>
      </c>
      <c r="B23" s="14" t="s">
        <v>55</v>
      </c>
      <c r="C23" s="60" t="s">
        <v>9</v>
      </c>
      <c r="D23" s="16">
        <v>10</v>
      </c>
      <c r="E23" s="16">
        <v>10</v>
      </c>
      <c r="F23" s="16">
        <v>6</v>
      </c>
      <c r="G23" s="16">
        <v>6</v>
      </c>
      <c r="H23" s="16">
        <v>2</v>
      </c>
      <c r="I23" s="63">
        <f t="shared" si="1"/>
        <v>34</v>
      </c>
      <c r="J23" s="64">
        <f t="shared" si="2"/>
        <v>6.8</v>
      </c>
    </row>
    <row r="24" spans="1:10" ht="20.100000000000001" customHeight="1" x14ac:dyDescent="0.25">
      <c r="A24" s="13">
        <f t="shared" si="0"/>
        <v>21</v>
      </c>
      <c r="B24" s="14" t="s">
        <v>56</v>
      </c>
      <c r="C24" s="60" t="s">
        <v>9</v>
      </c>
      <c r="D24" s="16">
        <v>4</v>
      </c>
      <c r="E24" s="21">
        <v>3</v>
      </c>
      <c r="F24" s="21">
        <v>5</v>
      </c>
      <c r="G24" s="21">
        <v>5</v>
      </c>
      <c r="H24" s="21">
        <v>4</v>
      </c>
      <c r="I24" s="61">
        <f t="shared" si="1"/>
        <v>21</v>
      </c>
      <c r="J24" s="62">
        <f t="shared" si="2"/>
        <v>4.2</v>
      </c>
    </row>
    <row r="25" spans="1:10" ht="20.100000000000001" customHeight="1" x14ac:dyDescent="0.25">
      <c r="A25" s="13">
        <f t="shared" si="0"/>
        <v>7</v>
      </c>
      <c r="B25" s="14" t="s">
        <v>57</v>
      </c>
      <c r="C25" s="60" t="s">
        <v>9</v>
      </c>
      <c r="D25" s="16">
        <v>10</v>
      </c>
      <c r="E25" s="16">
        <v>10</v>
      </c>
      <c r="F25" s="16">
        <v>8</v>
      </c>
      <c r="G25" s="16">
        <v>10</v>
      </c>
      <c r="H25" s="16">
        <v>10</v>
      </c>
      <c r="I25" s="63">
        <f t="shared" si="1"/>
        <v>48</v>
      </c>
      <c r="J25" s="64">
        <f t="shared" si="2"/>
        <v>9.6</v>
      </c>
    </row>
    <row r="26" spans="1:10" ht="20.100000000000001" customHeight="1" x14ac:dyDescent="0.25">
      <c r="A26" s="13">
        <f t="shared" si="0"/>
        <v>23</v>
      </c>
      <c r="B26" s="14" t="s">
        <v>58</v>
      </c>
      <c r="C26" s="60" t="s">
        <v>9</v>
      </c>
      <c r="D26" s="16">
        <v>4</v>
      </c>
      <c r="E26" s="16">
        <v>3</v>
      </c>
      <c r="F26" s="16">
        <v>6</v>
      </c>
      <c r="G26" s="16">
        <v>6</v>
      </c>
      <c r="H26" s="16">
        <v>0</v>
      </c>
      <c r="I26" s="63">
        <f t="shared" si="1"/>
        <v>19</v>
      </c>
      <c r="J26" s="64">
        <f t="shared" si="2"/>
        <v>3.8</v>
      </c>
    </row>
    <row r="27" spans="1:10" ht="20.100000000000001" customHeight="1" x14ac:dyDescent="0.25">
      <c r="A27" s="13">
        <f t="shared" si="0"/>
        <v>27</v>
      </c>
      <c r="B27" s="19" t="s">
        <v>59</v>
      </c>
      <c r="C27" s="103" t="s">
        <v>10</v>
      </c>
      <c r="D27" s="16">
        <v>0</v>
      </c>
      <c r="E27" s="21">
        <v>2</v>
      </c>
      <c r="F27" s="21">
        <v>2</v>
      </c>
      <c r="G27" s="21">
        <v>0</v>
      </c>
      <c r="H27" s="21">
        <v>3</v>
      </c>
      <c r="I27" s="61">
        <f t="shared" si="1"/>
        <v>7</v>
      </c>
      <c r="J27" s="62">
        <f t="shared" si="2"/>
        <v>1.4</v>
      </c>
    </row>
    <row r="28" spans="1:10" ht="20.100000000000001" customHeight="1" x14ac:dyDescent="0.25">
      <c r="A28" s="13">
        <f t="shared" si="0"/>
        <v>28</v>
      </c>
      <c r="B28" s="14" t="s">
        <v>60</v>
      </c>
      <c r="C28" s="60" t="s">
        <v>9</v>
      </c>
      <c r="D28" s="16">
        <v>0</v>
      </c>
      <c r="E28" s="21">
        <v>0</v>
      </c>
      <c r="F28" s="21">
        <v>4</v>
      </c>
      <c r="G28" s="21">
        <v>0</v>
      </c>
      <c r="H28" s="21">
        <v>0</v>
      </c>
      <c r="I28" s="61">
        <f t="shared" si="1"/>
        <v>4</v>
      </c>
      <c r="J28" s="62">
        <f t="shared" si="2"/>
        <v>0.8</v>
      </c>
    </row>
    <row r="29" spans="1:10" ht="20.100000000000001" customHeight="1" x14ac:dyDescent="0.25">
      <c r="A29" s="13">
        <f t="shared" si="0"/>
        <v>20</v>
      </c>
      <c r="B29" s="19" t="s">
        <v>61</v>
      </c>
      <c r="C29" s="103" t="s">
        <v>10</v>
      </c>
      <c r="D29" s="16">
        <v>4</v>
      </c>
      <c r="E29" s="16">
        <v>2</v>
      </c>
      <c r="F29" s="16">
        <v>5</v>
      </c>
      <c r="G29" s="16">
        <v>6</v>
      </c>
      <c r="H29" s="16">
        <v>5</v>
      </c>
      <c r="I29" s="63">
        <f t="shared" si="1"/>
        <v>22</v>
      </c>
      <c r="J29" s="64">
        <f t="shared" si="2"/>
        <v>4.4000000000000004</v>
      </c>
    </row>
    <row r="30" spans="1:10" ht="20.100000000000001" customHeight="1" x14ac:dyDescent="0.25">
      <c r="A30" s="13">
        <f t="shared" si="0"/>
        <v>28</v>
      </c>
      <c r="B30" s="19" t="s">
        <v>62</v>
      </c>
      <c r="C30" s="103" t="s">
        <v>10</v>
      </c>
      <c r="D30" s="16">
        <v>2</v>
      </c>
      <c r="E30" s="16">
        <v>2</v>
      </c>
      <c r="F30" s="16">
        <v>0</v>
      </c>
      <c r="G30" s="16">
        <v>0</v>
      </c>
      <c r="H30" s="16">
        <v>0</v>
      </c>
      <c r="I30" s="63">
        <f t="shared" si="1"/>
        <v>4</v>
      </c>
      <c r="J30" s="64">
        <f t="shared" si="2"/>
        <v>0.8</v>
      </c>
    </row>
    <row r="31" spans="1:10" ht="20.100000000000001" customHeight="1" x14ac:dyDescent="0.25">
      <c r="A31" s="13">
        <f t="shared" si="0"/>
        <v>14</v>
      </c>
      <c r="B31" s="19" t="s">
        <v>63</v>
      </c>
      <c r="C31" s="103" t="s">
        <v>10</v>
      </c>
      <c r="D31" s="16">
        <v>4</v>
      </c>
      <c r="E31" s="21">
        <v>10</v>
      </c>
      <c r="F31" s="21">
        <v>4</v>
      </c>
      <c r="G31" s="21">
        <v>6</v>
      </c>
      <c r="H31" s="21">
        <v>10</v>
      </c>
      <c r="I31" s="61">
        <f t="shared" si="1"/>
        <v>34</v>
      </c>
      <c r="J31" s="62">
        <f t="shared" si="2"/>
        <v>6.8</v>
      </c>
    </row>
    <row r="32" spans="1:10" ht="20.100000000000001" customHeight="1" x14ac:dyDescent="0.25">
      <c r="A32" s="13">
        <f t="shared" si="0"/>
        <v>10</v>
      </c>
      <c r="B32" s="14" t="s">
        <v>64</v>
      </c>
      <c r="C32" s="60" t="s">
        <v>9</v>
      </c>
      <c r="D32" s="16">
        <v>10</v>
      </c>
      <c r="E32" s="21">
        <v>10</v>
      </c>
      <c r="F32" s="21">
        <v>6</v>
      </c>
      <c r="G32" s="21">
        <v>8</v>
      </c>
      <c r="H32" s="21">
        <v>8</v>
      </c>
      <c r="I32" s="61">
        <f t="shared" si="1"/>
        <v>42</v>
      </c>
      <c r="J32" s="62">
        <f t="shared" si="2"/>
        <v>8.4</v>
      </c>
    </row>
    <row r="33" spans="1:10" ht="20.100000000000001" customHeight="1" x14ac:dyDescent="0.25">
      <c r="A33" s="13">
        <f t="shared" si="0"/>
        <v>1</v>
      </c>
      <c r="B33" s="19" t="s">
        <v>65</v>
      </c>
      <c r="C33" s="103" t="s">
        <v>10</v>
      </c>
      <c r="D33" s="16">
        <v>10</v>
      </c>
      <c r="E33" s="16">
        <v>10</v>
      </c>
      <c r="F33" s="16">
        <v>10</v>
      </c>
      <c r="G33" s="16">
        <v>10</v>
      </c>
      <c r="H33" s="16">
        <v>10</v>
      </c>
      <c r="I33" s="63">
        <f t="shared" si="1"/>
        <v>50</v>
      </c>
      <c r="J33" s="64">
        <f t="shared" si="2"/>
        <v>10</v>
      </c>
    </row>
    <row r="34" spans="1:10" ht="20.100000000000001" customHeight="1" x14ac:dyDescent="0.25">
      <c r="A34" s="13">
        <f t="shared" si="0"/>
        <v>14</v>
      </c>
      <c r="B34" s="14" t="s">
        <v>66</v>
      </c>
      <c r="C34" s="60" t="s">
        <v>9</v>
      </c>
      <c r="D34" s="16">
        <v>6</v>
      </c>
      <c r="E34" s="16">
        <v>10</v>
      </c>
      <c r="F34" s="16">
        <v>7</v>
      </c>
      <c r="G34" s="16">
        <v>7</v>
      </c>
      <c r="H34" s="16">
        <v>4</v>
      </c>
      <c r="I34" s="63">
        <f t="shared" si="1"/>
        <v>34</v>
      </c>
      <c r="J34" s="64">
        <f t="shared" si="2"/>
        <v>6.8</v>
      </c>
    </row>
    <row r="35" spans="1:10" ht="20.100000000000001" customHeight="1" x14ac:dyDescent="0.25">
      <c r="A35" s="13">
        <f t="shared" si="0"/>
        <v>31</v>
      </c>
      <c r="B35" s="14" t="s">
        <v>67</v>
      </c>
      <c r="C35" s="60" t="s">
        <v>9</v>
      </c>
      <c r="D35" s="16">
        <v>2</v>
      </c>
      <c r="E35" s="21">
        <v>0</v>
      </c>
      <c r="F35" s="21">
        <v>0</v>
      </c>
      <c r="G35" s="21">
        <v>0</v>
      </c>
      <c r="H35" s="21">
        <v>0</v>
      </c>
      <c r="I35" s="61">
        <f t="shared" si="1"/>
        <v>2</v>
      </c>
      <c r="J35" s="62">
        <f t="shared" si="2"/>
        <v>0.4</v>
      </c>
    </row>
    <row r="36" spans="1:10" ht="20.100000000000001" customHeight="1" x14ac:dyDescent="0.25">
      <c r="A36" s="13">
        <f t="shared" si="0"/>
        <v>26</v>
      </c>
      <c r="B36" s="19" t="s">
        <v>68</v>
      </c>
      <c r="C36" s="103" t="s">
        <v>10</v>
      </c>
      <c r="D36" s="16">
        <v>4</v>
      </c>
      <c r="E36" s="16">
        <v>2</v>
      </c>
      <c r="F36" s="16">
        <v>0</v>
      </c>
      <c r="G36" s="16">
        <v>0</v>
      </c>
      <c r="H36" s="16">
        <v>2</v>
      </c>
      <c r="I36" s="63">
        <f t="shared" si="1"/>
        <v>8</v>
      </c>
      <c r="J36" s="64">
        <f t="shared" si="2"/>
        <v>1.6</v>
      </c>
    </row>
    <row r="37" spans="1:10" ht="20.100000000000001" customHeight="1" x14ac:dyDescent="0.25">
      <c r="A37" s="13">
        <f t="shared" si="0"/>
        <v>1</v>
      </c>
      <c r="B37" s="19" t="s">
        <v>69</v>
      </c>
      <c r="C37" s="103" t="s">
        <v>10</v>
      </c>
      <c r="D37" s="16">
        <v>10</v>
      </c>
      <c r="E37" s="16">
        <v>10</v>
      </c>
      <c r="F37" s="16">
        <v>10</v>
      </c>
      <c r="G37" s="16">
        <v>10</v>
      </c>
      <c r="H37" s="16">
        <v>10</v>
      </c>
      <c r="I37" s="63">
        <f t="shared" si="1"/>
        <v>50</v>
      </c>
      <c r="J37" s="64">
        <f t="shared" si="2"/>
        <v>10</v>
      </c>
    </row>
    <row r="38" spans="1:10" s="94" customFormat="1" ht="20.100000000000001" customHeight="1" x14ac:dyDescent="0.25">
      <c r="A38" s="13">
        <f t="shared" si="0"/>
        <v>24</v>
      </c>
      <c r="B38" s="14" t="s">
        <v>70</v>
      </c>
      <c r="C38" s="60" t="s">
        <v>9</v>
      </c>
      <c r="D38" s="16">
        <v>4</v>
      </c>
      <c r="E38" s="16">
        <v>2</v>
      </c>
      <c r="F38" s="16">
        <v>6</v>
      </c>
      <c r="G38" s="16">
        <v>6</v>
      </c>
      <c r="H38" s="16">
        <v>0</v>
      </c>
      <c r="I38" s="63">
        <f t="shared" si="1"/>
        <v>18</v>
      </c>
      <c r="J38" s="64">
        <f t="shared" si="2"/>
        <v>3.6</v>
      </c>
    </row>
    <row r="39" spans="1:10" ht="20.100000000000001" customHeight="1" x14ac:dyDescent="0.25">
      <c r="A39" s="93">
        <f t="shared" si="0"/>
        <v>14</v>
      </c>
      <c r="B39" s="105" t="s">
        <v>71</v>
      </c>
      <c r="C39" s="104" t="s">
        <v>10</v>
      </c>
      <c r="D39" s="21">
        <v>4</v>
      </c>
      <c r="E39" s="21">
        <v>10</v>
      </c>
      <c r="F39" s="21">
        <v>10</v>
      </c>
      <c r="G39" s="21">
        <v>10</v>
      </c>
      <c r="H39" s="21">
        <v>0</v>
      </c>
      <c r="I39" s="61">
        <f t="shared" si="1"/>
        <v>34</v>
      </c>
      <c r="J39" s="62">
        <f t="shared" si="2"/>
        <v>6.8</v>
      </c>
    </row>
    <row r="40" spans="1:10" ht="20.100000000000001" hidden="1" customHeight="1" x14ac:dyDescent="0.25">
      <c r="A40" s="13" t="str">
        <f t="shared" ref="A40:A46" si="3">IFERROR(RANK(J40,$J$9:$J$46),"")</f>
        <v/>
      </c>
      <c r="B40" s="65"/>
      <c r="C40" s="60"/>
      <c r="D40" s="16"/>
      <c r="E40" s="16"/>
      <c r="F40" s="16"/>
      <c r="G40" s="16"/>
      <c r="H40" s="16"/>
      <c r="I40" s="63" t="str">
        <f t="shared" ref="I40:I46" si="4">IF(H40="","",IF(G40="","",IF(F40="","",IF(E40="","",IF(D40="","",SUM(D40:H40))))))</f>
        <v/>
      </c>
      <c r="J40" s="64" t="str">
        <f t="shared" ref="J40:J46" si="5">IFERROR(AVERAGE(D40:H40),"")</f>
        <v/>
      </c>
    </row>
    <row r="41" spans="1:10" ht="20.100000000000001" hidden="1" customHeight="1" x14ac:dyDescent="0.25">
      <c r="A41" s="13" t="str">
        <f t="shared" si="3"/>
        <v/>
      </c>
      <c r="B41" s="65"/>
      <c r="C41" s="60"/>
      <c r="D41" s="16"/>
      <c r="E41" s="16"/>
      <c r="F41" s="16"/>
      <c r="G41" s="16"/>
      <c r="H41" s="16"/>
      <c r="I41" s="63" t="str">
        <f t="shared" si="4"/>
        <v/>
      </c>
      <c r="J41" s="64" t="str">
        <f t="shared" si="5"/>
        <v/>
      </c>
    </row>
    <row r="42" spans="1:10" ht="20.100000000000001" hidden="1" customHeight="1" x14ac:dyDescent="0.25">
      <c r="A42" s="13" t="str">
        <f t="shared" si="3"/>
        <v/>
      </c>
      <c r="B42" s="65" t="s">
        <v>12</v>
      </c>
      <c r="C42" s="60" t="s">
        <v>10</v>
      </c>
      <c r="D42" s="16"/>
      <c r="E42" s="21"/>
      <c r="F42" s="21"/>
      <c r="G42" s="21"/>
      <c r="H42" s="21"/>
      <c r="I42" s="61" t="str">
        <f t="shared" si="4"/>
        <v/>
      </c>
      <c r="J42" s="62" t="str">
        <f t="shared" si="5"/>
        <v/>
      </c>
    </row>
    <row r="43" spans="1:10" ht="20.100000000000001" hidden="1" customHeight="1" x14ac:dyDescent="0.25">
      <c r="A43" s="13" t="str">
        <f t="shared" si="3"/>
        <v/>
      </c>
      <c r="B43" s="65" t="s">
        <v>13</v>
      </c>
      <c r="C43" s="60" t="s">
        <v>9</v>
      </c>
      <c r="D43" s="16"/>
      <c r="E43" s="21"/>
      <c r="F43" s="21"/>
      <c r="G43" s="21"/>
      <c r="H43" s="21"/>
      <c r="I43" s="61" t="str">
        <f t="shared" si="4"/>
        <v/>
      </c>
      <c r="J43" s="62" t="str">
        <f t="shared" si="5"/>
        <v/>
      </c>
    </row>
    <row r="44" spans="1:10" ht="20.100000000000001" hidden="1" customHeight="1" x14ac:dyDescent="0.25">
      <c r="A44" s="13" t="str">
        <f t="shared" si="3"/>
        <v/>
      </c>
      <c r="B44" s="14" t="s">
        <v>14</v>
      </c>
      <c r="C44" s="60" t="s">
        <v>9</v>
      </c>
      <c r="D44" s="16"/>
      <c r="E44" s="16"/>
      <c r="F44" s="16"/>
      <c r="G44" s="16"/>
      <c r="H44" s="16"/>
      <c r="I44" s="63" t="str">
        <f t="shared" si="4"/>
        <v/>
      </c>
      <c r="J44" s="64" t="str">
        <f t="shared" si="5"/>
        <v/>
      </c>
    </row>
    <row r="45" spans="1:10" ht="20.100000000000001" hidden="1" customHeight="1" x14ac:dyDescent="0.25">
      <c r="A45" s="13" t="str">
        <f t="shared" si="3"/>
        <v/>
      </c>
      <c r="B45" s="14"/>
      <c r="C45" s="60"/>
      <c r="D45" s="16"/>
      <c r="E45" s="16"/>
      <c r="F45" s="16"/>
      <c r="G45" s="16"/>
      <c r="H45" s="16"/>
      <c r="I45" s="63" t="str">
        <f t="shared" si="4"/>
        <v/>
      </c>
      <c r="J45" s="64" t="str">
        <f t="shared" si="5"/>
        <v/>
      </c>
    </row>
    <row r="46" spans="1:10" ht="20.100000000000001" hidden="1" customHeight="1" thickBot="1" x14ac:dyDescent="0.3">
      <c r="A46" s="13" t="str">
        <f t="shared" si="3"/>
        <v/>
      </c>
      <c r="B46" s="66"/>
      <c r="C46" s="67"/>
      <c r="D46" s="28"/>
      <c r="E46" s="27"/>
      <c r="F46" s="27"/>
      <c r="G46" s="27"/>
      <c r="H46" s="27"/>
      <c r="I46" s="68" t="str">
        <f t="shared" si="4"/>
        <v/>
      </c>
      <c r="J46" s="69" t="str">
        <f t="shared" si="5"/>
        <v/>
      </c>
    </row>
    <row r="47" spans="1:10" ht="20.100000000000001" customHeight="1" thickBot="1" x14ac:dyDescent="0.3">
      <c r="A47" s="70"/>
      <c r="B47" s="71"/>
      <c r="C47" s="72"/>
      <c r="D47" s="73"/>
      <c r="E47" s="74"/>
      <c r="F47" s="74"/>
      <c r="G47" s="74"/>
      <c r="H47" s="74"/>
      <c r="I47" s="95"/>
      <c r="J47" s="96"/>
    </row>
    <row r="48" spans="1:10" ht="20.100000000000001" customHeight="1" thickTop="1" thickBot="1" x14ac:dyDescent="0.3">
      <c r="A48" s="29"/>
      <c r="B48" s="121"/>
      <c r="C48" s="122"/>
      <c r="D48" s="9" t="s">
        <v>29</v>
      </c>
      <c r="E48" s="10" t="s">
        <v>30</v>
      </c>
      <c r="F48" s="32" t="s">
        <v>31</v>
      </c>
      <c r="G48" s="33"/>
      <c r="H48" s="29"/>
      <c r="I48" s="97"/>
    </row>
    <row r="49" spans="1:10" ht="20.100000000000001" customHeight="1" thickTop="1" x14ac:dyDescent="0.25">
      <c r="A49" s="29"/>
      <c r="B49" s="123" t="s">
        <v>28</v>
      </c>
      <c r="C49" s="124"/>
      <c r="D49" s="98">
        <f>COUNTIF($C$9:$C$39,"G")</f>
        <v>19</v>
      </c>
      <c r="E49" s="98">
        <f>COUNTIF($C$9:$C$39,"F")</f>
        <v>12</v>
      </c>
      <c r="F49" s="98">
        <f>SUM(D49:E49)</f>
        <v>31</v>
      </c>
      <c r="G49" s="39"/>
      <c r="H49" s="31"/>
      <c r="I49" s="30"/>
    </row>
    <row r="50" spans="1:10" ht="20.100000000000001" customHeight="1" x14ac:dyDescent="0.25">
      <c r="A50" s="29"/>
      <c r="B50" s="117" t="s">
        <v>17</v>
      </c>
      <c r="C50" s="118"/>
      <c r="D50" s="99">
        <f>COUNTIFS($I$9:$I$46,"&gt;-1",$C$9:$C$46,"G")</f>
        <v>19</v>
      </c>
      <c r="E50" s="99">
        <f>COUNTIFS($I$9:$I$46,"&gt;-1",$C$9:$C$46,"F")</f>
        <v>12</v>
      </c>
      <c r="F50" s="99">
        <f>SUM(D50:E50)</f>
        <v>31</v>
      </c>
      <c r="G50" s="39"/>
      <c r="H50" s="29"/>
      <c r="I50" s="82"/>
      <c r="J50" s="29"/>
    </row>
    <row r="51" spans="1:10" ht="20.100000000000001" customHeight="1" x14ac:dyDescent="0.25">
      <c r="A51" s="29"/>
      <c r="B51" s="117" t="s">
        <v>18</v>
      </c>
      <c r="C51" s="118"/>
      <c r="D51" s="99">
        <f>D49-D50</f>
        <v>0</v>
      </c>
      <c r="E51" s="99">
        <f>E49-E50</f>
        <v>0</v>
      </c>
      <c r="F51" s="99">
        <f>F49-F50</f>
        <v>0</v>
      </c>
      <c r="G51" s="39"/>
      <c r="H51" s="29"/>
      <c r="I51" s="42"/>
      <c r="J51" s="29"/>
    </row>
    <row r="52" spans="1:10" ht="20.100000000000001" customHeight="1" x14ac:dyDescent="0.25">
      <c r="A52" s="8"/>
      <c r="B52" s="117" t="s">
        <v>19</v>
      </c>
      <c r="C52" s="118"/>
      <c r="D52" s="99">
        <f>COUNTIFS($I$9:$I$46,"&gt;-1",$J$9:$J$46,"&gt;=5",$C$9:$C$46,"G")</f>
        <v>12</v>
      </c>
      <c r="E52" s="99">
        <f>COUNTIFS($I$9:$I$46,"&gt;-1",$J$9:$J$46,"&gt;=5",$C$9:$C$46,"F")</f>
        <v>7</v>
      </c>
      <c r="F52" s="99">
        <f>SUM(D52:E52)</f>
        <v>19</v>
      </c>
      <c r="G52" s="44"/>
      <c r="H52" s="31"/>
      <c r="I52" s="8"/>
      <c r="J52" s="8"/>
    </row>
    <row r="53" spans="1:10" ht="20.100000000000001" customHeight="1" thickBot="1" x14ac:dyDescent="0.3">
      <c r="A53" s="8"/>
      <c r="B53" s="119" t="s">
        <v>20</v>
      </c>
      <c r="C53" s="120"/>
      <c r="D53" s="100">
        <f>IFERROR(D52/D50,"")</f>
        <v>0.63157894736842102</v>
      </c>
      <c r="E53" s="100">
        <f>IFERROR(E52/E50,"")</f>
        <v>0.58333333333333337</v>
      </c>
      <c r="F53" s="100">
        <f>IFERROR(F52/F50,"")</f>
        <v>0.61290322580645162</v>
      </c>
      <c r="G53" s="44"/>
    </row>
    <row r="54" spans="1:10" ht="20.100000000000001" customHeight="1" thickTop="1" x14ac:dyDescent="0.25">
      <c r="A54" s="8"/>
      <c r="B54" s="88"/>
      <c r="C54" s="30"/>
      <c r="D54" s="89"/>
      <c r="E54" s="89"/>
      <c r="F54" s="89"/>
      <c r="G54" s="31"/>
      <c r="H54" s="31"/>
      <c r="I54" s="82"/>
      <c r="J54" s="87"/>
    </row>
    <row r="55" spans="1:10" ht="20.100000000000001" customHeight="1" x14ac:dyDescent="0.25">
      <c r="A55" s="8"/>
      <c r="B55" s="88"/>
      <c r="C55" s="30"/>
      <c r="D55" s="89"/>
      <c r="E55" s="89"/>
      <c r="F55" s="89"/>
      <c r="G55" s="31"/>
      <c r="H55" s="31"/>
      <c r="I55" s="82"/>
      <c r="J55" s="87"/>
    </row>
    <row r="56" spans="1:10" ht="20.100000000000001" customHeight="1" x14ac:dyDescent="0.25">
      <c r="A56" s="8"/>
      <c r="B56" s="8"/>
      <c r="C56" s="82"/>
      <c r="D56" s="8"/>
      <c r="E56" s="8"/>
      <c r="F56" s="8"/>
      <c r="G56" s="8"/>
      <c r="H56" s="82" t="s">
        <v>39</v>
      </c>
      <c r="I56" s="82"/>
      <c r="J56" s="8"/>
    </row>
    <row r="57" spans="1:10" ht="20.100000000000001" customHeight="1" x14ac:dyDescent="0.25">
      <c r="A57" s="8"/>
      <c r="B57" s="90" t="s">
        <v>21</v>
      </c>
      <c r="C57" s="90"/>
      <c r="D57" s="91"/>
      <c r="E57" s="91"/>
      <c r="F57" s="91"/>
      <c r="G57" s="91"/>
      <c r="H57" s="90" t="s">
        <v>22</v>
      </c>
      <c r="I57" s="92"/>
      <c r="J57" s="91"/>
    </row>
    <row r="58" spans="1:10" ht="20.100000000000001" customHeight="1" x14ac:dyDescent="0.25">
      <c r="A58" s="8"/>
      <c r="B58" s="90"/>
      <c r="C58" s="90"/>
      <c r="D58" s="91"/>
      <c r="E58" s="91"/>
      <c r="F58" s="91"/>
      <c r="G58" s="91"/>
      <c r="H58" s="90"/>
      <c r="I58" s="92"/>
      <c r="J58" s="91"/>
    </row>
    <row r="59" spans="1:10" ht="20.100000000000001" customHeight="1" x14ac:dyDescent="0.25">
      <c r="A59" s="8"/>
      <c r="B59" s="82"/>
      <c r="C59" s="82"/>
      <c r="D59" s="8"/>
      <c r="E59" s="8"/>
      <c r="F59" s="8"/>
      <c r="G59" s="42"/>
      <c r="H59" s="82"/>
      <c r="I59" s="8"/>
      <c r="J59" s="8"/>
    </row>
    <row r="60" spans="1:10" ht="20.100000000000001" customHeight="1" x14ac:dyDescent="0.25">
      <c r="A60" s="8"/>
      <c r="B60" s="82" t="s">
        <v>23</v>
      </c>
      <c r="C60" s="82"/>
      <c r="D60" s="82"/>
      <c r="E60" s="82"/>
      <c r="F60" s="82"/>
      <c r="G60" s="82"/>
      <c r="H60" s="82" t="s">
        <v>24</v>
      </c>
      <c r="I60" s="82"/>
      <c r="J60" s="8"/>
    </row>
    <row r="61" spans="1:10" ht="12" customHeight="1" x14ac:dyDescent="0.2"/>
    <row r="62" spans="1:10" ht="12" customHeight="1" x14ac:dyDescent="0.2"/>
    <row r="63" spans="1:10" x14ac:dyDescent="0.2">
      <c r="D63" s="101"/>
      <c r="E63" s="101"/>
      <c r="F63" s="101"/>
      <c r="G63" s="101" t="s">
        <v>32</v>
      </c>
      <c r="H63" s="101" t="s">
        <v>33</v>
      </c>
      <c r="I63" s="101" t="s">
        <v>8</v>
      </c>
      <c r="J63" s="101"/>
    </row>
    <row r="64" spans="1:10" x14ac:dyDescent="0.2">
      <c r="D64" s="101"/>
      <c r="E64" s="101"/>
      <c r="F64" s="101" t="s">
        <v>20</v>
      </c>
      <c r="G64" s="102">
        <v>0.63</v>
      </c>
      <c r="H64" s="102">
        <v>0.57999999999999996</v>
      </c>
      <c r="I64" s="102">
        <v>0.61</v>
      </c>
      <c r="J64" s="101"/>
    </row>
    <row r="65" spans="4:10" x14ac:dyDescent="0.2">
      <c r="D65" s="101"/>
      <c r="E65" s="101"/>
      <c r="F65" s="101"/>
      <c r="G65" s="101"/>
      <c r="H65" s="101"/>
      <c r="I65" s="101"/>
      <c r="J65" s="101"/>
    </row>
    <row r="66" spans="4:10" x14ac:dyDescent="0.2">
      <c r="D66" s="101"/>
      <c r="E66" s="101"/>
      <c r="F66" s="101"/>
      <c r="G66" s="101"/>
      <c r="H66" s="101"/>
      <c r="I66" s="101"/>
      <c r="J66" s="101"/>
    </row>
  </sheetData>
  <sortState xmlns:xlrd2="http://schemas.microsoft.com/office/spreadsheetml/2017/richdata2" ref="A9:J39">
    <sortCondition ref="B9"/>
  </sortState>
  <mergeCells count="10">
    <mergeCell ref="B50:C50"/>
    <mergeCell ref="B51:C51"/>
    <mergeCell ref="B52:C52"/>
    <mergeCell ref="B53:C53"/>
    <mergeCell ref="B1:F1"/>
    <mergeCell ref="B2:D2"/>
    <mergeCell ref="B3:D3"/>
    <mergeCell ref="B48:C48"/>
    <mergeCell ref="B49:C49"/>
    <mergeCell ref="A6:J6"/>
  </mergeCells>
  <conditionalFormatting sqref="D50:F51">
    <cfRule type="expression" dxfId="3" priority="2" stopIfTrue="1">
      <formula>$I$9:$I$46=""</formula>
    </cfRule>
  </conditionalFormatting>
  <conditionalFormatting sqref="D52:F52">
    <cfRule type="expression" dxfId="2" priority="1" stopIfTrue="1">
      <formula>$J$9:$J$46=""</formula>
    </cfRule>
  </conditionalFormatting>
  <printOptions horizontalCentered="1"/>
  <pageMargins left="0.11811023622047245" right="0.11811023622047245" top="0.39370078740157483" bottom="0.39370078740157483" header="0.19685039370078741" footer="0.39370078740157483"/>
  <pageSetup paperSize="9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H66"/>
  <sheetViews>
    <sheetView tabSelected="1" topLeftCell="A7" workbookViewId="0">
      <selection activeCell="D9" sqref="D9:G39"/>
    </sheetView>
  </sheetViews>
  <sheetFormatPr defaultColWidth="11.42578125" defaultRowHeight="12.75" x14ac:dyDescent="0.2"/>
  <cols>
    <col min="1" max="1" width="5.140625" style="1" bestFit="1" customWidth="1"/>
    <col min="2" max="2" width="41.7109375" style="1" customWidth="1"/>
    <col min="3" max="3" width="5.5703125" style="6" customWidth="1"/>
    <col min="4" max="8" width="6.7109375" style="1" customWidth="1"/>
    <col min="9" max="16384" width="11.42578125" style="1"/>
  </cols>
  <sheetData>
    <row r="1" spans="1:8" ht="20.100000000000001" customHeight="1" x14ac:dyDescent="0.2">
      <c r="B1" s="113"/>
      <c r="C1" s="113"/>
      <c r="D1" s="113"/>
      <c r="E1" s="113"/>
      <c r="F1" s="113"/>
      <c r="G1" s="108"/>
    </row>
    <row r="2" spans="1:8" ht="20.100000000000001" customHeight="1" x14ac:dyDescent="0.2">
      <c r="B2" s="113"/>
      <c r="C2" s="113"/>
      <c r="D2" s="113"/>
    </row>
    <row r="3" spans="1:8" ht="20.100000000000001" customHeight="1" x14ac:dyDescent="0.2">
      <c r="B3" s="113"/>
      <c r="C3" s="113"/>
      <c r="D3" s="113"/>
      <c r="E3" s="108"/>
      <c r="F3" s="108"/>
      <c r="G3" s="108"/>
    </row>
    <row r="4" spans="1:8" ht="20.100000000000001" customHeight="1" x14ac:dyDescent="0.25">
      <c r="B4" s="108"/>
      <c r="D4" s="7"/>
      <c r="E4" s="7"/>
      <c r="F4" s="7"/>
      <c r="G4" s="7"/>
      <c r="H4" s="8"/>
    </row>
    <row r="5" spans="1:8" ht="20.100000000000001" customHeight="1" thickBot="1" x14ac:dyDescent="0.3">
      <c r="B5" s="108"/>
      <c r="D5" s="7"/>
      <c r="E5" s="7"/>
      <c r="F5" s="7"/>
      <c r="G5" s="7"/>
      <c r="H5" s="8"/>
    </row>
    <row r="6" spans="1:8" ht="20.100000000000001" customHeight="1" thickBot="1" x14ac:dyDescent="0.25">
      <c r="A6" s="114" t="s">
        <v>40</v>
      </c>
      <c r="B6" s="115"/>
      <c r="C6" s="115"/>
      <c r="D6" s="115"/>
      <c r="E6" s="115"/>
      <c r="F6" s="115"/>
      <c r="G6" s="115"/>
      <c r="H6" s="116"/>
    </row>
    <row r="7" spans="1:8" ht="20.100000000000001" customHeight="1" thickBot="1" x14ac:dyDescent="0.25"/>
    <row r="8" spans="1:8" s="59" customFormat="1" ht="20.100000000000001" customHeight="1" thickTop="1" x14ac:dyDescent="0.2">
      <c r="A8" s="55" t="s">
        <v>0</v>
      </c>
      <c r="B8" s="56" t="s">
        <v>1</v>
      </c>
      <c r="C8" s="57" t="s">
        <v>2</v>
      </c>
      <c r="D8" s="58" t="s">
        <v>34</v>
      </c>
      <c r="E8" s="58" t="s">
        <v>35</v>
      </c>
      <c r="F8" s="58" t="s">
        <v>36</v>
      </c>
      <c r="G8" s="58" t="s">
        <v>37</v>
      </c>
      <c r="H8" s="58" t="s">
        <v>38</v>
      </c>
    </row>
    <row r="9" spans="1:8" ht="20.100000000000001" customHeight="1" x14ac:dyDescent="0.25">
      <c r="A9" s="13">
        <f ca="1">RANK(H9,$H$9:$H$39,0)</f>
        <v>8</v>
      </c>
      <c r="B9" s="19" t="s">
        <v>41</v>
      </c>
      <c r="C9" s="103" t="str">
        <f>INDEX(resultat1!$C$9:$C$39,MATCH(MoyResultat!B9,resultat1!$B$9:$B$39,0))</f>
        <v>G</v>
      </c>
      <c r="D9" s="125">
        <f ca="1">INDEX(INDIRECT("resultat"&amp;COLUMN(A1) &amp; "!$J$9:$J$39"),MATCH(MoyResultat!$B9,INDIRECT("resultat"&amp;COLUMN(A1)&amp;"!$B$9:$B$39"),0))</f>
        <v>7</v>
      </c>
      <c r="E9" s="125">
        <f ca="1">INDEX(INDIRECT("resultat"&amp;COLUMN(B1) &amp; "!$J$9:$J$39"),MATCH(MoyResultat!$B9,INDIRECT("resultat"&amp;COLUMN(B1)&amp;"!$B$9:$B$39"),0))</f>
        <v>8.8000000000000007</v>
      </c>
      <c r="F9" s="125">
        <f ca="1">INDEX(INDIRECT("resultat"&amp;COLUMN(C1) &amp; "!$J$9:$J$39"),MATCH(MoyResultat!$B9,INDIRECT("resultat"&amp;COLUMN(C1)&amp;"!$B$9:$B$39"),0))</f>
        <v>8.6</v>
      </c>
      <c r="G9" s="125">
        <f ca="1">INDEX(INDIRECT("resultat"&amp;COLUMN(D1) &amp; "!$J$9:$J$39"),MATCH(MoyResultat!$B9,INDIRECT("resultat"&amp;COLUMN(D1)&amp;"!$B$9:$B$39"),0))</f>
        <v>8.6</v>
      </c>
      <c r="H9" s="64">
        <f ca="1">AVERAGE(D9:G9)</f>
        <v>8.25</v>
      </c>
    </row>
    <row r="10" spans="1:8" ht="20.100000000000001" customHeight="1" x14ac:dyDescent="0.25">
      <c r="A10" s="13">
        <f t="shared" ref="A10:A39" ca="1" si="0">RANK(H10,$H$9:$H$39,0)</f>
        <v>14</v>
      </c>
      <c r="B10" s="19" t="s">
        <v>42</v>
      </c>
      <c r="C10" s="103" t="str">
        <f>INDEX(resultat1!$C$9:$C$39,MATCH(MoyResultat!B10,resultat1!$B$9:$B$39,0))</f>
        <v>G</v>
      </c>
      <c r="D10" s="125">
        <f>INDEX(resultat1!$J$9:$J$39,MATCH(MoyResultat!B10,resultat1!$B$9:$B$39,0))</f>
        <v>6.4</v>
      </c>
      <c r="E10" s="125">
        <f ca="1">INDEX(INDIRECT("resultat"&amp;COLUMN(B2) &amp; "!$J$9:$J$39"),MATCH(MoyResultat!$B10,INDIRECT("resultat"&amp;COLUMN(B2)&amp;"!$B$9:$B$39"),0))</f>
        <v>7.2</v>
      </c>
      <c r="F10" s="125">
        <f ca="1">INDEX(INDIRECT("resultat"&amp;COLUMN(C2) &amp; "!$J$9:$J$39"),MATCH(MoyResultat!$B10,INDIRECT("resultat"&amp;COLUMN(C2)&amp;"!$B$9:$B$39"),0))</f>
        <v>8.1999999999999993</v>
      </c>
      <c r="G10" s="125">
        <f ca="1">INDEX(INDIRECT("resultat"&amp;COLUMN(D2) &amp; "!$J$9:$J$39"),MATCH(MoyResultat!$B10,INDIRECT("resultat"&amp;COLUMN(D2)&amp;"!$B$9:$B$39"),0))</f>
        <v>8.1999999999999993</v>
      </c>
      <c r="H10" s="64">
        <f t="shared" ref="H10:H39" ca="1" si="1">AVERAGE(D10:G10)</f>
        <v>7.5</v>
      </c>
    </row>
    <row r="11" spans="1:8" ht="20.100000000000001" customHeight="1" x14ac:dyDescent="0.25">
      <c r="A11" s="13">
        <f t="shared" ca="1" si="0"/>
        <v>1</v>
      </c>
      <c r="B11" s="14" t="s">
        <v>43</v>
      </c>
      <c r="C11" s="103" t="str">
        <f>INDEX(resultat1!$C$9:$C$39,MATCH(MoyResultat!B11,resultat1!$B$9:$B$39,0))</f>
        <v>G</v>
      </c>
      <c r="D11" s="125">
        <f>INDEX(resultat1!$J$9:$J$39,MATCH(MoyResultat!B11,resultat1!$B$9:$B$39,0))</f>
        <v>9.1999999999999993</v>
      </c>
      <c r="E11" s="125">
        <f ca="1">INDEX(INDIRECT("resultat"&amp;COLUMN(B3) &amp; "!$J$9:$J$39"),MATCH(MoyResultat!$B11,INDIRECT("resultat"&amp;COLUMN(B3)&amp;"!$B$9:$B$39"),0))</f>
        <v>10</v>
      </c>
      <c r="F11" s="125">
        <f ca="1">INDEX(INDIRECT("resultat"&amp;COLUMN(C3) &amp; "!$J$9:$J$39"),MATCH(MoyResultat!$B11,INDIRECT("resultat"&amp;COLUMN(C3)&amp;"!$B$9:$B$39"),0))</f>
        <v>10</v>
      </c>
      <c r="G11" s="125">
        <f ca="1">INDEX(INDIRECT("resultat"&amp;COLUMN(D3) &amp; "!$J$9:$J$39"),MATCH(MoyResultat!$B11,INDIRECT("resultat"&amp;COLUMN(D3)&amp;"!$B$9:$B$39"),0))</f>
        <v>10</v>
      </c>
      <c r="H11" s="64">
        <f t="shared" ca="1" si="1"/>
        <v>9.8000000000000007</v>
      </c>
    </row>
    <row r="12" spans="1:8" ht="20.100000000000001" customHeight="1" x14ac:dyDescent="0.25">
      <c r="A12" s="13">
        <f t="shared" ca="1" si="0"/>
        <v>8</v>
      </c>
      <c r="B12" s="14" t="s">
        <v>44</v>
      </c>
      <c r="C12" s="103" t="str">
        <f>INDEX(resultat1!$C$9:$C$39,MATCH(MoyResultat!B12,resultat1!$B$9:$B$39,0))</f>
        <v>G</v>
      </c>
      <c r="D12" s="125">
        <f>INDEX(resultat1!$J$9:$J$39,MATCH(MoyResultat!B12,resultat1!$B$9:$B$39,0))</f>
        <v>6.8</v>
      </c>
      <c r="E12" s="125">
        <f ca="1">INDEX(INDIRECT("resultat"&amp;COLUMN(B4) &amp; "!$J$9:$J$39"),MATCH(MoyResultat!$B12,INDIRECT("resultat"&amp;COLUMN(B4)&amp;"!$B$9:$B$39"),0))</f>
        <v>9.4</v>
      </c>
      <c r="F12" s="125">
        <f ca="1">INDEX(INDIRECT("resultat"&amp;COLUMN(C4) &amp; "!$J$9:$J$39"),MATCH(MoyResultat!$B12,INDIRECT("resultat"&amp;COLUMN(C4)&amp;"!$B$9:$B$39"),0))</f>
        <v>8.4</v>
      </c>
      <c r="G12" s="125">
        <f ca="1">INDEX(INDIRECT("resultat"&amp;COLUMN(D4) &amp; "!$J$9:$J$39"),MATCH(MoyResultat!$B12,INDIRECT("resultat"&amp;COLUMN(D4)&amp;"!$B$9:$B$39"),0))</f>
        <v>8.4</v>
      </c>
      <c r="H12" s="64">
        <f t="shared" ca="1" si="1"/>
        <v>8.25</v>
      </c>
    </row>
    <row r="13" spans="1:8" ht="20.100000000000001" customHeight="1" x14ac:dyDescent="0.25">
      <c r="A13" s="13">
        <f t="shared" ca="1" si="0"/>
        <v>13</v>
      </c>
      <c r="B13" s="14" t="s">
        <v>45</v>
      </c>
      <c r="C13" s="103" t="str">
        <f>INDEX(resultat1!$C$9:$C$39,MATCH(MoyResultat!B13,resultat1!$B$9:$B$39,0))</f>
        <v>F</v>
      </c>
      <c r="D13" s="125">
        <f>INDEX(resultat1!$J$9:$J$39,MATCH(MoyResultat!B13,resultat1!$B$9:$B$39,0))</f>
        <v>7.4</v>
      </c>
      <c r="E13" s="125">
        <f ca="1">INDEX(INDIRECT("resultat"&amp;COLUMN(B5) &amp; "!$J$9:$J$39"),MATCH(MoyResultat!$B13,INDIRECT("resultat"&amp;COLUMN(B5)&amp;"!$B$9:$B$39"),0))</f>
        <v>9.1999999999999993</v>
      </c>
      <c r="F13" s="125">
        <f ca="1">INDEX(INDIRECT("resultat"&amp;COLUMN(C5) &amp; "!$J$9:$J$39"),MATCH(MoyResultat!$B13,INDIRECT("resultat"&amp;COLUMN(C5)&amp;"!$B$9:$B$39"),0))</f>
        <v>6.8</v>
      </c>
      <c r="G13" s="125">
        <f ca="1">INDEX(INDIRECT("resultat"&amp;COLUMN(D5) &amp; "!$J$9:$J$39"),MATCH(MoyResultat!$B13,INDIRECT("resultat"&amp;COLUMN(D5)&amp;"!$B$9:$B$39"),0))</f>
        <v>6.8</v>
      </c>
      <c r="H13" s="64">
        <f t="shared" ca="1" si="1"/>
        <v>7.5500000000000007</v>
      </c>
    </row>
    <row r="14" spans="1:8" ht="20.100000000000001" customHeight="1" x14ac:dyDescent="0.25">
      <c r="A14" s="13">
        <f t="shared" ca="1" si="0"/>
        <v>1</v>
      </c>
      <c r="B14" s="14" t="s">
        <v>46</v>
      </c>
      <c r="C14" s="103" t="str">
        <f>INDEX(resultat1!$C$9:$C$39,MATCH(MoyResultat!B14,resultat1!$B$9:$B$39,0))</f>
        <v>G</v>
      </c>
      <c r="D14" s="125">
        <f>INDEX(resultat1!$J$9:$J$39,MATCH(MoyResultat!B14,resultat1!$B$9:$B$39,0))</f>
        <v>9.6</v>
      </c>
      <c r="E14" s="125">
        <f ca="1">INDEX(INDIRECT("resultat"&amp;COLUMN(B6) &amp; "!$J$9:$J$39"),MATCH(MoyResultat!$B14,INDIRECT("resultat"&amp;COLUMN(B6)&amp;"!$B$9:$B$39"),0))</f>
        <v>10</v>
      </c>
      <c r="F14" s="125">
        <f ca="1">INDEX(INDIRECT("resultat"&amp;COLUMN(C6) &amp; "!$J$9:$J$39"),MATCH(MoyResultat!$B14,INDIRECT("resultat"&amp;COLUMN(C6)&amp;"!$B$9:$B$39"),0))</f>
        <v>9.8000000000000007</v>
      </c>
      <c r="G14" s="125">
        <f ca="1">INDEX(INDIRECT("resultat"&amp;COLUMN(D6) &amp; "!$J$9:$J$39"),MATCH(MoyResultat!$B14,INDIRECT("resultat"&amp;COLUMN(D6)&amp;"!$B$9:$B$39"),0))</f>
        <v>9.8000000000000007</v>
      </c>
      <c r="H14" s="64">
        <f t="shared" ca="1" si="1"/>
        <v>9.8000000000000007</v>
      </c>
    </row>
    <row r="15" spans="1:8" ht="20.100000000000001" customHeight="1" x14ac:dyDescent="0.25">
      <c r="A15" s="13">
        <f t="shared" ca="1" si="0"/>
        <v>10</v>
      </c>
      <c r="B15" s="14" t="s">
        <v>47</v>
      </c>
      <c r="C15" s="103" t="str">
        <f>INDEX(resultat1!$C$9:$C$39,MATCH(MoyResultat!B15,resultat1!$B$9:$B$39,0))</f>
        <v>F</v>
      </c>
      <c r="D15" s="125">
        <f>INDEX(resultat1!$J$9:$J$39,MATCH(MoyResultat!B15,resultat1!$B$9:$B$39,0))</f>
        <v>5.6</v>
      </c>
      <c r="E15" s="125">
        <f ca="1">INDEX(INDIRECT("resultat"&amp;COLUMN(B7) &amp; "!$J$9:$J$39"),MATCH(MoyResultat!$B15,INDIRECT("resultat"&amp;COLUMN(B7)&amp;"!$B$9:$B$39"),0))</f>
        <v>8.8000000000000007</v>
      </c>
      <c r="F15" s="125">
        <f ca="1">INDEX(INDIRECT("resultat"&amp;COLUMN(C7) &amp; "!$J$9:$J$39"),MATCH(MoyResultat!$B15,INDIRECT("resultat"&amp;COLUMN(C7)&amp;"!$B$9:$B$39"),0))</f>
        <v>9.1999999999999993</v>
      </c>
      <c r="G15" s="125">
        <f ca="1">INDEX(INDIRECT("resultat"&amp;COLUMN(D7) &amp; "!$J$9:$J$39"),MATCH(MoyResultat!$B15,INDIRECT("resultat"&amp;COLUMN(D7)&amp;"!$B$9:$B$39"),0))</f>
        <v>9.1999999999999993</v>
      </c>
      <c r="H15" s="64">
        <f t="shared" ca="1" si="1"/>
        <v>8.1999999999999993</v>
      </c>
    </row>
    <row r="16" spans="1:8" ht="20.100000000000001" customHeight="1" x14ac:dyDescent="0.25">
      <c r="A16" s="13">
        <f t="shared" ca="1" si="0"/>
        <v>22</v>
      </c>
      <c r="B16" s="19" t="s">
        <v>48</v>
      </c>
      <c r="C16" s="103" t="str">
        <f>INDEX(resultat1!$C$9:$C$39,MATCH(MoyResultat!B16,resultat1!$B$9:$B$39,0))</f>
        <v>G</v>
      </c>
      <c r="D16" s="125">
        <f>INDEX(resultat1!$J$9:$J$39,MATCH(MoyResultat!B16,resultat1!$B$9:$B$39,0))</f>
        <v>6.2</v>
      </c>
      <c r="E16" s="125">
        <f ca="1">INDEX(INDIRECT("resultat"&amp;COLUMN(B8) &amp; "!$J$9:$J$39"),MATCH(MoyResultat!$B16,INDIRECT("resultat"&amp;COLUMN(B8)&amp;"!$B$9:$B$39"),0))</f>
        <v>5.2</v>
      </c>
      <c r="F16" s="125">
        <f ca="1">INDEX(INDIRECT("resultat"&amp;COLUMN(C8) &amp; "!$J$9:$J$39"),MATCH(MoyResultat!$B16,INDIRECT("resultat"&amp;COLUMN(C8)&amp;"!$B$9:$B$39"),0))</f>
        <v>4.2</v>
      </c>
      <c r="G16" s="125">
        <f ca="1">INDEX(INDIRECT("resultat"&amp;COLUMN(D8) &amp; "!$J$9:$J$39"),MATCH(MoyResultat!$B16,INDIRECT("resultat"&amp;COLUMN(D8)&amp;"!$B$9:$B$39"),0))</f>
        <v>4.2</v>
      </c>
      <c r="H16" s="64">
        <f t="shared" ca="1" si="1"/>
        <v>4.95</v>
      </c>
    </row>
    <row r="17" spans="1:8" ht="20.100000000000001" customHeight="1" x14ac:dyDescent="0.25">
      <c r="A17" s="13">
        <f t="shared" ca="1" si="0"/>
        <v>19</v>
      </c>
      <c r="B17" s="14" t="s">
        <v>49</v>
      </c>
      <c r="C17" s="103" t="str">
        <f>INDEX(resultat1!$C$9:$C$39,MATCH(MoyResultat!B17,resultat1!$B$9:$B$39,0))</f>
        <v>G</v>
      </c>
      <c r="D17" s="125">
        <f>INDEX(resultat1!$J$9:$J$39,MATCH(MoyResultat!B17,resultat1!$B$9:$B$39,0))</f>
        <v>6.4</v>
      </c>
      <c r="E17" s="125">
        <f ca="1">INDEX(INDIRECT("resultat"&amp;COLUMN(B9) &amp; "!$J$9:$J$39"),MATCH(MoyResultat!$B17,INDIRECT("resultat"&amp;COLUMN(B9)&amp;"!$B$9:$B$39"),0))</f>
        <v>7.2</v>
      </c>
      <c r="F17" s="125">
        <f ca="1">INDEX(INDIRECT("resultat"&amp;COLUMN(C9) &amp; "!$J$9:$J$39"),MATCH(MoyResultat!$B17,INDIRECT("resultat"&amp;COLUMN(C9)&amp;"!$B$9:$B$39"),0))</f>
        <v>5.8</v>
      </c>
      <c r="G17" s="125">
        <f ca="1">INDEX(INDIRECT("resultat"&amp;COLUMN(D9) &amp; "!$J$9:$J$39"),MATCH(MoyResultat!$B17,INDIRECT("resultat"&amp;COLUMN(D9)&amp;"!$B$9:$B$39"),0))</f>
        <v>5.8</v>
      </c>
      <c r="H17" s="64">
        <f t="shared" ca="1" si="1"/>
        <v>6.3000000000000007</v>
      </c>
    </row>
    <row r="18" spans="1:8" ht="20.100000000000001" customHeight="1" x14ac:dyDescent="0.25">
      <c r="A18" s="13">
        <f t="shared" ca="1" si="0"/>
        <v>30</v>
      </c>
      <c r="B18" s="14" t="s">
        <v>50</v>
      </c>
      <c r="C18" s="103" t="str">
        <f>INDEX(resultat1!$C$9:$C$39,MATCH(MoyResultat!B18,resultat1!$B$9:$B$39,0))</f>
        <v>G</v>
      </c>
      <c r="D18" s="125">
        <f>INDEX(resultat1!$J$9:$J$39,MATCH(MoyResultat!B18,resultat1!$B$9:$B$39,0))</f>
        <v>3.8</v>
      </c>
      <c r="E18" s="125">
        <f ca="1">INDEX(INDIRECT("resultat"&amp;COLUMN(B10) &amp; "!$J$9:$J$39"),MATCH(MoyResultat!$B18,INDIRECT("resultat"&amp;COLUMN(B10)&amp;"!$B$9:$B$39"),0))</f>
        <v>0.4</v>
      </c>
      <c r="F18" s="125">
        <f ca="1">INDEX(INDIRECT("resultat"&amp;COLUMN(C10) &amp; "!$J$9:$J$39"),MATCH(MoyResultat!$B18,INDIRECT("resultat"&amp;COLUMN(C10)&amp;"!$B$9:$B$39"),0))</f>
        <v>0.6</v>
      </c>
      <c r="G18" s="125">
        <f ca="1">INDEX(INDIRECT("resultat"&amp;COLUMN(D10) &amp; "!$J$9:$J$39"),MATCH(MoyResultat!$B18,INDIRECT("resultat"&amp;COLUMN(D10)&amp;"!$B$9:$B$39"),0))</f>
        <v>0.6</v>
      </c>
      <c r="H18" s="64">
        <f t="shared" ca="1" si="1"/>
        <v>1.3499999999999999</v>
      </c>
    </row>
    <row r="19" spans="1:8" ht="20.100000000000001" customHeight="1" x14ac:dyDescent="0.25">
      <c r="A19" s="13">
        <f t="shared" ca="1" si="0"/>
        <v>16</v>
      </c>
      <c r="B19" s="14" t="s">
        <v>51</v>
      </c>
      <c r="C19" s="103" t="str">
        <f>INDEX(resultat1!$C$9:$C$39,MATCH(MoyResultat!B19,resultat1!$B$9:$B$39,0))</f>
        <v>F</v>
      </c>
      <c r="D19" s="125">
        <f>INDEX(resultat1!$J$9:$J$39,MATCH(MoyResultat!B19,resultat1!$B$9:$B$39,0))</f>
        <v>5</v>
      </c>
      <c r="E19" s="125">
        <f ca="1">INDEX(INDIRECT("resultat"&amp;COLUMN(B11) &amp; "!$J$9:$J$39"),MATCH(MoyResultat!$B19,INDIRECT("resultat"&amp;COLUMN(B11)&amp;"!$B$9:$B$39"),0))</f>
        <v>7.4</v>
      </c>
      <c r="F19" s="125">
        <f ca="1">INDEX(INDIRECT("resultat"&amp;COLUMN(C11) &amp; "!$J$9:$J$39"),MATCH(MoyResultat!$B19,INDIRECT("resultat"&amp;COLUMN(C11)&amp;"!$B$9:$B$39"),0))</f>
        <v>7.4</v>
      </c>
      <c r="G19" s="125">
        <f ca="1">INDEX(INDIRECT("resultat"&amp;COLUMN(D11) &amp; "!$J$9:$J$39"),MATCH(MoyResultat!$B19,INDIRECT("resultat"&amp;COLUMN(D11)&amp;"!$B$9:$B$39"),0))</f>
        <v>7.4</v>
      </c>
      <c r="H19" s="64">
        <f t="shared" ca="1" si="1"/>
        <v>6.8000000000000007</v>
      </c>
    </row>
    <row r="20" spans="1:8" ht="20.100000000000001" customHeight="1" x14ac:dyDescent="0.25">
      <c r="A20" s="13">
        <f t="shared" ca="1" si="0"/>
        <v>24</v>
      </c>
      <c r="B20" s="14" t="s">
        <v>52</v>
      </c>
      <c r="C20" s="103" t="str">
        <f>INDEX(resultat1!$C$9:$C$39,MATCH(MoyResultat!B20,resultat1!$B$9:$B$39,0))</f>
        <v>F</v>
      </c>
      <c r="D20" s="125">
        <f>INDEX(resultat1!$J$9:$J$39,MATCH(MoyResultat!B20,resultat1!$B$9:$B$39,0))</f>
        <v>4.2</v>
      </c>
      <c r="E20" s="125">
        <f ca="1">INDEX(INDIRECT("resultat"&amp;COLUMN(B12) &amp; "!$J$9:$J$39"),MATCH(MoyResultat!$B20,INDIRECT("resultat"&amp;COLUMN(B12)&amp;"!$B$9:$B$39"),0))</f>
        <v>6.6</v>
      </c>
      <c r="F20" s="125">
        <f ca="1">INDEX(INDIRECT("resultat"&amp;COLUMN(C12) &amp; "!$J$9:$J$39"),MATCH(MoyResultat!$B20,INDIRECT("resultat"&amp;COLUMN(C12)&amp;"!$B$9:$B$39"),0))</f>
        <v>3.2</v>
      </c>
      <c r="G20" s="125">
        <f ca="1">INDEX(INDIRECT("resultat"&amp;COLUMN(D12) &amp; "!$J$9:$J$39"),MATCH(MoyResultat!$B20,INDIRECT("resultat"&amp;COLUMN(D12)&amp;"!$B$9:$B$39"),0))</f>
        <v>3.2</v>
      </c>
      <c r="H20" s="64">
        <f t="shared" ca="1" si="1"/>
        <v>4.3</v>
      </c>
    </row>
    <row r="21" spans="1:8" ht="20.100000000000001" customHeight="1" x14ac:dyDescent="0.25">
      <c r="A21" s="13">
        <f t="shared" ca="1" si="0"/>
        <v>4</v>
      </c>
      <c r="B21" s="19" t="s">
        <v>53</v>
      </c>
      <c r="C21" s="103" t="str">
        <f>INDEX(resultat1!$C$9:$C$39,MATCH(MoyResultat!B21,resultat1!$B$9:$B$39,0))</f>
        <v>G</v>
      </c>
      <c r="D21" s="125">
        <f>INDEX(resultat1!$J$9:$J$39,MATCH(MoyResultat!B21,resultat1!$B$9:$B$39,0))</f>
        <v>8.4</v>
      </c>
      <c r="E21" s="125">
        <f ca="1">INDEX(INDIRECT("resultat"&amp;COLUMN(B13) &amp; "!$J$9:$J$39"),MATCH(MoyResultat!$B21,INDIRECT("resultat"&amp;COLUMN(B13)&amp;"!$B$9:$B$39"),0))</f>
        <v>10</v>
      </c>
      <c r="F21" s="125">
        <f ca="1">INDEX(INDIRECT("resultat"&amp;COLUMN(C13) &amp; "!$J$9:$J$39"),MATCH(MoyResultat!$B21,INDIRECT("resultat"&amp;COLUMN(C13)&amp;"!$B$9:$B$39"),0))</f>
        <v>9.8000000000000007</v>
      </c>
      <c r="G21" s="125">
        <f ca="1">INDEX(INDIRECT("resultat"&amp;COLUMN(D13) &amp; "!$J$9:$J$39"),MATCH(MoyResultat!$B21,INDIRECT("resultat"&amp;COLUMN(D13)&amp;"!$B$9:$B$39"),0))</f>
        <v>9.8000000000000007</v>
      </c>
      <c r="H21" s="64">
        <f t="shared" ca="1" si="1"/>
        <v>9.5</v>
      </c>
    </row>
    <row r="22" spans="1:8" ht="20.100000000000001" customHeight="1" x14ac:dyDescent="0.25">
      <c r="A22" s="13">
        <f t="shared" ca="1" si="0"/>
        <v>5</v>
      </c>
      <c r="B22" s="19" t="s">
        <v>54</v>
      </c>
      <c r="C22" s="103" t="str">
        <f>INDEX(resultat1!$C$9:$C$39,MATCH(MoyResultat!B22,resultat1!$B$9:$B$39,0))</f>
        <v>G</v>
      </c>
      <c r="D22" s="125">
        <f>INDEX(resultat1!$J$9:$J$39,MATCH(MoyResultat!B22,resultat1!$B$9:$B$39,0))</f>
        <v>7.6</v>
      </c>
      <c r="E22" s="125">
        <f ca="1">INDEX(INDIRECT("resultat"&amp;COLUMN(B14) &amp; "!$J$9:$J$39"),MATCH(MoyResultat!$B22,INDIRECT("resultat"&amp;COLUMN(B14)&amp;"!$B$9:$B$39"),0))</f>
        <v>9.6</v>
      </c>
      <c r="F22" s="125">
        <f ca="1">INDEX(INDIRECT("resultat"&amp;COLUMN(C14) &amp; "!$J$9:$J$39"),MATCH(MoyResultat!$B22,INDIRECT("resultat"&amp;COLUMN(C14)&amp;"!$B$9:$B$39"),0))</f>
        <v>10</v>
      </c>
      <c r="G22" s="125">
        <f ca="1">INDEX(INDIRECT("resultat"&amp;COLUMN(D14) &amp; "!$J$9:$J$39"),MATCH(MoyResultat!$B22,INDIRECT("resultat"&amp;COLUMN(D14)&amp;"!$B$9:$B$39"),0))</f>
        <v>10</v>
      </c>
      <c r="H22" s="64">
        <f t="shared" ca="1" si="1"/>
        <v>9.3000000000000007</v>
      </c>
    </row>
    <row r="23" spans="1:8" ht="20.100000000000001" customHeight="1" x14ac:dyDescent="0.25">
      <c r="A23" s="13">
        <f t="shared" ca="1" si="0"/>
        <v>15</v>
      </c>
      <c r="B23" s="19" t="s">
        <v>55</v>
      </c>
      <c r="C23" s="103" t="str">
        <f>INDEX(resultat1!$C$9:$C$39,MATCH(MoyResultat!B23,resultat1!$B$9:$B$39,0))</f>
        <v>G</v>
      </c>
      <c r="D23" s="125">
        <f>INDEX(resultat1!$J$9:$J$39,MATCH(MoyResultat!B23,resultat1!$B$9:$B$39,0))</f>
        <v>7</v>
      </c>
      <c r="E23" s="125">
        <f ca="1">INDEX(INDIRECT("resultat"&amp;COLUMN(B15) &amp; "!$J$9:$J$39"),MATCH(MoyResultat!$B23,INDIRECT("resultat"&amp;COLUMN(B15)&amp;"!$B$9:$B$39"),0))</f>
        <v>9.1999999999999993</v>
      </c>
      <c r="F23" s="125">
        <f ca="1">INDEX(INDIRECT("resultat"&amp;COLUMN(C15) &amp; "!$J$9:$J$39"),MATCH(MoyResultat!$B23,INDIRECT("resultat"&amp;COLUMN(C15)&amp;"!$B$9:$B$39"),0))</f>
        <v>6.8</v>
      </c>
      <c r="G23" s="125">
        <f ca="1">INDEX(INDIRECT("resultat"&amp;COLUMN(D15) &amp; "!$J$9:$J$39"),MATCH(MoyResultat!$B23,INDIRECT("resultat"&amp;COLUMN(D15)&amp;"!$B$9:$B$39"),0))</f>
        <v>6.8</v>
      </c>
      <c r="H23" s="64">
        <f t="shared" ca="1" si="1"/>
        <v>7.45</v>
      </c>
    </row>
    <row r="24" spans="1:8" ht="20.100000000000001" customHeight="1" x14ac:dyDescent="0.25">
      <c r="A24" s="13">
        <f t="shared" ca="1" si="0"/>
        <v>26</v>
      </c>
      <c r="B24" s="105" t="s">
        <v>56</v>
      </c>
      <c r="C24" s="103" t="str">
        <f>INDEX(resultat1!$C$9:$C$39,MATCH(MoyResultat!B24,resultat1!$B$9:$B$39,0))</f>
        <v>G</v>
      </c>
      <c r="D24" s="125">
        <f>INDEX(resultat1!$J$9:$J$39,MATCH(MoyResultat!B24,resultat1!$B$9:$B$39,0))</f>
        <v>4.4000000000000004</v>
      </c>
      <c r="E24" s="125">
        <f ca="1">INDEX(INDIRECT("resultat"&amp;COLUMN(B16) &amp; "!$J$9:$J$39"),MATCH(MoyResultat!$B24,INDIRECT("resultat"&amp;COLUMN(B16)&amp;"!$B$9:$B$39"),0))</f>
        <v>2</v>
      </c>
      <c r="F24" s="125">
        <f ca="1">INDEX(INDIRECT("resultat"&amp;COLUMN(C16) &amp; "!$J$9:$J$39"),MATCH(MoyResultat!$B24,INDIRECT("resultat"&amp;COLUMN(C16)&amp;"!$B$9:$B$39"),0))</f>
        <v>4.2</v>
      </c>
      <c r="G24" s="125">
        <f ca="1">INDEX(INDIRECT("resultat"&amp;COLUMN(D16) &amp; "!$J$9:$J$39"),MATCH(MoyResultat!$B24,INDIRECT("resultat"&amp;COLUMN(D16)&amp;"!$B$9:$B$39"),0))</f>
        <v>4.2</v>
      </c>
      <c r="H24" s="64">
        <f t="shared" ca="1" si="1"/>
        <v>3.7</v>
      </c>
    </row>
    <row r="25" spans="1:8" ht="20.100000000000001" customHeight="1" x14ac:dyDescent="0.25">
      <c r="A25" s="13">
        <f t="shared" ca="1" si="0"/>
        <v>7</v>
      </c>
      <c r="B25" s="14" t="s">
        <v>57</v>
      </c>
      <c r="C25" s="103" t="str">
        <f>INDEX(resultat1!$C$9:$C$39,MATCH(MoyResultat!B25,resultat1!$B$9:$B$39,0))</f>
        <v>G</v>
      </c>
      <c r="D25" s="125">
        <f>INDEX(resultat1!$J$9:$J$39,MATCH(MoyResultat!B25,resultat1!$B$9:$B$39,0))</f>
        <v>7.6</v>
      </c>
      <c r="E25" s="125">
        <f ca="1">INDEX(INDIRECT("resultat"&amp;COLUMN(B17) &amp; "!$J$9:$J$39"),MATCH(MoyResultat!$B25,INDIRECT("resultat"&amp;COLUMN(B17)&amp;"!$B$9:$B$39"),0))</f>
        <v>10</v>
      </c>
      <c r="F25" s="125">
        <f ca="1">INDEX(INDIRECT("resultat"&amp;COLUMN(C17) &amp; "!$J$9:$J$39"),MATCH(MoyResultat!$B25,INDIRECT("resultat"&amp;COLUMN(C17)&amp;"!$B$9:$B$39"),0))</f>
        <v>9.6</v>
      </c>
      <c r="G25" s="125">
        <f ca="1">INDEX(INDIRECT("resultat"&amp;COLUMN(D17) &amp; "!$J$9:$J$39"),MATCH(MoyResultat!$B25,INDIRECT("resultat"&amp;COLUMN(D17)&amp;"!$B$9:$B$39"),0))</f>
        <v>9.6</v>
      </c>
      <c r="H25" s="64">
        <f t="shared" ca="1" si="1"/>
        <v>9.2000000000000011</v>
      </c>
    </row>
    <row r="26" spans="1:8" ht="20.100000000000001" customHeight="1" x14ac:dyDescent="0.25">
      <c r="A26" s="13">
        <f t="shared" ca="1" si="0"/>
        <v>21</v>
      </c>
      <c r="B26" s="14" t="s">
        <v>58</v>
      </c>
      <c r="C26" s="103" t="str">
        <f>INDEX(resultat1!$C$9:$C$39,MATCH(MoyResultat!B26,resultat1!$B$9:$B$39,0))</f>
        <v>G</v>
      </c>
      <c r="D26" s="125">
        <f>INDEX(resultat1!$J$9:$J$39,MATCH(MoyResultat!B26,resultat1!$B$9:$B$39,0))</f>
        <v>6.4</v>
      </c>
      <c r="E26" s="125">
        <f ca="1">INDEX(INDIRECT("resultat"&amp;COLUMN(B18) &amp; "!$J$9:$J$39"),MATCH(MoyResultat!$B26,INDIRECT("resultat"&amp;COLUMN(B18)&amp;"!$B$9:$B$39"),0))</f>
        <v>6.8</v>
      </c>
      <c r="F26" s="125">
        <f ca="1">INDEX(INDIRECT("resultat"&amp;COLUMN(C18) &amp; "!$J$9:$J$39"),MATCH(MoyResultat!$B26,INDIRECT("resultat"&amp;COLUMN(C18)&amp;"!$B$9:$B$39"),0))</f>
        <v>3.8</v>
      </c>
      <c r="G26" s="125">
        <f ca="1">INDEX(INDIRECT("resultat"&amp;COLUMN(D18) &amp; "!$J$9:$J$39"),MATCH(MoyResultat!$B26,INDIRECT("resultat"&amp;COLUMN(D18)&amp;"!$B$9:$B$39"),0))</f>
        <v>3.8</v>
      </c>
      <c r="H26" s="64">
        <f t="shared" ca="1" si="1"/>
        <v>5.2</v>
      </c>
    </row>
    <row r="27" spans="1:8" ht="20.100000000000001" customHeight="1" x14ac:dyDescent="0.25">
      <c r="A27" s="13">
        <f t="shared" ca="1" si="0"/>
        <v>27</v>
      </c>
      <c r="B27" s="14" t="s">
        <v>59</v>
      </c>
      <c r="C27" s="103" t="str">
        <f>INDEX(resultat1!$C$9:$C$39,MATCH(MoyResultat!B27,resultat1!$B$9:$B$39,0))</f>
        <v>F</v>
      </c>
      <c r="D27" s="125">
        <f>INDEX(resultat1!$J$9:$J$39,MATCH(MoyResultat!B27,resultat1!$B$9:$B$39,0))</f>
        <v>2.6</v>
      </c>
      <c r="E27" s="125">
        <f ca="1">INDEX(INDIRECT("resultat"&amp;COLUMN(B19) &amp; "!$J$9:$J$39"),MATCH(MoyResultat!$B27,INDIRECT("resultat"&amp;COLUMN(B19)&amp;"!$B$9:$B$39"),0))</f>
        <v>2.6</v>
      </c>
      <c r="F27" s="125">
        <f ca="1">INDEX(INDIRECT("resultat"&amp;COLUMN(C19) &amp; "!$J$9:$J$39"),MATCH(MoyResultat!$B27,INDIRECT("resultat"&amp;COLUMN(C19)&amp;"!$B$9:$B$39"),0))</f>
        <v>1.4</v>
      </c>
      <c r="G27" s="125">
        <f ca="1">INDEX(INDIRECT("resultat"&amp;COLUMN(D19) &amp; "!$J$9:$J$39"),MATCH(MoyResultat!$B27,INDIRECT("resultat"&amp;COLUMN(D19)&amp;"!$B$9:$B$39"),0))</f>
        <v>1.4</v>
      </c>
      <c r="H27" s="64">
        <f t="shared" ca="1" si="1"/>
        <v>2</v>
      </c>
    </row>
    <row r="28" spans="1:8" ht="20.100000000000001" customHeight="1" x14ac:dyDescent="0.25">
      <c r="A28" s="13">
        <f t="shared" ca="1" si="0"/>
        <v>29</v>
      </c>
      <c r="B28" s="19" t="s">
        <v>60</v>
      </c>
      <c r="C28" s="103" t="str">
        <f>INDEX(resultat1!$C$9:$C$39,MATCH(MoyResultat!B28,resultat1!$B$9:$B$39,0))</f>
        <v>G</v>
      </c>
      <c r="D28" s="125">
        <f>INDEX(resultat1!$J$9:$J$39,MATCH(MoyResultat!B28,resultat1!$B$9:$B$39,0))</f>
        <v>3.2</v>
      </c>
      <c r="E28" s="125">
        <f ca="1">INDEX(INDIRECT("resultat"&amp;COLUMN(B20) &amp; "!$J$9:$J$39"),MATCH(MoyResultat!$B28,INDIRECT("resultat"&amp;COLUMN(B20)&amp;"!$B$9:$B$39"),0))</f>
        <v>1.2</v>
      </c>
      <c r="F28" s="125">
        <f ca="1">INDEX(INDIRECT("resultat"&amp;COLUMN(C20) &amp; "!$J$9:$J$39"),MATCH(MoyResultat!$B28,INDIRECT("resultat"&amp;COLUMN(C20)&amp;"!$B$9:$B$39"),0))</f>
        <v>0.8</v>
      </c>
      <c r="G28" s="125">
        <f ca="1">INDEX(INDIRECT("resultat"&amp;COLUMN(D20) &amp; "!$J$9:$J$39"),MATCH(MoyResultat!$B28,INDIRECT("resultat"&amp;COLUMN(D20)&amp;"!$B$9:$B$39"),0))</f>
        <v>0.8</v>
      </c>
      <c r="H28" s="64">
        <f t="shared" ca="1" si="1"/>
        <v>1.5</v>
      </c>
    </row>
    <row r="29" spans="1:8" ht="20.100000000000001" customHeight="1" x14ac:dyDescent="0.25">
      <c r="A29" s="13">
        <f t="shared" ca="1" si="0"/>
        <v>18</v>
      </c>
      <c r="B29" s="14" t="s">
        <v>61</v>
      </c>
      <c r="C29" s="103" t="str">
        <f>INDEX(resultat1!$C$9:$C$39,MATCH(MoyResultat!B29,resultat1!$B$9:$B$39,0))</f>
        <v>F</v>
      </c>
      <c r="D29" s="125">
        <f>INDEX(resultat1!$J$9:$J$39,MATCH(MoyResultat!B29,resultat1!$B$9:$B$39,0))</f>
        <v>7.8</v>
      </c>
      <c r="E29" s="125">
        <f ca="1">INDEX(INDIRECT("resultat"&amp;COLUMN(B21) &amp; "!$J$9:$J$39"),MATCH(MoyResultat!$B29,INDIRECT("resultat"&amp;COLUMN(B21)&amp;"!$B$9:$B$39"),0))</f>
        <v>9.1999999999999993</v>
      </c>
      <c r="F29" s="125">
        <f ca="1">INDEX(INDIRECT("resultat"&amp;COLUMN(C21) &amp; "!$J$9:$J$39"),MATCH(MoyResultat!$B29,INDIRECT("resultat"&amp;COLUMN(C21)&amp;"!$B$9:$B$39"),0))</f>
        <v>4.4000000000000004</v>
      </c>
      <c r="G29" s="125">
        <f ca="1">INDEX(INDIRECT("resultat"&amp;COLUMN(D21) &amp; "!$J$9:$J$39"),MATCH(MoyResultat!$B29,INDIRECT("resultat"&amp;COLUMN(D21)&amp;"!$B$9:$B$39"),0))</f>
        <v>4.4000000000000004</v>
      </c>
      <c r="H29" s="64">
        <f t="shared" ca="1" si="1"/>
        <v>6.4499999999999993</v>
      </c>
    </row>
    <row r="30" spans="1:8" ht="20.100000000000001" customHeight="1" x14ac:dyDescent="0.25">
      <c r="A30" s="13">
        <f t="shared" ca="1" si="0"/>
        <v>31</v>
      </c>
      <c r="B30" s="14" t="s">
        <v>62</v>
      </c>
      <c r="C30" s="103" t="str">
        <f>INDEX(resultat1!$C$9:$C$39,MATCH(MoyResultat!B30,resultat1!$B$9:$B$39,0))</f>
        <v>F</v>
      </c>
      <c r="D30" s="125">
        <f>INDEX(resultat1!$J$9:$J$39,MATCH(MoyResultat!B30,resultat1!$B$9:$B$39,0))</f>
        <v>3.6</v>
      </c>
      <c r="E30" s="125">
        <f ca="1">INDEX(INDIRECT("resultat"&amp;COLUMN(B22) &amp; "!$J$9:$J$39"),MATCH(MoyResultat!$B30,INDIRECT("resultat"&amp;COLUMN(B22)&amp;"!$B$9:$B$39"),0))</f>
        <v>0</v>
      </c>
      <c r="F30" s="125">
        <f ca="1">INDEX(INDIRECT("resultat"&amp;COLUMN(C22) &amp; "!$J$9:$J$39"),MATCH(MoyResultat!$B30,INDIRECT("resultat"&amp;COLUMN(C22)&amp;"!$B$9:$B$39"),0))</f>
        <v>0.8</v>
      </c>
      <c r="G30" s="125">
        <f ca="1">INDEX(INDIRECT("resultat"&amp;COLUMN(D22) &amp; "!$J$9:$J$39"),MATCH(MoyResultat!$B30,INDIRECT("resultat"&amp;COLUMN(D22)&amp;"!$B$9:$B$39"),0))</f>
        <v>0.8</v>
      </c>
      <c r="H30" s="64">
        <f t="shared" ca="1" si="1"/>
        <v>1.3</v>
      </c>
    </row>
    <row r="31" spans="1:8" ht="20.100000000000001" customHeight="1" x14ac:dyDescent="0.25">
      <c r="A31" s="13">
        <f t="shared" ca="1" si="0"/>
        <v>11</v>
      </c>
      <c r="B31" s="14" t="s">
        <v>63</v>
      </c>
      <c r="C31" s="103" t="str">
        <f>INDEX(resultat1!$C$9:$C$39,MATCH(MoyResultat!B31,resultat1!$B$9:$B$39,0))</f>
        <v>F</v>
      </c>
      <c r="D31" s="125">
        <f>INDEX(resultat1!$J$9:$J$39,MATCH(MoyResultat!B31,resultat1!$B$9:$B$39,0))</f>
        <v>8.4</v>
      </c>
      <c r="E31" s="125">
        <f ca="1">INDEX(INDIRECT("resultat"&amp;COLUMN(B23) &amp; "!$J$9:$J$39"),MATCH(MoyResultat!$B31,INDIRECT("resultat"&amp;COLUMN(B23)&amp;"!$B$9:$B$39"),0))</f>
        <v>10</v>
      </c>
      <c r="F31" s="125">
        <f ca="1">INDEX(INDIRECT("resultat"&amp;COLUMN(C23) &amp; "!$J$9:$J$39"),MATCH(MoyResultat!$B31,INDIRECT("resultat"&amp;COLUMN(C23)&amp;"!$B$9:$B$39"),0))</f>
        <v>6.8</v>
      </c>
      <c r="G31" s="125">
        <f ca="1">INDEX(INDIRECT("resultat"&amp;COLUMN(D23) &amp; "!$J$9:$J$39"),MATCH(MoyResultat!$B31,INDIRECT("resultat"&amp;COLUMN(D23)&amp;"!$B$9:$B$39"),0))</f>
        <v>6.8</v>
      </c>
      <c r="H31" s="64">
        <f t="shared" ca="1" si="1"/>
        <v>8</v>
      </c>
    </row>
    <row r="32" spans="1:8" ht="20.100000000000001" customHeight="1" x14ac:dyDescent="0.25">
      <c r="A32" s="13">
        <f t="shared" ca="1" si="0"/>
        <v>12</v>
      </c>
      <c r="B32" s="14" t="s">
        <v>64</v>
      </c>
      <c r="C32" s="103" t="str">
        <f>INDEX(resultat1!$C$9:$C$39,MATCH(MoyResultat!B32,resultat1!$B$9:$B$39,0))</f>
        <v>G</v>
      </c>
      <c r="D32" s="125">
        <f>INDEX(resultat1!$J$9:$J$39,MATCH(MoyResultat!B32,resultat1!$B$9:$B$39,0))</f>
        <v>7.2</v>
      </c>
      <c r="E32" s="125">
        <f ca="1">INDEX(INDIRECT("resultat"&amp;COLUMN(B24) &amp; "!$J$9:$J$39"),MATCH(MoyResultat!$B32,INDIRECT("resultat"&amp;COLUMN(B24)&amp;"!$B$9:$B$39"),0))</f>
        <v>7.8</v>
      </c>
      <c r="F32" s="125">
        <f ca="1">INDEX(INDIRECT("resultat"&amp;COLUMN(C24) &amp; "!$J$9:$J$39"),MATCH(MoyResultat!$B32,INDIRECT("resultat"&amp;COLUMN(C24)&amp;"!$B$9:$B$39"),0))</f>
        <v>8.4</v>
      </c>
      <c r="G32" s="125">
        <f ca="1">INDEX(INDIRECT("resultat"&amp;COLUMN(D24) &amp; "!$J$9:$J$39"),MATCH(MoyResultat!$B32,INDIRECT("resultat"&amp;COLUMN(D24)&amp;"!$B$9:$B$39"),0))</f>
        <v>8.4</v>
      </c>
      <c r="H32" s="64">
        <f t="shared" ca="1" si="1"/>
        <v>7.9499999999999993</v>
      </c>
    </row>
    <row r="33" spans="1:8" ht="20.100000000000001" customHeight="1" x14ac:dyDescent="0.25">
      <c r="A33" s="13">
        <f t="shared" ca="1" si="0"/>
        <v>6</v>
      </c>
      <c r="B33" s="19" t="s">
        <v>65</v>
      </c>
      <c r="C33" s="103" t="str">
        <f>INDEX(resultat1!$C$9:$C$39,MATCH(MoyResultat!B33,resultat1!$B$9:$B$39,0))</f>
        <v>F</v>
      </c>
      <c r="D33" s="125">
        <f>INDEX(resultat1!$J$9:$J$39,MATCH(MoyResultat!B33,resultat1!$B$9:$B$39,0))</f>
        <v>7.4</v>
      </c>
      <c r="E33" s="125">
        <f ca="1">INDEX(INDIRECT("resultat"&amp;COLUMN(B25) &amp; "!$J$9:$J$39"),MATCH(MoyResultat!$B33,INDIRECT("resultat"&amp;COLUMN(B25)&amp;"!$B$9:$B$39"),0))</f>
        <v>9.6</v>
      </c>
      <c r="F33" s="125">
        <f ca="1">INDEX(INDIRECT("resultat"&amp;COLUMN(C25) &amp; "!$J$9:$J$39"),MATCH(MoyResultat!$B33,INDIRECT("resultat"&amp;COLUMN(C25)&amp;"!$B$9:$B$39"),0))</f>
        <v>10</v>
      </c>
      <c r="G33" s="125">
        <f ca="1">INDEX(INDIRECT("resultat"&amp;COLUMN(D25) &amp; "!$J$9:$J$39"),MATCH(MoyResultat!$B33,INDIRECT("resultat"&amp;COLUMN(D25)&amp;"!$B$9:$B$39"),0))</f>
        <v>10</v>
      </c>
      <c r="H33" s="64">
        <f t="shared" ca="1" si="1"/>
        <v>9.25</v>
      </c>
    </row>
    <row r="34" spans="1:8" ht="20.100000000000001" customHeight="1" x14ac:dyDescent="0.25">
      <c r="A34" s="13">
        <f t="shared" ca="1" si="0"/>
        <v>17</v>
      </c>
      <c r="B34" s="19" t="s">
        <v>66</v>
      </c>
      <c r="C34" s="103" t="str">
        <f>INDEX(resultat1!$C$9:$C$39,MATCH(MoyResultat!B34,resultat1!$B$9:$B$39,0))</f>
        <v>G</v>
      </c>
      <c r="D34" s="125">
        <f>INDEX(resultat1!$J$9:$J$39,MATCH(MoyResultat!B34,resultat1!$B$9:$B$39,0))</f>
        <v>5.6</v>
      </c>
      <c r="E34" s="125">
        <f ca="1">INDEX(INDIRECT("resultat"&amp;COLUMN(B26) &amp; "!$J$9:$J$39"),MATCH(MoyResultat!$B34,INDIRECT("resultat"&amp;COLUMN(B26)&amp;"!$B$9:$B$39"),0))</f>
        <v>7.4</v>
      </c>
      <c r="F34" s="125">
        <f ca="1">INDEX(INDIRECT("resultat"&amp;COLUMN(C26) &amp; "!$J$9:$J$39"),MATCH(MoyResultat!$B34,INDIRECT("resultat"&amp;COLUMN(C26)&amp;"!$B$9:$B$39"),0))</f>
        <v>6.8</v>
      </c>
      <c r="G34" s="125">
        <f ca="1">INDEX(INDIRECT("resultat"&amp;COLUMN(D26) &amp; "!$J$9:$J$39"),MATCH(MoyResultat!$B34,INDIRECT("resultat"&amp;COLUMN(D26)&amp;"!$B$9:$B$39"),0))</f>
        <v>6.8</v>
      </c>
      <c r="H34" s="64">
        <f t="shared" ca="1" si="1"/>
        <v>6.65</v>
      </c>
    </row>
    <row r="35" spans="1:8" ht="20.100000000000001" customHeight="1" x14ac:dyDescent="0.25">
      <c r="A35" s="13">
        <f t="shared" ca="1" si="0"/>
        <v>28</v>
      </c>
      <c r="B35" s="19" t="s">
        <v>67</v>
      </c>
      <c r="C35" s="103" t="str">
        <f>INDEX(resultat1!$C$9:$C$39,MATCH(MoyResultat!B35,resultat1!$B$9:$B$39,0))</f>
        <v>G</v>
      </c>
      <c r="D35" s="125">
        <f>INDEX(resultat1!$J$9:$J$39,MATCH(MoyResultat!B35,resultat1!$B$9:$B$39,0))</f>
        <v>5</v>
      </c>
      <c r="E35" s="125" t="str">
        <f ca="1">INDEX(INDIRECT("resultat"&amp;COLUMN(B27) &amp; "!$J$9:$J$39"),MATCH(MoyResultat!$B35,INDIRECT("resultat"&amp;COLUMN(B27)&amp;"!$B$9:$B$39"),0))</f>
        <v/>
      </c>
      <c r="F35" s="125">
        <f ca="1">INDEX(INDIRECT("resultat"&amp;COLUMN(C27) &amp; "!$J$9:$J$39"),MATCH(MoyResultat!$B35,INDIRECT("resultat"&amp;COLUMN(C27)&amp;"!$B$9:$B$39"),0))</f>
        <v>0.4</v>
      </c>
      <c r="G35" s="125">
        <f ca="1">INDEX(INDIRECT("resultat"&amp;COLUMN(D27) &amp; "!$J$9:$J$39"),MATCH(MoyResultat!$B35,INDIRECT("resultat"&amp;COLUMN(D27)&amp;"!$B$9:$B$39"),0))</f>
        <v>0.4</v>
      </c>
      <c r="H35" s="64">
        <f t="shared" ca="1" si="1"/>
        <v>1.9333333333333336</v>
      </c>
    </row>
    <row r="36" spans="1:8" ht="20.100000000000001" customHeight="1" x14ac:dyDescent="0.25">
      <c r="A36" s="13">
        <f t="shared" ca="1" si="0"/>
        <v>25</v>
      </c>
      <c r="B36" s="19" t="s">
        <v>68</v>
      </c>
      <c r="C36" s="103" t="str">
        <f>INDEX(resultat1!$C$9:$C$39,MATCH(MoyResultat!B36,resultat1!$B$9:$B$39,0))</f>
        <v>F</v>
      </c>
      <c r="D36" s="125">
        <f>INDEX(resultat1!$J$9:$J$39,MATCH(MoyResultat!B36,resultat1!$B$9:$B$39,0))</f>
        <v>5</v>
      </c>
      <c r="E36" s="125">
        <f ca="1">INDEX(INDIRECT("resultat"&amp;COLUMN(B28) &amp; "!$J$9:$J$39"),MATCH(MoyResultat!$B36,INDIRECT("resultat"&amp;COLUMN(B28)&amp;"!$B$9:$B$39"),0))</f>
        <v>7.2</v>
      </c>
      <c r="F36" s="125">
        <f ca="1">INDEX(INDIRECT("resultat"&amp;COLUMN(C28) &amp; "!$J$9:$J$39"),MATCH(MoyResultat!$B36,INDIRECT("resultat"&amp;COLUMN(C28)&amp;"!$B$9:$B$39"),0))</f>
        <v>1.6</v>
      </c>
      <c r="G36" s="125">
        <f ca="1">INDEX(INDIRECT("resultat"&amp;COLUMN(D28) &amp; "!$J$9:$J$39"),MATCH(MoyResultat!$B36,INDIRECT("resultat"&amp;COLUMN(D28)&amp;"!$B$9:$B$39"),0))</f>
        <v>1.6</v>
      </c>
      <c r="H36" s="64">
        <f t="shared" ca="1" si="1"/>
        <v>3.8499999999999996</v>
      </c>
    </row>
    <row r="37" spans="1:8" ht="20.100000000000001" customHeight="1" x14ac:dyDescent="0.25">
      <c r="A37" s="13">
        <f t="shared" ca="1" si="0"/>
        <v>3</v>
      </c>
      <c r="B37" s="14" t="s">
        <v>69</v>
      </c>
      <c r="C37" s="103" t="str">
        <f>INDEX(resultat1!$C$9:$C$39,MATCH(MoyResultat!B37,resultat1!$B$9:$B$39,0))</f>
        <v>F</v>
      </c>
      <c r="D37" s="125">
        <f>INDEX(resultat1!$J$9:$J$39,MATCH(MoyResultat!B37,resultat1!$B$9:$B$39,0))</f>
        <v>8.6</v>
      </c>
      <c r="E37" s="125">
        <f ca="1">INDEX(INDIRECT("resultat"&amp;COLUMN(B29) &amp; "!$J$9:$J$39"),MATCH(MoyResultat!$B37,INDIRECT("resultat"&amp;COLUMN(B29)&amp;"!$B$9:$B$39"),0))</f>
        <v>10</v>
      </c>
      <c r="F37" s="125">
        <f ca="1">INDEX(INDIRECT("resultat"&amp;COLUMN(C29) &amp; "!$J$9:$J$39"),MATCH(MoyResultat!$B37,INDIRECT("resultat"&amp;COLUMN(C29)&amp;"!$B$9:$B$39"),0))</f>
        <v>10</v>
      </c>
      <c r="G37" s="125">
        <f ca="1">INDEX(INDIRECT("resultat"&amp;COLUMN(D29) &amp; "!$J$9:$J$39"),MATCH(MoyResultat!$B37,INDIRECT("resultat"&amp;COLUMN(D29)&amp;"!$B$9:$B$39"),0))</f>
        <v>10</v>
      </c>
      <c r="H37" s="64">
        <f t="shared" ca="1" si="1"/>
        <v>9.65</v>
      </c>
    </row>
    <row r="38" spans="1:8" s="94" customFormat="1" ht="20.100000000000001" customHeight="1" x14ac:dyDescent="0.25">
      <c r="A38" s="13">
        <f t="shared" ca="1" si="0"/>
        <v>23</v>
      </c>
      <c r="B38" s="14" t="s">
        <v>70</v>
      </c>
      <c r="C38" s="103" t="str">
        <f>INDEX(resultat1!$C$9:$C$39,MATCH(MoyResultat!B38,resultat1!$B$9:$B$39,0))</f>
        <v>G</v>
      </c>
      <c r="D38" s="125">
        <f>INDEX(resultat1!$J$9:$J$39,MATCH(MoyResultat!B38,resultat1!$B$9:$B$39,0))</f>
        <v>5.6</v>
      </c>
      <c r="E38" s="125">
        <f ca="1">INDEX(INDIRECT("resultat"&amp;COLUMN(B30) &amp; "!$J$9:$J$39"),MATCH(MoyResultat!$B38,INDIRECT("resultat"&amp;COLUMN(B30)&amp;"!$B$9:$B$39"),0))</f>
        <v>5</v>
      </c>
      <c r="F38" s="125">
        <f ca="1">INDEX(INDIRECT("resultat"&amp;COLUMN(C30) &amp; "!$J$9:$J$39"),MATCH(MoyResultat!$B38,INDIRECT("resultat"&amp;COLUMN(C30)&amp;"!$B$9:$B$39"),0))</f>
        <v>3.6</v>
      </c>
      <c r="G38" s="125">
        <f ca="1">INDEX(INDIRECT("resultat"&amp;COLUMN(D30) &amp; "!$J$9:$J$39"),MATCH(MoyResultat!$B38,INDIRECT("resultat"&amp;COLUMN(D30)&amp;"!$B$9:$B$39"),0))</f>
        <v>3.6</v>
      </c>
      <c r="H38" s="64">
        <f t="shared" ca="1" si="1"/>
        <v>4.45</v>
      </c>
    </row>
    <row r="39" spans="1:8" ht="20.100000000000001" customHeight="1" x14ac:dyDescent="0.25">
      <c r="A39" s="13">
        <f t="shared" ca="1" si="0"/>
        <v>20</v>
      </c>
      <c r="B39" s="14" t="s">
        <v>71</v>
      </c>
      <c r="C39" s="103" t="str">
        <f>INDEX(resultat1!$C$9:$C$39,MATCH(MoyResultat!B39,resultat1!$B$9:$B$39,0))</f>
        <v>F</v>
      </c>
      <c r="D39" s="125">
        <f>INDEX(resultat1!$J$9:$J$39,MATCH(MoyResultat!B39,resultat1!$B$9:$B$39,0))</f>
        <v>3.8</v>
      </c>
      <c r="E39" s="125">
        <f ca="1">INDEX(INDIRECT("resultat"&amp;COLUMN(B31) &amp; "!$J$9:$J$39"),MATCH(MoyResultat!$B39,INDIRECT("resultat"&amp;COLUMN(B31)&amp;"!$B$9:$B$39"),0))</f>
        <v>6.6</v>
      </c>
      <c r="F39" s="125">
        <f ca="1">INDEX(INDIRECT("resultat"&amp;COLUMN(C31) &amp; "!$J$9:$J$39"),MATCH(MoyResultat!$B39,INDIRECT("resultat"&amp;COLUMN(C31)&amp;"!$B$9:$B$39"),0))</f>
        <v>6.8</v>
      </c>
      <c r="G39" s="125">
        <f ca="1">INDEX(INDIRECT("resultat"&amp;COLUMN(D31) &amp; "!$J$9:$J$39"),MATCH(MoyResultat!$B39,INDIRECT("resultat"&amp;COLUMN(D31)&amp;"!$B$9:$B$39"),0))</f>
        <v>6.8</v>
      </c>
      <c r="H39" s="64">
        <f t="shared" ca="1" si="1"/>
        <v>6</v>
      </c>
    </row>
    <row r="40" spans="1:8" ht="20.100000000000001" hidden="1" customHeight="1" x14ac:dyDescent="0.25">
      <c r="A40" s="13" t="str">
        <f t="shared" ref="A40:A46" ca="1" si="2">IFERROR(RANK(H40,$H$9:$H$46),"")</f>
        <v/>
      </c>
      <c r="B40" s="65"/>
      <c r="C40" s="103" t="e">
        <f>INDEX(resultat1!$C$9:$C$39,MATCH(MoyResultat!B40,resultat1!$B$9:$B$39,0))</f>
        <v>#N/A</v>
      </c>
      <c r="D40" s="16" t="e">
        <f>INDEX(resultat1!$J$9:$J$39,MATCH(MoyResultat!B40,resultat1!$B$9:$B$39,0))</f>
        <v>#N/A</v>
      </c>
      <c r="E40" s="16" t="e">
        <f ca="1">INDEX(INDIRECT("resultat"&amp;COLUMN(B32) &amp; "!$J$9:$J$39"),MATCH(MoyResultat!$B40,INDIRECT("resultat"&amp;COLUMN(B32)&amp;"!$B$9:$B$39"),0))</f>
        <v>#N/A</v>
      </c>
      <c r="F40" s="16" t="e">
        <f ca="1">INDEX(INDIRECT("resultat"&amp;COLUMN(C32) &amp; "!$J$9:$J$39"),MATCH(MoyResultat!$B40,INDIRECT("resultat"&amp;COLUMN(C32)&amp;"!$B$9:$B$39"),0))</f>
        <v>#N/A</v>
      </c>
      <c r="G40" s="16" t="e">
        <f ca="1">INDEX(INDIRECT("resultat"&amp;COLUMN(D32) &amp; "!$J$9:$J$39"),MATCH(MoyResultat!$B40,INDIRECT("resultat"&amp;COLUMN(D32)&amp;"!$B$9:$B$39"),0))</f>
        <v>#N/A</v>
      </c>
      <c r="H40" s="64" t="str">
        <f t="shared" ref="H40:H46" ca="1" si="3">IFERROR((AVERAGE(D40:F40)+G40)/2,"")</f>
        <v/>
      </c>
    </row>
    <row r="41" spans="1:8" ht="20.100000000000001" hidden="1" customHeight="1" x14ac:dyDescent="0.25">
      <c r="A41" s="13" t="str">
        <f t="shared" ca="1" si="2"/>
        <v/>
      </c>
      <c r="B41" s="65"/>
      <c r="C41" s="103" t="e">
        <f>INDEX(resultat1!$C$9:$C$39,MATCH(MoyResultat!B41,resultat1!$B$9:$B$39,0))</f>
        <v>#N/A</v>
      </c>
      <c r="D41" s="16" t="e">
        <f>INDEX(resultat1!$J$9:$J$39,MATCH(MoyResultat!B41,resultat1!$B$9:$B$39,0))</f>
        <v>#N/A</v>
      </c>
      <c r="E41" s="16" t="e">
        <f ca="1">INDEX(INDIRECT("resultat"&amp;COLUMN(B33) &amp; "!$J$9:$J$39"),MATCH(MoyResultat!$B41,INDIRECT("resultat"&amp;COLUMN(B33)&amp;"!$B$9:$B$39"),0))</f>
        <v>#N/A</v>
      </c>
      <c r="F41" s="16" t="e">
        <f ca="1">INDEX(INDIRECT("resultat"&amp;COLUMN(C33) &amp; "!$J$9:$J$39"),MATCH(MoyResultat!$B41,INDIRECT("resultat"&amp;COLUMN(C33)&amp;"!$B$9:$B$39"),0))</f>
        <v>#N/A</v>
      </c>
      <c r="G41" s="16" t="e">
        <f ca="1">INDEX(INDIRECT("resultat"&amp;COLUMN(D33) &amp; "!$J$9:$J$39"),MATCH(MoyResultat!$B41,INDIRECT("resultat"&amp;COLUMN(D33)&amp;"!$B$9:$B$39"),0))</f>
        <v>#N/A</v>
      </c>
      <c r="H41" s="64" t="str">
        <f t="shared" ca="1" si="3"/>
        <v/>
      </c>
    </row>
    <row r="42" spans="1:8" ht="20.100000000000001" hidden="1" customHeight="1" x14ac:dyDescent="0.25">
      <c r="A42" s="13" t="str">
        <f t="shared" ca="1" si="2"/>
        <v/>
      </c>
      <c r="B42" s="65" t="s">
        <v>12</v>
      </c>
      <c r="C42" s="103" t="e">
        <f>INDEX(resultat1!$C$9:$C$39,MATCH(MoyResultat!B42,resultat1!$B$9:$B$39,0))</f>
        <v>#N/A</v>
      </c>
      <c r="D42" s="16" t="e">
        <f>INDEX(resultat1!$J$9:$J$39,MATCH(MoyResultat!B42,resultat1!$B$9:$B$39,0))</f>
        <v>#N/A</v>
      </c>
      <c r="E42" s="16" t="e">
        <f ca="1">INDEX(INDIRECT("resultat"&amp;COLUMN(B34) &amp; "!$J$9:$J$39"),MATCH(MoyResultat!$B42,INDIRECT("resultat"&amp;COLUMN(B34)&amp;"!$B$9:$B$39"),0))</f>
        <v>#N/A</v>
      </c>
      <c r="F42" s="16" t="e">
        <f ca="1">INDEX(INDIRECT("resultat"&amp;COLUMN(C34) &amp; "!$J$9:$J$39"),MATCH(MoyResultat!$B42,INDIRECT("resultat"&amp;COLUMN(C34)&amp;"!$B$9:$B$39"),0))</f>
        <v>#N/A</v>
      </c>
      <c r="G42" s="16" t="e">
        <f ca="1">INDEX(INDIRECT("resultat"&amp;COLUMN(D34) &amp; "!$J$9:$J$39"),MATCH(MoyResultat!$B42,INDIRECT("resultat"&amp;COLUMN(D34)&amp;"!$B$9:$B$39"),0))</f>
        <v>#N/A</v>
      </c>
      <c r="H42" s="64" t="str">
        <f t="shared" ca="1" si="3"/>
        <v/>
      </c>
    </row>
    <row r="43" spans="1:8" ht="20.100000000000001" hidden="1" customHeight="1" x14ac:dyDescent="0.25">
      <c r="A43" s="13" t="str">
        <f t="shared" ca="1" si="2"/>
        <v/>
      </c>
      <c r="B43" s="65" t="s">
        <v>13</v>
      </c>
      <c r="C43" s="103" t="e">
        <f>INDEX(resultat1!$C$9:$C$39,MATCH(MoyResultat!B43,resultat1!$B$9:$B$39,0))</f>
        <v>#N/A</v>
      </c>
      <c r="D43" s="16" t="e">
        <f>INDEX(resultat1!$J$9:$J$39,MATCH(MoyResultat!B43,resultat1!$B$9:$B$39,0))</f>
        <v>#N/A</v>
      </c>
      <c r="E43" s="16" t="e">
        <f ca="1">INDEX(INDIRECT("resultat"&amp;COLUMN(B35) &amp; "!$J$9:$J$39"),MATCH(MoyResultat!$B43,INDIRECT("resultat"&amp;COLUMN(B35)&amp;"!$B$9:$B$39"),0))</f>
        <v>#N/A</v>
      </c>
      <c r="F43" s="16" t="e">
        <f ca="1">INDEX(INDIRECT("resultat"&amp;COLUMN(C35) &amp; "!$J$9:$J$39"),MATCH(MoyResultat!$B43,INDIRECT("resultat"&amp;COLUMN(C35)&amp;"!$B$9:$B$39"),0))</f>
        <v>#N/A</v>
      </c>
      <c r="G43" s="16" t="e">
        <f ca="1">INDEX(INDIRECT("resultat"&amp;COLUMN(D35) &amp; "!$J$9:$J$39"),MATCH(MoyResultat!$B43,INDIRECT("resultat"&amp;COLUMN(D35)&amp;"!$B$9:$B$39"),0))</f>
        <v>#N/A</v>
      </c>
      <c r="H43" s="64" t="str">
        <f t="shared" ca="1" si="3"/>
        <v/>
      </c>
    </row>
    <row r="44" spans="1:8" ht="20.100000000000001" hidden="1" customHeight="1" x14ac:dyDescent="0.25">
      <c r="A44" s="13" t="str">
        <f t="shared" ca="1" si="2"/>
        <v/>
      </c>
      <c r="B44" s="14" t="s">
        <v>14</v>
      </c>
      <c r="C44" s="103" t="e">
        <f>INDEX(resultat1!$C$9:$C$39,MATCH(MoyResultat!B44,resultat1!$B$9:$B$39,0))</f>
        <v>#N/A</v>
      </c>
      <c r="D44" s="16" t="e">
        <f>INDEX(resultat1!$J$9:$J$39,MATCH(MoyResultat!B44,resultat1!$B$9:$B$39,0))</f>
        <v>#N/A</v>
      </c>
      <c r="E44" s="16" t="e">
        <f ca="1">INDEX(INDIRECT("resultat"&amp;COLUMN(B36) &amp; "!$J$9:$J$39"),MATCH(MoyResultat!$B44,INDIRECT("resultat"&amp;COLUMN(B36)&amp;"!$B$9:$B$39"),0))</f>
        <v>#N/A</v>
      </c>
      <c r="F44" s="16" t="e">
        <f ca="1">INDEX(INDIRECT("resultat"&amp;COLUMN(C36) &amp; "!$J$9:$J$39"),MATCH(MoyResultat!$B44,INDIRECT("resultat"&amp;COLUMN(C36)&amp;"!$B$9:$B$39"),0))</f>
        <v>#N/A</v>
      </c>
      <c r="G44" s="16" t="e">
        <f ca="1">INDEX(INDIRECT("resultat"&amp;COLUMN(D36) &amp; "!$J$9:$J$39"),MATCH(MoyResultat!$B44,INDIRECT("resultat"&amp;COLUMN(D36)&amp;"!$B$9:$B$39"),0))</f>
        <v>#N/A</v>
      </c>
      <c r="H44" s="64" t="str">
        <f t="shared" ca="1" si="3"/>
        <v/>
      </c>
    </row>
    <row r="45" spans="1:8" ht="20.100000000000001" hidden="1" customHeight="1" x14ac:dyDescent="0.25">
      <c r="A45" s="13" t="str">
        <f t="shared" ca="1" si="2"/>
        <v/>
      </c>
      <c r="B45" s="14"/>
      <c r="C45" s="60"/>
      <c r="D45" s="16" t="e">
        <f>INDEX(resultat1!$J$9:$J$39,MATCH(MoyResultat!B45,resultat1!$B$9:$B$39,0))</f>
        <v>#N/A</v>
      </c>
      <c r="E45" s="16" t="e">
        <f ca="1">INDEX(INDIRECT("resultat"&amp;COLUMN(B37) &amp; "!$J$9:$J$39"),MATCH(MoyResultat!$B45,INDIRECT("resultat"&amp;COLUMN(B37)&amp;"!$B$9:$B$39"),0))</f>
        <v>#N/A</v>
      </c>
      <c r="F45" s="16" t="e">
        <f ca="1">INDEX(INDIRECT("resultat"&amp;COLUMN(C37) &amp; "!$J$9:$J$39"),MATCH(MoyResultat!$B45,INDIRECT("resultat"&amp;COLUMN(C37)&amp;"!$B$9:$B$39"),0))</f>
        <v>#N/A</v>
      </c>
      <c r="G45" s="16" t="e">
        <f ca="1">INDEX(INDIRECT("resultat"&amp;COLUMN(D37) &amp; "!$J$9:$J$39"),MATCH(MoyResultat!$B45,INDIRECT("resultat"&amp;COLUMN(D37)&amp;"!$B$9:$B$39"),0))</f>
        <v>#N/A</v>
      </c>
      <c r="H45" s="64" t="str">
        <f t="shared" ca="1" si="3"/>
        <v/>
      </c>
    </row>
    <row r="46" spans="1:8" ht="20.100000000000001" hidden="1" customHeight="1" x14ac:dyDescent="0.3">
      <c r="A46" s="13" t="str">
        <f t="shared" ca="1" si="2"/>
        <v/>
      </c>
      <c r="B46" s="66"/>
      <c r="C46" s="67"/>
      <c r="D46" s="16" t="e">
        <f>INDEX(resultat1!$J$9:$J$39,MATCH(MoyResultat!B46,resultat1!$B$9:$B$39,0))</f>
        <v>#N/A</v>
      </c>
      <c r="E46" s="16" t="e">
        <f ca="1">INDEX(INDIRECT("resultat"&amp;COLUMN(B38) &amp; "!$J$9:$J$39"),MATCH(MoyResultat!$B46,INDIRECT("resultat"&amp;COLUMN(B38)&amp;"!$B$9:$B$39"),0))</f>
        <v>#N/A</v>
      </c>
      <c r="F46" s="16" t="e">
        <f ca="1">INDEX(INDIRECT("resultat"&amp;COLUMN(C38) &amp; "!$J$9:$J$39"),MATCH(MoyResultat!$B46,INDIRECT("resultat"&amp;COLUMN(C38)&amp;"!$B$9:$B$39"),0))</f>
        <v>#N/A</v>
      </c>
      <c r="G46" s="16" t="e">
        <f ca="1">INDEX(INDIRECT("resultat"&amp;COLUMN(D38) &amp; "!$J$9:$J$39"),MATCH(MoyResultat!$B46,INDIRECT("resultat"&amp;COLUMN(D38)&amp;"!$B$9:$B$39"),0))</f>
        <v>#N/A</v>
      </c>
      <c r="H46" s="64" t="str">
        <f t="shared" ca="1" si="3"/>
        <v/>
      </c>
    </row>
    <row r="47" spans="1:8" ht="20.100000000000001" customHeight="1" x14ac:dyDescent="0.25">
      <c r="A47" s="70"/>
      <c r="B47" s="71"/>
      <c r="C47" s="72"/>
      <c r="D47" s="73"/>
      <c r="E47" s="74"/>
      <c r="F47" s="74"/>
      <c r="G47" s="74"/>
      <c r="H47" s="96"/>
    </row>
    <row r="48" spans="1:8" ht="20.100000000000001" hidden="1" customHeight="1" thickTop="1" thickBot="1" x14ac:dyDescent="0.3">
      <c r="A48" s="29"/>
      <c r="B48" s="121"/>
      <c r="C48" s="122"/>
      <c r="D48" s="9" t="s">
        <v>29</v>
      </c>
      <c r="E48" s="10" t="s">
        <v>30</v>
      </c>
      <c r="F48" s="32" t="s">
        <v>31</v>
      </c>
      <c r="G48" s="33"/>
    </row>
    <row r="49" spans="1:8" ht="20.100000000000001" hidden="1" customHeight="1" thickTop="1" x14ac:dyDescent="0.25">
      <c r="A49" s="29"/>
      <c r="B49" s="123" t="s">
        <v>28</v>
      </c>
      <c r="C49" s="124"/>
      <c r="D49" s="98">
        <f>COUNTIF($C$9:$C$39,"G")</f>
        <v>19</v>
      </c>
      <c r="E49" s="98">
        <f>COUNTIF($C$9:$C$46,"F")</f>
        <v>12</v>
      </c>
      <c r="F49" s="98">
        <f>SUM(D49:E49)</f>
        <v>31</v>
      </c>
      <c r="G49" s="39"/>
    </row>
    <row r="50" spans="1:8" ht="20.100000000000001" hidden="1" customHeight="1" x14ac:dyDescent="0.25">
      <c r="A50" s="29"/>
      <c r="B50" s="117" t="s">
        <v>17</v>
      </c>
      <c r="C50" s="118"/>
      <c r="D50" s="99" t="str">
        <f>IFERROR(COUNTIFS(#REF!,"&gt;-1",$C$9:$C$46,"G"),"")</f>
        <v/>
      </c>
      <c r="E50" s="99" t="e">
        <f>COUNTIFS(#REF!,"&gt;-1",$C$9:$C$46,"F")</f>
        <v>#REF!</v>
      </c>
      <c r="F50" s="99" t="e">
        <f>SUM(D50:E50)</f>
        <v>#REF!</v>
      </c>
      <c r="G50" s="39"/>
      <c r="H50" s="29"/>
    </row>
    <row r="51" spans="1:8" ht="20.100000000000001" hidden="1" customHeight="1" x14ac:dyDescent="0.25">
      <c r="A51" s="29"/>
      <c r="B51" s="117" t="s">
        <v>18</v>
      </c>
      <c r="C51" s="118"/>
      <c r="D51" s="99" t="e">
        <f>D49-D50</f>
        <v>#VALUE!</v>
      </c>
      <c r="E51" s="99" t="e">
        <f>E49-E50</f>
        <v>#REF!</v>
      </c>
      <c r="F51" s="99" t="e">
        <f>F49-F50</f>
        <v>#REF!</v>
      </c>
      <c r="G51" s="39"/>
      <c r="H51" s="29"/>
    </row>
    <row r="52" spans="1:8" ht="20.100000000000001" hidden="1" customHeight="1" x14ac:dyDescent="0.25">
      <c r="A52" s="8"/>
      <c r="B52" s="117" t="s">
        <v>19</v>
      </c>
      <c r="C52" s="118"/>
      <c r="D52" s="99" t="e">
        <f>COUNTIFS(#REF!,"&gt;-1",$H$9:$H$46,"&gt;=5",$C$9:$C$46,"G")</f>
        <v>#REF!</v>
      </c>
      <c r="E52" s="99" t="e">
        <f>COUNTIFS(#REF!,"&gt;-1",$H$9:$H$46,"&gt;=5",$C$9:$C$46,"F")</f>
        <v>#REF!</v>
      </c>
      <c r="F52" s="99" t="e">
        <f>SUM(D52:E52)</f>
        <v>#REF!</v>
      </c>
      <c r="G52" s="44"/>
      <c r="H52" s="8"/>
    </row>
    <row r="53" spans="1:8" ht="20.100000000000001" hidden="1" customHeight="1" thickBot="1" x14ac:dyDescent="0.3">
      <c r="A53" s="8"/>
      <c r="B53" s="119" t="s">
        <v>20</v>
      </c>
      <c r="C53" s="120"/>
      <c r="D53" s="100" t="str">
        <f>IFERROR(D52/D50,"")</f>
        <v/>
      </c>
      <c r="E53" s="100" t="str">
        <f>IFERROR(E52/E50,"")</f>
        <v/>
      </c>
      <c r="F53" s="100" t="str">
        <f>IFERROR(F52/F50,"")</f>
        <v/>
      </c>
      <c r="G53" s="44"/>
    </row>
    <row r="54" spans="1:8" ht="20.100000000000001" hidden="1" customHeight="1" thickTop="1" x14ac:dyDescent="0.25">
      <c r="A54" s="8"/>
      <c r="B54" s="88"/>
      <c r="C54" s="30"/>
      <c r="D54" s="89"/>
      <c r="E54" s="89"/>
      <c r="F54" s="89"/>
      <c r="G54" s="31"/>
      <c r="H54" s="87"/>
    </row>
    <row r="55" spans="1:8" ht="20.100000000000001" customHeight="1" x14ac:dyDescent="0.25">
      <c r="A55" s="8"/>
      <c r="B55" s="88"/>
      <c r="C55" s="30"/>
      <c r="D55" s="89"/>
      <c r="E55" s="89"/>
      <c r="F55" s="89"/>
      <c r="G55" s="31"/>
      <c r="H55" s="87"/>
    </row>
    <row r="56" spans="1:8" ht="20.100000000000001" customHeight="1" x14ac:dyDescent="0.25">
      <c r="A56" s="8"/>
      <c r="B56" s="8"/>
      <c r="C56" s="82"/>
      <c r="D56" s="8"/>
      <c r="E56" s="8"/>
      <c r="F56" s="8"/>
      <c r="G56" s="8"/>
      <c r="H56" s="8"/>
    </row>
    <row r="57" spans="1:8" ht="20.100000000000001" customHeight="1" x14ac:dyDescent="0.25">
      <c r="A57" s="8"/>
      <c r="B57" s="90" t="s">
        <v>21</v>
      </c>
      <c r="C57" s="90"/>
      <c r="D57" s="91"/>
      <c r="E57" s="91"/>
      <c r="F57" s="91"/>
      <c r="G57" s="91"/>
      <c r="H57" s="91"/>
    </row>
    <row r="58" spans="1:8" ht="20.100000000000001" customHeight="1" x14ac:dyDescent="0.25">
      <c r="A58" s="8"/>
      <c r="B58" s="90"/>
      <c r="C58" s="90"/>
      <c r="D58" s="91"/>
      <c r="E58" s="91"/>
      <c r="F58" s="91"/>
      <c r="G58" s="91"/>
      <c r="H58" s="91"/>
    </row>
    <row r="59" spans="1:8" ht="20.100000000000001" customHeight="1" x14ac:dyDescent="0.25">
      <c r="A59" s="8"/>
      <c r="B59" s="82"/>
      <c r="C59" s="82"/>
      <c r="D59" s="8"/>
      <c r="E59" s="8"/>
      <c r="F59" s="8"/>
      <c r="G59" s="42"/>
      <c r="H59" s="8"/>
    </row>
    <row r="60" spans="1:8" ht="20.100000000000001" customHeight="1" x14ac:dyDescent="0.25">
      <c r="A60" s="8"/>
      <c r="B60" s="82"/>
      <c r="C60" s="82"/>
      <c r="D60" s="82"/>
      <c r="E60" s="82"/>
      <c r="F60" s="82"/>
      <c r="G60" s="82"/>
      <c r="H60" s="8"/>
    </row>
    <row r="61" spans="1:8" ht="12" customHeight="1" x14ac:dyDescent="0.2"/>
    <row r="62" spans="1:8" ht="12" customHeight="1" x14ac:dyDescent="0.2"/>
    <row r="63" spans="1:8" x14ac:dyDescent="0.2">
      <c r="D63" s="101"/>
      <c r="E63" s="101"/>
      <c r="F63" s="101"/>
      <c r="G63" s="101" t="s">
        <v>32</v>
      </c>
      <c r="H63" s="101"/>
    </row>
    <row r="64" spans="1:8" x14ac:dyDescent="0.2">
      <c r="D64" s="101"/>
      <c r="E64" s="101"/>
      <c r="F64" s="101" t="s">
        <v>20</v>
      </c>
      <c r="G64" s="102">
        <v>0.63</v>
      </c>
      <c r="H64" s="101"/>
    </row>
    <row r="65" spans="4:8" x14ac:dyDescent="0.2">
      <c r="D65" s="101"/>
      <c r="E65" s="101"/>
      <c r="F65" s="101"/>
      <c r="G65" s="101"/>
      <c r="H65" s="101"/>
    </row>
    <row r="66" spans="4:8" x14ac:dyDescent="0.2">
      <c r="D66" s="101"/>
      <c r="E66" s="101"/>
      <c r="F66" s="101"/>
      <c r="G66" s="101"/>
      <c r="H66" s="101"/>
    </row>
  </sheetData>
  <mergeCells count="10">
    <mergeCell ref="B50:C50"/>
    <mergeCell ref="B51:C51"/>
    <mergeCell ref="B52:C52"/>
    <mergeCell ref="B53:C53"/>
    <mergeCell ref="B1:F1"/>
    <mergeCell ref="B2:D2"/>
    <mergeCell ref="B3:D3"/>
    <mergeCell ref="A6:H6"/>
    <mergeCell ref="B48:C48"/>
    <mergeCell ref="B49:C49"/>
  </mergeCells>
  <conditionalFormatting sqref="D52:F52">
    <cfRule type="expression" dxfId="1" priority="1" stopIfTrue="1">
      <formula>$H$9:$H$46=""</formula>
    </cfRule>
  </conditionalFormatting>
  <conditionalFormatting sqref="D50:F51">
    <cfRule type="expression" dxfId="0" priority="2" stopIfTrue="1">
      <formula>#REF!=""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resultat1</vt:lpstr>
      <vt:lpstr>resultat2</vt:lpstr>
      <vt:lpstr>resultat3</vt:lpstr>
      <vt:lpstr>resultat4</vt:lpstr>
      <vt:lpstr>MoyResultat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2021-05-09T12:41:08Z</dcterms:modified>
</cp:coreProperties>
</file>