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13_ncr:1_{832E0558-2F97-41C2-AF3A-E2CD0D26F8E8}" xr6:coauthVersionLast="45" xr6:coauthVersionMax="45" xr10:uidLastSave="{00000000-0000-0000-0000-000000000000}"/>
  <bookViews>
    <workbookView xWindow="-120" yWindow="-120" windowWidth="24240" windowHeight="13740" activeTab="1" xr2:uid="{DB453A52-A557-474C-96F3-C26D47D9E3FE}"/>
  </bookViews>
  <sheets>
    <sheet name="Infos" sheetId="2" r:id="rId1"/>
    <sheet name="Calculs" sheetId="1" r:id="rId2"/>
  </sheets>
  <definedNames>
    <definedName name="début">Calculs!$K$2</definedName>
    <definedName name="fériés">Infos!$C$6:$E$16</definedName>
    <definedName name="fin">Calculs!$K$3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F8" i="1"/>
  <c r="C7" i="1"/>
  <c r="F7" i="1" s="1"/>
  <c r="C6" i="1"/>
  <c r="F6" i="1" s="1"/>
  <c r="K4" i="1"/>
  <c r="C4" i="1"/>
  <c r="F4" i="1" s="1"/>
  <c r="C5" i="1"/>
  <c r="F5" i="1" s="1"/>
  <c r="D18" i="2"/>
  <c r="D16" i="2"/>
  <c r="D15" i="2"/>
  <c r="D14" i="2"/>
  <c r="D13" i="2"/>
  <c r="D12" i="2"/>
  <c r="D9" i="2"/>
  <c r="D8" i="2"/>
  <c r="D6" i="2"/>
  <c r="E5" i="2"/>
  <c r="E18" i="2" s="1"/>
  <c r="C5" i="2"/>
  <c r="C16" i="2" s="1"/>
  <c r="D3" i="2"/>
  <c r="D17" i="2" s="1"/>
  <c r="C9" i="2" l="1"/>
  <c r="C3" i="2"/>
  <c r="C17" i="2" s="1"/>
  <c r="C6" i="2"/>
  <c r="C14" i="2"/>
  <c r="C18" i="2"/>
  <c r="C13" i="2"/>
  <c r="C15" i="2"/>
  <c r="E9" i="2"/>
  <c r="E13" i="2"/>
  <c r="D7" i="2"/>
  <c r="E8" i="2"/>
  <c r="E12" i="2"/>
  <c r="E16" i="2"/>
  <c r="E3" i="2"/>
  <c r="E15" i="2"/>
  <c r="E6" i="2"/>
  <c r="C8" i="2"/>
  <c r="C12" i="2"/>
  <c r="E14" i="2"/>
  <c r="C7" i="2" l="1"/>
  <c r="E7" i="2"/>
  <c r="E17" i="2"/>
  <c r="D10" i="2"/>
  <c r="D11" i="2"/>
  <c r="C10" i="2"/>
  <c r="C11" i="2"/>
  <c r="E10" i="2" l="1"/>
  <c r="D4" i="1" s="1"/>
  <c r="G4" i="1" s="1"/>
  <c r="E11" i="2"/>
  <c r="D5" i="1" s="1"/>
  <c r="G5" i="1" s="1"/>
  <c r="C3" i="1"/>
  <c r="F3" i="1" s="1"/>
  <c r="C2" i="1"/>
  <c r="F2" i="1" s="1"/>
  <c r="D6" i="1" l="1"/>
  <c r="G6" i="1" s="1"/>
  <c r="D8" i="1"/>
  <c r="G8" i="1" s="1"/>
  <c r="D2" i="1"/>
  <c r="G2" i="1" s="1"/>
  <c r="D3" i="1"/>
  <c r="G3" i="1" s="1"/>
  <c r="D7" i="1"/>
  <c r="G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Jean-Eric Pelouas</author>
  </authors>
  <commentList>
    <comment ref="B17" authorId="0" shapeId="0" xr:uid="{48B57595-468A-4A99-904F-B1346CDA80C9}">
      <text>
        <r>
          <rPr>
            <b/>
            <sz val="9"/>
            <color indexed="81"/>
            <rFont val="Tahoma"/>
            <family val="2"/>
          </rPr>
          <t>Jean-Eric Pelouas:</t>
        </r>
        <r>
          <rPr>
            <sz val="9"/>
            <color indexed="81"/>
            <rFont val="Tahoma"/>
            <family val="2"/>
          </rPr>
          <t xml:space="preserve">
Alsace &amp; Moselle</t>
        </r>
      </text>
    </comment>
    <comment ref="B18" authorId="0" shapeId="0" xr:uid="{383E3DFF-6141-4F70-91CC-55A2BA3D1EF8}">
      <text>
        <r>
          <rPr>
            <b/>
            <sz val="9"/>
            <color indexed="81"/>
            <rFont val="Tahoma"/>
            <family val="2"/>
          </rPr>
          <t>Jean-Eric Pelouas:</t>
        </r>
        <r>
          <rPr>
            <sz val="9"/>
            <color indexed="81"/>
            <rFont val="Tahoma"/>
            <family val="2"/>
          </rPr>
          <t xml:space="preserve">
Alsace &amp; Moselle</t>
        </r>
      </text>
    </comment>
  </commentList>
</comments>
</file>

<file path=xl/sharedStrings.xml><?xml version="1.0" encoding="utf-8"?>
<sst xmlns="http://schemas.openxmlformats.org/spreadsheetml/2006/main" count="24" uniqueCount="24">
  <si>
    <t>Années</t>
  </si>
  <si>
    <t>Pâques</t>
  </si>
  <si>
    <t>Jours fériés</t>
  </si>
  <si>
    <t>Jour de l'an</t>
  </si>
  <si>
    <t>Lundi de Pâques</t>
  </si>
  <si>
    <t>Fête du travail</t>
  </si>
  <si>
    <t>Fête de la victoire 1945</t>
  </si>
  <si>
    <t>Jeudi de l'Acsension</t>
  </si>
  <si>
    <t>Lundi de Pentecôte (*)</t>
  </si>
  <si>
    <t>Fête nationale</t>
  </si>
  <si>
    <t>Assomption</t>
  </si>
  <si>
    <t>Toussaint</t>
  </si>
  <si>
    <t>Fête de l'Armistice</t>
  </si>
  <si>
    <t>Noël</t>
  </si>
  <si>
    <t>Vendredi saint</t>
  </si>
  <si>
    <t>Après Noël</t>
  </si>
  <si>
    <t>début</t>
  </si>
  <si>
    <t>fin</t>
  </si>
  <si>
    <t>durée</t>
  </si>
  <si>
    <t>Durée totale</t>
  </si>
  <si>
    <t>Durée travaillée</t>
  </si>
  <si>
    <t>Début</t>
  </si>
  <si>
    <t>Fin</t>
  </si>
  <si>
    <t>Heures travaillées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</si>
</sst>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[hh]:mm;@"/>
    <numFmt numFmtId="166" formatCode="d&quot;j&quot;\.hh:mm;@"/>
    <numFmt numFmtId="167" formatCode="h:mm;@"/>
    <numFmt numFmtId="168" formatCode="ddd\ dd/mm/yyyy\ hh:mm"/>
  </numFmts>
  <fonts count="9">
    <font>
      <sz val="10"/>
      <color theme="1"/>
      <name val="Police corps"/>
      <family val="2"/>
    </font>
    <font>
      <i/>
      <sz val="10"/>
      <color rgb="FF7F7F7F"/>
      <name val="Police corps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Police corp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0">
    <xf numFmtId="0" fontId="0" fillId="0" borderId="0" xfId="0"/>
    <xf numFmtId="20" fontId="0" fillId="0" borderId="0" xfId="0" applyNumberFormat="1"/>
    <xf numFmtId="166" fontId="0" fillId="0" borderId="0" xfId="0" applyNumberFormat="1"/>
    <xf numFmtId="0" fontId="2" fillId="0" borderId="0" xfId="2"/>
    <xf numFmtId="167" fontId="0" fillId="0" borderId="0" xfId="0" applyNumberFormat="1"/>
    <xf numFmtId="165" fontId="1" fillId="0" borderId="0" xfId="1" applyNumberFormat="1"/>
    <xf numFmtId="0" fontId="8" fillId="0" borderId="1" xfId="0" applyFont="1" applyBorder="1"/>
    <xf numFmtId="0" fontId="0" fillId="0" borderId="1" xfId="0" applyBorder="1"/>
    <xf numFmtId="168" fontId="0" fillId="0" borderId="0" xfId="0" applyNumberFormat="1"/>
    <xf numFmtId="0" fontId="3" fillId="2" borderId="0" xfId="2" applyFont="1" applyFill="1"/>
    <xf numFmtId="0" fontId="4" fillId="2" borderId="0" xfId="2" applyFont="1" applyFill="1"/>
    <xf numFmtId="0" fontId="5" fillId="2" borderId="0" xfId="2" applyFont="1" applyFill="1" applyAlignment="1">
      <alignment horizontal="centerContinuous"/>
    </xf>
    <xf numFmtId="0" fontId="5" fillId="2" borderId="0" xfId="2" applyFont="1" applyFill="1" applyAlignment="1">
      <alignment horizontal="right"/>
    </xf>
    <xf numFmtId="14" fontId="4" fillId="2" borderId="0" xfId="2" quotePrefix="1" applyNumberFormat="1" applyFont="1" applyFill="1"/>
    <xf numFmtId="0" fontId="3" fillId="2" borderId="0" xfId="2" applyFont="1" applyFill="1" applyAlignment="1">
      <alignment horizontal="center"/>
    </xf>
    <xf numFmtId="0" fontId="5" fillId="2" borderId="1" xfId="2" applyFont="1" applyFill="1" applyBorder="1"/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14" fontId="4" fillId="2" borderId="0" xfId="2" quotePrefix="1" applyNumberFormat="1" applyFont="1" applyFill="1" applyAlignment="1">
      <alignment horizontal="center" vertical="center"/>
    </xf>
    <xf numFmtId="14" fontId="4" fillId="2" borderId="0" xfId="2" applyNumberFormat="1" applyFont="1" applyFill="1" applyAlignment="1">
      <alignment horizontal="center"/>
    </xf>
  </cellXfs>
  <cellStyles count="3">
    <cellStyle name="Explanatory Text" xfId="1" builtinId="53"/>
    <cellStyle name="Normal" xfId="0" builtinId="0"/>
    <cellStyle name="Normal 2" xfId="2" xr:uid="{C77AA87C-00B0-4D55-87D8-FFACD6112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D$5" horiz="1" max="2050" min="2007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1</xdr:row>
          <xdr:rowOff>0</xdr:rowOff>
        </xdr:from>
        <xdr:to>
          <xdr:col>1</xdr:col>
          <xdr:colOff>714375</xdr:colOff>
          <xdr:row>2</xdr:row>
          <xdr:rowOff>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B094EAF-68B4-43A9-B222-C5C432B60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C60C2-3C02-4CF0-A230-E76820DBF55D}">
  <dimension ref="B1:E18"/>
  <sheetViews>
    <sheetView showGridLines="0" workbookViewId="0">
      <selection activeCell="D25" sqref="D25"/>
    </sheetView>
  </sheetViews>
  <sheetFormatPr defaultColWidth="11.42578125" defaultRowHeight="12.75"/>
  <cols>
    <col min="1" max="1" width="11.42578125" style="3"/>
    <col min="2" max="2" width="20.28515625" style="3" bestFit="1" customWidth="1"/>
    <col min="3" max="3" width="11.42578125" style="3"/>
    <col min="4" max="4" width="13.5703125" style="3" bestFit="1" customWidth="1"/>
    <col min="5" max="16384" width="11.42578125" style="3"/>
  </cols>
  <sheetData>
    <row r="1" spans="2:5">
      <c r="B1" s="9" t="s">
        <v>0</v>
      </c>
      <c r="C1" s="9"/>
      <c r="D1" s="9"/>
      <c r="E1" s="9"/>
    </row>
    <row r="2" spans="2:5">
      <c r="B2" s="10"/>
      <c r="C2" s="11" t="s">
        <v>1</v>
      </c>
      <c r="D2" s="11"/>
      <c r="E2" s="11"/>
    </row>
    <row r="3" spans="2:5">
      <c r="B3" s="12"/>
      <c r="C3" s="13">
        <f>ROUND(DATE(C5,4,MOD(234-11*MOD(C5,19),30))/7,0)*7-6</f>
        <v>43576</v>
      </c>
      <c r="D3" s="13">
        <f>ROUND(DATE(D5,4,MOD(234-11*MOD(D5,19),30))/7,0)*7-6</f>
        <v>43933</v>
      </c>
      <c r="E3" s="13">
        <f>ROUND(DATE(E5,4,MOD(234-11*MOD(E5,19),30))/7,0)*7-6</f>
        <v>44290</v>
      </c>
    </row>
    <row r="4" spans="2:5">
      <c r="B4" s="10"/>
      <c r="C4" s="14"/>
      <c r="D4" s="14"/>
      <c r="E4" s="14"/>
    </row>
    <row r="5" spans="2:5">
      <c r="B5" s="15" t="s">
        <v>2</v>
      </c>
      <c r="C5" s="16">
        <f>D5-1</f>
        <v>2019</v>
      </c>
      <c r="D5" s="17">
        <v>2020</v>
      </c>
      <c r="E5" s="16">
        <f>D5+1</f>
        <v>2021</v>
      </c>
    </row>
    <row r="6" spans="2:5">
      <c r="B6" s="10" t="s">
        <v>3</v>
      </c>
      <c r="C6" s="18">
        <f>DATE(C5,1,1)</f>
        <v>43466</v>
      </c>
      <c r="D6" s="18">
        <f>DATE(D5,1,1)</f>
        <v>43831</v>
      </c>
      <c r="E6" s="18">
        <f>DATE(E5,1,1)</f>
        <v>44197</v>
      </c>
    </row>
    <row r="7" spans="2:5">
      <c r="B7" s="10" t="s">
        <v>4</v>
      </c>
      <c r="C7" s="18">
        <f>C3+1</f>
        <v>43577</v>
      </c>
      <c r="D7" s="18">
        <f>D3+1</f>
        <v>43934</v>
      </c>
      <c r="E7" s="18">
        <f>E3+1</f>
        <v>44291</v>
      </c>
    </row>
    <row r="8" spans="2:5">
      <c r="B8" s="10" t="s">
        <v>5</v>
      </c>
      <c r="C8" s="18">
        <f>DATE(C5,5,1)</f>
        <v>43586</v>
      </c>
      <c r="D8" s="18">
        <f>DATE(D5,5,1)</f>
        <v>43952</v>
      </c>
      <c r="E8" s="18">
        <f>DATE(E5,5,1)</f>
        <v>44317</v>
      </c>
    </row>
    <row r="9" spans="2:5">
      <c r="B9" s="10" t="s">
        <v>6</v>
      </c>
      <c r="C9" s="18">
        <f>DATE(C5,5,8)</f>
        <v>43593</v>
      </c>
      <c r="D9" s="18">
        <f>DATE(D5,5,8)</f>
        <v>43959</v>
      </c>
      <c r="E9" s="18">
        <f>DATE(E5,5,8)</f>
        <v>44324</v>
      </c>
    </row>
    <row r="10" spans="2:5">
      <c r="B10" s="10" t="s">
        <v>7</v>
      </c>
      <c r="C10" s="18">
        <f>C7+38</f>
        <v>43615</v>
      </c>
      <c r="D10" s="18">
        <f>D7+38</f>
        <v>43972</v>
      </c>
      <c r="E10" s="18">
        <f>E7+38</f>
        <v>44329</v>
      </c>
    </row>
    <row r="11" spans="2:5">
      <c r="B11" s="10" t="s">
        <v>8</v>
      </c>
      <c r="C11" s="18">
        <f>C7+49</f>
        <v>43626</v>
      </c>
      <c r="D11" s="18">
        <f>D7+49</f>
        <v>43983</v>
      </c>
      <c r="E11" s="18">
        <f>E7+49</f>
        <v>44340</v>
      </c>
    </row>
    <row r="12" spans="2:5">
      <c r="B12" s="10" t="s">
        <v>9</v>
      </c>
      <c r="C12" s="18">
        <f>DATE(C5,7,14)</f>
        <v>43660</v>
      </c>
      <c r="D12" s="18">
        <f>DATE(D5,7,14)</f>
        <v>44026</v>
      </c>
      <c r="E12" s="18">
        <f>DATE(E5,7,14)</f>
        <v>44391</v>
      </c>
    </row>
    <row r="13" spans="2:5">
      <c r="B13" s="10" t="s">
        <v>10</v>
      </c>
      <c r="C13" s="18">
        <f>DATE(C5,8,15)</f>
        <v>43692</v>
      </c>
      <c r="D13" s="18">
        <f>DATE(D5,8,15)</f>
        <v>44058</v>
      </c>
      <c r="E13" s="18">
        <f>DATE(E5,8,15)</f>
        <v>44423</v>
      </c>
    </row>
    <row r="14" spans="2:5">
      <c r="B14" s="10" t="s">
        <v>11</v>
      </c>
      <c r="C14" s="18">
        <f>DATE(C5,11,1)</f>
        <v>43770</v>
      </c>
      <c r="D14" s="18">
        <f>DATE(D5,11,1)</f>
        <v>44136</v>
      </c>
      <c r="E14" s="18">
        <f>DATE(E5,11,1)</f>
        <v>44501</v>
      </c>
    </row>
    <row r="15" spans="2:5">
      <c r="B15" s="10" t="s">
        <v>12</v>
      </c>
      <c r="C15" s="18">
        <f>DATE(C5,11,11)</f>
        <v>43780</v>
      </c>
      <c r="D15" s="18">
        <f>DATE(D5,11,11)</f>
        <v>44146</v>
      </c>
      <c r="E15" s="18">
        <f>DATE(E5,11,11)</f>
        <v>44511</v>
      </c>
    </row>
    <row r="16" spans="2:5">
      <c r="B16" s="10" t="s">
        <v>13</v>
      </c>
      <c r="C16" s="18">
        <f>DATE(C5,12,25)</f>
        <v>43824</v>
      </c>
      <c r="D16" s="18">
        <f>DATE(D5,12,25)</f>
        <v>44190</v>
      </c>
      <c r="E16" s="18">
        <f>DATE(E5,12,25)</f>
        <v>44555</v>
      </c>
    </row>
    <row r="17" spans="2:5">
      <c r="B17" s="10" t="s">
        <v>14</v>
      </c>
      <c r="C17" s="19">
        <f>C3-2</f>
        <v>43574</v>
      </c>
      <c r="D17" s="19">
        <f>D3-2</f>
        <v>43931</v>
      </c>
      <c r="E17" s="19">
        <f>E3-2</f>
        <v>44288</v>
      </c>
    </row>
    <row r="18" spans="2:5">
      <c r="B18" s="10" t="s">
        <v>15</v>
      </c>
      <c r="C18" s="18">
        <f>DATE(C5,12,26)</f>
        <v>43825</v>
      </c>
      <c r="D18" s="18">
        <f>DATE(D5,12,26)</f>
        <v>44191</v>
      </c>
      <c r="E18" s="18">
        <f>DATE(E5,12,26)</f>
        <v>44556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croll Bar 1">
              <controlPr defaultSize="0" print="0" autoPict="0">
                <anchor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1</xdr:col>
                    <xdr:colOff>714375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B7BA-06EC-49F0-B9B8-47E455D92029}">
  <dimension ref="A1:K8"/>
  <sheetViews>
    <sheetView showGridLines="0" tabSelected="1" workbookViewId="0">
      <selection activeCell="B18" sqref="B18"/>
    </sheetView>
  </sheetViews>
  <sheetFormatPr defaultRowHeight="12.75"/>
  <cols>
    <col min="1" max="2" width="19.7109375" bestFit="1" customWidth="1"/>
    <col min="3" max="3" width="12.140625" bestFit="1" customWidth="1"/>
    <col min="4" max="4" width="15.7109375" bestFit="1" customWidth="1"/>
  </cols>
  <sheetData>
    <row r="1" spans="1:11">
      <c r="A1" s="6" t="s">
        <v>21</v>
      </c>
      <c r="B1" s="6" t="s">
        <v>22</v>
      </c>
      <c r="C1" s="6" t="s">
        <v>19</v>
      </c>
      <c r="D1" s="6" t="s">
        <v>20</v>
      </c>
      <c r="J1" s="6" t="s">
        <v>23</v>
      </c>
      <c r="K1" s="7"/>
    </row>
    <row r="2" spans="1:11">
      <c r="A2" s="8">
        <v>43725.875</v>
      </c>
      <c r="B2" s="8">
        <v>43729.75</v>
      </c>
      <c r="C2" s="2">
        <f>B2-A2</f>
        <v>3.875</v>
      </c>
      <c r="D2" s="2">
        <f>(NETWORKDAYS(A2,B2,fériés)-1)*(fin-début)
+IF(NETWORKDAYS(B2,B2,fériés),MEDIAN(MOD(B2,1),fin,début),fin)
-MEDIAN(NETWORKDAYS(A2,A2,fériés)*MOD(A2,1),fin,début)</f>
        <v>1</v>
      </c>
      <c r="F2" s="5">
        <f>C2</f>
        <v>3.875</v>
      </c>
      <c r="G2" s="5">
        <f>D2</f>
        <v>1</v>
      </c>
      <c r="J2" t="s">
        <v>16</v>
      </c>
      <c r="K2" s="1">
        <v>0.375</v>
      </c>
    </row>
    <row r="3" spans="1:11">
      <c r="A3" s="8">
        <v>43725.375</v>
      </c>
      <c r="B3" s="8">
        <v>43729.5</v>
      </c>
      <c r="C3" s="2">
        <f>B3-A3</f>
        <v>4.125</v>
      </c>
      <c r="D3" s="2">
        <f>(NETWORKDAYS(A3,B3,fériés)-1)*(fin-début)
+IF(NETWORKDAYS(B3,B3,fériés),MEDIAN(MOD(B3,1),fin,début),fin)
-MEDIAN(NETWORKDAYS(A3,A3,fériés)*MOD(A3,1),fin,début)</f>
        <v>1.3333333333333335</v>
      </c>
      <c r="F3" s="5">
        <f>C3</f>
        <v>4.125</v>
      </c>
      <c r="G3" s="5">
        <f>D3</f>
        <v>1.3333333333333335</v>
      </c>
      <c r="J3" t="s">
        <v>17</v>
      </c>
      <c r="K3" s="1">
        <v>0.70833333333333337</v>
      </c>
    </row>
    <row r="4" spans="1:11">
      <c r="A4" s="8">
        <v>43823.375</v>
      </c>
      <c r="B4" s="8">
        <v>43825.708333333336</v>
      </c>
      <c r="C4" s="2">
        <f t="shared" ref="C4:C6" si="0">B4-A4</f>
        <v>2.3333333333357587</v>
      </c>
      <c r="D4" s="2">
        <f>(NETWORKDAYS(A4,B4,fériés)-1)*(fin-début)
+IF(NETWORKDAYS(B4,B4,fériés),MEDIAN(MOD(B4,1),fin,début),fin)
-MEDIAN(NETWORKDAYS(A4,A4,fériés)*MOD(A4,1),fin,début)</f>
        <v>0.66666666666666674</v>
      </c>
      <c r="F4" s="5">
        <f t="shared" ref="F4:F6" si="1">C4</f>
        <v>2.3333333333357587</v>
      </c>
      <c r="G4" s="5">
        <f t="shared" ref="G4:G6" si="2">D4</f>
        <v>0.66666666666666674</v>
      </c>
      <c r="J4" t="s">
        <v>18</v>
      </c>
      <c r="K4" s="4">
        <f>fin-début</f>
        <v>0.33333333333333337</v>
      </c>
    </row>
    <row r="5" spans="1:11">
      <c r="A5" s="8">
        <v>43823.375</v>
      </c>
      <c r="B5" s="8">
        <v>43823.708333333336</v>
      </c>
      <c r="C5" s="2">
        <f t="shared" si="0"/>
        <v>0.33333333333575865</v>
      </c>
      <c r="D5" s="2">
        <f>(NETWORKDAYS(A5,B5,fériés)-1)*(fin-début)
+IF(NETWORKDAYS(B5,B5,fériés),MEDIAN(MOD(B5,1),fin,début),fin)
-MEDIAN(NETWORKDAYS(A5,A5,fériés)*MOD(A5,1),fin,début)</f>
        <v>0.33333333333333337</v>
      </c>
      <c r="F5" s="5">
        <f t="shared" si="1"/>
        <v>0.33333333333575865</v>
      </c>
      <c r="G5" s="5">
        <f t="shared" si="2"/>
        <v>0.33333333333333337</v>
      </c>
    </row>
    <row r="6" spans="1:11">
      <c r="A6" s="8">
        <v>43830.375</v>
      </c>
      <c r="B6" s="8">
        <v>43834.708333333336</v>
      </c>
      <c r="C6" s="2">
        <f t="shared" si="0"/>
        <v>4.3333333333357587</v>
      </c>
      <c r="D6" s="2">
        <f>(NETWORKDAYS(A6,B6,fériés)-1)*(fin-début)
+IF(NETWORKDAYS(B6,B6,fériés),MEDIAN(MOD(B6,1),fin,début),fin)
-MEDIAN(NETWORKDAYS(A6,A6,fériés)*MOD(A6,1),fin,début)</f>
        <v>1</v>
      </c>
      <c r="F6" s="5">
        <f t="shared" si="1"/>
        <v>4.3333333333357587</v>
      </c>
      <c r="G6" s="5">
        <f t="shared" si="2"/>
        <v>1</v>
      </c>
    </row>
    <row r="7" spans="1:11">
      <c r="A7" s="8">
        <v>43831.5</v>
      </c>
      <c r="B7" s="8">
        <v>43836.5</v>
      </c>
      <c r="C7" s="2">
        <f t="shared" ref="C7" si="3">B7-A7</f>
        <v>5</v>
      </c>
      <c r="D7" s="2">
        <f>(NETWORKDAYS(A7,B7,fériés)-1)*(fin-début)
+IF(NETWORKDAYS(B7,B7,fériés),MEDIAN(MOD(B7,1),fin,début),fin)
-MEDIAN(NETWORKDAYS(A7,A7,fériés)*MOD(A7,1),fin,début)</f>
        <v>0.79166666666666674</v>
      </c>
      <c r="F7" s="5">
        <f t="shared" ref="F7" si="4">C7</f>
        <v>5</v>
      </c>
      <c r="G7" s="5">
        <f t="shared" ref="G7" si="5">D7</f>
        <v>0.79166666666666674</v>
      </c>
    </row>
    <row r="8" spans="1:11">
      <c r="A8" s="8">
        <v>43584.5</v>
      </c>
      <c r="B8" s="8">
        <v>43598.645833333336</v>
      </c>
      <c r="C8" s="2">
        <f t="shared" ref="C8" si="6">B8-A8</f>
        <v>14.145833333335759</v>
      </c>
      <c r="D8" s="2">
        <f>(NETWORKDAYS(A8,B8,fériés)-1)*(fin-début)
+IF(NETWORKDAYS(B8,B8,fériés),MEDIAN(MOD(B8,1),fin,début),fin)
-MEDIAN(NETWORKDAYS(A8,A8,fériés)*MOD(A8,1),fin,début)</f>
        <v>2.8125000000024256</v>
      </c>
      <c r="F8" s="5">
        <f t="shared" ref="F8" si="7">C8</f>
        <v>14.145833333335759</v>
      </c>
      <c r="G8" s="5">
        <f t="shared" ref="G8" si="8">D8</f>
        <v>2.8125000000024256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Infos</vt:lpstr>
      <vt:lpstr>Calculs</vt:lpstr>
      <vt:lpstr>début</vt:lpstr>
      <vt:lpstr>fériés</vt:lpstr>
      <vt:lpstr>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Jean-Eric</dc:creator>
  <cp:lastModifiedBy>Jean-Eric</cp:lastModifiedBy>
  <dcterms:created xsi:type="dcterms:W3CDTF">2020-01-24T19:51:54Z</dcterms:created>
  <dcterms:modified xsi:type="dcterms:W3CDTF">2020-01-24T20:37:54Z</dcterms:modified>
</cp:coreProperties>
</file>