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rcel\Desktop\"/>
    </mc:Choice>
  </mc:AlternateContent>
  <bookViews>
    <workbookView xWindow="0" yWindow="0" windowWidth="24000" windowHeight="9735"/>
  </bookViews>
  <sheets>
    <sheet name="Carburant" sheetId="1" r:id="rId1"/>
  </sheets>
  <externalReferences>
    <externalReference r:id="rId2"/>
  </externalReferences>
  <definedNames>
    <definedName name="_xlnm._FilterDatabase" localSheetId="0" hidden="1">Carburant!$C$6:$AD$206</definedName>
    <definedName name="_xlnm.Print_Titles" localSheetId="0">Carburant!$5:$7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J19" i="1" s="1"/>
  <c r="R29" i="1" s="1"/>
  <c r="I20" i="1"/>
  <c r="I21" i="1"/>
  <c r="I22" i="1"/>
  <c r="I23" i="1"/>
  <c r="J23" i="1" s="1"/>
  <c r="I24" i="1"/>
  <c r="I25" i="1"/>
  <c r="I26" i="1"/>
  <c r="I27" i="1"/>
  <c r="J27" i="1" s="1"/>
  <c r="I28" i="1"/>
  <c r="I29" i="1"/>
  <c r="I30" i="1"/>
  <c r="I31" i="1"/>
  <c r="J31" i="1" s="1"/>
  <c r="R41" i="1" s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J47" i="1" s="1"/>
  <c r="I48" i="1"/>
  <c r="I49" i="1"/>
  <c r="I50" i="1"/>
  <c r="I51" i="1"/>
  <c r="J51" i="1" s="1"/>
  <c r="I52" i="1"/>
  <c r="I53" i="1"/>
  <c r="I54" i="1"/>
  <c r="I56" i="1"/>
  <c r="I57" i="1"/>
  <c r="I58" i="1"/>
  <c r="I59" i="1"/>
  <c r="J59" i="1" s="1"/>
  <c r="I60" i="1"/>
  <c r="I61" i="1"/>
  <c r="I62" i="1"/>
  <c r="I63" i="1"/>
  <c r="J63" i="1" s="1"/>
  <c r="I64" i="1"/>
  <c r="I65" i="1"/>
  <c r="I66" i="1"/>
  <c r="I67" i="1"/>
  <c r="J67" i="1" s="1"/>
  <c r="I68" i="1"/>
  <c r="I69" i="1"/>
  <c r="I70" i="1"/>
  <c r="I71" i="1"/>
  <c r="J71" i="1" s="1"/>
  <c r="I72" i="1"/>
  <c r="I73" i="1"/>
  <c r="I74" i="1"/>
  <c r="I75" i="1"/>
  <c r="J75" i="1" s="1"/>
  <c r="R75" i="1" s="1"/>
  <c r="I76" i="1"/>
  <c r="I77" i="1"/>
  <c r="I78" i="1"/>
  <c r="I79" i="1"/>
  <c r="J79" i="1" s="1"/>
  <c r="R79" i="1" s="1"/>
  <c r="I80" i="1"/>
  <c r="I81" i="1"/>
  <c r="I82" i="1"/>
  <c r="I83" i="1"/>
  <c r="J83" i="1" s="1"/>
  <c r="R83" i="1" s="1"/>
  <c r="I84" i="1"/>
  <c r="I85" i="1"/>
  <c r="I86" i="1"/>
  <c r="I87" i="1"/>
  <c r="J87" i="1" s="1"/>
  <c r="R87" i="1" s="1"/>
  <c r="I88" i="1"/>
  <c r="I89" i="1"/>
  <c r="I90" i="1"/>
  <c r="I91" i="1"/>
  <c r="J91" i="1" s="1"/>
  <c r="R91" i="1" s="1"/>
  <c r="I92" i="1"/>
  <c r="I93" i="1"/>
  <c r="I94" i="1"/>
  <c r="I95" i="1"/>
  <c r="J95" i="1" s="1"/>
  <c r="I96" i="1"/>
  <c r="I97" i="1"/>
  <c r="I98" i="1"/>
  <c r="I99" i="1"/>
  <c r="J99" i="1" s="1"/>
  <c r="I100" i="1"/>
  <c r="I101" i="1"/>
  <c r="I102" i="1"/>
  <c r="I103" i="1"/>
  <c r="J103" i="1" s="1"/>
  <c r="I104" i="1"/>
  <c r="I105" i="1"/>
  <c r="I106" i="1"/>
  <c r="I107" i="1"/>
  <c r="I108" i="1"/>
  <c r="I109" i="1"/>
  <c r="I110" i="1"/>
  <c r="I111" i="1"/>
  <c r="J111" i="1" s="1"/>
  <c r="I112" i="1"/>
  <c r="I113" i="1"/>
  <c r="I114" i="1"/>
  <c r="I115" i="1"/>
  <c r="J115" i="1" s="1"/>
  <c r="I116" i="1"/>
  <c r="I117" i="1"/>
  <c r="I118" i="1"/>
  <c r="I119" i="1"/>
  <c r="J119" i="1" s="1"/>
  <c r="I120" i="1"/>
  <c r="I121" i="1"/>
  <c r="I122" i="1"/>
  <c r="I123" i="1"/>
  <c r="J123" i="1" s="1"/>
  <c r="I124" i="1"/>
  <c r="I125" i="1"/>
  <c r="I126" i="1"/>
  <c r="I127" i="1"/>
  <c r="J127" i="1" s="1"/>
  <c r="I128" i="1"/>
  <c r="I129" i="1"/>
  <c r="I130" i="1"/>
  <c r="I131" i="1"/>
  <c r="J131" i="1" s="1"/>
  <c r="I132" i="1"/>
  <c r="I133" i="1"/>
  <c r="I134" i="1"/>
  <c r="I135" i="1"/>
  <c r="J135" i="1" s="1"/>
  <c r="I136" i="1"/>
  <c r="I137" i="1"/>
  <c r="I138" i="1"/>
  <c r="I139" i="1"/>
  <c r="J139" i="1" s="1"/>
  <c r="I140" i="1"/>
  <c r="I141" i="1"/>
  <c r="I142" i="1"/>
  <c r="I143" i="1"/>
  <c r="J143" i="1" s="1"/>
  <c r="I144" i="1"/>
  <c r="I145" i="1"/>
  <c r="I146" i="1"/>
  <c r="I147" i="1"/>
  <c r="J147" i="1" s="1"/>
  <c r="I148" i="1"/>
  <c r="I149" i="1"/>
  <c r="I150" i="1"/>
  <c r="I151" i="1"/>
  <c r="J151" i="1" s="1"/>
  <c r="I152" i="1"/>
  <c r="I153" i="1"/>
  <c r="I154" i="1"/>
  <c r="I155" i="1"/>
  <c r="J155" i="1" s="1"/>
  <c r="I156" i="1"/>
  <c r="I157" i="1"/>
  <c r="I158" i="1"/>
  <c r="I159" i="1"/>
  <c r="J159" i="1" s="1"/>
  <c r="I160" i="1"/>
  <c r="I161" i="1"/>
  <c r="I162" i="1"/>
  <c r="I163" i="1"/>
  <c r="J163" i="1" s="1"/>
  <c r="I164" i="1"/>
  <c r="I165" i="1"/>
  <c r="I166" i="1"/>
  <c r="I167" i="1"/>
  <c r="J167" i="1" s="1"/>
  <c r="I168" i="1"/>
  <c r="I169" i="1"/>
  <c r="I170" i="1"/>
  <c r="I171" i="1"/>
  <c r="J171" i="1" s="1"/>
  <c r="I172" i="1"/>
  <c r="I173" i="1"/>
  <c r="I174" i="1"/>
  <c r="I175" i="1"/>
  <c r="J175" i="1" s="1"/>
  <c r="I176" i="1"/>
  <c r="I177" i="1"/>
  <c r="I178" i="1"/>
  <c r="I179" i="1"/>
  <c r="J179" i="1" s="1"/>
  <c r="I180" i="1"/>
  <c r="I181" i="1"/>
  <c r="I182" i="1"/>
  <c r="I183" i="1"/>
  <c r="J183" i="1" s="1"/>
  <c r="I184" i="1"/>
  <c r="I185" i="1"/>
  <c r="I186" i="1"/>
  <c r="I187" i="1"/>
  <c r="J187" i="1" s="1"/>
  <c r="I188" i="1"/>
  <c r="I189" i="1"/>
  <c r="I190" i="1"/>
  <c r="I191" i="1"/>
  <c r="J191" i="1" s="1"/>
  <c r="I192" i="1"/>
  <c r="I193" i="1"/>
  <c r="I194" i="1"/>
  <c r="I195" i="1"/>
  <c r="J195" i="1" s="1"/>
  <c r="R205" i="1" s="1"/>
  <c r="I196" i="1"/>
  <c r="I197" i="1"/>
  <c r="I198" i="1"/>
  <c r="I199" i="1"/>
  <c r="J199" i="1" s="1"/>
  <c r="I200" i="1"/>
  <c r="I201" i="1"/>
  <c r="I202" i="1"/>
  <c r="I203" i="1"/>
  <c r="J203" i="1" s="1"/>
  <c r="I204" i="1"/>
  <c r="I205" i="1"/>
  <c r="J205" i="1" s="1"/>
  <c r="I206" i="1"/>
  <c r="I55" i="1"/>
  <c r="S8" i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B56" i="1"/>
  <c r="C56" i="1"/>
  <c r="E56" i="1"/>
  <c r="F56" i="1"/>
  <c r="G56" i="1"/>
  <c r="W207" i="1"/>
  <c r="U207" i="1"/>
  <c r="W206" i="1"/>
  <c r="U206" i="1"/>
  <c r="Q206" i="1"/>
  <c r="L206" i="1"/>
  <c r="J206" i="1"/>
  <c r="G206" i="1"/>
  <c r="F206" i="1"/>
  <c r="E206" i="1"/>
  <c r="C206" i="1"/>
  <c r="B206" i="1"/>
  <c r="W205" i="1"/>
  <c r="U205" i="1"/>
  <c r="Q205" i="1"/>
  <c r="L205" i="1"/>
  <c r="G205" i="1"/>
  <c r="F205" i="1"/>
  <c r="E205" i="1"/>
  <c r="C205" i="1"/>
  <c r="B205" i="1"/>
  <c r="W204" i="1"/>
  <c r="U204" i="1"/>
  <c r="Q204" i="1"/>
  <c r="L204" i="1"/>
  <c r="J204" i="1"/>
  <c r="G204" i="1"/>
  <c r="F204" i="1"/>
  <c r="E204" i="1"/>
  <c r="C204" i="1"/>
  <c r="B204" i="1"/>
  <c r="W203" i="1"/>
  <c r="U203" i="1"/>
  <c r="Q203" i="1"/>
  <c r="L203" i="1"/>
  <c r="G203" i="1"/>
  <c r="F203" i="1"/>
  <c r="E203" i="1"/>
  <c r="C203" i="1"/>
  <c r="B203" i="1"/>
  <c r="W202" i="1"/>
  <c r="U202" i="1"/>
  <c r="Q202" i="1"/>
  <c r="L202" i="1"/>
  <c r="J202" i="1"/>
  <c r="G202" i="1"/>
  <c r="F202" i="1"/>
  <c r="E202" i="1"/>
  <c r="C202" i="1"/>
  <c r="B202" i="1"/>
  <c r="W201" i="1"/>
  <c r="U201" i="1"/>
  <c r="Q201" i="1"/>
  <c r="L201" i="1"/>
  <c r="J201" i="1"/>
  <c r="G201" i="1"/>
  <c r="F201" i="1"/>
  <c r="E201" i="1"/>
  <c r="C201" i="1"/>
  <c r="B201" i="1"/>
  <c r="W200" i="1"/>
  <c r="U200" i="1"/>
  <c r="Q200" i="1"/>
  <c r="L200" i="1"/>
  <c r="J200" i="1"/>
  <c r="G200" i="1"/>
  <c r="F200" i="1"/>
  <c r="E200" i="1"/>
  <c r="C200" i="1"/>
  <c r="B200" i="1"/>
  <c r="W199" i="1"/>
  <c r="U199" i="1"/>
  <c r="Q199" i="1"/>
  <c r="L199" i="1"/>
  <c r="G199" i="1"/>
  <c r="F199" i="1"/>
  <c r="E199" i="1"/>
  <c r="C199" i="1"/>
  <c r="B199" i="1"/>
  <c r="W198" i="1"/>
  <c r="U198" i="1"/>
  <c r="Q198" i="1"/>
  <c r="L198" i="1"/>
  <c r="J198" i="1"/>
  <c r="G198" i="1"/>
  <c r="F198" i="1"/>
  <c r="E198" i="1"/>
  <c r="C198" i="1"/>
  <c r="B198" i="1"/>
  <c r="W197" i="1"/>
  <c r="U197" i="1"/>
  <c r="Q197" i="1"/>
  <c r="L197" i="1"/>
  <c r="J197" i="1"/>
  <c r="G197" i="1"/>
  <c r="F197" i="1"/>
  <c r="E197" i="1"/>
  <c r="C197" i="1"/>
  <c r="B197" i="1"/>
  <c r="W196" i="1"/>
  <c r="U196" i="1"/>
  <c r="Q196" i="1"/>
  <c r="L196" i="1"/>
  <c r="J196" i="1"/>
  <c r="G196" i="1"/>
  <c r="F196" i="1"/>
  <c r="E196" i="1"/>
  <c r="C196" i="1"/>
  <c r="B196" i="1"/>
  <c r="W195" i="1"/>
  <c r="U195" i="1"/>
  <c r="Q195" i="1"/>
  <c r="L195" i="1"/>
  <c r="G195" i="1"/>
  <c r="F195" i="1"/>
  <c r="E195" i="1"/>
  <c r="C195" i="1"/>
  <c r="B195" i="1"/>
  <c r="W194" i="1"/>
  <c r="U194" i="1"/>
  <c r="Q194" i="1"/>
  <c r="L194" i="1"/>
  <c r="J194" i="1"/>
  <c r="G194" i="1"/>
  <c r="F194" i="1"/>
  <c r="E194" i="1"/>
  <c r="C194" i="1"/>
  <c r="B194" i="1"/>
  <c r="W193" i="1"/>
  <c r="U193" i="1"/>
  <c r="Q193" i="1"/>
  <c r="L193" i="1"/>
  <c r="J193" i="1"/>
  <c r="G193" i="1"/>
  <c r="F193" i="1"/>
  <c r="E193" i="1"/>
  <c r="C193" i="1"/>
  <c r="B193" i="1"/>
  <c r="W192" i="1"/>
  <c r="U192" i="1"/>
  <c r="Q192" i="1"/>
  <c r="L192" i="1"/>
  <c r="J192" i="1"/>
  <c r="G192" i="1"/>
  <c r="F192" i="1"/>
  <c r="E192" i="1"/>
  <c r="C192" i="1"/>
  <c r="B192" i="1"/>
  <c r="W191" i="1"/>
  <c r="U191" i="1"/>
  <c r="Q191" i="1"/>
  <c r="L191" i="1"/>
  <c r="G191" i="1"/>
  <c r="F191" i="1"/>
  <c r="E191" i="1"/>
  <c r="C191" i="1"/>
  <c r="B191" i="1"/>
  <c r="W190" i="1"/>
  <c r="U190" i="1"/>
  <c r="Q190" i="1"/>
  <c r="L190" i="1"/>
  <c r="J190" i="1"/>
  <c r="G190" i="1"/>
  <c r="F190" i="1"/>
  <c r="E190" i="1"/>
  <c r="C190" i="1"/>
  <c r="B190" i="1"/>
  <c r="W189" i="1"/>
  <c r="U189" i="1"/>
  <c r="Q189" i="1"/>
  <c r="L189" i="1"/>
  <c r="J189" i="1"/>
  <c r="G189" i="1"/>
  <c r="F189" i="1"/>
  <c r="E189" i="1"/>
  <c r="C189" i="1"/>
  <c r="B189" i="1"/>
  <c r="W188" i="1"/>
  <c r="U188" i="1"/>
  <c r="Q188" i="1"/>
  <c r="L188" i="1"/>
  <c r="J188" i="1"/>
  <c r="G188" i="1"/>
  <c r="F188" i="1"/>
  <c r="E188" i="1"/>
  <c r="C188" i="1"/>
  <c r="B188" i="1"/>
  <c r="W187" i="1"/>
  <c r="U187" i="1"/>
  <c r="Q187" i="1"/>
  <c r="L187" i="1"/>
  <c r="G187" i="1"/>
  <c r="F187" i="1"/>
  <c r="E187" i="1"/>
  <c r="C187" i="1"/>
  <c r="B187" i="1"/>
  <c r="W186" i="1"/>
  <c r="U186" i="1"/>
  <c r="Q186" i="1"/>
  <c r="L186" i="1"/>
  <c r="J186" i="1"/>
  <c r="G186" i="1"/>
  <c r="F186" i="1"/>
  <c r="E186" i="1"/>
  <c r="C186" i="1"/>
  <c r="B186" i="1"/>
  <c r="W185" i="1"/>
  <c r="U185" i="1"/>
  <c r="Q185" i="1"/>
  <c r="L185" i="1"/>
  <c r="J185" i="1"/>
  <c r="G185" i="1"/>
  <c r="F185" i="1"/>
  <c r="E185" i="1"/>
  <c r="C185" i="1"/>
  <c r="B185" i="1"/>
  <c r="W184" i="1"/>
  <c r="U184" i="1"/>
  <c r="Q184" i="1"/>
  <c r="L184" i="1"/>
  <c r="J184" i="1"/>
  <c r="G184" i="1"/>
  <c r="F184" i="1"/>
  <c r="E184" i="1"/>
  <c r="C184" i="1"/>
  <c r="B184" i="1"/>
  <c r="W183" i="1"/>
  <c r="U183" i="1"/>
  <c r="Q183" i="1"/>
  <c r="L183" i="1"/>
  <c r="G183" i="1"/>
  <c r="F183" i="1"/>
  <c r="E183" i="1"/>
  <c r="C183" i="1"/>
  <c r="B183" i="1"/>
  <c r="W182" i="1"/>
  <c r="U182" i="1"/>
  <c r="Q182" i="1"/>
  <c r="L182" i="1"/>
  <c r="J182" i="1"/>
  <c r="G182" i="1"/>
  <c r="F182" i="1"/>
  <c r="E182" i="1"/>
  <c r="C182" i="1"/>
  <c r="B182" i="1"/>
  <c r="W181" i="1"/>
  <c r="U181" i="1"/>
  <c r="Q181" i="1"/>
  <c r="L181" i="1"/>
  <c r="J181" i="1"/>
  <c r="G181" i="1"/>
  <c r="F181" i="1"/>
  <c r="E181" i="1"/>
  <c r="C181" i="1"/>
  <c r="B181" i="1"/>
  <c r="W180" i="1"/>
  <c r="U180" i="1"/>
  <c r="Q180" i="1"/>
  <c r="L180" i="1"/>
  <c r="J180" i="1"/>
  <c r="G180" i="1"/>
  <c r="F180" i="1"/>
  <c r="E180" i="1"/>
  <c r="C180" i="1"/>
  <c r="B180" i="1"/>
  <c r="W179" i="1"/>
  <c r="U179" i="1"/>
  <c r="Q179" i="1"/>
  <c r="L179" i="1"/>
  <c r="G179" i="1"/>
  <c r="F179" i="1"/>
  <c r="E179" i="1"/>
  <c r="C179" i="1"/>
  <c r="B179" i="1"/>
  <c r="W178" i="1"/>
  <c r="U178" i="1"/>
  <c r="Q178" i="1"/>
  <c r="L178" i="1"/>
  <c r="J178" i="1"/>
  <c r="G178" i="1"/>
  <c r="F178" i="1"/>
  <c r="E178" i="1"/>
  <c r="C178" i="1"/>
  <c r="B178" i="1"/>
  <c r="W177" i="1"/>
  <c r="U177" i="1"/>
  <c r="Q177" i="1"/>
  <c r="L177" i="1"/>
  <c r="J177" i="1"/>
  <c r="G177" i="1"/>
  <c r="F177" i="1"/>
  <c r="E177" i="1"/>
  <c r="C177" i="1"/>
  <c r="B177" i="1"/>
  <c r="W176" i="1"/>
  <c r="U176" i="1"/>
  <c r="Q176" i="1"/>
  <c r="L176" i="1"/>
  <c r="J176" i="1"/>
  <c r="G176" i="1"/>
  <c r="F176" i="1"/>
  <c r="E176" i="1"/>
  <c r="C176" i="1"/>
  <c r="B176" i="1"/>
  <c r="W175" i="1"/>
  <c r="U175" i="1"/>
  <c r="Q175" i="1"/>
  <c r="L175" i="1"/>
  <c r="G175" i="1"/>
  <c r="F175" i="1"/>
  <c r="E175" i="1"/>
  <c r="C175" i="1"/>
  <c r="B175" i="1"/>
  <c r="W174" i="1"/>
  <c r="U174" i="1"/>
  <c r="Q174" i="1"/>
  <c r="L174" i="1"/>
  <c r="J174" i="1"/>
  <c r="G174" i="1"/>
  <c r="F174" i="1"/>
  <c r="E174" i="1"/>
  <c r="C174" i="1"/>
  <c r="B174" i="1"/>
  <c r="W173" i="1"/>
  <c r="U173" i="1"/>
  <c r="Q173" i="1"/>
  <c r="L173" i="1"/>
  <c r="J173" i="1"/>
  <c r="G173" i="1"/>
  <c r="F173" i="1"/>
  <c r="E173" i="1"/>
  <c r="C173" i="1"/>
  <c r="B173" i="1"/>
  <c r="W172" i="1"/>
  <c r="U172" i="1"/>
  <c r="Q172" i="1"/>
  <c r="L172" i="1"/>
  <c r="J172" i="1"/>
  <c r="G172" i="1"/>
  <c r="F172" i="1"/>
  <c r="E172" i="1"/>
  <c r="C172" i="1"/>
  <c r="B172" i="1"/>
  <c r="W171" i="1"/>
  <c r="U171" i="1"/>
  <c r="Q171" i="1"/>
  <c r="L171" i="1"/>
  <c r="G171" i="1"/>
  <c r="F171" i="1"/>
  <c r="E171" i="1"/>
  <c r="C171" i="1"/>
  <c r="B171" i="1"/>
  <c r="W170" i="1"/>
  <c r="U170" i="1"/>
  <c r="Q170" i="1"/>
  <c r="L170" i="1"/>
  <c r="J170" i="1"/>
  <c r="G170" i="1"/>
  <c r="F170" i="1"/>
  <c r="E170" i="1"/>
  <c r="C170" i="1"/>
  <c r="B170" i="1"/>
  <c r="W169" i="1"/>
  <c r="U169" i="1"/>
  <c r="Q169" i="1"/>
  <c r="L169" i="1"/>
  <c r="J169" i="1"/>
  <c r="G169" i="1"/>
  <c r="F169" i="1"/>
  <c r="E169" i="1"/>
  <c r="C169" i="1"/>
  <c r="B169" i="1"/>
  <c r="W168" i="1"/>
  <c r="U168" i="1"/>
  <c r="Q168" i="1"/>
  <c r="L168" i="1"/>
  <c r="J168" i="1"/>
  <c r="G168" i="1"/>
  <c r="F168" i="1"/>
  <c r="E168" i="1"/>
  <c r="C168" i="1"/>
  <c r="B168" i="1"/>
  <c r="W167" i="1"/>
  <c r="U167" i="1"/>
  <c r="Q167" i="1"/>
  <c r="L167" i="1"/>
  <c r="G167" i="1"/>
  <c r="F167" i="1"/>
  <c r="E167" i="1"/>
  <c r="C167" i="1"/>
  <c r="B167" i="1"/>
  <c r="W166" i="1"/>
  <c r="U166" i="1"/>
  <c r="Q166" i="1"/>
  <c r="L166" i="1"/>
  <c r="J166" i="1"/>
  <c r="G166" i="1"/>
  <c r="F166" i="1"/>
  <c r="E166" i="1"/>
  <c r="C166" i="1"/>
  <c r="B166" i="1"/>
  <c r="W165" i="1"/>
  <c r="U165" i="1"/>
  <c r="Q165" i="1"/>
  <c r="L165" i="1"/>
  <c r="J165" i="1"/>
  <c r="G165" i="1"/>
  <c r="F165" i="1"/>
  <c r="E165" i="1"/>
  <c r="C165" i="1"/>
  <c r="B165" i="1"/>
  <c r="W164" i="1"/>
  <c r="U164" i="1"/>
  <c r="Q164" i="1"/>
  <c r="L164" i="1"/>
  <c r="J164" i="1"/>
  <c r="G164" i="1"/>
  <c r="F164" i="1"/>
  <c r="E164" i="1"/>
  <c r="C164" i="1"/>
  <c r="B164" i="1"/>
  <c r="W163" i="1"/>
  <c r="U163" i="1"/>
  <c r="Q163" i="1"/>
  <c r="L163" i="1"/>
  <c r="G163" i="1"/>
  <c r="F163" i="1"/>
  <c r="E163" i="1"/>
  <c r="C163" i="1"/>
  <c r="B163" i="1"/>
  <c r="W162" i="1"/>
  <c r="U162" i="1"/>
  <c r="Q162" i="1"/>
  <c r="L162" i="1"/>
  <c r="J162" i="1"/>
  <c r="G162" i="1"/>
  <c r="F162" i="1"/>
  <c r="E162" i="1"/>
  <c r="C162" i="1"/>
  <c r="B162" i="1"/>
  <c r="W161" i="1"/>
  <c r="U161" i="1"/>
  <c r="Q161" i="1"/>
  <c r="L161" i="1"/>
  <c r="J161" i="1"/>
  <c r="G161" i="1"/>
  <c r="F161" i="1"/>
  <c r="E161" i="1"/>
  <c r="C161" i="1"/>
  <c r="B161" i="1"/>
  <c r="W160" i="1"/>
  <c r="U160" i="1"/>
  <c r="Q160" i="1"/>
  <c r="L160" i="1"/>
  <c r="J160" i="1"/>
  <c r="G160" i="1"/>
  <c r="F160" i="1"/>
  <c r="E160" i="1"/>
  <c r="C160" i="1"/>
  <c r="B160" i="1"/>
  <c r="W159" i="1"/>
  <c r="U159" i="1"/>
  <c r="Q159" i="1"/>
  <c r="L159" i="1"/>
  <c r="G159" i="1"/>
  <c r="F159" i="1"/>
  <c r="E159" i="1"/>
  <c r="C159" i="1"/>
  <c r="B159" i="1"/>
  <c r="W158" i="1"/>
  <c r="U158" i="1"/>
  <c r="Q158" i="1"/>
  <c r="L158" i="1"/>
  <c r="J158" i="1"/>
  <c r="G158" i="1"/>
  <c r="F158" i="1"/>
  <c r="E158" i="1"/>
  <c r="C158" i="1"/>
  <c r="B158" i="1"/>
  <c r="W157" i="1"/>
  <c r="U157" i="1"/>
  <c r="Q157" i="1"/>
  <c r="L157" i="1"/>
  <c r="J157" i="1"/>
  <c r="G157" i="1"/>
  <c r="F157" i="1"/>
  <c r="E157" i="1"/>
  <c r="C157" i="1"/>
  <c r="B157" i="1"/>
  <c r="W156" i="1"/>
  <c r="U156" i="1"/>
  <c r="Q156" i="1"/>
  <c r="L156" i="1"/>
  <c r="J156" i="1"/>
  <c r="G156" i="1"/>
  <c r="F156" i="1"/>
  <c r="E156" i="1"/>
  <c r="C156" i="1"/>
  <c r="B156" i="1"/>
  <c r="W155" i="1"/>
  <c r="U155" i="1"/>
  <c r="Q155" i="1"/>
  <c r="L155" i="1"/>
  <c r="G155" i="1"/>
  <c r="F155" i="1"/>
  <c r="E155" i="1"/>
  <c r="C155" i="1"/>
  <c r="B155" i="1"/>
  <c r="W154" i="1"/>
  <c r="U154" i="1"/>
  <c r="Q154" i="1"/>
  <c r="L154" i="1"/>
  <c r="J154" i="1"/>
  <c r="G154" i="1"/>
  <c r="F154" i="1"/>
  <c r="E154" i="1"/>
  <c r="C154" i="1"/>
  <c r="B154" i="1"/>
  <c r="W153" i="1"/>
  <c r="U153" i="1"/>
  <c r="Q153" i="1"/>
  <c r="L153" i="1"/>
  <c r="J153" i="1"/>
  <c r="G153" i="1"/>
  <c r="F153" i="1"/>
  <c r="E153" i="1"/>
  <c r="C153" i="1"/>
  <c r="B153" i="1"/>
  <c r="W152" i="1"/>
  <c r="U152" i="1"/>
  <c r="Q152" i="1"/>
  <c r="L152" i="1"/>
  <c r="J152" i="1"/>
  <c r="G152" i="1"/>
  <c r="F152" i="1"/>
  <c r="E152" i="1"/>
  <c r="C152" i="1"/>
  <c r="B152" i="1"/>
  <c r="W151" i="1"/>
  <c r="U151" i="1"/>
  <c r="Q151" i="1"/>
  <c r="L151" i="1"/>
  <c r="G151" i="1"/>
  <c r="F151" i="1"/>
  <c r="E151" i="1"/>
  <c r="C151" i="1"/>
  <c r="B151" i="1"/>
  <c r="W150" i="1"/>
  <c r="U150" i="1"/>
  <c r="Q150" i="1"/>
  <c r="L150" i="1"/>
  <c r="J150" i="1"/>
  <c r="G150" i="1"/>
  <c r="F150" i="1"/>
  <c r="E150" i="1"/>
  <c r="C150" i="1"/>
  <c r="B150" i="1"/>
  <c r="W149" i="1"/>
  <c r="U149" i="1"/>
  <c r="Q149" i="1"/>
  <c r="L149" i="1"/>
  <c r="J149" i="1"/>
  <c r="G149" i="1"/>
  <c r="F149" i="1"/>
  <c r="E149" i="1"/>
  <c r="C149" i="1"/>
  <c r="B149" i="1"/>
  <c r="W148" i="1"/>
  <c r="U148" i="1"/>
  <c r="Q148" i="1"/>
  <c r="L148" i="1"/>
  <c r="J148" i="1"/>
  <c r="G148" i="1"/>
  <c r="F148" i="1"/>
  <c r="E148" i="1"/>
  <c r="C148" i="1"/>
  <c r="B148" i="1"/>
  <c r="W147" i="1"/>
  <c r="U147" i="1"/>
  <c r="Q147" i="1"/>
  <c r="L147" i="1"/>
  <c r="G147" i="1"/>
  <c r="F147" i="1"/>
  <c r="E147" i="1"/>
  <c r="C147" i="1"/>
  <c r="B147" i="1"/>
  <c r="W146" i="1"/>
  <c r="U146" i="1"/>
  <c r="Q146" i="1"/>
  <c r="L146" i="1"/>
  <c r="J146" i="1"/>
  <c r="G146" i="1"/>
  <c r="F146" i="1"/>
  <c r="E146" i="1"/>
  <c r="C146" i="1"/>
  <c r="B146" i="1"/>
  <c r="W145" i="1"/>
  <c r="U145" i="1"/>
  <c r="Q145" i="1"/>
  <c r="L145" i="1"/>
  <c r="J145" i="1"/>
  <c r="G145" i="1"/>
  <c r="F145" i="1"/>
  <c r="E145" i="1"/>
  <c r="C145" i="1"/>
  <c r="B145" i="1"/>
  <c r="W144" i="1"/>
  <c r="U144" i="1"/>
  <c r="Q144" i="1"/>
  <c r="L144" i="1"/>
  <c r="J144" i="1"/>
  <c r="G144" i="1"/>
  <c r="F144" i="1"/>
  <c r="E144" i="1"/>
  <c r="C144" i="1"/>
  <c r="B144" i="1"/>
  <c r="W143" i="1"/>
  <c r="U143" i="1"/>
  <c r="Q143" i="1"/>
  <c r="L143" i="1"/>
  <c r="G143" i="1"/>
  <c r="F143" i="1"/>
  <c r="E143" i="1"/>
  <c r="C143" i="1"/>
  <c r="B143" i="1"/>
  <c r="W142" i="1"/>
  <c r="U142" i="1"/>
  <c r="Q142" i="1"/>
  <c r="L142" i="1"/>
  <c r="J142" i="1"/>
  <c r="G142" i="1"/>
  <c r="F142" i="1"/>
  <c r="E142" i="1"/>
  <c r="C142" i="1"/>
  <c r="B142" i="1"/>
  <c r="W141" i="1"/>
  <c r="U141" i="1"/>
  <c r="Q141" i="1"/>
  <c r="L141" i="1"/>
  <c r="J141" i="1"/>
  <c r="G141" i="1"/>
  <c r="F141" i="1"/>
  <c r="E141" i="1"/>
  <c r="C141" i="1"/>
  <c r="B141" i="1"/>
  <c r="W140" i="1"/>
  <c r="U140" i="1"/>
  <c r="Q140" i="1"/>
  <c r="L140" i="1"/>
  <c r="J140" i="1"/>
  <c r="G140" i="1"/>
  <c r="F140" i="1"/>
  <c r="E140" i="1"/>
  <c r="C140" i="1"/>
  <c r="B140" i="1"/>
  <c r="W139" i="1"/>
  <c r="U139" i="1"/>
  <c r="Q139" i="1"/>
  <c r="L139" i="1"/>
  <c r="G139" i="1"/>
  <c r="F139" i="1"/>
  <c r="E139" i="1"/>
  <c r="C139" i="1"/>
  <c r="B139" i="1"/>
  <c r="W138" i="1"/>
  <c r="U138" i="1"/>
  <c r="Q138" i="1"/>
  <c r="L138" i="1"/>
  <c r="J138" i="1"/>
  <c r="G138" i="1"/>
  <c r="F138" i="1"/>
  <c r="E138" i="1"/>
  <c r="C138" i="1"/>
  <c r="B138" i="1"/>
  <c r="W137" i="1"/>
  <c r="U137" i="1"/>
  <c r="Q137" i="1"/>
  <c r="L137" i="1"/>
  <c r="J137" i="1"/>
  <c r="G137" i="1"/>
  <c r="F137" i="1"/>
  <c r="E137" i="1"/>
  <c r="C137" i="1"/>
  <c r="B137" i="1"/>
  <c r="W136" i="1"/>
  <c r="U136" i="1"/>
  <c r="Q136" i="1"/>
  <c r="L136" i="1"/>
  <c r="J136" i="1"/>
  <c r="G136" i="1"/>
  <c r="F136" i="1"/>
  <c r="E136" i="1"/>
  <c r="C136" i="1"/>
  <c r="B136" i="1"/>
  <c r="W135" i="1"/>
  <c r="U135" i="1"/>
  <c r="Q135" i="1"/>
  <c r="L135" i="1"/>
  <c r="G135" i="1"/>
  <c r="F135" i="1"/>
  <c r="E135" i="1"/>
  <c r="C135" i="1"/>
  <c r="B135" i="1"/>
  <c r="W134" i="1"/>
  <c r="U134" i="1"/>
  <c r="Q134" i="1"/>
  <c r="L134" i="1"/>
  <c r="J134" i="1"/>
  <c r="G134" i="1"/>
  <c r="F134" i="1"/>
  <c r="E134" i="1"/>
  <c r="C134" i="1"/>
  <c r="B134" i="1"/>
  <c r="W133" i="1"/>
  <c r="U133" i="1"/>
  <c r="Q133" i="1"/>
  <c r="L133" i="1"/>
  <c r="J133" i="1"/>
  <c r="G133" i="1"/>
  <c r="F133" i="1"/>
  <c r="E133" i="1"/>
  <c r="C133" i="1"/>
  <c r="B133" i="1"/>
  <c r="W132" i="1"/>
  <c r="U132" i="1"/>
  <c r="Q132" i="1"/>
  <c r="L132" i="1"/>
  <c r="J132" i="1"/>
  <c r="G132" i="1"/>
  <c r="F132" i="1"/>
  <c r="E132" i="1"/>
  <c r="C132" i="1"/>
  <c r="B132" i="1"/>
  <c r="W131" i="1"/>
  <c r="U131" i="1"/>
  <c r="Q131" i="1"/>
  <c r="L131" i="1"/>
  <c r="G131" i="1"/>
  <c r="F131" i="1"/>
  <c r="E131" i="1"/>
  <c r="C131" i="1"/>
  <c r="B131" i="1"/>
  <c r="W130" i="1"/>
  <c r="U130" i="1"/>
  <c r="Q130" i="1"/>
  <c r="L130" i="1"/>
  <c r="J130" i="1"/>
  <c r="G130" i="1"/>
  <c r="F130" i="1"/>
  <c r="E130" i="1"/>
  <c r="C130" i="1"/>
  <c r="B130" i="1"/>
  <c r="W129" i="1"/>
  <c r="U129" i="1"/>
  <c r="Q129" i="1"/>
  <c r="L129" i="1"/>
  <c r="J129" i="1"/>
  <c r="G129" i="1"/>
  <c r="F129" i="1"/>
  <c r="E129" i="1"/>
  <c r="C129" i="1"/>
  <c r="B129" i="1"/>
  <c r="W128" i="1"/>
  <c r="U128" i="1"/>
  <c r="Q128" i="1"/>
  <c r="L128" i="1"/>
  <c r="J128" i="1"/>
  <c r="G128" i="1"/>
  <c r="F128" i="1"/>
  <c r="E128" i="1"/>
  <c r="C128" i="1"/>
  <c r="B128" i="1"/>
  <c r="W127" i="1"/>
  <c r="U127" i="1"/>
  <c r="Q127" i="1"/>
  <c r="L127" i="1"/>
  <c r="G127" i="1"/>
  <c r="F127" i="1"/>
  <c r="E127" i="1"/>
  <c r="C127" i="1"/>
  <c r="B127" i="1"/>
  <c r="W126" i="1"/>
  <c r="U126" i="1"/>
  <c r="Q126" i="1"/>
  <c r="L126" i="1"/>
  <c r="J126" i="1"/>
  <c r="G126" i="1"/>
  <c r="F126" i="1"/>
  <c r="E126" i="1"/>
  <c r="C126" i="1"/>
  <c r="B126" i="1"/>
  <c r="W125" i="1"/>
  <c r="U125" i="1"/>
  <c r="Q125" i="1"/>
  <c r="L125" i="1"/>
  <c r="J125" i="1"/>
  <c r="G125" i="1"/>
  <c r="F125" i="1"/>
  <c r="E125" i="1"/>
  <c r="C125" i="1"/>
  <c r="B125" i="1"/>
  <c r="W124" i="1"/>
  <c r="U124" i="1"/>
  <c r="Q124" i="1"/>
  <c r="L124" i="1"/>
  <c r="J124" i="1"/>
  <c r="G124" i="1"/>
  <c r="F124" i="1"/>
  <c r="E124" i="1"/>
  <c r="C124" i="1"/>
  <c r="B124" i="1"/>
  <c r="W123" i="1"/>
  <c r="U123" i="1"/>
  <c r="Q123" i="1"/>
  <c r="L123" i="1"/>
  <c r="G123" i="1"/>
  <c r="F123" i="1"/>
  <c r="E123" i="1"/>
  <c r="C123" i="1"/>
  <c r="B123" i="1"/>
  <c r="W122" i="1"/>
  <c r="U122" i="1"/>
  <c r="Q122" i="1"/>
  <c r="L122" i="1"/>
  <c r="J122" i="1"/>
  <c r="G122" i="1"/>
  <c r="F122" i="1"/>
  <c r="E122" i="1"/>
  <c r="C122" i="1"/>
  <c r="B122" i="1"/>
  <c r="W121" i="1"/>
  <c r="U121" i="1"/>
  <c r="Q121" i="1"/>
  <c r="L121" i="1"/>
  <c r="J121" i="1"/>
  <c r="G121" i="1"/>
  <c r="F121" i="1"/>
  <c r="E121" i="1"/>
  <c r="C121" i="1"/>
  <c r="B121" i="1"/>
  <c r="W120" i="1"/>
  <c r="U120" i="1"/>
  <c r="Q120" i="1"/>
  <c r="L120" i="1"/>
  <c r="J120" i="1"/>
  <c r="G120" i="1"/>
  <c r="F120" i="1"/>
  <c r="E120" i="1"/>
  <c r="C120" i="1"/>
  <c r="B120" i="1"/>
  <c r="W119" i="1"/>
  <c r="U119" i="1"/>
  <c r="Q119" i="1"/>
  <c r="L119" i="1"/>
  <c r="G119" i="1"/>
  <c r="F119" i="1"/>
  <c r="E119" i="1"/>
  <c r="C119" i="1"/>
  <c r="B119" i="1"/>
  <c r="W118" i="1"/>
  <c r="U118" i="1"/>
  <c r="Q118" i="1"/>
  <c r="L118" i="1"/>
  <c r="J118" i="1"/>
  <c r="G118" i="1"/>
  <c r="F118" i="1"/>
  <c r="E118" i="1"/>
  <c r="C118" i="1"/>
  <c r="B118" i="1"/>
  <c r="W117" i="1"/>
  <c r="U117" i="1"/>
  <c r="Q117" i="1"/>
  <c r="L117" i="1"/>
  <c r="J117" i="1"/>
  <c r="G117" i="1"/>
  <c r="F117" i="1"/>
  <c r="E117" i="1"/>
  <c r="C117" i="1"/>
  <c r="B117" i="1"/>
  <c r="W116" i="1"/>
  <c r="U116" i="1"/>
  <c r="Q116" i="1"/>
  <c r="L116" i="1"/>
  <c r="J116" i="1"/>
  <c r="R116" i="1" s="1"/>
  <c r="G116" i="1"/>
  <c r="F116" i="1"/>
  <c r="E116" i="1"/>
  <c r="C116" i="1"/>
  <c r="B116" i="1"/>
  <c r="W115" i="1"/>
  <c r="U115" i="1"/>
  <c r="Q115" i="1"/>
  <c r="L115" i="1"/>
  <c r="G115" i="1"/>
  <c r="F115" i="1"/>
  <c r="E115" i="1"/>
  <c r="C115" i="1"/>
  <c r="B115" i="1"/>
  <c r="W114" i="1"/>
  <c r="U114" i="1"/>
  <c r="Q114" i="1"/>
  <c r="L114" i="1"/>
  <c r="J114" i="1"/>
  <c r="G114" i="1"/>
  <c r="F114" i="1"/>
  <c r="E114" i="1"/>
  <c r="C114" i="1"/>
  <c r="B114" i="1"/>
  <c r="W113" i="1"/>
  <c r="U113" i="1"/>
  <c r="Q113" i="1"/>
  <c r="L113" i="1"/>
  <c r="J113" i="1"/>
  <c r="G113" i="1"/>
  <c r="F113" i="1"/>
  <c r="E113" i="1"/>
  <c r="C113" i="1"/>
  <c r="B113" i="1"/>
  <c r="W112" i="1"/>
  <c r="U112" i="1"/>
  <c r="Q112" i="1"/>
  <c r="L112" i="1"/>
  <c r="J112" i="1"/>
  <c r="R122" i="1" s="1"/>
  <c r="G112" i="1"/>
  <c r="F112" i="1"/>
  <c r="E112" i="1"/>
  <c r="C112" i="1"/>
  <c r="B112" i="1"/>
  <c r="W111" i="1"/>
  <c r="U111" i="1"/>
  <c r="Q111" i="1"/>
  <c r="L111" i="1"/>
  <c r="G111" i="1"/>
  <c r="F111" i="1"/>
  <c r="E111" i="1"/>
  <c r="C111" i="1"/>
  <c r="B111" i="1"/>
  <c r="W110" i="1"/>
  <c r="U110" i="1"/>
  <c r="Q110" i="1"/>
  <c r="L110" i="1"/>
  <c r="J110" i="1"/>
  <c r="G110" i="1"/>
  <c r="F110" i="1"/>
  <c r="E110" i="1"/>
  <c r="C110" i="1"/>
  <c r="B110" i="1"/>
  <c r="W109" i="1"/>
  <c r="U109" i="1"/>
  <c r="Q109" i="1"/>
  <c r="L109" i="1"/>
  <c r="J109" i="1"/>
  <c r="G109" i="1"/>
  <c r="F109" i="1"/>
  <c r="E109" i="1"/>
  <c r="C109" i="1"/>
  <c r="B109" i="1"/>
  <c r="W108" i="1"/>
  <c r="U108" i="1"/>
  <c r="Q108" i="1"/>
  <c r="L108" i="1"/>
  <c r="J108" i="1"/>
  <c r="G108" i="1"/>
  <c r="F108" i="1"/>
  <c r="E108" i="1"/>
  <c r="C108" i="1"/>
  <c r="B108" i="1"/>
  <c r="W107" i="1"/>
  <c r="U107" i="1"/>
  <c r="Q107" i="1"/>
  <c r="L107" i="1"/>
  <c r="J107" i="1"/>
  <c r="G107" i="1"/>
  <c r="F107" i="1"/>
  <c r="E107" i="1"/>
  <c r="C107" i="1"/>
  <c r="B107" i="1"/>
  <c r="W106" i="1"/>
  <c r="U106" i="1"/>
  <c r="Q106" i="1"/>
  <c r="L106" i="1"/>
  <c r="J106" i="1"/>
  <c r="G106" i="1"/>
  <c r="F106" i="1"/>
  <c r="E106" i="1"/>
  <c r="C106" i="1"/>
  <c r="B106" i="1"/>
  <c r="W105" i="1"/>
  <c r="U105" i="1"/>
  <c r="Q105" i="1"/>
  <c r="L105" i="1"/>
  <c r="J105" i="1"/>
  <c r="G105" i="1"/>
  <c r="F105" i="1"/>
  <c r="E105" i="1"/>
  <c r="C105" i="1"/>
  <c r="B105" i="1"/>
  <c r="W104" i="1"/>
  <c r="U104" i="1"/>
  <c r="R104" i="1"/>
  <c r="Q104" i="1"/>
  <c r="L104" i="1"/>
  <c r="J104" i="1"/>
  <c r="G104" i="1"/>
  <c r="F104" i="1"/>
  <c r="E104" i="1"/>
  <c r="C104" i="1"/>
  <c r="B104" i="1"/>
  <c r="W103" i="1"/>
  <c r="U103" i="1"/>
  <c r="Q103" i="1"/>
  <c r="L103" i="1"/>
  <c r="G103" i="1"/>
  <c r="F103" i="1"/>
  <c r="E103" i="1"/>
  <c r="C103" i="1"/>
  <c r="B103" i="1"/>
  <c r="W102" i="1"/>
  <c r="U102" i="1"/>
  <c r="Q102" i="1"/>
  <c r="L102" i="1"/>
  <c r="J102" i="1"/>
  <c r="G102" i="1"/>
  <c r="F102" i="1"/>
  <c r="E102" i="1"/>
  <c r="C102" i="1"/>
  <c r="B102" i="1"/>
  <c r="W101" i="1"/>
  <c r="U101" i="1"/>
  <c r="Q101" i="1"/>
  <c r="L101" i="1"/>
  <c r="J101" i="1"/>
  <c r="G101" i="1"/>
  <c r="F101" i="1"/>
  <c r="E101" i="1"/>
  <c r="C101" i="1"/>
  <c r="B101" i="1"/>
  <c r="W100" i="1"/>
  <c r="U100" i="1"/>
  <c r="Q100" i="1"/>
  <c r="L100" i="1"/>
  <c r="J100" i="1"/>
  <c r="G100" i="1"/>
  <c r="F100" i="1"/>
  <c r="E100" i="1"/>
  <c r="C100" i="1"/>
  <c r="B100" i="1"/>
  <c r="W99" i="1"/>
  <c r="U99" i="1"/>
  <c r="Q99" i="1"/>
  <c r="L99" i="1"/>
  <c r="G99" i="1"/>
  <c r="F99" i="1"/>
  <c r="E99" i="1"/>
  <c r="C99" i="1"/>
  <c r="B99" i="1"/>
  <c r="W98" i="1"/>
  <c r="U98" i="1"/>
  <c r="Q98" i="1"/>
  <c r="L98" i="1"/>
  <c r="J98" i="1"/>
  <c r="R108" i="1" s="1"/>
  <c r="G98" i="1"/>
  <c r="F98" i="1"/>
  <c r="E98" i="1"/>
  <c r="C98" i="1"/>
  <c r="B98" i="1"/>
  <c r="W97" i="1"/>
  <c r="U97" i="1"/>
  <c r="Q97" i="1"/>
  <c r="L97" i="1"/>
  <c r="J97" i="1"/>
  <c r="G97" i="1"/>
  <c r="F97" i="1"/>
  <c r="E97" i="1"/>
  <c r="C97" i="1"/>
  <c r="B97" i="1"/>
  <c r="W96" i="1"/>
  <c r="U96" i="1"/>
  <c r="Q96" i="1"/>
  <c r="L96" i="1"/>
  <c r="J96" i="1"/>
  <c r="G96" i="1"/>
  <c r="F96" i="1"/>
  <c r="E96" i="1"/>
  <c r="C96" i="1"/>
  <c r="B96" i="1"/>
  <c r="W95" i="1"/>
  <c r="U95" i="1"/>
  <c r="Q95" i="1"/>
  <c r="L95" i="1"/>
  <c r="G95" i="1"/>
  <c r="F95" i="1"/>
  <c r="E95" i="1"/>
  <c r="C95" i="1"/>
  <c r="B95" i="1"/>
  <c r="W94" i="1"/>
  <c r="U94" i="1"/>
  <c r="Q94" i="1"/>
  <c r="L94" i="1"/>
  <c r="J94" i="1"/>
  <c r="G94" i="1"/>
  <c r="F94" i="1"/>
  <c r="E94" i="1"/>
  <c r="C94" i="1"/>
  <c r="B94" i="1"/>
  <c r="W93" i="1"/>
  <c r="U93" i="1"/>
  <c r="Q93" i="1"/>
  <c r="L93" i="1"/>
  <c r="J93" i="1"/>
  <c r="G93" i="1"/>
  <c r="F93" i="1"/>
  <c r="E93" i="1"/>
  <c r="C93" i="1"/>
  <c r="B93" i="1"/>
  <c r="W92" i="1"/>
  <c r="U92" i="1"/>
  <c r="Q92" i="1"/>
  <c r="L92" i="1"/>
  <c r="J92" i="1"/>
  <c r="G92" i="1"/>
  <c r="F92" i="1"/>
  <c r="E92" i="1"/>
  <c r="C92" i="1"/>
  <c r="B92" i="1"/>
  <c r="W91" i="1"/>
  <c r="U91" i="1"/>
  <c r="Q91" i="1"/>
  <c r="L91" i="1"/>
  <c r="G91" i="1"/>
  <c r="F91" i="1"/>
  <c r="E91" i="1"/>
  <c r="C91" i="1"/>
  <c r="B91" i="1"/>
  <c r="W90" i="1"/>
  <c r="U90" i="1"/>
  <c r="Q90" i="1"/>
  <c r="L90" i="1"/>
  <c r="J90" i="1"/>
  <c r="R100" i="1" s="1"/>
  <c r="G90" i="1"/>
  <c r="F90" i="1"/>
  <c r="E90" i="1"/>
  <c r="C90" i="1"/>
  <c r="B90" i="1"/>
  <c r="W89" i="1"/>
  <c r="U89" i="1"/>
  <c r="Q89" i="1"/>
  <c r="L89" i="1"/>
  <c r="J89" i="1"/>
  <c r="G89" i="1"/>
  <c r="F89" i="1"/>
  <c r="E89" i="1"/>
  <c r="C89" i="1"/>
  <c r="B89" i="1"/>
  <c r="W88" i="1"/>
  <c r="U88" i="1"/>
  <c r="Q88" i="1"/>
  <c r="L88" i="1"/>
  <c r="J88" i="1"/>
  <c r="G88" i="1"/>
  <c r="F88" i="1"/>
  <c r="E88" i="1"/>
  <c r="C88" i="1"/>
  <c r="B88" i="1"/>
  <c r="W87" i="1"/>
  <c r="U87" i="1"/>
  <c r="Q87" i="1"/>
  <c r="L87" i="1"/>
  <c r="G87" i="1"/>
  <c r="F87" i="1"/>
  <c r="E87" i="1"/>
  <c r="C87" i="1"/>
  <c r="B87" i="1"/>
  <c r="W86" i="1"/>
  <c r="U86" i="1"/>
  <c r="Q86" i="1"/>
  <c r="L86" i="1"/>
  <c r="J86" i="1"/>
  <c r="R96" i="1" s="1"/>
  <c r="G86" i="1"/>
  <c r="F86" i="1"/>
  <c r="E86" i="1"/>
  <c r="C86" i="1"/>
  <c r="B86" i="1"/>
  <c r="W85" i="1"/>
  <c r="U85" i="1"/>
  <c r="Q85" i="1"/>
  <c r="L85" i="1"/>
  <c r="J85" i="1"/>
  <c r="G85" i="1"/>
  <c r="F85" i="1"/>
  <c r="E85" i="1"/>
  <c r="C85" i="1"/>
  <c r="B85" i="1"/>
  <c r="W84" i="1"/>
  <c r="U84" i="1"/>
  <c r="Q84" i="1"/>
  <c r="L84" i="1"/>
  <c r="J84" i="1"/>
  <c r="G84" i="1"/>
  <c r="F84" i="1"/>
  <c r="E84" i="1"/>
  <c r="C84" i="1"/>
  <c r="B84" i="1"/>
  <c r="W83" i="1"/>
  <c r="U83" i="1"/>
  <c r="Q83" i="1"/>
  <c r="L83" i="1"/>
  <c r="G83" i="1"/>
  <c r="F83" i="1"/>
  <c r="E83" i="1"/>
  <c r="C83" i="1"/>
  <c r="B83" i="1"/>
  <c r="W82" i="1"/>
  <c r="U82" i="1"/>
  <c r="Q82" i="1"/>
  <c r="L82" i="1"/>
  <c r="J82" i="1"/>
  <c r="G82" i="1"/>
  <c r="F82" i="1"/>
  <c r="E82" i="1"/>
  <c r="C82" i="1"/>
  <c r="B82" i="1"/>
  <c r="W81" i="1"/>
  <c r="U81" i="1"/>
  <c r="Q81" i="1"/>
  <c r="L81" i="1"/>
  <c r="J81" i="1"/>
  <c r="G81" i="1"/>
  <c r="F81" i="1"/>
  <c r="E81" i="1"/>
  <c r="C81" i="1"/>
  <c r="B81" i="1"/>
  <c r="W80" i="1"/>
  <c r="U80" i="1"/>
  <c r="Q80" i="1"/>
  <c r="L80" i="1"/>
  <c r="J80" i="1"/>
  <c r="R90" i="1" s="1"/>
  <c r="G80" i="1"/>
  <c r="F80" i="1"/>
  <c r="E80" i="1"/>
  <c r="C80" i="1"/>
  <c r="B80" i="1"/>
  <c r="W79" i="1"/>
  <c r="U79" i="1"/>
  <c r="Q79" i="1"/>
  <c r="L79" i="1"/>
  <c r="G79" i="1"/>
  <c r="F79" i="1"/>
  <c r="E79" i="1"/>
  <c r="C79" i="1"/>
  <c r="B79" i="1"/>
  <c r="W78" i="1"/>
  <c r="U78" i="1"/>
  <c r="Q78" i="1"/>
  <c r="L78" i="1"/>
  <c r="J78" i="1"/>
  <c r="G78" i="1"/>
  <c r="F78" i="1"/>
  <c r="E78" i="1"/>
  <c r="C78" i="1"/>
  <c r="B78" i="1"/>
  <c r="W77" i="1"/>
  <c r="U77" i="1"/>
  <c r="Q77" i="1"/>
  <c r="L77" i="1"/>
  <c r="J77" i="1"/>
  <c r="G77" i="1"/>
  <c r="F77" i="1"/>
  <c r="E77" i="1"/>
  <c r="C77" i="1"/>
  <c r="B77" i="1"/>
  <c r="W76" i="1"/>
  <c r="U76" i="1"/>
  <c r="Q76" i="1"/>
  <c r="L76" i="1"/>
  <c r="J76" i="1"/>
  <c r="R86" i="1" s="1"/>
  <c r="G76" i="1"/>
  <c r="F76" i="1"/>
  <c r="E76" i="1"/>
  <c r="C76" i="1"/>
  <c r="B76" i="1"/>
  <c r="W75" i="1"/>
  <c r="U75" i="1"/>
  <c r="Q75" i="1"/>
  <c r="L75" i="1"/>
  <c r="G75" i="1"/>
  <c r="F75" i="1"/>
  <c r="E75" i="1"/>
  <c r="C75" i="1"/>
  <c r="B75" i="1"/>
  <c r="W74" i="1"/>
  <c r="U74" i="1"/>
  <c r="Q74" i="1"/>
  <c r="L74" i="1"/>
  <c r="J74" i="1"/>
  <c r="G74" i="1"/>
  <c r="F74" i="1"/>
  <c r="E74" i="1"/>
  <c r="C74" i="1"/>
  <c r="B74" i="1"/>
  <c r="W73" i="1"/>
  <c r="U73" i="1"/>
  <c r="Q73" i="1"/>
  <c r="L73" i="1"/>
  <c r="J73" i="1"/>
  <c r="G73" i="1"/>
  <c r="F73" i="1"/>
  <c r="E73" i="1"/>
  <c r="C73" i="1"/>
  <c r="B73" i="1"/>
  <c r="W72" i="1"/>
  <c r="U72" i="1"/>
  <c r="Q72" i="1"/>
  <c r="L72" i="1"/>
  <c r="J72" i="1"/>
  <c r="R82" i="1" s="1"/>
  <c r="G72" i="1"/>
  <c r="F72" i="1"/>
  <c r="E72" i="1"/>
  <c r="C72" i="1"/>
  <c r="B72" i="1"/>
  <c r="W71" i="1"/>
  <c r="U71" i="1"/>
  <c r="Q71" i="1"/>
  <c r="L71" i="1"/>
  <c r="G71" i="1"/>
  <c r="F71" i="1"/>
  <c r="E71" i="1"/>
  <c r="C71" i="1"/>
  <c r="B71" i="1"/>
  <c r="W70" i="1"/>
  <c r="U70" i="1"/>
  <c r="Q70" i="1"/>
  <c r="L70" i="1"/>
  <c r="J70" i="1"/>
  <c r="G70" i="1"/>
  <c r="F70" i="1"/>
  <c r="E70" i="1"/>
  <c r="C70" i="1"/>
  <c r="B70" i="1"/>
  <c r="W69" i="1"/>
  <c r="U69" i="1"/>
  <c r="Q69" i="1"/>
  <c r="L69" i="1"/>
  <c r="J69" i="1"/>
  <c r="G69" i="1"/>
  <c r="F69" i="1"/>
  <c r="E69" i="1"/>
  <c r="C69" i="1"/>
  <c r="B69" i="1"/>
  <c r="W68" i="1"/>
  <c r="U68" i="1"/>
  <c r="Q68" i="1"/>
  <c r="L68" i="1"/>
  <c r="J68" i="1"/>
  <c r="R78" i="1" s="1"/>
  <c r="G68" i="1"/>
  <c r="F68" i="1"/>
  <c r="E68" i="1"/>
  <c r="C68" i="1"/>
  <c r="B68" i="1"/>
  <c r="W67" i="1"/>
  <c r="U67" i="1"/>
  <c r="Q67" i="1"/>
  <c r="L67" i="1"/>
  <c r="G67" i="1"/>
  <c r="F67" i="1"/>
  <c r="E67" i="1"/>
  <c r="C67" i="1"/>
  <c r="B67" i="1"/>
  <c r="W66" i="1"/>
  <c r="U66" i="1"/>
  <c r="Q66" i="1"/>
  <c r="L66" i="1"/>
  <c r="J66" i="1"/>
  <c r="G66" i="1"/>
  <c r="F66" i="1"/>
  <c r="E66" i="1"/>
  <c r="C66" i="1"/>
  <c r="B66" i="1"/>
  <c r="W65" i="1"/>
  <c r="U65" i="1"/>
  <c r="Q65" i="1"/>
  <c r="L65" i="1"/>
  <c r="J65" i="1"/>
  <c r="G65" i="1"/>
  <c r="F65" i="1"/>
  <c r="E65" i="1"/>
  <c r="C65" i="1"/>
  <c r="B65" i="1"/>
  <c r="W64" i="1"/>
  <c r="U64" i="1"/>
  <c r="Q64" i="1"/>
  <c r="R64" i="1" s="1"/>
  <c r="L64" i="1"/>
  <c r="J64" i="1"/>
  <c r="R74" i="1" s="1"/>
  <c r="G64" i="1"/>
  <c r="F64" i="1"/>
  <c r="E64" i="1"/>
  <c r="C64" i="1"/>
  <c r="B64" i="1"/>
  <c r="W63" i="1"/>
  <c r="U63" i="1"/>
  <c r="Q63" i="1"/>
  <c r="L63" i="1"/>
  <c r="G63" i="1"/>
  <c r="F63" i="1"/>
  <c r="E63" i="1"/>
  <c r="C63" i="1"/>
  <c r="B63" i="1"/>
  <c r="W62" i="1"/>
  <c r="U62" i="1"/>
  <c r="Q62" i="1"/>
  <c r="L62" i="1"/>
  <c r="J62" i="1"/>
  <c r="G62" i="1"/>
  <c r="F62" i="1"/>
  <c r="E62" i="1"/>
  <c r="C62" i="1"/>
  <c r="B62" i="1"/>
  <c r="W61" i="1"/>
  <c r="U61" i="1"/>
  <c r="Q61" i="1"/>
  <c r="L61" i="1"/>
  <c r="J61" i="1"/>
  <c r="G61" i="1"/>
  <c r="F61" i="1"/>
  <c r="E61" i="1"/>
  <c r="C61" i="1"/>
  <c r="B61" i="1"/>
  <c r="W60" i="1"/>
  <c r="U60" i="1"/>
  <c r="Q60" i="1"/>
  <c r="L60" i="1"/>
  <c r="J60" i="1"/>
  <c r="R70" i="1" s="1"/>
  <c r="G60" i="1"/>
  <c r="F60" i="1"/>
  <c r="E60" i="1"/>
  <c r="C60" i="1"/>
  <c r="B60" i="1"/>
  <c r="W59" i="1"/>
  <c r="U59" i="1"/>
  <c r="Q59" i="1"/>
  <c r="L59" i="1"/>
  <c r="G59" i="1"/>
  <c r="F59" i="1"/>
  <c r="E59" i="1"/>
  <c r="C59" i="1"/>
  <c r="B59" i="1"/>
  <c r="W58" i="1"/>
  <c r="U58" i="1"/>
  <c r="Q58" i="1"/>
  <c r="L58" i="1"/>
  <c r="J58" i="1"/>
  <c r="G58" i="1"/>
  <c r="F58" i="1"/>
  <c r="E58" i="1"/>
  <c r="C58" i="1"/>
  <c r="B58" i="1"/>
  <c r="W57" i="1"/>
  <c r="U57" i="1"/>
  <c r="Q57" i="1"/>
  <c r="L57" i="1"/>
  <c r="J57" i="1"/>
  <c r="G57" i="1"/>
  <c r="F57" i="1"/>
  <c r="E57" i="1"/>
  <c r="C57" i="1"/>
  <c r="B57" i="1"/>
  <c r="W56" i="1"/>
  <c r="U56" i="1"/>
  <c r="Q56" i="1"/>
  <c r="L56" i="1"/>
  <c r="J56" i="1"/>
  <c r="R66" i="1" s="1"/>
  <c r="W55" i="1"/>
  <c r="U55" i="1"/>
  <c r="Q55" i="1"/>
  <c r="R55" i="1" s="1"/>
  <c r="L55" i="1"/>
  <c r="J55" i="1"/>
  <c r="G55" i="1"/>
  <c r="F55" i="1"/>
  <c r="E55" i="1"/>
  <c r="C55" i="1"/>
  <c r="W54" i="1"/>
  <c r="U54" i="1"/>
  <c r="Q54" i="1"/>
  <c r="L54" i="1"/>
  <c r="J54" i="1"/>
  <c r="G54" i="1"/>
  <c r="F54" i="1"/>
  <c r="E54" i="1"/>
  <c r="C54" i="1"/>
  <c r="W53" i="1"/>
  <c r="U53" i="1"/>
  <c r="Q53" i="1"/>
  <c r="L53" i="1"/>
  <c r="J53" i="1"/>
  <c r="G53" i="1"/>
  <c r="F53" i="1"/>
  <c r="E53" i="1"/>
  <c r="C53" i="1"/>
  <c r="W52" i="1"/>
  <c r="U52" i="1"/>
  <c r="Q52" i="1"/>
  <c r="L52" i="1"/>
  <c r="J52" i="1"/>
  <c r="R62" i="1" s="1"/>
  <c r="G52" i="1"/>
  <c r="F52" i="1"/>
  <c r="E52" i="1"/>
  <c r="C52" i="1"/>
  <c r="B52" i="1"/>
  <c r="W51" i="1"/>
  <c r="U51" i="1"/>
  <c r="Q51" i="1"/>
  <c r="L51" i="1"/>
  <c r="G51" i="1"/>
  <c r="F51" i="1"/>
  <c r="E51" i="1"/>
  <c r="C51" i="1"/>
  <c r="B51" i="1"/>
  <c r="W50" i="1"/>
  <c r="U50" i="1"/>
  <c r="Q50" i="1"/>
  <c r="L50" i="1"/>
  <c r="J50" i="1"/>
  <c r="G50" i="1"/>
  <c r="F50" i="1"/>
  <c r="E50" i="1"/>
  <c r="C50" i="1"/>
  <c r="B50" i="1"/>
  <c r="W49" i="1"/>
  <c r="U49" i="1"/>
  <c r="Q49" i="1"/>
  <c r="R49" i="1" s="1"/>
  <c r="L49" i="1"/>
  <c r="J49" i="1"/>
  <c r="G49" i="1"/>
  <c r="F49" i="1"/>
  <c r="E49" i="1"/>
  <c r="C49" i="1"/>
  <c r="B49" i="1"/>
  <c r="W48" i="1"/>
  <c r="U48" i="1"/>
  <c r="Q48" i="1"/>
  <c r="L48" i="1"/>
  <c r="J48" i="1"/>
  <c r="R58" i="1" s="1"/>
  <c r="G48" i="1"/>
  <c r="F48" i="1"/>
  <c r="E48" i="1"/>
  <c r="C48" i="1"/>
  <c r="W47" i="1"/>
  <c r="U47" i="1"/>
  <c r="Q47" i="1"/>
  <c r="L47" i="1"/>
  <c r="G47" i="1"/>
  <c r="F47" i="1"/>
  <c r="E47" i="1"/>
  <c r="C47" i="1"/>
  <c r="B47" i="1"/>
  <c r="W46" i="1"/>
  <c r="U46" i="1"/>
  <c r="Q46" i="1"/>
  <c r="L46" i="1"/>
  <c r="J46" i="1"/>
  <c r="G46" i="1"/>
  <c r="F46" i="1"/>
  <c r="E46" i="1"/>
  <c r="C46" i="1"/>
  <c r="W45" i="1"/>
  <c r="U45" i="1"/>
  <c r="Q45" i="1"/>
  <c r="L45" i="1"/>
  <c r="J45" i="1"/>
  <c r="G45" i="1"/>
  <c r="F45" i="1"/>
  <c r="E45" i="1"/>
  <c r="C45" i="1"/>
  <c r="B45" i="1"/>
  <c r="W44" i="1"/>
  <c r="U44" i="1"/>
  <c r="Q44" i="1"/>
  <c r="L44" i="1"/>
  <c r="J44" i="1"/>
  <c r="G44" i="1"/>
  <c r="F44" i="1"/>
  <c r="E44" i="1"/>
  <c r="C44" i="1"/>
  <c r="B44" i="1"/>
  <c r="W43" i="1"/>
  <c r="U43" i="1"/>
  <c r="Q43" i="1"/>
  <c r="J43" i="1"/>
  <c r="G43" i="1"/>
  <c r="F43" i="1"/>
  <c r="E43" i="1"/>
  <c r="C43" i="1"/>
  <c r="W42" i="1"/>
  <c r="U42" i="1"/>
  <c r="Q42" i="1"/>
  <c r="L42" i="1"/>
  <c r="J42" i="1"/>
  <c r="G42" i="1"/>
  <c r="F42" i="1"/>
  <c r="E42" i="1"/>
  <c r="C42" i="1"/>
  <c r="W41" i="1"/>
  <c r="U41" i="1"/>
  <c r="Q41" i="1"/>
  <c r="L41" i="1"/>
  <c r="J41" i="1"/>
  <c r="G41" i="1"/>
  <c r="F41" i="1"/>
  <c r="E41" i="1"/>
  <c r="C41" i="1"/>
  <c r="W40" i="1"/>
  <c r="U40" i="1"/>
  <c r="Q40" i="1"/>
  <c r="J40" i="1"/>
  <c r="G40" i="1"/>
  <c r="F40" i="1"/>
  <c r="E40" i="1"/>
  <c r="C40" i="1"/>
  <c r="W39" i="1"/>
  <c r="U39" i="1"/>
  <c r="Q39" i="1"/>
  <c r="L39" i="1"/>
  <c r="J39" i="1"/>
  <c r="G39" i="1"/>
  <c r="F39" i="1"/>
  <c r="E39" i="1"/>
  <c r="C39" i="1"/>
  <c r="B39" i="1"/>
  <c r="W38" i="1"/>
  <c r="U38" i="1"/>
  <c r="Q38" i="1"/>
  <c r="L38" i="1"/>
  <c r="J38" i="1"/>
  <c r="G38" i="1"/>
  <c r="F38" i="1"/>
  <c r="E38" i="1"/>
  <c r="C38" i="1"/>
  <c r="B38" i="1"/>
  <c r="W37" i="1"/>
  <c r="U37" i="1"/>
  <c r="Q37" i="1"/>
  <c r="L37" i="1"/>
  <c r="J37" i="1"/>
  <c r="G37" i="1"/>
  <c r="F37" i="1"/>
  <c r="E37" i="1"/>
  <c r="C37" i="1"/>
  <c r="B37" i="1"/>
  <c r="W36" i="1"/>
  <c r="U36" i="1"/>
  <c r="Q36" i="1"/>
  <c r="R36" i="1" s="1"/>
  <c r="L36" i="1"/>
  <c r="J36" i="1"/>
  <c r="G36" i="1"/>
  <c r="F36" i="1"/>
  <c r="E36" i="1"/>
  <c r="C36" i="1"/>
  <c r="B36" i="1"/>
  <c r="W35" i="1"/>
  <c r="U35" i="1"/>
  <c r="Q35" i="1"/>
  <c r="L35" i="1"/>
  <c r="J35" i="1"/>
  <c r="R45" i="1" s="1"/>
  <c r="G35" i="1"/>
  <c r="F35" i="1"/>
  <c r="E35" i="1"/>
  <c r="C35" i="1"/>
  <c r="B35" i="1"/>
  <c r="W34" i="1"/>
  <c r="U34" i="1"/>
  <c r="Q34" i="1"/>
  <c r="L34" i="1"/>
  <c r="J34" i="1"/>
  <c r="R44" i="1" s="1"/>
  <c r="G34" i="1"/>
  <c r="F34" i="1"/>
  <c r="E34" i="1"/>
  <c r="C34" i="1"/>
  <c r="B34" i="1"/>
  <c r="W33" i="1"/>
  <c r="U33" i="1"/>
  <c r="Q33" i="1"/>
  <c r="L33" i="1"/>
  <c r="J33" i="1"/>
  <c r="G33" i="1"/>
  <c r="F33" i="1"/>
  <c r="E33" i="1"/>
  <c r="C33" i="1"/>
  <c r="Q32" i="1"/>
  <c r="L32" i="1"/>
  <c r="J32" i="1"/>
  <c r="R42" i="1" s="1"/>
  <c r="G32" i="1"/>
  <c r="F32" i="1"/>
  <c r="E32" i="1"/>
  <c r="C32" i="1"/>
  <c r="B32" i="1"/>
  <c r="W31" i="1"/>
  <c r="U31" i="1"/>
  <c r="Q31" i="1"/>
  <c r="L31" i="1"/>
  <c r="G31" i="1"/>
  <c r="F31" i="1"/>
  <c r="E31" i="1"/>
  <c r="C31" i="1"/>
  <c r="B31" i="1"/>
  <c r="W30" i="1"/>
  <c r="U30" i="1"/>
  <c r="Q30" i="1"/>
  <c r="L30" i="1"/>
  <c r="J30" i="1"/>
  <c r="G30" i="1"/>
  <c r="F30" i="1"/>
  <c r="E30" i="1"/>
  <c r="C30" i="1"/>
  <c r="W29" i="1"/>
  <c r="U29" i="1"/>
  <c r="Q29" i="1"/>
  <c r="L29" i="1"/>
  <c r="J29" i="1"/>
  <c r="R39" i="1" s="1"/>
  <c r="G29" i="1"/>
  <c r="F29" i="1"/>
  <c r="E29" i="1"/>
  <c r="C29" i="1"/>
  <c r="B29" i="1"/>
  <c r="W28" i="1"/>
  <c r="U28" i="1"/>
  <c r="Q28" i="1"/>
  <c r="L28" i="1"/>
  <c r="J28" i="1"/>
  <c r="R38" i="1" s="1"/>
  <c r="G28" i="1"/>
  <c r="F28" i="1"/>
  <c r="E28" i="1"/>
  <c r="C28" i="1"/>
  <c r="B28" i="1"/>
  <c r="W27" i="1"/>
  <c r="U27" i="1"/>
  <c r="Q27" i="1"/>
  <c r="G27" i="1"/>
  <c r="F27" i="1"/>
  <c r="E27" i="1"/>
  <c r="C27" i="1"/>
  <c r="W26" i="1"/>
  <c r="U26" i="1"/>
  <c r="Q26" i="1"/>
  <c r="J26" i="1"/>
  <c r="G26" i="1"/>
  <c r="F26" i="1"/>
  <c r="E26" i="1"/>
  <c r="C26" i="1"/>
  <c r="W25" i="1"/>
  <c r="U25" i="1"/>
  <c r="Q25" i="1"/>
  <c r="L25" i="1"/>
  <c r="J25" i="1"/>
  <c r="R35" i="1" s="1"/>
  <c r="G25" i="1"/>
  <c r="F25" i="1"/>
  <c r="E25" i="1"/>
  <c r="C25" i="1"/>
  <c r="W24" i="1"/>
  <c r="U24" i="1"/>
  <c r="Q24" i="1"/>
  <c r="L24" i="1"/>
  <c r="J24" i="1"/>
  <c r="G24" i="1"/>
  <c r="F24" i="1"/>
  <c r="E24" i="1"/>
  <c r="C24" i="1"/>
  <c r="B24" i="1"/>
  <c r="W23" i="1"/>
  <c r="U23" i="1"/>
  <c r="Q23" i="1"/>
  <c r="L23" i="1"/>
  <c r="G23" i="1"/>
  <c r="F23" i="1"/>
  <c r="E23" i="1"/>
  <c r="C23" i="1"/>
  <c r="Q22" i="1"/>
  <c r="L22" i="1"/>
  <c r="J22" i="1"/>
  <c r="G22" i="1"/>
  <c r="F22" i="1"/>
  <c r="E22" i="1"/>
  <c r="C22" i="1"/>
  <c r="B22" i="1"/>
  <c r="W21" i="1"/>
  <c r="U21" i="1"/>
  <c r="Q21" i="1"/>
  <c r="L21" i="1"/>
  <c r="J21" i="1"/>
  <c r="G21" i="1"/>
  <c r="F21" i="1"/>
  <c r="E21" i="1"/>
  <c r="C21" i="1"/>
  <c r="B21" i="1"/>
  <c r="W20" i="1"/>
  <c r="U20" i="1"/>
  <c r="R20" i="1"/>
  <c r="Q20" i="1"/>
  <c r="L20" i="1"/>
  <c r="J20" i="1"/>
  <c r="R30" i="1" s="1"/>
  <c r="G20" i="1"/>
  <c r="F20" i="1"/>
  <c r="E20" i="1"/>
  <c r="C20" i="1"/>
  <c r="U19" i="1"/>
  <c r="Q19" i="1"/>
  <c r="L19" i="1"/>
  <c r="G19" i="1"/>
  <c r="F19" i="1"/>
  <c r="E19" i="1"/>
  <c r="C19" i="1"/>
  <c r="W18" i="1"/>
  <c r="U18" i="1"/>
  <c r="Q18" i="1"/>
  <c r="L18" i="1"/>
  <c r="J18" i="1"/>
  <c r="G18" i="1"/>
  <c r="F18" i="1"/>
  <c r="E18" i="1"/>
  <c r="C18" i="1"/>
  <c r="W17" i="1"/>
  <c r="U17" i="1"/>
  <c r="Q17" i="1"/>
  <c r="R17" i="1" s="1"/>
  <c r="L17" i="1"/>
  <c r="J17" i="1"/>
  <c r="G17" i="1"/>
  <c r="F17" i="1"/>
  <c r="E17" i="1"/>
  <c r="C17" i="1"/>
  <c r="B17" i="1"/>
  <c r="W16" i="1"/>
  <c r="U16" i="1"/>
  <c r="Q16" i="1"/>
  <c r="L16" i="1"/>
  <c r="J16" i="1"/>
  <c r="R16" i="1" s="1"/>
  <c r="G16" i="1"/>
  <c r="F16" i="1"/>
  <c r="E16" i="1"/>
  <c r="C16" i="1"/>
  <c r="W15" i="1"/>
  <c r="U15" i="1"/>
  <c r="R15" i="1"/>
  <c r="Q15" i="1"/>
  <c r="J15" i="1"/>
  <c r="G15" i="1"/>
  <c r="F15" i="1"/>
  <c r="E15" i="1"/>
  <c r="C15" i="1"/>
  <c r="W14" i="1"/>
  <c r="U14" i="1"/>
  <c r="R14" i="1"/>
  <c r="Q14" i="1"/>
  <c r="L14" i="1"/>
  <c r="J14" i="1"/>
  <c r="R24" i="1" s="1"/>
  <c r="G14" i="1"/>
  <c r="F14" i="1"/>
  <c r="E14" i="1"/>
  <c r="C14" i="1"/>
  <c r="B14" i="1"/>
  <c r="W13" i="1"/>
  <c r="U13" i="1"/>
  <c r="Q13" i="1"/>
  <c r="L13" i="1"/>
  <c r="J13" i="1"/>
  <c r="R13" i="1" s="1"/>
  <c r="G13" i="1"/>
  <c r="F13" i="1"/>
  <c r="E13" i="1"/>
  <c r="C13" i="1"/>
  <c r="B13" i="1"/>
  <c r="W12" i="1"/>
  <c r="U12" i="1"/>
  <c r="Q12" i="1"/>
  <c r="L12" i="1"/>
  <c r="J12" i="1"/>
  <c r="R12" i="1" s="1"/>
  <c r="G12" i="1"/>
  <c r="F12" i="1"/>
  <c r="E12" i="1"/>
  <c r="C12" i="1"/>
  <c r="B12" i="1"/>
  <c r="W11" i="1"/>
  <c r="U11" i="1"/>
  <c r="Q11" i="1"/>
  <c r="L11" i="1"/>
  <c r="J11" i="1"/>
  <c r="G11" i="1"/>
  <c r="F11" i="1"/>
  <c r="E11" i="1"/>
  <c r="C11" i="1"/>
  <c r="B11" i="1"/>
  <c r="W10" i="1"/>
  <c r="U10" i="1"/>
  <c r="Q10" i="1"/>
  <c r="L10" i="1"/>
  <c r="J10" i="1"/>
  <c r="G10" i="1"/>
  <c r="F10" i="1"/>
  <c r="E10" i="1"/>
  <c r="C10" i="1"/>
  <c r="B10" i="1"/>
  <c r="W9" i="1"/>
  <c r="U9" i="1"/>
  <c r="R9" i="1"/>
  <c r="Q9" i="1"/>
  <c r="L9" i="1"/>
  <c r="G9" i="1"/>
  <c r="F9" i="1"/>
  <c r="E9" i="1"/>
  <c r="C9" i="1"/>
  <c r="B9" i="1"/>
  <c r="W8" i="1"/>
  <c r="U8" i="1"/>
  <c r="R8" i="1"/>
  <c r="Q8" i="1"/>
  <c r="L8" i="1"/>
  <c r="J8" i="1"/>
  <c r="G8" i="1"/>
  <c r="F8" i="1"/>
  <c r="E8" i="1"/>
  <c r="C8" i="1"/>
  <c r="B8" i="1"/>
  <c r="S7" i="1"/>
  <c r="P7" i="1"/>
  <c r="O7" i="1"/>
  <c r="N7" i="1"/>
  <c r="K7" i="1"/>
  <c r="H7" i="1"/>
  <c r="T1" i="1"/>
  <c r="R46" i="1" l="1"/>
  <c r="R11" i="1"/>
  <c r="R37" i="1"/>
  <c r="R57" i="1"/>
  <c r="R33" i="1"/>
  <c r="R32" i="1"/>
  <c r="R51" i="1"/>
  <c r="R77" i="1"/>
  <c r="R85" i="1"/>
  <c r="R93" i="1"/>
  <c r="R110" i="1"/>
  <c r="R114" i="1"/>
  <c r="R123" i="1"/>
  <c r="R127" i="1"/>
  <c r="R131" i="1"/>
  <c r="R135" i="1"/>
  <c r="R139" i="1"/>
  <c r="R143" i="1"/>
  <c r="R147" i="1"/>
  <c r="R151" i="1"/>
  <c r="R155" i="1"/>
  <c r="R159" i="1"/>
  <c r="R163" i="1"/>
  <c r="R167" i="1"/>
  <c r="R171" i="1"/>
  <c r="R175" i="1"/>
  <c r="R179" i="1"/>
  <c r="R183" i="1"/>
  <c r="R187" i="1"/>
  <c r="R191" i="1"/>
  <c r="R195" i="1"/>
  <c r="R199" i="1"/>
  <c r="R203" i="1"/>
  <c r="R118" i="1"/>
  <c r="R72" i="1"/>
  <c r="R80" i="1"/>
  <c r="R95" i="1"/>
  <c r="R88" i="1"/>
  <c r="R99" i="1"/>
  <c r="R103" i="1"/>
  <c r="R107" i="1"/>
  <c r="R120" i="1"/>
  <c r="R124" i="1"/>
  <c r="R128" i="1"/>
  <c r="R132" i="1"/>
  <c r="R136" i="1"/>
  <c r="R140" i="1"/>
  <c r="R144" i="1"/>
  <c r="R148" i="1"/>
  <c r="R152" i="1"/>
  <c r="R156" i="1"/>
  <c r="R160" i="1"/>
  <c r="R164" i="1"/>
  <c r="R168" i="1"/>
  <c r="R172" i="1"/>
  <c r="R176" i="1"/>
  <c r="R180" i="1"/>
  <c r="R184" i="1"/>
  <c r="R188" i="1"/>
  <c r="R192" i="1"/>
  <c r="R196" i="1"/>
  <c r="R200" i="1"/>
  <c r="R204" i="1"/>
  <c r="Q7" i="1"/>
  <c r="W22" i="1"/>
  <c r="U22" i="1"/>
  <c r="R10" i="1"/>
  <c r="R47" i="1"/>
  <c r="R60" i="1"/>
  <c r="R69" i="1"/>
  <c r="R48" i="1"/>
  <c r="R53" i="1"/>
  <c r="R56" i="1"/>
  <c r="R71" i="1"/>
  <c r="R68" i="1"/>
  <c r="R76" i="1"/>
  <c r="R84" i="1"/>
  <c r="R92" i="1"/>
  <c r="R63" i="1"/>
  <c r="R61" i="1"/>
  <c r="I7" i="1"/>
  <c r="R22" i="1"/>
  <c r="R52" i="1"/>
  <c r="J9" i="1"/>
  <c r="R18" i="1"/>
  <c r="R21" i="1"/>
  <c r="R23" i="1"/>
  <c r="R26" i="1"/>
  <c r="R28" i="1"/>
  <c r="R40" i="1"/>
  <c r="R43" i="1"/>
  <c r="R25" i="1"/>
  <c r="R19" i="1"/>
  <c r="R34" i="1"/>
  <c r="R27" i="1"/>
  <c r="R31" i="1"/>
  <c r="R50" i="1"/>
  <c r="R54" i="1"/>
  <c r="R67" i="1"/>
  <c r="R59" i="1"/>
  <c r="R65" i="1"/>
  <c r="R73" i="1"/>
  <c r="R81" i="1"/>
  <c r="R89" i="1"/>
  <c r="R94" i="1"/>
  <c r="R126" i="1"/>
  <c r="R134" i="1"/>
  <c r="R138" i="1"/>
  <c r="R142" i="1"/>
  <c r="R146" i="1"/>
  <c r="R150" i="1"/>
  <c r="R154" i="1"/>
  <c r="R158" i="1"/>
  <c r="R162" i="1"/>
  <c r="R166" i="1"/>
  <c r="R170" i="1"/>
  <c r="R174" i="1"/>
  <c r="R178" i="1"/>
  <c r="R182" i="1"/>
  <c r="R186" i="1"/>
  <c r="R190" i="1"/>
  <c r="R194" i="1"/>
  <c r="R198" i="1"/>
  <c r="R202" i="1"/>
  <c r="R98" i="1"/>
  <c r="R102" i="1"/>
  <c r="R106" i="1"/>
  <c r="R125" i="1"/>
  <c r="R129" i="1"/>
  <c r="R133" i="1"/>
  <c r="R137" i="1"/>
  <c r="R141" i="1"/>
  <c r="R145" i="1"/>
  <c r="R149" i="1"/>
  <c r="R153" i="1"/>
  <c r="R157" i="1"/>
  <c r="R161" i="1"/>
  <c r="R165" i="1"/>
  <c r="R169" i="1"/>
  <c r="R173" i="1"/>
  <c r="R177" i="1"/>
  <c r="R181" i="1"/>
  <c r="R185" i="1"/>
  <c r="R189" i="1"/>
  <c r="R193" i="1"/>
  <c r="R197" i="1"/>
  <c r="R201" i="1"/>
  <c r="R130" i="1"/>
  <c r="R97" i="1"/>
  <c r="R101" i="1"/>
  <c r="R105" i="1"/>
  <c r="R109" i="1"/>
  <c r="R113" i="1"/>
  <c r="R117" i="1"/>
  <c r="R121" i="1"/>
  <c r="R111" i="1"/>
  <c r="R112" i="1"/>
  <c r="R115" i="1"/>
  <c r="R119" i="1"/>
  <c r="R206" i="1"/>
  <c r="S56" i="1" l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Y2" i="1" s="1"/>
  <c r="W32" i="1"/>
  <c r="U32" i="1"/>
</calcChain>
</file>

<file path=xl/sharedStrings.xml><?xml version="1.0" encoding="utf-8"?>
<sst xmlns="http://schemas.openxmlformats.org/spreadsheetml/2006/main" count="142" uniqueCount="32">
  <si>
    <t>Nombre de litres :</t>
  </si>
  <si>
    <t>Hauteur (cm)</t>
  </si>
  <si>
    <t>Nb litres / relevé</t>
  </si>
  <si>
    <t>Destinataire</t>
  </si>
  <si>
    <t>Nom</t>
  </si>
  <si>
    <t>N° Facturier</t>
  </si>
  <si>
    <t>Date</t>
  </si>
  <si>
    <t>Livraison</t>
  </si>
  <si>
    <t>Paiement</t>
  </si>
  <si>
    <t>Ecart paiement</t>
  </si>
  <si>
    <t>Stock</t>
  </si>
  <si>
    <t>Relevé manuel</t>
  </si>
  <si>
    <t>Ecart       &gt; 50        litres</t>
  </si>
  <si>
    <t>Ecart</t>
  </si>
  <si>
    <t>Jour</t>
  </si>
  <si>
    <t>Mois</t>
  </si>
  <si>
    <t>Semaine</t>
  </si>
  <si>
    <t>Litres</t>
  </si>
  <si>
    <t>Montant</t>
  </si>
  <si>
    <t>Montant arrondi</t>
  </si>
  <si>
    <t>Montant chèques</t>
  </si>
  <si>
    <t>N° chèques</t>
  </si>
  <si>
    <t>Montant espèces</t>
  </si>
  <si>
    <t>Montant
CB</t>
  </si>
  <si>
    <t>Montant chèques vacances</t>
  </si>
  <si>
    <t>Total paiement</t>
  </si>
  <si>
    <t>Barques Base</t>
  </si>
  <si>
    <t>X</t>
  </si>
  <si>
    <t>Marine Nautique</t>
  </si>
  <si>
    <t>Bateaux</t>
  </si>
  <si>
    <t>Dupont</t>
  </si>
  <si>
    <t>CARBURANT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</si>
</sst>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_ ;[Red]\-#,##0.00\ "/>
    <numFmt numFmtId="166" formatCode="0000000"/>
    <numFmt numFmtId="167" formatCode="#,##0.00000"/>
  </numFmts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rgb="FF0000FF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3" fontId="6" fillId="2" borderId="12" xfId="0" applyNumberFormat="1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" fontId="2" fillId="4" borderId="0" xfId="0" applyNumberFormat="1" applyFont="1" applyFill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2" fillId="4" borderId="0" xfId="0" applyNumberFormat="1" applyFont="1" applyFill="1" applyAlignment="1" applyProtection="1">
      <alignment vertical="center"/>
    </xf>
    <xf numFmtId="165" fontId="2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" fontId="2" fillId="4" borderId="15" xfId="0" applyNumberFormat="1" applyFont="1" applyFill="1" applyBorder="1" applyAlignment="1" applyProtection="1">
      <alignment vertical="center"/>
    </xf>
    <xf numFmtId="4" fontId="2" fillId="6" borderId="18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64" fontId="6" fillId="9" borderId="15" xfId="0" applyNumberFormat="1" applyFont="1" applyFill="1" applyBorder="1" applyAlignment="1" applyProtection="1">
      <alignment horizontal="right" vertical="center"/>
    </xf>
    <xf numFmtId="4" fontId="6" fillId="9" borderId="15" xfId="0" applyNumberFormat="1" applyFont="1" applyFill="1" applyBorder="1" applyAlignment="1" applyProtection="1">
      <alignment horizontal="right" vertical="center"/>
    </xf>
    <xf numFmtId="4" fontId="6" fillId="9" borderId="15" xfId="0" applyNumberFormat="1" applyFont="1" applyFill="1" applyBorder="1" applyAlignment="1" applyProtection="1">
      <alignment vertical="center"/>
    </xf>
    <xf numFmtId="4" fontId="6" fillId="4" borderId="15" xfId="0" applyNumberFormat="1" applyFont="1" applyFill="1" applyBorder="1" applyAlignment="1" applyProtection="1">
      <alignment vertical="center"/>
    </xf>
    <xf numFmtId="3" fontId="6" fillId="4" borderId="15" xfId="0" applyNumberFormat="1" applyFont="1" applyFill="1" applyBorder="1" applyAlignment="1" applyProtection="1">
      <alignment horizontal="right" vertical="center" wrapText="1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horizontal="center" vertical="center" wrapText="1"/>
    </xf>
    <xf numFmtId="14" fontId="2" fillId="5" borderId="15" xfId="0" applyNumberFormat="1" applyFont="1" applyFill="1" applyBorder="1" applyAlignment="1" applyProtection="1">
      <alignment horizontal="center" vertical="center"/>
      <protection locked="0"/>
    </xf>
    <xf numFmtId="1" fontId="2" fillId="4" borderId="15" xfId="0" applyNumberFormat="1" applyFont="1" applyFill="1" applyBorder="1" applyAlignment="1" applyProtection="1">
      <alignment horizontal="center" vertical="center"/>
    </xf>
    <xf numFmtId="164" fontId="2" fillId="8" borderId="15" xfId="0" applyNumberFormat="1" applyFont="1" applyFill="1" applyBorder="1" applyAlignment="1" applyProtection="1">
      <alignment horizontal="right" vertical="center"/>
      <protection locked="0"/>
    </xf>
    <xf numFmtId="4" fontId="2" fillId="4" borderId="15" xfId="0" applyNumberFormat="1" applyFont="1" applyFill="1" applyBorder="1" applyAlignment="1" applyProtection="1">
      <alignment horizontal="right" vertical="center"/>
    </xf>
    <xf numFmtId="4" fontId="2" fillId="8" borderId="15" xfId="0" applyNumberFormat="1" applyFont="1" applyFill="1" applyBorder="1" applyAlignment="1" applyProtection="1">
      <alignment vertical="center"/>
      <protection locked="0"/>
    </xf>
    <xf numFmtId="166" fontId="2" fillId="2" borderId="15" xfId="0" applyNumberFormat="1" applyFont="1" applyFill="1" applyBorder="1" applyAlignment="1" applyProtection="1">
      <alignment vertical="center"/>
      <protection locked="0"/>
    </xf>
    <xf numFmtId="4" fontId="2" fillId="4" borderId="15" xfId="0" applyNumberFormat="1" applyFont="1" applyFill="1" applyBorder="1" applyAlignment="1" applyProtection="1">
      <alignment vertical="center"/>
    </xf>
    <xf numFmtId="165" fontId="2" fillId="4" borderId="15" xfId="0" applyNumberFormat="1" applyFont="1" applyFill="1" applyBorder="1" applyAlignment="1" applyProtection="1">
      <alignment vertical="center"/>
    </xf>
    <xf numFmtId="3" fontId="2" fillId="4" borderId="15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164" fontId="2" fillId="5" borderId="15" xfId="0" applyNumberFormat="1" applyFont="1" applyFill="1" applyBorder="1" applyAlignment="1" applyProtection="1">
      <alignment horizontal="right" vertical="center"/>
      <protection locked="0"/>
    </xf>
    <xf numFmtId="167" fontId="2" fillId="0" borderId="0" xfId="0" applyNumberFormat="1" applyFont="1" applyAlignment="1" applyProtection="1">
      <alignment vertical="center"/>
    </xf>
    <xf numFmtId="1" fontId="2" fillId="0" borderId="0" xfId="0" applyNumberFormat="1" applyFont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165" fontId="2" fillId="4" borderId="15" xfId="0" applyNumberFormat="1" applyFont="1" applyFill="1" applyBorder="1" applyAlignment="1" applyProtection="1">
      <alignment horizontal="center" vertical="center" wrapText="1"/>
    </xf>
    <xf numFmtId="166" fontId="6" fillId="4" borderId="15" xfId="0" applyNumberFormat="1" applyFont="1" applyFill="1" applyBorder="1" applyAlignment="1" applyProtection="1">
      <alignment horizontal="center" vertical="center" wrapText="1"/>
    </xf>
    <xf numFmtId="4" fontId="2" fillId="4" borderId="16" xfId="0" applyNumberFormat="1" applyFont="1" applyFill="1" applyBorder="1" applyAlignment="1" applyProtection="1">
      <alignment horizontal="center" vertical="center" wrapText="1"/>
    </xf>
    <xf numFmtId="4" fontId="2" fillId="4" borderId="20" xfId="0" applyNumberFormat="1" applyFont="1" applyFill="1" applyBorder="1" applyAlignment="1" applyProtection="1">
      <alignment horizontal="center" vertical="center" wrapText="1"/>
    </xf>
    <xf numFmtId="165" fontId="2" fillId="8" borderId="15" xfId="0" applyNumberFormat="1" applyFont="1" applyFill="1" applyBorder="1" applyAlignment="1" applyProtection="1">
      <alignment horizontal="center" vertical="center" wrapText="1"/>
    </xf>
    <xf numFmtId="166" fontId="2" fillId="2" borderId="15" xfId="0" applyNumberFormat="1" applyFont="1" applyFill="1" applyBorder="1" applyAlignment="1" applyProtection="1">
      <alignment horizontal="center" vertical="center" wrapText="1"/>
    </xf>
    <xf numFmtId="3" fontId="2" fillId="4" borderId="15" xfId="0" applyNumberFormat="1" applyFont="1" applyFill="1" applyBorder="1" applyAlignment="1" applyProtection="1">
      <alignment horizontal="center" vertical="center" wrapText="1"/>
    </xf>
    <xf numFmtId="3" fontId="2" fillId="2" borderId="15" xfId="0" applyNumberFormat="1" applyFont="1" applyFill="1" applyBorder="1" applyAlignment="1" applyProtection="1">
      <alignment horizontal="center" vertical="center" wrapText="1"/>
    </xf>
    <xf numFmtId="1" fontId="7" fillId="4" borderId="15" xfId="0" applyNumberFormat="1" applyFont="1" applyFill="1" applyBorder="1" applyAlignment="1" applyProtection="1">
      <alignment horizontal="center" vertical="center" textRotation="90" wrapText="1"/>
    </xf>
    <xf numFmtId="164" fontId="2" fillId="5" borderId="15" xfId="0" applyNumberFormat="1" applyFont="1" applyFill="1" applyBorder="1" applyAlignment="1" applyProtection="1">
      <alignment horizontal="center" vertical="center" wrapText="1"/>
    </xf>
    <xf numFmtId="4" fontId="2" fillId="4" borderId="1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4" fillId="0" borderId="4" xfId="0" applyNumberFormat="1" applyFont="1" applyBorder="1" applyAlignment="1" applyProtection="1">
      <alignment horizontal="center" vertical="center"/>
    </xf>
    <xf numFmtId="14" fontId="4" fillId="0" borderId="8" xfId="0" applyNumberFormat="1" applyFont="1" applyBorder="1" applyAlignment="1" applyProtection="1">
      <alignment horizontal="center" vertical="center"/>
    </xf>
    <xf numFmtId="14" fontId="4" fillId="0" borderId="11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 textRotation="90" wrapText="1"/>
    </xf>
    <xf numFmtId="14" fontId="2" fillId="5" borderId="15" xfId="0" applyNumberFormat="1" applyFont="1" applyFill="1" applyBorder="1" applyAlignment="1" applyProtection="1">
      <alignment horizontal="center" vertical="center" wrapText="1"/>
    </xf>
    <xf numFmtId="4" fontId="2" fillId="6" borderId="17" xfId="0" applyNumberFormat="1" applyFont="1" applyFill="1" applyBorder="1" applyAlignment="1" applyProtection="1">
      <alignment horizontal="center" vertical="center"/>
    </xf>
    <xf numFmtId="4" fontId="2" fillId="6" borderId="18" xfId="0" applyNumberFormat="1" applyFont="1" applyFill="1" applyBorder="1" applyAlignment="1" applyProtection="1">
      <alignment horizontal="center" vertical="center"/>
    </xf>
    <xf numFmtId="165" fontId="2" fillId="7" borderId="1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1"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&#233;l&#233;chargements\2018%20-%20Gestion%20des%20pontons%20et%20carbura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Liste 2017"/>
      <sheetName val="0-Liste 2017 Saison"/>
      <sheetName val="1-Adhérents"/>
      <sheetName val="2-Locations"/>
      <sheetName val="3-Paiements"/>
      <sheetName val="4-Vérif."/>
      <sheetName val="5-Récap paiem.pontons"/>
      <sheetName val="6-Pontons disponibles"/>
      <sheetName val="7-Liste pontons"/>
      <sheetName val="Modif N° pontons"/>
      <sheetName val="8-Carb.Bateaux"/>
      <sheetName val="Volume du stock"/>
      <sheetName val="9-Récap paiem.carb.bateaux"/>
      <sheetName val="Tarifs"/>
      <sheetName val="Donné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R1" t="str">
            <v>E1-F01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CCCCFF"/>
    <pageSetUpPr fitToPage="1"/>
  </sheetPr>
  <dimension ref="A1:AD207"/>
  <sheetViews>
    <sheetView showZeros="0" tabSelected="1" zoomScaleNormal="100" workbookViewId="0">
      <pane ySplit="7" topLeftCell="A47" activePane="bottomLeft" state="frozen"/>
      <selection activeCell="B7" sqref="B7"/>
      <selection pane="bottomLeft" activeCell="A56" sqref="A56"/>
    </sheetView>
  </sheetViews>
  <sheetFormatPr baseColWidth="10" defaultRowHeight="12.75" x14ac:dyDescent="0.2"/>
  <cols>
    <col min="1" max="2" width="15.42578125" style="8" customWidth="1"/>
    <col min="3" max="3" width="9.5703125" style="8" hidden="1" customWidth="1"/>
    <col min="4" max="4" width="11.42578125" style="9"/>
    <col min="5" max="7" width="4.7109375" style="42" hidden="1" customWidth="1"/>
    <col min="8" max="8" width="13.7109375" style="11" customWidth="1"/>
    <col min="9" max="9" width="13.5703125" style="12" customWidth="1"/>
    <col min="10" max="10" width="13.5703125" style="12" hidden="1" customWidth="1"/>
    <col min="11" max="11" width="12.28515625" style="14" customWidth="1"/>
    <col min="12" max="13" width="8.7109375" style="15" customWidth="1"/>
    <col min="14" max="17" width="11.42578125" style="14" customWidth="1"/>
    <col min="18" max="18" width="19" style="14" bestFit="1" customWidth="1"/>
    <col min="19" max="20" width="11.42578125" style="8"/>
    <col min="21" max="21" width="8.7109375" style="8" customWidth="1"/>
    <col min="22" max="22" width="2.7109375" style="16" customWidth="1"/>
    <col min="23" max="23" width="8.7109375" style="8" hidden="1" customWidth="1"/>
    <col min="24" max="24" width="4.7109375" style="8" customWidth="1"/>
    <col min="25" max="26" width="7.7109375" style="8" customWidth="1"/>
    <col min="27" max="16384" width="11.42578125" style="8"/>
  </cols>
  <sheetData>
    <row r="1" spans="1:30" s="4" customFormat="1" ht="18" x14ac:dyDescent="0.2">
      <c r="A1" s="55" t="s">
        <v>31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1" t="s">
        <v>0</v>
      </c>
      <c r="S1" s="2" t="s">
        <v>1</v>
      </c>
      <c r="T1" s="63">
        <f ca="1">TODAY()</f>
        <v>43303</v>
      </c>
      <c r="U1" s="64"/>
      <c r="V1" s="3"/>
      <c r="X1" s="5"/>
      <c r="Y1" s="67" t="s">
        <v>2</v>
      </c>
      <c r="Z1" s="68"/>
      <c r="AA1" s="5"/>
      <c r="AB1" s="5"/>
      <c r="AC1" s="5"/>
      <c r="AD1" s="5"/>
    </row>
    <row r="2" spans="1:30" s="4" customFormat="1" ht="18.75" thickBot="1" x14ac:dyDescent="0.25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">
        <v>4294</v>
      </c>
      <c r="S2" s="7">
        <v>86</v>
      </c>
      <c r="T2" s="65"/>
      <c r="U2" s="66"/>
      <c r="V2" s="3"/>
      <c r="X2" s="5"/>
      <c r="Y2" s="69">
        <f>R2-S207</f>
        <v>652.9719999999993</v>
      </c>
      <c r="Z2" s="70"/>
      <c r="AA2" s="5"/>
      <c r="AB2" s="5"/>
      <c r="AC2" s="5"/>
      <c r="AD2" s="5"/>
    </row>
    <row r="3" spans="1:30" x14ac:dyDescent="0.2">
      <c r="E3" s="10"/>
      <c r="F3" s="10"/>
      <c r="G3" s="10"/>
      <c r="J3" s="13"/>
    </row>
    <row r="4" spans="1:30" x14ac:dyDescent="0.2">
      <c r="A4" s="71" t="s">
        <v>3</v>
      </c>
      <c r="B4" s="72" t="s">
        <v>4</v>
      </c>
      <c r="C4" s="75" t="s">
        <v>5</v>
      </c>
      <c r="D4" s="76" t="s">
        <v>6</v>
      </c>
      <c r="E4" s="17"/>
      <c r="F4" s="17"/>
      <c r="G4" s="17"/>
      <c r="H4" s="77" t="s">
        <v>7</v>
      </c>
      <c r="I4" s="78"/>
      <c r="J4" s="18"/>
      <c r="K4" s="79" t="s">
        <v>8</v>
      </c>
      <c r="L4" s="79"/>
      <c r="M4" s="79"/>
      <c r="N4" s="79"/>
      <c r="O4" s="79"/>
      <c r="P4" s="79"/>
      <c r="Q4" s="79"/>
      <c r="R4" s="44" t="s">
        <v>9</v>
      </c>
      <c r="S4" s="50" t="s">
        <v>10</v>
      </c>
      <c r="T4" s="51" t="s">
        <v>11</v>
      </c>
      <c r="U4" s="50" t="s">
        <v>12</v>
      </c>
      <c r="W4" s="50" t="s">
        <v>13</v>
      </c>
    </row>
    <row r="5" spans="1:30" s="19" customFormat="1" x14ac:dyDescent="0.2">
      <c r="A5" s="71"/>
      <c r="B5" s="73"/>
      <c r="C5" s="75"/>
      <c r="D5" s="76"/>
      <c r="E5" s="52" t="s">
        <v>14</v>
      </c>
      <c r="F5" s="52" t="s">
        <v>15</v>
      </c>
      <c r="G5" s="52" t="s">
        <v>16</v>
      </c>
      <c r="H5" s="53" t="s">
        <v>17</v>
      </c>
      <c r="I5" s="54" t="s">
        <v>18</v>
      </c>
      <c r="J5" s="46" t="s">
        <v>19</v>
      </c>
      <c r="K5" s="48" t="s">
        <v>20</v>
      </c>
      <c r="L5" s="49" t="s">
        <v>21</v>
      </c>
      <c r="M5" s="49"/>
      <c r="N5" s="48" t="s">
        <v>22</v>
      </c>
      <c r="O5" s="48" t="s">
        <v>23</v>
      </c>
      <c r="P5" s="48" t="s">
        <v>24</v>
      </c>
      <c r="Q5" s="44" t="s">
        <v>25</v>
      </c>
      <c r="R5" s="44"/>
      <c r="S5" s="50"/>
      <c r="T5" s="51"/>
      <c r="U5" s="50"/>
      <c r="W5" s="50"/>
    </row>
    <row r="6" spans="1:30" s="19" customFormat="1" x14ac:dyDescent="0.2">
      <c r="A6" s="71"/>
      <c r="B6" s="73"/>
      <c r="C6" s="75"/>
      <c r="D6" s="76"/>
      <c r="E6" s="52"/>
      <c r="F6" s="52"/>
      <c r="G6" s="52"/>
      <c r="H6" s="53"/>
      <c r="I6" s="54"/>
      <c r="J6" s="47"/>
      <c r="K6" s="48"/>
      <c r="L6" s="49"/>
      <c r="M6" s="49"/>
      <c r="N6" s="48"/>
      <c r="O6" s="48"/>
      <c r="P6" s="48"/>
      <c r="Q6" s="44"/>
      <c r="R6" s="44"/>
      <c r="S6" s="50"/>
      <c r="T6" s="51"/>
      <c r="U6" s="50"/>
      <c r="W6" s="50"/>
    </row>
    <row r="7" spans="1:30" s="19" customFormat="1" ht="15.75" x14ac:dyDescent="0.2">
      <c r="A7" s="71"/>
      <c r="B7" s="74"/>
      <c r="C7" s="75"/>
      <c r="D7" s="76"/>
      <c r="E7" s="52"/>
      <c r="F7" s="52"/>
      <c r="G7" s="52"/>
      <c r="H7" s="20">
        <f>SUM(H$8:H$207)</f>
        <v>1202.972</v>
      </c>
      <c r="I7" s="21">
        <f>SUM(I$8:I$207)</f>
        <v>692.17351999999983</v>
      </c>
      <c r="J7" s="21"/>
      <c r="K7" s="22">
        <f>SUM(K$8:K$207)</f>
        <v>204.93</v>
      </c>
      <c r="L7" s="45"/>
      <c r="M7" s="45"/>
      <c r="N7" s="22">
        <f>SUM(N$8:N$207)</f>
        <v>366</v>
      </c>
      <c r="O7" s="22">
        <f>SUM(O$8:O$207)</f>
        <v>121.25999999999999</v>
      </c>
      <c r="P7" s="22">
        <f>SUM(P$8:P$207)</f>
        <v>0</v>
      </c>
      <c r="Q7" s="22">
        <f>SUM(Q$8:Q$207)</f>
        <v>692.18999999999994</v>
      </c>
      <c r="R7" s="23"/>
      <c r="S7" s="24">
        <f>4819+25</f>
        <v>4844</v>
      </c>
      <c r="T7" s="51"/>
      <c r="U7" s="50"/>
      <c r="W7" s="50"/>
    </row>
    <row r="8" spans="1:30" s="39" customFormat="1" ht="22.5" customHeight="1" x14ac:dyDescent="0.2">
      <c r="A8" s="25" t="s">
        <v>26</v>
      </c>
      <c r="B8" s="26" t="str">
        <f>IF(A8="Bateaux","Nom ?","")</f>
        <v/>
      </c>
      <c r="C8" s="27" t="str">
        <f ca="1">IF(OR($A8="Marine Nautique",$A8="Barques Base",$A8=""),"",OFFSET([1]Données!$R$1,COUNTIF($A$8:$A8,$A8)-1,0))</f>
        <v/>
      </c>
      <c r="D8" s="28">
        <v>43199</v>
      </c>
      <c r="E8" s="29">
        <f t="shared" ref="E8:E71" si="0">DAY(D8)</f>
        <v>9</v>
      </c>
      <c r="F8" s="29">
        <f t="shared" ref="F8:F71" si="1">MONTH(D8)</f>
        <v>4</v>
      </c>
      <c r="G8" s="29">
        <f t="shared" ref="G8:G71" si="2">_xlfn.ISOWEEKNUM(D8)</f>
        <v>15</v>
      </c>
      <c r="H8" s="30">
        <v>25</v>
      </c>
      <c r="I8" s="31" t="str">
        <f t="shared" ref="I8:I54" si="3">IF(OR($A8="Barques Base",$A8="Marine Nautique"),"",$H8*1.66)</f>
        <v/>
      </c>
      <c r="J8" s="31">
        <f t="shared" ref="J8:J15" si="4">IF(ISERROR(ROUND(I8,2)),,ROUND(I8,2))</f>
        <v>0</v>
      </c>
      <c r="K8" s="32"/>
      <c r="L8" s="33" t="str">
        <f t="shared" ref="L8:L71" si="5">IF($K8="","","N° chèq.")</f>
        <v/>
      </c>
      <c r="M8" s="33"/>
      <c r="N8" s="32"/>
      <c r="O8" s="32"/>
      <c r="P8" s="32"/>
      <c r="Q8" s="34">
        <f t="shared" ref="Q8:Q71" si="6">K8+N8+O8+P8</f>
        <v>0</v>
      </c>
      <c r="R8" s="35">
        <f>IF(ISERROR($Q8-#REF!),,$Q8-$J8)</f>
        <v>0</v>
      </c>
      <c r="S8" s="36">
        <f t="shared" ref="S8:S55" si="7">IF($D8="",$S7,$S7-$H8)</f>
        <v>4819</v>
      </c>
      <c r="T8" s="37"/>
      <c r="U8" s="36" t="str">
        <f>IF($T8="","",IF($T8-$S8&gt;=-50,"",$T8-$S8))</f>
        <v/>
      </c>
      <c r="V8" s="38" t="s">
        <v>27</v>
      </c>
      <c r="W8" s="36" t="str">
        <f t="shared" ref="W8:W71" si="8">IF($T8="","",IF($T8-$S8=$S8,"",$T8-$S8))</f>
        <v/>
      </c>
    </row>
    <row r="9" spans="1:30" s="39" customFormat="1" ht="22.5" customHeight="1" x14ac:dyDescent="0.2">
      <c r="A9" s="25" t="s">
        <v>26</v>
      </c>
      <c r="B9" s="26" t="str">
        <f t="shared" ref="B9:B72" si="9">IF(A9="Bateaux","Nom ?","")</f>
        <v/>
      </c>
      <c r="C9" s="27" t="str">
        <f ca="1">IF(OR($A9="Marine Nautique",$A9="Barques Base",$A9=""),"",OFFSET([1]Données!$R$1,COUNTIF($A$8:$A9,$A9)-1,0))</f>
        <v/>
      </c>
      <c r="D9" s="28">
        <v>43211</v>
      </c>
      <c r="E9" s="29">
        <f t="shared" si="0"/>
        <v>21</v>
      </c>
      <c r="F9" s="29">
        <f t="shared" si="1"/>
        <v>4</v>
      </c>
      <c r="G9" s="29">
        <f t="shared" si="2"/>
        <v>16</v>
      </c>
      <c r="H9" s="30">
        <v>37</v>
      </c>
      <c r="I9" s="31" t="str">
        <f t="shared" si="3"/>
        <v/>
      </c>
      <c r="J9" s="31">
        <f t="shared" si="4"/>
        <v>0</v>
      </c>
      <c r="K9" s="32"/>
      <c r="L9" s="33" t="str">
        <f t="shared" si="5"/>
        <v/>
      </c>
      <c r="M9" s="33"/>
      <c r="N9" s="32"/>
      <c r="O9" s="32"/>
      <c r="P9" s="32"/>
      <c r="Q9" s="34">
        <f t="shared" si="6"/>
        <v>0</v>
      </c>
      <c r="R9" s="35">
        <f>IF(ISERROR($Q9-#REF!),,$Q9-$J9)</f>
        <v>0</v>
      </c>
      <c r="S9" s="36">
        <f t="shared" si="7"/>
        <v>4782</v>
      </c>
      <c r="T9" s="37"/>
      <c r="U9" s="36" t="str">
        <f t="shared" ref="U9:U72" si="10">IF($T9="","",IF($T9-$S9&gt;=-50,"",$T9-$S9))</f>
        <v/>
      </c>
      <c r="V9" s="38" t="s">
        <v>27</v>
      </c>
      <c r="W9" s="36" t="str">
        <f t="shared" si="8"/>
        <v/>
      </c>
    </row>
    <row r="10" spans="1:30" ht="22.5" customHeight="1" x14ac:dyDescent="0.2">
      <c r="A10" s="25" t="s">
        <v>26</v>
      </c>
      <c r="B10" s="26" t="str">
        <f t="shared" si="9"/>
        <v/>
      </c>
      <c r="C10" s="27" t="str">
        <f ca="1">IF(OR($A10="Marine Nautique",$A10="Barques Base",$A10=""),"",OFFSET([1]Données!$R$1,COUNTIF($A$8:$A10,$A10)-1,0))</f>
        <v/>
      </c>
      <c r="D10" s="28">
        <v>43217</v>
      </c>
      <c r="E10" s="29">
        <f t="shared" si="0"/>
        <v>27</v>
      </c>
      <c r="F10" s="29">
        <f t="shared" si="1"/>
        <v>4</v>
      </c>
      <c r="G10" s="29">
        <f t="shared" si="2"/>
        <v>17</v>
      </c>
      <c r="H10" s="30">
        <v>20</v>
      </c>
      <c r="I10" s="31" t="str">
        <f t="shared" si="3"/>
        <v/>
      </c>
      <c r="J10" s="31">
        <f t="shared" si="4"/>
        <v>0</v>
      </c>
      <c r="K10" s="32"/>
      <c r="L10" s="33" t="str">
        <f t="shared" si="5"/>
        <v/>
      </c>
      <c r="M10" s="33"/>
      <c r="N10" s="32"/>
      <c r="O10" s="32"/>
      <c r="P10" s="32"/>
      <c r="Q10" s="34">
        <f t="shared" si="6"/>
        <v>0</v>
      </c>
      <c r="R10" s="35">
        <f>IF(ISERROR($Q10-#REF!),,$Q10-$J10)</f>
        <v>0</v>
      </c>
      <c r="S10" s="36">
        <f t="shared" si="7"/>
        <v>4762</v>
      </c>
      <c r="T10" s="37"/>
      <c r="U10" s="36" t="str">
        <f t="shared" si="10"/>
        <v/>
      </c>
      <c r="V10" s="16" t="s">
        <v>27</v>
      </c>
      <c r="W10" s="36" t="str">
        <f t="shared" si="8"/>
        <v/>
      </c>
    </row>
    <row r="11" spans="1:30" ht="22.5" customHeight="1" x14ac:dyDescent="0.2">
      <c r="A11" s="25" t="s">
        <v>28</v>
      </c>
      <c r="B11" s="26" t="str">
        <f t="shared" si="9"/>
        <v/>
      </c>
      <c r="C11" s="27" t="str">
        <f ca="1">IF(OR($A11="Marine Nautique",$A11="Barques Base",$A11=""),"",OFFSET([1]Données!$R$1,COUNTIF($A$8:$A11,$A11)-1,0))</f>
        <v/>
      </c>
      <c r="D11" s="28">
        <v>43222</v>
      </c>
      <c r="E11" s="29">
        <f t="shared" si="0"/>
        <v>2</v>
      </c>
      <c r="F11" s="29">
        <f t="shared" si="1"/>
        <v>5</v>
      </c>
      <c r="G11" s="29">
        <f t="shared" si="2"/>
        <v>18</v>
      </c>
      <c r="H11" s="30">
        <v>43</v>
      </c>
      <c r="I11" s="31" t="str">
        <f t="shared" si="3"/>
        <v/>
      </c>
      <c r="J11" s="31">
        <f t="shared" si="4"/>
        <v>0</v>
      </c>
      <c r="K11" s="32"/>
      <c r="L11" s="33" t="str">
        <f t="shared" si="5"/>
        <v/>
      </c>
      <c r="M11" s="33"/>
      <c r="N11" s="32"/>
      <c r="O11" s="32"/>
      <c r="P11" s="32"/>
      <c r="Q11" s="34">
        <f t="shared" si="6"/>
        <v>0</v>
      </c>
      <c r="R11" s="35">
        <f t="shared" ref="R11:R74" si="11">IF(ISERROR($Q11-$J1),,$Q11-$J11)</f>
        <v>0</v>
      </c>
      <c r="S11" s="36">
        <f t="shared" si="7"/>
        <v>4719</v>
      </c>
      <c r="T11" s="37"/>
      <c r="U11" s="36" t="str">
        <f t="shared" si="10"/>
        <v/>
      </c>
      <c r="V11" s="16" t="s">
        <v>27</v>
      </c>
      <c r="W11" s="36" t="str">
        <f t="shared" si="8"/>
        <v/>
      </c>
    </row>
    <row r="12" spans="1:30" ht="22.5" customHeight="1" x14ac:dyDescent="0.2">
      <c r="A12" s="25" t="s">
        <v>26</v>
      </c>
      <c r="B12" s="26" t="str">
        <f t="shared" si="9"/>
        <v/>
      </c>
      <c r="C12" s="27" t="str">
        <f ca="1">IF(OR($A12="Marine Nautique",$A12="Barques Base",$A12=""),"",OFFSET([1]Données!$R$1,COUNTIF($A$8:$A12,$A12)-1,0))</f>
        <v/>
      </c>
      <c r="D12" s="28">
        <v>43225</v>
      </c>
      <c r="E12" s="29">
        <f t="shared" si="0"/>
        <v>5</v>
      </c>
      <c r="F12" s="29">
        <f t="shared" si="1"/>
        <v>5</v>
      </c>
      <c r="G12" s="29">
        <f t="shared" si="2"/>
        <v>18</v>
      </c>
      <c r="H12" s="30">
        <v>22</v>
      </c>
      <c r="I12" s="31" t="str">
        <f t="shared" si="3"/>
        <v/>
      </c>
      <c r="J12" s="31">
        <f t="shared" si="4"/>
        <v>0</v>
      </c>
      <c r="K12" s="32"/>
      <c r="L12" s="33" t="str">
        <f t="shared" si="5"/>
        <v/>
      </c>
      <c r="M12" s="33"/>
      <c r="N12" s="32"/>
      <c r="O12" s="32"/>
      <c r="P12" s="32"/>
      <c r="Q12" s="34">
        <f t="shared" si="6"/>
        <v>0</v>
      </c>
      <c r="R12" s="35">
        <f t="shared" si="11"/>
        <v>0</v>
      </c>
      <c r="S12" s="36">
        <f t="shared" si="7"/>
        <v>4697</v>
      </c>
      <c r="T12" s="37"/>
      <c r="U12" s="36" t="str">
        <f t="shared" si="10"/>
        <v/>
      </c>
      <c r="V12" s="16" t="s">
        <v>27</v>
      </c>
      <c r="W12" s="36" t="str">
        <f t="shared" si="8"/>
        <v/>
      </c>
    </row>
    <row r="13" spans="1:30" ht="22.5" customHeight="1" x14ac:dyDescent="0.2">
      <c r="A13" s="25" t="s">
        <v>26</v>
      </c>
      <c r="B13" s="26" t="str">
        <f t="shared" si="9"/>
        <v/>
      </c>
      <c r="C13" s="27" t="str">
        <f ca="1">IF(OR($A13="Marine Nautique",$A13="Barques Base",$A13=""),"",OFFSET([1]Données!$R$1,COUNTIF($A$8:$A13,$A13)-1,0))</f>
        <v/>
      </c>
      <c r="D13" s="28">
        <v>43226</v>
      </c>
      <c r="E13" s="29">
        <f t="shared" si="0"/>
        <v>6</v>
      </c>
      <c r="F13" s="29">
        <f t="shared" si="1"/>
        <v>5</v>
      </c>
      <c r="G13" s="29">
        <f t="shared" si="2"/>
        <v>18</v>
      </c>
      <c r="H13" s="30">
        <v>22</v>
      </c>
      <c r="I13" s="31" t="str">
        <f t="shared" si="3"/>
        <v/>
      </c>
      <c r="J13" s="31">
        <f t="shared" si="4"/>
        <v>0</v>
      </c>
      <c r="K13" s="32"/>
      <c r="L13" s="33" t="str">
        <f t="shared" si="5"/>
        <v/>
      </c>
      <c r="M13" s="33"/>
      <c r="N13" s="32"/>
      <c r="O13" s="32"/>
      <c r="P13" s="32"/>
      <c r="Q13" s="34">
        <f t="shared" si="6"/>
        <v>0</v>
      </c>
      <c r="R13" s="35">
        <f t="shared" si="11"/>
        <v>0</v>
      </c>
      <c r="S13" s="36">
        <f t="shared" si="7"/>
        <v>4675</v>
      </c>
      <c r="T13" s="37"/>
      <c r="U13" s="36" t="str">
        <f t="shared" si="10"/>
        <v/>
      </c>
      <c r="V13" s="16" t="s">
        <v>27</v>
      </c>
      <c r="W13" s="36" t="str">
        <f t="shared" si="8"/>
        <v/>
      </c>
    </row>
    <row r="14" spans="1:30" ht="22.5" customHeight="1" x14ac:dyDescent="0.2">
      <c r="A14" s="25" t="s">
        <v>28</v>
      </c>
      <c r="B14" s="26" t="str">
        <f t="shared" si="9"/>
        <v/>
      </c>
      <c r="C14" s="27" t="str">
        <f ca="1">IF(OR($A14="Marine Nautique",$A14="Barques Base",$A14=""),"",OFFSET([1]Données!$R$1,COUNTIF($A$8:$A14,$A14)-1,0))</f>
        <v/>
      </c>
      <c r="D14" s="28">
        <v>43228</v>
      </c>
      <c r="E14" s="29">
        <f t="shared" si="0"/>
        <v>8</v>
      </c>
      <c r="F14" s="29">
        <f t="shared" si="1"/>
        <v>5</v>
      </c>
      <c r="G14" s="29">
        <f t="shared" si="2"/>
        <v>19</v>
      </c>
      <c r="H14" s="30">
        <v>40</v>
      </c>
      <c r="I14" s="31" t="str">
        <f t="shared" si="3"/>
        <v/>
      </c>
      <c r="J14" s="31">
        <f t="shared" si="4"/>
        <v>0</v>
      </c>
      <c r="K14" s="32"/>
      <c r="L14" s="33" t="str">
        <f t="shared" si="5"/>
        <v/>
      </c>
      <c r="M14" s="33"/>
      <c r="N14" s="32"/>
      <c r="O14" s="32"/>
      <c r="P14" s="32"/>
      <c r="Q14" s="34">
        <f t="shared" si="6"/>
        <v>0</v>
      </c>
      <c r="R14" s="35">
        <f t="shared" si="11"/>
        <v>0</v>
      </c>
      <c r="S14" s="36">
        <f t="shared" si="7"/>
        <v>4635</v>
      </c>
      <c r="T14" s="37"/>
      <c r="U14" s="36" t="str">
        <f t="shared" si="10"/>
        <v/>
      </c>
      <c r="V14" s="16" t="s">
        <v>27</v>
      </c>
      <c r="W14" s="36" t="str">
        <f t="shared" si="8"/>
        <v/>
      </c>
    </row>
    <row r="15" spans="1:30" ht="22.5" customHeight="1" x14ac:dyDescent="0.2">
      <c r="A15" s="25" t="s">
        <v>29</v>
      </c>
      <c r="B15" s="26" t="s">
        <v>30</v>
      </c>
      <c r="C15" s="27" t="e">
        <f ca="1">IF(OR($A15="Marine Nautique",$A15="Barques Base",$A15=""),"",OFFSET([1]Données!$R$1,COUNTIF($A$8:$A15,$A15)-1,0))</f>
        <v>#VALUE!</v>
      </c>
      <c r="D15" s="28">
        <v>43228</v>
      </c>
      <c r="E15" s="29">
        <f t="shared" si="0"/>
        <v>8</v>
      </c>
      <c r="F15" s="29">
        <f t="shared" si="1"/>
        <v>5</v>
      </c>
      <c r="G15" s="29">
        <f t="shared" si="2"/>
        <v>19</v>
      </c>
      <c r="H15" s="40">
        <v>20</v>
      </c>
      <c r="I15" s="31">
        <f t="shared" si="3"/>
        <v>33.199999999999996</v>
      </c>
      <c r="J15" s="31">
        <f t="shared" si="4"/>
        <v>33.200000000000003</v>
      </c>
      <c r="K15" s="32">
        <v>33.200000000000003</v>
      </c>
      <c r="L15" s="33">
        <v>6460090</v>
      </c>
      <c r="M15" s="33"/>
      <c r="N15" s="32"/>
      <c r="O15" s="32"/>
      <c r="P15" s="32"/>
      <c r="Q15" s="34">
        <f t="shared" si="6"/>
        <v>33.200000000000003</v>
      </c>
      <c r="R15" s="35">
        <f t="shared" si="11"/>
        <v>0</v>
      </c>
      <c r="S15" s="36">
        <f t="shared" si="7"/>
        <v>4615</v>
      </c>
      <c r="T15" s="37"/>
      <c r="U15" s="36" t="str">
        <f t="shared" si="10"/>
        <v/>
      </c>
      <c r="V15" s="16" t="s">
        <v>27</v>
      </c>
      <c r="W15" s="36" t="str">
        <f t="shared" si="8"/>
        <v/>
      </c>
    </row>
    <row r="16" spans="1:30" ht="22.5" customHeight="1" x14ac:dyDescent="0.2">
      <c r="A16" s="25" t="s">
        <v>29</v>
      </c>
      <c r="B16" s="26" t="s">
        <v>30</v>
      </c>
      <c r="C16" s="27" t="e">
        <f ca="1">IF(OR($A16="Marine Nautique",$A16="Barques Base",$A16=""),"",OFFSET([1]Données!$R$1,COUNTIF($A$8:$A16,$A16)-1,0))</f>
        <v>#VALUE!</v>
      </c>
      <c r="D16" s="28">
        <v>43230</v>
      </c>
      <c r="E16" s="29">
        <f t="shared" si="0"/>
        <v>10</v>
      </c>
      <c r="F16" s="29">
        <f t="shared" si="1"/>
        <v>5</v>
      </c>
      <c r="G16" s="29">
        <f t="shared" si="2"/>
        <v>19</v>
      </c>
      <c r="H16" s="40">
        <v>24.096</v>
      </c>
      <c r="I16" s="31">
        <f t="shared" si="3"/>
        <v>39.999359999999996</v>
      </c>
      <c r="J16" s="31">
        <f>IF(ISERROR(ROUND(I16,2)),,ROUND(I16,2))</f>
        <v>40</v>
      </c>
      <c r="K16" s="32"/>
      <c r="L16" s="33" t="str">
        <f t="shared" si="5"/>
        <v/>
      </c>
      <c r="M16" s="33"/>
      <c r="N16" s="32">
        <v>40</v>
      </c>
      <c r="O16" s="32"/>
      <c r="P16" s="32"/>
      <c r="Q16" s="34">
        <f t="shared" si="6"/>
        <v>40</v>
      </c>
      <c r="R16" s="35">
        <f t="shared" si="11"/>
        <v>0</v>
      </c>
      <c r="S16" s="36">
        <f t="shared" si="7"/>
        <v>4590.9040000000005</v>
      </c>
      <c r="T16" s="37"/>
      <c r="U16" s="36" t="str">
        <f t="shared" si="10"/>
        <v/>
      </c>
      <c r="V16" s="16" t="s">
        <v>27</v>
      </c>
      <c r="W16" s="36" t="str">
        <f t="shared" si="8"/>
        <v/>
      </c>
      <c r="X16" s="41"/>
    </row>
    <row r="17" spans="1:23" ht="22.5" customHeight="1" x14ac:dyDescent="0.2">
      <c r="A17" s="25" t="s">
        <v>28</v>
      </c>
      <c r="B17" s="26" t="str">
        <f t="shared" si="9"/>
        <v/>
      </c>
      <c r="C17" s="27" t="str">
        <f ca="1">IF(OR($A17="Marine Nautique",$A17="Barques Base",$A17=""),"",OFFSET([1]Données!$R$1,COUNTIF($A$8:$A17,$A17)-1,0))</f>
        <v/>
      </c>
      <c r="D17" s="28">
        <v>43231</v>
      </c>
      <c r="E17" s="29">
        <f t="shared" si="0"/>
        <v>11</v>
      </c>
      <c r="F17" s="29">
        <f t="shared" si="1"/>
        <v>5</v>
      </c>
      <c r="G17" s="29">
        <f t="shared" si="2"/>
        <v>19</v>
      </c>
      <c r="H17" s="30">
        <v>20</v>
      </c>
      <c r="I17" s="31" t="str">
        <f t="shared" si="3"/>
        <v/>
      </c>
      <c r="J17" s="31">
        <f t="shared" ref="J17:J80" si="12">IF(ISERROR(ROUND(I17,2)),,ROUND(I17,2))</f>
        <v>0</v>
      </c>
      <c r="K17" s="32"/>
      <c r="L17" s="33" t="str">
        <f t="shared" si="5"/>
        <v/>
      </c>
      <c r="M17" s="33"/>
      <c r="N17" s="32"/>
      <c r="O17" s="32"/>
      <c r="P17" s="32"/>
      <c r="Q17" s="34">
        <f t="shared" si="6"/>
        <v>0</v>
      </c>
      <c r="R17" s="35">
        <f t="shared" si="11"/>
        <v>0</v>
      </c>
      <c r="S17" s="36">
        <f t="shared" si="7"/>
        <v>4570.9040000000005</v>
      </c>
      <c r="T17" s="37"/>
      <c r="U17" s="36" t="str">
        <f t="shared" si="10"/>
        <v/>
      </c>
      <c r="V17" s="16" t="s">
        <v>27</v>
      </c>
      <c r="W17" s="36" t="str">
        <f t="shared" si="8"/>
        <v/>
      </c>
    </row>
    <row r="18" spans="1:23" ht="22.5" customHeight="1" x14ac:dyDescent="0.2">
      <c r="A18" s="25" t="s">
        <v>29</v>
      </c>
      <c r="B18" s="26" t="s">
        <v>30</v>
      </c>
      <c r="C18" s="27" t="e">
        <f ca="1">IF(OR($A18="Marine Nautique",$A18="Barques Base",$A18=""),"",OFFSET([1]Données!$R$1,COUNTIF($A$8:$A18,$A18)-1,0))</f>
        <v>#VALUE!</v>
      </c>
      <c r="D18" s="28">
        <v>43239</v>
      </c>
      <c r="E18" s="29">
        <f t="shared" si="0"/>
        <v>19</v>
      </c>
      <c r="F18" s="29">
        <f t="shared" si="1"/>
        <v>5</v>
      </c>
      <c r="G18" s="29">
        <f t="shared" si="2"/>
        <v>20</v>
      </c>
      <c r="H18" s="40">
        <v>5.42</v>
      </c>
      <c r="I18" s="31">
        <f t="shared" si="3"/>
        <v>8.9971999999999994</v>
      </c>
      <c r="J18" s="31">
        <f t="shared" si="12"/>
        <v>9</v>
      </c>
      <c r="K18" s="32"/>
      <c r="L18" s="33" t="str">
        <f t="shared" si="5"/>
        <v/>
      </c>
      <c r="M18" s="33"/>
      <c r="N18" s="32">
        <v>9</v>
      </c>
      <c r="O18" s="32"/>
      <c r="P18" s="32"/>
      <c r="Q18" s="34">
        <f t="shared" si="6"/>
        <v>9</v>
      </c>
      <c r="R18" s="35">
        <f t="shared" si="11"/>
        <v>0</v>
      </c>
      <c r="S18" s="36">
        <f t="shared" si="7"/>
        <v>4565.4840000000004</v>
      </c>
      <c r="T18" s="37"/>
      <c r="U18" s="36" t="str">
        <f t="shared" si="10"/>
        <v/>
      </c>
      <c r="V18" s="16" t="s">
        <v>27</v>
      </c>
      <c r="W18" s="36" t="str">
        <f t="shared" si="8"/>
        <v/>
      </c>
    </row>
    <row r="19" spans="1:23" ht="22.5" customHeight="1" x14ac:dyDescent="0.2">
      <c r="A19" s="25" t="s">
        <v>29</v>
      </c>
      <c r="B19" s="26" t="s">
        <v>30</v>
      </c>
      <c r="C19" s="27" t="e">
        <f ca="1">IF(OR($A19="Marine Nautique",$A19="Barques Base",$A19=""),"",OFFSET([1]Données!$R$1,COUNTIF($A$8:$A19,$A19)-1,0))</f>
        <v>#VALUE!</v>
      </c>
      <c r="D19" s="28">
        <v>43239</v>
      </c>
      <c r="E19" s="29">
        <f t="shared" si="0"/>
        <v>19</v>
      </c>
      <c r="F19" s="29">
        <f t="shared" si="1"/>
        <v>5</v>
      </c>
      <c r="G19" s="29">
        <f t="shared" si="2"/>
        <v>20</v>
      </c>
      <c r="H19" s="40">
        <v>20.48</v>
      </c>
      <c r="I19" s="31">
        <f t="shared" si="3"/>
        <v>33.9968</v>
      </c>
      <c r="J19" s="31">
        <f t="shared" si="12"/>
        <v>34</v>
      </c>
      <c r="K19" s="32"/>
      <c r="L19" s="33" t="str">
        <f t="shared" si="5"/>
        <v/>
      </c>
      <c r="M19" s="33"/>
      <c r="N19" s="32">
        <v>34</v>
      </c>
      <c r="O19" s="32"/>
      <c r="P19" s="32"/>
      <c r="Q19" s="34">
        <f t="shared" si="6"/>
        <v>34</v>
      </c>
      <c r="R19" s="35">
        <f t="shared" si="11"/>
        <v>0</v>
      </c>
      <c r="S19" s="36">
        <f t="shared" si="7"/>
        <v>4545.0040000000008</v>
      </c>
      <c r="T19" s="37"/>
      <c r="U19" s="36" t="str">
        <f t="shared" si="10"/>
        <v/>
      </c>
      <c r="V19" s="16" t="s">
        <v>27</v>
      </c>
      <c r="W19" s="36"/>
    </row>
    <row r="20" spans="1:23" ht="22.5" customHeight="1" x14ac:dyDescent="0.2">
      <c r="A20" s="25" t="s">
        <v>29</v>
      </c>
      <c r="B20" s="26" t="s">
        <v>30</v>
      </c>
      <c r="C20" s="27" t="e">
        <f ca="1">IF(OR($A20="Marine Nautique",$A20="Barques Base",$A20=""),"",OFFSET([1]Données!$R$1,COUNTIF($A$8:$A20,$A20)-1,0))</f>
        <v>#VALUE!</v>
      </c>
      <c r="D20" s="28">
        <v>43240</v>
      </c>
      <c r="E20" s="29">
        <f t="shared" si="0"/>
        <v>20</v>
      </c>
      <c r="F20" s="29">
        <f t="shared" si="1"/>
        <v>5</v>
      </c>
      <c r="G20" s="29">
        <f t="shared" si="2"/>
        <v>20</v>
      </c>
      <c r="H20" s="40">
        <v>20</v>
      </c>
      <c r="I20" s="31">
        <f t="shared" si="3"/>
        <v>33.199999999999996</v>
      </c>
      <c r="J20" s="31">
        <f t="shared" si="12"/>
        <v>33.200000000000003</v>
      </c>
      <c r="K20" s="32"/>
      <c r="L20" s="33" t="str">
        <f t="shared" si="5"/>
        <v/>
      </c>
      <c r="M20" s="33"/>
      <c r="N20" s="32">
        <v>33.200000000000003</v>
      </c>
      <c r="O20" s="32"/>
      <c r="P20" s="32"/>
      <c r="Q20" s="34">
        <f t="shared" si="6"/>
        <v>33.200000000000003</v>
      </c>
      <c r="R20" s="35">
        <f t="shared" si="11"/>
        <v>0</v>
      </c>
      <c r="S20" s="36">
        <f t="shared" si="7"/>
        <v>4525.0040000000008</v>
      </c>
      <c r="T20" s="37"/>
      <c r="U20" s="36" t="str">
        <f t="shared" si="10"/>
        <v/>
      </c>
      <c r="V20" s="16" t="s">
        <v>27</v>
      </c>
      <c r="W20" s="36" t="str">
        <f t="shared" si="8"/>
        <v/>
      </c>
    </row>
    <row r="21" spans="1:23" ht="22.5" customHeight="1" x14ac:dyDescent="0.2">
      <c r="A21" s="25" t="s">
        <v>28</v>
      </c>
      <c r="B21" s="26" t="str">
        <f t="shared" si="9"/>
        <v/>
      </c>
      <c r="C21" s="27" t="str">
        <f ca="1">IF(OR($A21="Marine Nautique",$A21="Barques Base",$A21=""),"",OFFSET([1]Données!$R$1,COUNTIF($A$8:$A21,$A21)-1,0))</f>
        <v/>
      </c>
      <c r="D21" s="28">
        <v>43240</v>
      </c>
      <c r="E21" s="29">
        <f t="shared" si="0"/>
        <v>20</v>
      </c>
      <c r="F21" s="29">
        <f t="shared" si="1"/>
        <v>5</v>
      </c>
      <c r="G21" s="29">
        <f t="shared" si="2"/>
        <v>20</v>
      </c>
      <c r="H21" s="30">
        <v>40</v>
      </c>
      <c r="I21" s="31" t="str">
        <f t="shared" si="3"/>
        <v/>
      </c>
      <c r="J21" s="31">
        <f t="shared" si="12"/>
        <v>0</v>
      </c>
      <c r="K21" s="32"/>
      <c r="L21" s="33" t="str">
        <f t="shared" si="5"/>
        <v/>
      </c>
      <c r="M21" s="33"/>
      <c r="N21" s="32"/>
      <c r="O21" s="32"/>
      <c r="P21" s="32"/>
      <c r="Q21" s="34">
        <f t="shared" si="6"/>
        <v>0</v>
      </c>
      <c r="R21" s="35">
        <f t="shared" si="11"/>
        <v>0</v>
      </c>
      <c r="S21" s="36">
        <f t="shared" si="7"/>
        <v>4485.0040000000008</v>
      </c>
      <c r="T21" s="37"/>
      <c r="U21" s="36" t="str">
        <f t="shared" si="10"/>
        <v/>
      </c>
      <c r="V21" s="16" t="s">
        <v>27</v>
      </c>
      <c r="W21" s="36" t="str">
        <f t="shared" si="8"/>
        <v/>
      </c>
    </row>
    <row r="22" spans="1:23" ht="22.5" customHeight="1" x14ac:dyDescent="0.2">
      <c r="A22" s="25" t="s">
        <v>26</v>
      </c>
      <c r="B22" s="26" t="str">
        <f t="shared" si="9"/>
        <v/>
      </c>
      <c r="C22" s="27" t="str">
        <f ca="1">IF(OR($A22="Marine Nautique",$A22="Barques Base",$A22=""),"",OFFSET([1]Données!$R$1,COUNTIF($A$8:$A22,$A22)-1,0))</f>
        <v/>
      </c>
      <c r="D22" s="28">
        <v>43240</v>
      </c>
      <c r="E22" s="29">
        <f t="shared" si="0"/>
        <v>20</v>
      </c>
      <c r="F22" s="29">
        <f t="shared" si="1"/>
        <v>5</v>
      </c>
      <c r="G22" s="29">
        <f t="shared" si="2"/>
        <v>20</v>
      </c>
      <c r="H22" s="30">
        <v>22</v>
      </c>
      <c r="I22" s="31" t="str">
        <f t="shared" si="3"/>
        <v/>
      </c>
      <c r="J22" s="31">
        <f t="shared" si="12"/>
        <v>0</v>
      </c>
      <c r="K22" s="32"/>
      <c r="L22" s="33" t="str">
        <f t="shared" si="5"/>
        <v/>
      </c>
      <c r="M22" s="33"/>
      <c r="N22" s="32"/>
      <c r="O22" s="32"/>
      <c r="P22" s="32"/>
      <c r="Q22" s="34">
        <f t="shared" si="6"/>
        <v>0</v>
      </c>
      <c r="R22" s="35">
        <f t="shared" si="11"/>
        <v>0</v>
      </c>
      <c r="S22" s="36">
        <f t="shared" si="7"/>
        <v>4463.0040000000008</v>
      </c>
      <c r="T22" s="37">
        <v>4425</v>
      </c>
      <c r="U22" s="36" t="str">
        <f t="shared" si="10"/>
        <v/>
      </c>
      <c r="V22" s="16" t="s">
        <v>27</v>
      </c>
      <c r="W22" s="36">
        <f t="shared" si="8"/>
        <v>-38.004000000000815</v>
      </c>
    </row>
    <row r="23" spans="1:23" ht="22.5" customHeight="1" x14ac:dyDescent="0.2">
      <c r="A23" s="25" t="s">
        <v>29</v>
      </c>
      <c r="B23" s="26" t="s">
        <v>30</v>
      </c>
      <c r="C23" s="27" t="e">
        <f ca="1">IF(OR($A23="Marine Nautique",$A23="Barques Base",$A23=""),"",OFFSET([1]Données!$R$1,COUNTIF($A$8:$A23,$A23)-1,0))</f>
        <v>#VALUE!</v>
      </c>
      <c r="D23" s="28">
        <v>43254</v>
      </c>
      <c r="E23" s="29">
        <f t="shared" si="0"/>
        <v>3</v>
      </c>
      <c r="F23" s="29">
        <f t="shared" si="1"/>
        <v>6</v>
      </c>
      <c r="G23" s="29">
        <f t="shared" si="2"/>
        <v>22</v>
      </c>
      <c r="H23" s="40">
        <v>18.07</v>
      </c>
      <c r="I23" s="31">
        <f t="shared" si="3"/>
        <v>29.996199999999998</v>
      </c>
      <c r="J23" s="31">
        <f t="shared" si="12"/>
        <v>30</v>
      </c>
      <c r="K23" s="32"/>
      <c r="L23" s="33" t="str">
        <f t="shared" si="5"/>
        <v/>
      </c>
      <c r="M23" s="33"/>
      <c r="N23" s="32">
        <v>30</v>
      </c>
      <c r="O23" s="32"/>
      <c r="P23" s="32"/>
      <c r="Q23" s="34">
        <f t="shared" si="6"/>
        <v>30</v>
      </c>
      <c r="R23" s="35">
        <f t="shared" si="11"/>
        <v>0</v>
      </c>
      <c r="S23" s="36">
        <f t="shared" si="7"/>
        <v>4444.9340000000011</v>
      </c>
      <c r="T23" s="37"/>
      <c r="U23" s="36" t="str">
        <f t="shared" si="10"/>
        <v/>
      </c>
      <c r="V23" s="16" t="s">
        <v>27</v>
      </c>
      <c r="W23" s="36" t="str">
        <f t="shared" si="8"/>
        <v/>
      </c>
    </row>
    <row r="24" spans="1:23" ht="22.5" customHeight="1" x14ac:dyDescent="0.2">
      <c r="A24" s="25" t="s">
        <v>26</v>
      </c>
      <c r="B24" s="26" t="str">
        <f t="shared" si="9"/>
        <v/>
      </c>
      <c r="C24" s="27" t="str">
        <f ca="1">IF(OR($A24="Marine Nautique",$A24="Barques Base",$A24=""),"",OFFSET([1]Données!$R$1,COUNTIF($A$8:$A24,$A24)-1,0))</f>
        <v/>
      </c>
      <c r="D24" s="28">
        <v>43258</v>
      </c>
      <c r="E24" s="29">
        <f t="shared" si="0"/>
        <v>7</v>
      </c>
      <c r="F24" s="29">
        <f t="shared" si="1"/>
        <v>6</v>
      </c>
      <c r="G24" s="29">
        <f t="shared" si="2"/>
        <v>23</v>
      </c>
      <c r="H24" s="30">
        <v>20</v>
      </c>
      <c r="I24" s="31" t="str">
        <f t="shared" si="3"/>
        <v/>
      </c>
      <c r="J24" s="31">
        <f t="shared" si="12"/>
        <v>0</v>
      </c>
      <c r="K24" s="32"/>
      <c r="L24" s="33" t="str">
        <f t="shared" si="5"/>
        <v/>
      </c>
      <c r="M24" s="33"/>
      <c r="N24" s="32"/>
      <c r="O24" s="32"/>
      <c r="P24" s="32"/>
      <c r="Q24" s="34">
        <f t="shared" si="6"/>
        <v>0</v>
      </c>
      <c r="R24" s="35">
        <f t="shared" si="11"/>
        <v>0</v>
      </c>
      <c r="S24" s="36">
        <f t="shared" si="7"/>
        <v>4424.9340000000011</v>
      </c>
      <c r="T24" s="37"/>
      <c r="U24" s="36" t="str">
        <f t="shared" si="10"/>
        <v/>
      </c>
      <c r="V24" s="16" t="s">
        <v>27</v>
      </c>
      <c r="W24" s="36" t="str">
        <f t="shared" si="8"/>
        <v/>
      </c>
    </row>
    <row r="25" spans="1:23" ht="22.5" customHeight="1" x14ac:dyDescent="0.2">
      <c r="A25" s="25" t="s">
        <v>29</v>
      </c>
      <c r="B25" s="26" t="s">
        <v>30</v>
      </c>
      <c r="C25" s="27" t="e">
        <f ca="1">IF(OR($A25="Marine Nautique",$A25="Barques Base",$A25=""),"",OFFSET([1]Données!$R$1,COUNTIF($A$8:$A25,$A25)-1,0))</f>
        <v>#VALUE!</v>
      </c>
      <c r="D25" s="28">
        <v>43273</v>
      </c>
      <c r="E25" s="29">
        <f t="shared" si="0"/>
        <v>22</v>
      </c>
      <c r="F25" s="29">
        <f t="shared" si="1"/>
        <v>6</v>
      </c>
      <c r="G25" s="29">
        <f t="shared" si="2"/>
        <v>25</v>
      </c>
      <c r="H25" s="40">
        <v>5.42</v>
      </c>
      <c r="I25" s="31">
        <f t="shared" si="3"/>
        <v>8.9971999999999994</v>
      </c>
      <c r="J25" s="31">
        <f t="shared" si="12"/>
        <v>9</v>
      </c>
      <c r="K25" s="32"/>
      <c r="L25" s="33" t="str">
        <f t="shared" si="5"/>
        <v/>
      </c>
      <c r="M25" s="33"/>
      <c r="N25" s="32">
        <v>9</v>
      </c>
      <c r="O25" s="32"/>
      <c r="P25" s="32"/>
      <c r="Q25" s="34">
        <f t="shared" si="6"/>
        <v>9</v>
      </c>
      <c r="R25" s="35">
        <f t="shared" si="11"/>
        <v>0</v>
      </c>
      <c r="S25" s="36">
        <f t="shared" si="7"/>
        <v>4419.514000000001</v>
      </c>
      <c r="T25" s="37"/>
      <c r="U25" s="36" t="str">
        <f t="shared" si="10"/>
        <v/>
      </c>
      <c r="V25" s="16" t="s">
        <v>27</v>
      </c>
      <c r="W25" s="36" t="str">
        <f t="shared" si="8"/>
        <v/>
      </c>
    </row>
    <row r="26" spans="1:23" ht="22.5" customHeight="1" x14ac:dyDescent="0.2">
      <c r="A26" s="25" t="s">
        <v>29</v>
      </c>
      <c r="B26" s="26" t="s">
        <v>30</v>
      </c>
      <c r="C26" s="27" t="e">
        <f ca="1">IF(OR($A26="Marine Nautique",$A26="Barques Base",$A26=""),"",OFFSET([1]Données!$R$1,COUNTIF($A$8:$A26,$A26)-1,0))</f>
        <v>#VALUE!</v>
      </c>
      <c r="D26" s="28">
        <v>43274</v>
      </c>
      <c r="E26" s="29">
        <f t="shared" si="0"/>
        <v>23</v>
      </c>
      <c r="F26" s="29">
        <f t="shared" si="1"/>
        <v>6</v>
      </c>
      <c r="G26" s="29">
        <f t="shared" si="2"/>
        <v>25</v>
      </c>
      <c r="H26" s="40">
        <v>11.281000000000001</v>
      </c>
      <c r="I26" s="31">
        <f t="shared" si="3"/>
        <v>18.726459999999999</v>
      </c>
      <c r="J26" s="31">
        <f t="shared" si="12"/>
        <v>18.73</v>
      </c>
      <c r="K26" s="32">
        <v>8.73</v>
      </c>
      <c r="L26" s="33">
        <v>262</v>
      </c>
      <c r="M26" s="33"/>
      <c r="N26" s="32">
        <v>10</v>
      </c>
      <c r="O26" s="32"/>
      <c r="P26" s="32"/>
      <c r="Q26" s="34">
        <f t="shared" si="6"/>
        <v>18.73</v>
      </c>
      <c r="R26" s="35">
        <f t="shared" si="11"/>
        <v>0</v>
      </c>
      <c r="S26" s="36">
        <f t="shared" si="7"/>
        <v>4408.2330000000011</v>
      </c>
      <c r="T26" s="37"/>
      <c r="U26" s="36" t="str">
        <f t="shared" si="10"/>
        <v/>
      </c>
      <c r="V26" s="16" t="s">
        <v>27</v>
      </c>
      <c r="W26" s="36" t="str">
        <f t="shared" si="8"/>
        <v/>
      </c>
    </row>
    <row r="27" spans="1:23" ht="22.5" customHeight="1" x14ac:dyDescent="0.2">
      <c r="A27" s="25" t="s">
        <v>29</v>
      </c>
      <c r="B27" s="26" t="s">
        <v>30</v>
      </c>
      <c r="C27" s="27" t="e">
        <f ca="1">IF(OR($A27="Marine Nautique",$A27="Barques Base",$A27=""),"",OFFSET([1]Données!$R$1,COUNTIF($A$8:$A27,$A27)-1,0))</f>
        <v>#VALUE!</v>
      </c>
      <c r="D27" s="28">
        <v>43279</v>
      </c>
      <c r="E27" s="29">
        <f t="shared" si="0"/>
        <v>28</v>
      </c>
      <c r="F27" s="29">
        <f t="shared" si="1"/>
        <v>6</v>
      </c>
      <c r="G27" s="29">
        <f t="shared" si="2"/>
        <v>26</v>
      </c>
      <c r="H27" s="40">
        <v>24.094999999999999</v>
      </c>
      <c r="I27" s="31">
        <f t="shared" si="3"/>
        <v>39.997699999999995</v>
      </c>
      <c r="J27" s="31">
        <f t="shared" si="12"/>
        <v>40</v>
      </c>
      <c r="K27" s="32">
        <v>40</v>
      </c>
      <c r="L27" s="33">
        <v>2676739</v>
      </c>
      <c r="M27" s="33"/>
      <c r="N27" s="32"/>
      <c r="O27" s="32"/>
      <c r="P27" s="32"/>
      <c r="Q27" s="34">
        <f t="shared" si="6"/>
        <v>40</v>
      </c>
      <c r="R27" s="35">
        <f t="shared" si="11"/>
        <v>0</v>
      </c>
      <c r="S27" s="36">
        <f t="shared" si="7"/>
        <v>4384.1380000000008</v>
      </c>
      <c r="T27" s="37"/>
      <c r="U27" s="36" t="str">
        <f t="shared" si="10"/>
        <v/>
      </c>
      <c r="V27" s="16" t="s">
        <v>27</v>
      </c>
      <c r="W27" s="36" t="str">
        <f t="shared" si="8"/>
        <v/>
      </c>
    </row>
    <row r="28" spans="1:23" ht="22.5" customHeight="1" x14ac:dyDescent="0.2">
      <c r="A28" s="25" t="s">
        <v>28</v>
      </c>
      <c r="B28" s="26" t="str">
        <f t="shared" si="9"/>
        <v/>
      </c>
      <c r="C28" s="27" t="str">
        <f ca="1">IF(OR($A28="Marine Nautique",$A28="Barques Base",$A28=""),"",OFFSET([1]Données!$R$1,COUNTIF($A$8:$A28,$A28)-1,0))</f>
        <v/>
      </c>
      <c r="D28" s="28">
        <v>43271</v>
      </c>
      <c r="E28" s="29">
        <f t="shared" si="0"/>
        <v>20</v>
      </c>
      <c r="F28" s="29">
        <f t="shared" si="1"/>
        <v>6</v>
      </c>
      <c r="G28" s="29">
        <f t="shared" si="2"/>
        <v>25</v>
      </c>
      <c r="H28" s="30">
        <v>26</v>
      </c>
      <c r="I28" s="31" t="str">
        <f t="shared" si="3"/>
        <v/>
      </c>
      <c r="J28" s="31">
        <f t="shared" si="12"/>
        <v>0</v>
      </c>
      <c r="K28" s="32"/>
      <c r="L28" s="33" t="str">
        <f t="shared" si="5"/>
        <v/>
      </c>
      <c r="M28" s="33"/>
      <c r="N28" s="32"/>
      <c r="O28" s="32"/>
      <c r="P28" s="32"/>
      <c r="Q28" s="34">
        <f t="shared" si="6"/>
        <v>0</v>
      </c>
      <c r="R28" s="35">
        <f t="shared" si="11"/>
        <v>0</v>
      </c>
      <c r="S28" s="36">
        <f t="shared" si="7"/>
        <v>4358.1380000000008</v>
      </c>
      <c r="T28" s="37"/>
      <c r="U28" s="36" t="str">
        <f t="shared" si="10"/>
        <v/>
      </c>
      <c r="V28" s="16" t="s">
        <v>27</v>
      </c>
      <c r="W28" s="36" t="str">
        <f t="shared" si="8"/>
        <v/>
      </c>
    </row>
    <row r="29" spans="1:23" ht="22.5" customHeight="1" x14ac:dyDescent="0.2">
      <c r="A29" s="25" t="s">
        <v>28</v>
      </c>
      <c r="B29" s="26" t="str">
        <f t="shared" si="9"/>
        <v/>
      </c>
      <c r="C29" s="27" t="str">
        <f ca="1">IF(OR($A29="Marine Nautique",$A29="Barques Base",$A29=""),"",OFFSET([1]Données!$R$1,COUNTIF($A$8:$A29,$A29)-1,0))</f>
        <v/>
      </c>
      <c r="D29" s="28">
        <v>43279</v>
      </c>
      <c r="E29" s="29">
        <f t="shared" si="0"/>
        <v>28</v>
      </c>
      <c r="F29" s="29">
        <f t="shared" si="1"/>
        <v>6</v>
      </c>
      <c r="G29" s="29">
        <f t="shared" si="2"/>
        <v>26</v>
      </c>
      <c r="H29" s="30">
        <v>11</v>
      </c>
      <c r="I29" s="31" t="str">
        <f t="shared" si="3"/>
        <v/>
      </c>
      <c r="J29" s="31">
        <f t="shared" si="12"/>
        <v>0</v>
      </c>
      <c r="K29" s="32"/>
      <c r="L29" s="33" t="str">
        <f t="shared" si="5"/>
        <v/>
      </c>
      <c r="M29" s="33"/>
      <c r="N29" s="32"/>
      <c r="O29" s="32"/>
      <c r="P29" s="32"/>
      <c r="Q29" s="34">
        <f t="shared" si="6"/>
        <v>0</v>
      </c>
      <c r="R29" s="35">
        <f t="shared" si="11"/>
        <v>0</v>
      </c>
      <c r="S29" s="36">
        <f t="shared" si="7"/>
        <v>4347.1380000000008</v>
      </c>
      <c r="T29" s="37"/>
      <c r="U29" s="36" t="str">
        <f t="shared" si="10"/>
        <v/>
      </c>
      <c r="V29" s="16" t="s">
        <v>27</v>
      </c>
      <c r="W29" s="36" t="str">
        <f t="shared" si="8"/>
        <v/>
      </c>
    </row>
    <row r="30" spans="1:23" ht="22.5" customHeight="1" x14ac:dyDescent="0.2">
      <c r="A30" s="25" t="s">
        <v>26</v>
      </c>
      <c r="B30" s="26"/>
      <c r="C30" s="27" t="str">
        <f ca="1">IF(OR($A30="Marine Nautique",$A30="Barques Base",$A30=""),"",OFFSET([1]Données!$R$1,COUNTIF($A$8:$A30,$A30)-1,0))</f>
        <v/>
      </c>
      <c r="D30" s="28">
        <v>43268</v>
      </c>
      <c r="E30" s="29">
        <f t="shared" si="0"/>
        <v>17</v>
      </c>
      <c r="F30" s="29">
        <f t="shared" si="1"/>
        <v>6</v>
      </c>
      <c r="G30" s="29">
        <f t="shared" si="2"/>
        <v>24</v>
      </c>
      <c r="H30" s="30">
        <v>10</v>
      </c>
      <c r="I30" s="31" t="str">
        <f t="shared" si="3"/>
        <v/>
      </c>
      <c r="J30" s="31">
        <f t="shared" si="12"/>
        <v>0</v>
      </c>
      <c r="K30" s="32"/>
      <c r="L30" s="33" t="str">
        <f t="shared" si="5"/>
        <v/>
      </c>
      <c r="M30" s="33"/>
      <c r="N30" s="32"/>
      <c r="O30" s="32"/>
      <c r="P30" s="32"/>
      <c r="Q30" s="34">
        <f t="shared" si="6"/>
        <v>0</v>
      </c>
      <c r="R30" s="35">
        <f t="shared" si="11"/>
        <v>0</v>
      </c>
      <c r="S30" s="36">
        <f t="shared" si="7"/>
        <v>4337.1380000000008</v>
      </c>
      <c r="T30" s="37"/>
      <c r="U30" s="36" t="str">
        <f t="shared" si="10"/>
        <v/>
      </c>
      <c r="V30" s="16" t="s">
        <v>27</v>
      </c>
      <c r="W30" s="36" t="str">
        <f t="shared" si="8"/>
        <v/>
      </c>
    </row>
    <row r="31" spans="1:23" ht="22.5" customHeight="1" x14ac:dyDescent="0.2">
      <c r="A31" s="25" t="s">
        <v>26</v>
      </c>
      <c r="B31" s="26" t="str">
        <f t="shared" si="9"/>
        <v/>
      </c>
      <c r="C31" s="27" t="str">
        <f ca="1">IF(OR($A31="Marine Nautique",$A31="Barques Base",$A31=""),"",OFFSET([1]Données!$R$1,COUNTIF($A$8:$A31,$A31)-1,0))</f>
        <v/>
      </c>
      <c r="D31" s="28">
        <v>43276</v>
      </c>
      <c r="E31" s="29">
        <f t="shared" si="0"/>
        <v>25</v>
      </c>
      <c r="F31" s="29">
        <f t="shared" si="1"/>
        <v>6</v>
      </c>
      <c r="G31" s="29">
        <f t="shared" si="2"/>
        <v>26</v>
      </c>
      <c r="H31" s="30">
        <v>20</v>
      </c>
      <c r="I31" s="31" t="str">
        <f t="shared" si="3"/>
        <v/>
      </c>
      <c r="J31" s="31">
        <f t="shared" si="12"/>
        <v>0</v>
      </c>
      <c r="K31" s="32"/>
      <c r="L31" s="33" t="str">
        <f t="shared" si="5"/>
        <v/>
      </c>
      <c r="M31" s="33"/>
      <c r="N31" s="32"/>
      <c r="O31" s="32"/>
      <c r="P31" s="32"/>
      <c r="Q31" s="34">
        <f t="shared" si="6"/>
        <v>0</v>
      </c>
      <c r="R31" s="35">
        <f t="shared" si="11"/>
        <v>0</v>
      </c>
      <c r="S31" s="36">
        <f t="shared" si="7"/>
        <v>4317.1380000000008</v>
      </c>
      <c r="T31" s="37"/>
      <c r="U31" s="36" t="str">
        <f t="shared" si="10"/>
        <v/>
      </c>
      <c r="V31" s="16" t="s">
        <v>27</v>
      </c>
      <c r="W31" s="36" t="str">
        <f t="shared" si="8"/>
        <v/>
      </c>
    </row>
    <row r="32" spans="1:23" ht="22.5" customHeight="1" x14ac:dyDescent="0.2">
      <c r="A32" s="25" t="s">
        <v>26</v>
      </c>
      <c r="B32" s="26" t="str">
        <f t="shared" si="9"/>
        <v/>
      </c>
      <c r="C32" s="27" t="str">
        <f ca="1">IF(OR($A32="Marine Nautique",$A32="Barques Base",$A32=""),"",OFFSET([1]Données!$R$1,COUNTIF($A$8:$A32,$A32)-1,0))</f>
        <v/>
      </c>
      <c r="D32" s="28">
        <v>43279</v>
      </c>
      <c r="E32" s="29">
        <f t="shared" si="0"/>
        <v>28</v>
      </c>
      <c r="F32" s="29">
        <f t="shared" si="1"/>
        <v>6</v>
      </c>
      <c r="G32" s="29">
        <f t="shared" si="2"/>
        <v>26</v>
      </c>
      <c r="H32" s="30">
        <v>20</v>
      </c>
      <c r="I32" s="31" t="str">
        <f t="shared" si="3"/>
        <v/>
      </c>
      <c r="J32" s="31">
        <f t="shared" si="12"/>
        <v>0</v>
      </c>
      <c r="K32" s="32"/>
      <c r="L32" s="33" t="str">
        <f t="shared" si="5"/>
        <v/>
      </c>
      <c r="M32" s="33"/>
      <c r="N32" s="32"/>
      <c r="O32" s="32"/>
      <c r="P32" s="32"/>
      <c r="Q32" s="34">
        <f t="shared" si="6"/>
        <v>0</v>
      </c>
      <c r="R32" s="35">
        <f t="shared" si="11"/>
        <v>0</v>
      </c>
      <c r="S32" s="36">
        <f t="shared" si="7"/>
        <v>4297.1380000000008</v>
      </c>
      <c r="T32" s="37">
        <v>4294</v>
      </c>
      <c r="U32" s="36" t="str">
        <f t="shared" si="10"/>
        <v/>
      </c>
      <c r="V32" s="16" t="s">
        <v>27</v>
      </c>
      <c r="W32" s="36">
        <f t="shared" si="8"/>
        <v>-3.1380000000008295</v>
      </c>
    </row>
    <row r="33" spans="1:23" ht="22.5" customHeight="1" x14ac:dyDescent="0.2">
      <c r="A33" s="25" t="s">
        <v>29</v>
      </c>
      <c r="B33" s="26" t="s">
        <v>30</v>
      </c>
      <c r="C33" s="27" t="e">
        <f ca="1">IF(OR($A33="Marine Nautique",$A33="Barques Base",$A33=""),"",OFFSET([1]Données!$R$1,COUNTIF($A$8:$A33,$A33)-1,0))</f>
        <v>#VALUE!</v>
      </c>
      <c r="D33" s="28">
        <v>43281</v>
      </c>
      <c r="E33" s="29">
        <f t="shared" si="0"/>
        <v>30</v>
      </c>
      <c r="F33" s="29">
        <f t="shared" si="1"/>
        <v>6</v>
      </c>
      <c r="G33" s="29">
        <f t="shared" si="2"/>
        <v>26</v>
      </c>
      <c r="H33" s="40">
        <v>9.0350000000000001</v>
      </c>
      <c r="I33" s="31">
        <f t="shared" si="3"/>
        <v>14.998099999999999</v>
      </c>
      <c r="J33" s="31">
        <f t="shared" si="12"/>
        <v>15</v>
      </c>
      <c r="K33" s="32"/>
      <c r="L33" s="33" t="str">
        <f t="shared" si="5"/>
        <v/>
      </c>
      <c r="M33" s="33"/>
      <c r="N33" s="32">
        <v>15</v>
      </c>
      <c r="O33" s="32"/>
      <c r="P33" s="32"/>
      <c r="Q33" s="34">
        <f t="shared" si="6"/>
        <v>15</v>
      </c>
      <c r="R33" s="35">
        <f t="shared" si="11"/>
        <v>0</v>
      </c>
      <c r="S33" s="36">
        <f t="shared" si="7"/>
        <v>4288.103000000001</v>
      </c>
      <c r="T33" s="37"/>
      <c r="U33" s="36" t="str">
        <f t="shared" si="10"/>
        <v/>
      </c>
      <c r="V33" s="16" t="s">
        <v>27</v>
      </c>
      <c r="W33" s="36" t="str">
        <f t="shared" si="8"/>
        <v/>
      </c>
    </row>
    <row r="34" spans="1:23" ht="22.5" customHeight="1" x14ac:dyDescent="0.2">
      <c r="A34" s="25" t="s">
        <v>28</v>
      </c>
      <c r="B34" s="26" t="str">
        <f t="shared" si="9"/>
        <v/>
      </c>
      <c r="C34" s="27" t="str">
        <f ca="1">IF(OR($A34="Marine Nautique",$A34="Barques Base",$A34=""),"",OFFSET([1]Données!$R$1,COUNTIF($A$8:$A34,$A34)-1,0))</f>
        <v/>
      </c>
      <c r="D34" s="28">
        <v>43281</v>
      </c>
      <c r="E34" s="29">
        <f t="shared" si="0"/>
        <v>30</v>
      </c>
      <c r="F34" s="29">
        <f t="shared" si="1"/>
        <v>6</v>
      </c>
      <c r="G34" s="29">
        <f t="shared" si="2"/>
        <v>26</v>
      </c>
      <c r="H34" s="30">
        <v>60</v>
      </c>
      <c r="I34" s="31" t="str">
        <f t="shared" si="3"/>
        <v/>
      </c>
      <c r="J34" s="31">
        <f t="shared" si="12"/>
        <v>0</v>
      </c>
      <c r="K34" s="32"/>
      <c r="L34" s="33" t="str">
        <f t="shared" si="5"/>
        <v/>
      </c>
      <c r="M34" s="33"/>
      <c r="N34" s="32"/>
      <c r="O34" s="32"/>
      <c r="P34" s="32"/>
      <c r="Q34" s="34">
        <f t="shared" si="6"/>
        <v>0</v>
      </c>
      <c r="R34" s="35">
        <f t="shared" si="11"/>
        <v>0</v>
      </c>
      <c r="S34" s="36">
        <f t="shared" si="7"/>
        <v>4228.103000000001</v>
      </c>
      <c r="T34" s="37"/>
      <c r="U34" s="36" t="str">
        <f t="shared" si="10"/>
        <v/>
      </c>
      <c r="V34" s="16" t="s">
        <v>27</v>
      </c>
      <c r="W34" s="36" t="str">
        <f t="shared" si="8"/>
        <v/>
      </c>
    </row>
    <row r="35" spans="1:23" ht="22.5" customHeight="1" x14ac:dyDescent="0.2">
      <c r="A35" s="25" t="s">
        <v>28</v>
      </c>
      <c r="B35" s="26" t="str">
        <f t="shared" si="9"/>
        <v/>
      </c>
      <c r="C35" s="27" t="str">
        <f ca="1">IF(OR($A35="Marine Nautique",$A35="Barques Base",$A35=""),"",OFFSET([1]Données!$R$1,COUNTIF($A$8:$A35,$A35)-1,0))</f>
        <v/>
      </c>
      <c r="D35" s="28">
        <v>43282</v>
      </c>
      <c r="E35" s="29">
        <f t="shared" si="0"/>
        <v>1</v>
      </c>
      <c r="F35" s="29">
        <f t="shared" si="1"/>
        <v>7</v>
      </c>
      <c r="G35" s="29">
        <f t="shared" si="2"/>
        <v>26</v>
      </c>
      <c r="H35" s="30">
        <v>35</v>
      </c>
      <c r="I35" s="31" t="str">
        <f t="shared" si="3"/>
        <v/>
      </c>
      <c r="J35" s="31">
        <f t="shared" si="12"/>
        <v>0</v>
      </c>
      <c r="K35" s="32"/>
      <c r="L35" s="33" t="str">
        <f t="shared" si="5"/>
        <v/>
      </c>
      <c r="M35" s="33"/>
      <c r="N35" s="32"/>
      <c r="O35" s="32"/>
      <c r="P35" s="32"/>
      <c r="Q35" s="34">
        <f t="shared" si="6"/>
        <v>0</v>
      </c>
      <c r="R35" s="35">
        <f t="shared" si="11"/>
        <v>0</v>
      </c>
      <c r="S35" s="36">
        <f t="shared" si="7"/>
        <v>4193.103000000001</v>
      </c>
      <c r="T35" s="37"/>
      <c r="U35" s="36" t="str">
        <f t="shared" si="10"/>
        <v/>
      </c>
      <c r="V35" s="16" t="s">
        <v>27</v>
      </c>
      <c r="W35" s="36" t="str">
        <f t="shared" si="8"/>
        <v/>
      </c>
    </row>
    <row r="36" spans="1:23" ht="22.5" customHeight="1" x14ac:dyDescent="0.2">
      <c r="A36" s="25" t="s">
        <v>26</v>
      </c>
      <c r="B36" s="26" t="str">
        <f t="shared" si="9"/>
        <v/>
      </c>
      <c r="C36" s="27" t="str">
        <f ca="1">IF(OR($A36="Marine Nautique",$A36="Barques Base",$A36=""),"",OFFSET([1]Données!$R$1,COUNTIF($A$8:$A36,$A36)-1,0))</f>
        <v/>
      </c>
      <c r="D36" s="28">
        <v>43282</v>
      </c>
      <c r="E36" s="29">
        <f t="shared" si="0"/>
        <v>1</v>
      </c>
      <c r="F36" s="29">
        <f t="shared" si="1"/>
        <v>7</v>
      </c>
      <c r="G36" s="29">
        <f t="shared" si="2"/>
        <v>26</v>
      </c>
      <c r="H36" s="30">
        <v>11</v>
      </c>
      <c r="I36" s="31" t="str">
        <f t="shared" si="3"/>
        <v/>
      </c>
      <c r="J36" s="31">
        <f t="shared" si="12"/>
        <v>0</v>
      </c>
      <c r="K36" s="32"/>
      <c r="L36" s="33" t="str">
        <f t="shared" si="5"/>
        <v/>
      </c>
      <c r="M36" s="33"/>
      <c r="N36" s="32"/>
      <c r="O36" s="32"/>
      <c r="P36" s="32"/>
      <c r="Q36" s="34">
        <f t="shared" si="6"/>
        <v>0</v>
      </c>
      <c r="R36" s="35">
        <f t="shared" si="11"/>
        <v>0</v>
      </c>
      <c r="S36" s="36">
        <f t="shared" si="7"/>
        <v>4182.103000000001</v>
      </c>
      <c r="T36" s="37"/>
      <c r="U36" s="36" t="str">
        <f t="shared" si="10"/>
        <v/>
      </c>
      <c r="V36" s="16" t="s">
        <v>27</v>
      </c>
      <c r="W36" s="36" t="str">
        <f t="shared" si="8"/>
        <v/>
      </c>
    </row>
    <row r="37" spans="1:23" ht="22.5" customHeight="1" x14ac:dyDescent="0.2">
      <c r="A37" s="25" t="s">
        <v>26</v>
      </c>
      <c r="B37" s="26" t="str">
        <f t="shared" si="9"/>
        <v/>
      </c>
      <c r="C37" s="27" t="str">
        <f ca="1">IF(OR($A37="Marine Nautique",$A37="Barques Base",$A37=""),"",OFFSET([1]Données!$R$1,COUNTIF($A$8:$A37,$A37)-1,0))</f>
        <v/>
      </c>
      <c r="D37" s="28">
        <v>43282</v>
      </c>
      <c r="E37" s="29">
        <f t="shared" si="0"/>
        <v>1</v>
      </c>
      <c r="F37" s="29">
        <f t="shared" si="1"/>
        <v>7</v>
      </c>
      <c r="G37" s="29">
        <f t="shared" si="2"/>
        <v>26</v>
      </c>
      <c r="H37" s="30">
        <v>11</v>
      </c>
      <c r="I37" s="31" t="str">
        <f t="shared" si="3"/>
        <v/>
      </c>
      <c r="J37" s="31">
        <f t="shared" si="12"/>
        <v>0</v>
      </c>
      <c r="K37" s="32"/>
      <c r="L37" s="33" t="str">
        <f t="shared" si="5"/>
        <v/>
      </c>
      <c r="M37" s="33"/>
      <c r="N37" s="32"/>
      <c r="O37" s="32"/>
      <c r="P37" s="32"/>
      <c r="Q37" s="34">
        <f t="shared" si="6"/>
        <v>0</v>
      </c>
      <c r="R37" s="35">
        <f t="shared" si="11"/>
        <v>0</v>
      </c>
      <c r="S37" s="36">
        <f t="shared" si="7"/>
        <v>4171.103000000001</v>
      </c>
      <c r="T37" s="37"/>
      <c r="U37" s="36" t="str">
        <f t="shared" si="10"/>
        <v/>
      </c>
      <c r="V37" s="16" t="s">
        <v>27</v>
      </c>
      <c r="W37" s="36" t="str">
        <f t="shared" si="8"/>
        <v/>
      </c>
    </row>
    <row r="38" spans="1:23" ht="22.5" customHeight="1" x14ac:dyDescent="0.2">
      <c r="A38" s="25" t="s">
        <v>28</v>
      </c>
      <c r="B38" s="26" t="str">
        <f t="shared" si="9"/>
        <v/>
      </c>
      <c r="C38" s="27" t="str">
        <f ca="1">IF(OR($A38="Marine Nautique",$A38="Barques Base",$A38=""),"",OFFSET([1]Données!$R$1,COUNTIF($A$8:$A38,$A38)-1,0))</f>
        <v/>
      </c>
      <c r="D38" s="28">
        <v>43283</v>
      </c>
      <c r="E38" s="29">
        <f t="shared" si="0"/>
        <v>2</v>
      </c>
      <c r="F38" s="29">
        <f t="shared" si="1"/>
        <v>7</v>
      </c>
      <c r="G38" s="29">
        <f t="shared" si="2"/>
        <v>27</v>
      </c>
      <c r="H38" s="30">
        <v>30</v>
      </c>
      <c r="I38" s="31" t="str">
        <f t="shared" si="3"/>
        <v/>
      </c>
      <c r="J38" s="31">
        <f t="shared" si="12"/>
        <v>0</v>
      </c>
      <c r="K38" s="32"/>
      <c r="L38" s="33" t="str">
        <f t="shared" si="5"/>
        <v/>
      </c>
      <c r="M38" s="33"/>
      <c r="N38" s="32"/>
      <c r="O38" s="32"/>
      <c r="P38" s="32"/>
      <c r="Q38" s="34">
        <f t="shared" si="6"/>
        <v>0</v>
      </c>
      <c r="R38" s="35">
        <f t="shared" si="11"/>
        <v>0</v>
      </c>
      <c r="S38" s="36">
        <f t="shared" si="7"/>
        <v>4141.103000000001</v>
      </c>
      <c r="T38" s="37"/>
      <c r="U38" s="36" t="str">
        <f t="shared" si="10"/>
        <v/>
      </c>
      <c r="V38" s="16" t="s">
        <v>27</v>
      </c>
      <c r="W38" s="36" t="str">
        <f t="shared" si="8"/>
        <v/>
      </c>
    </row>
    <row r="39" spans="1:23" ht="22.5" customHeight="1" x14ac:dyDescent="0.2">
      <c r="A39" s="25" t="s">
        <v>26</v>
      </c>
      <c r="B39" s="26" t="str">
        <f t="shared" si="9"/>
        <v/>
      </c>
      <c r="C39" s="27" t="str">
        <f ca="1">IF(OR($A39="Marine Nautique",$A39="Barques Base",$A39=""),"",OFFSET([1]Données!$R$1,COUNTIF($A$8:$A39,$A39)-1,0))</f>
        <v/>
      </c>
      <c r="D39" s="28">
        <v>43284</v>
      </c>
      <c r="E39" s="29">
        <f t="shared" si="0"/>
        <v>3</v>
      </c>
      <c r="F39" s="29">
        <f t="shared" si="1"/>
        <v>7</v>
      </c>
      <c r="G39" s="29">
        <f t="shared" si="2"/>
        <v>27</v>
      </c>
      <c r="H39" s="30">
        <v>18</v>
      </c>
      <c r="I39" s="31" t="str">
        <f t="shared" si="3"/>
        <v/>
      </c>
      <c r="J39" s="31">
        <f t="shared" si="12"/>
        <v>0</v>
      </c>
      <c r="K39" s="32"/>
      <c r="L39" s="33" t="str">
        <f t="shared" si="5"/>
        <v/>
      </c>
      <c r="M39" s="33"/>
      <c r="N39" s="32"/>
      <c r="O39" s="32"/>
      <c r="P39" s="32"/>
      <c r="Q39" s="34">
        <f t="shared" si="6"/>
        <v>0</v>
      </c>
      <c r="R39" s="35">
        <f t="shared" si="11"/>
        <v>0</v>
      </c>
      <c r="S39" s="36">
        <f t="shared" si="7"/>
        <v>4123.103000000001</v>
      </c>
      <c r="T39" s="37"/>
      <c r="U39" s="36" t="str">
        <f t="shared" si="10"/>
        <v/>
      </c>
      <c r="V39" s="16" t="s">
        <v>27</v>
      </c>
      <c r="W39" s="36" t="str">
        <f t="shared" si="8"/>
        <v/>
      </c>
    </row>
    <row r="40" spans="1:23" ht="22.5" customHeight="1" x14ac:dyDescent="0.2">
      <c r="A40" s="25" t="s">
        <v>29</v>
      </c>
      <c r="B40" s="26" t="s">
        <v>30</v>
      </c>
      <c r="C40" s="27" t="e">
        <f ca="1">IF(OR($A40="Marine Nautique",$A40="Barques Base",$A40=""),"",OFFSET([1]Données!$R$1,COUNTIF($A$8:$A40,$A40)-1,0))</f>
        <v>#VALUE!</v>
      </c>
      <c r="D40" s="28">
        <v>43288</v>
      </c>
      <c r="E40" s="29">
        <f t="shared" si="0"/>
        <v>7</v>
      </c>
      <c r="F40" s="29">
        <f t="shared" si="1"/>
        <v>7</v>
      </c>
      <c r="G40" s="29">
        <f t="shared" si="2"/>
        <v>27</v>
      </c>
      <c r="H40" s="40">
        <v>43.975000000000001</v>
      </c>
      <c r="I40" s="31">
        <f t="shared" si="3"/>
        <v>72.998499999999993</v>
      </c>
      <c r="J40" s="31">
        <f t="shared" si="12"/>
        <v>73</v>
      </c>
      <c r="K40" s="32">
        <v>73</v>
      </c>
      <c r="L40" s="33">
        <v>9830087</v>
      </c>
      <c r="M40" s="33"/>
      <c r="N40" s="32"/>
      <c r="O40" s="32"/>
      <c r="P40" s="32"/>
      <c r="Q40" s="34">
        <f t="shared" si="6"/>
        <v>73</v>
      </c>
      <c r="R40" s="35">
        <f t="shared" si="11"/>
        <v>0</v>
      </c>
      <c r="S40" s="36">
        <f t="shared" si="7"/>
        <v>4079.1280000000011</v>
      </c>
      <c r="T40" s="37"/>
      <c r="U40" s="36" t="str">
        <f t="shared" si="10"/>
        <v/>
      </c>
      <c r="V40" s="16" t="s">
        <v>27</v>
      </c>
      <c r="W40" s="36" t="str">
        <f t="shared" si="8"/>
        <v/>
      </c>
    </row>
    <row r="41" spans="1:23" ht="22.5" customHeight="1" x14ac:dyDescent="0.2">
      <c r="A41" s="25" t="s">
        <v>29</v>
      </c>
      <c r="B41" s="26" t="s">
        <v>30</v>
      </c>
      <c r="C41" s="27" t="e">
        <f ca="1">IF(OR($A41="Marine Nautique",$A41="Barques Base",$A41=""),"",OFFSET([1]Données!$R$1,COUNTIF($A$8:$A41,$A41)-1,0))</f>
        <v>#VALUE!</v>
      </c>
      <c r="D41" s="28">
        <v>43288</v>
      </c>
      <c r="E41" s="29">
        <f t="shared" si="0"/>
        <v>7</v>
      </c>
      <c r="F41" s="29">
        <f t="shared" si="1"/>
        <v>7</v>
      </c>
      <c r="G41" s="29">
        <f t="shared" si="2"/>
        <v>27</v>
      </c>
      <c r="H41" s="40">
        <v>49.4</v>
      </c>
      <c r="I41" s="31">
        <f t="shared" si="3"/>
        <v>82.003999999999991</v>
      </c>
      <c r="J41" s="31">
        <f t="shared" si="12"/>
        <v>82</v>
      </c>
      <c r="K41" s="32"/>
      <c r="L41" s="33" t="str">
        <f t="shared" si="5"/>
        <v/>
      </c>
      <c r="M41" s="33"/>
      <c r="N41" s="32">
        <v>82</v>
      </c>
      <c r="O41" s="32"/>
      <c r="P41" s="32"/>
      <c r="Q41" s="34">
        <f t="shared" si="6"/>
        <v>82</v>
      </c>
      <c r="R41" s="35">
        <f t="shared" si="11"/>
        <v>0</v>
      </c>
      <c r="S41" s="36">
        <f t="shared" si="7"/>
        <v>4029.728000000001</v>
      </c>
      <c r="T41" s="37"/>
      <c r="U41" s="36" t="str">
        <f t="shared" si="10"/>
        <v/>
      </c>
      <c r="V41" s="16" t="s">
        <v>27</v>
      </c>
      <c r="W41" s="36" t="str">
        <f t="shared" si="8"/>
        <v/>
      </c>
    </row>
    <row r="42" spans="1:23" ht="22.5" customHeight="1" x14ac:dyDescent="0.2">
      <c r="A42" s="25" t="s">
        <v>29</v>
      </c>
      <c r="B42" s="26" t="s">
        <v>30</v>
      </c>
      <c r="C42" s="27" t="e">
        <f ca="1">IF(OR($A42="Marine Nautique",$A42="Barques Base",$A42=""),"",OFFSET([1]Données!$R$1,COUNTIF($A$8:$A42,$A42)-1,0))</f>
        <v>#VALUE!</v>
      </c>
      <c r="D42" s="28">
        <v>43289</v>
      </c>
      <c r="E42" s="29">
        <f t="shared" si="0"/>
        <v>8</v>
      </c>
      <c r="F42" s="29">
        <f t="shared" si="1"/>
        <v>7</v>
      </c>
      <c r="G42" s="29">
        <f t="shared" si="2"/>
        <v>27</v>
      </c>
      <c r="H42" s="40">
        <v>22.89</v>
      </c>
      <c r="I42" s="31">
        <f t="shared" si="3"/>
        <v>37.997399999999999</v>
      </c>
      <c r="J42" s="31">
        <f t="shared" si="12"/>
        <v>38</v>
      </c>
      <c r="K42" s="32"/>
      <c r="L42" s="33" t="str">
        <f t="shared" si="5"/>
        <v/>
      </c>
      <c r="M42" s="33"/>
      <c r="N42" s="32">
        <v>38</v>
      </c>
      <c r="O42" s="32"/>
      <c r="P42" s="32"/>
      <c r="Q42" s="34">
        <f t="shared" si="6"/>
        <v>38</v>
      </c>
      <c r="R42" s="35">
        <f t="shared" si="11"/>
        <v>0</v>
      </c>
      <c r="S42" s="36">
        <f t="shared" si="7"/>
        <v>4006.8380000000011</v>
      </c>
      <c r="T42" s="37"/>
      <c r="U42" s="36" t="str">
        <f t="shared" si="10"/>
        <v/>
      </c>
      <c r="V42" s="16" t="s">
        <v>27</v>
      </c>
      <c r="W42" s="36" t="str">
        <f t="shared" si="8"/>
        <v/>
      </c>
    </row>
    <row r="43" spans="1:23" ht="22.5" customHeight="1" x14ac:dyDescent="0.2">
      <c r="A43" s="25" t="s">
        <v>29</v>
      </c>
      <c r="B43" s="26" t="s">
        <v>30</v>
      </c>
      <c r="C43" s="27" t="e">
        <f ca="1">IF(OR($A43="Marine Nautique",$A43="Barques Base",$A43=""),"",OFFSET([1]Données!$R$1,COUNTIF($A$8:$A43,$A43)-1,0))</f>
        <v>#VALUE!</v>
      </c>
      <c r="D43" s="28">
        <v>43292</v>
      </c>
      <c r="E43" s="29">
        <f t="shared" si="0"/>
        <v>11</v>
      </c>
      <c r="F43" s="29">
        <f t="shared" si="1"/>
        <v>7</v>
      </c>
      <c r="G43" s="29">
        <f t="shared" si="2"/>
        <v>28</v>
      </c>
      <c r="H43" s="40">
        <v>30.12</v>
      </c>
      <c r="I43" s="31">
        <f t="shared" si="3"/>
        <v>49.999200000000002</v>
      </c>
      <c r="J43" s="31">
        <f t="shared" si="12"/>
        <v>50</v>
      </c>
      <c r="K43" s="32">
        <v>50</v>
      </c>
      <c r="L43" s="33">
        <v>4796329</v>
      </c>
      <c r="M43" s="33"/>
      <c r="N43" s="32"/>
      <c r="O43" s="32"/>
      <c r="P43" s="32"/>
      <c r="Q43" s="34">
        <f t="shared" si="6"/>
        <v>50</v>
      </c>
      <c r="R43" s="35">
        <f t="shared" si="11"/>
        <v>0</v>
      </c>
      <c r="S43" s="36">
        <f t="shared" si="7"/>
        <v>3976.7180000000012</v>
      </c>
      <c r="T43" s="37"/>
      <c r="U43" s="36" t="str">
        <f t="shared" si="10"/>
        <v/>
      </c>
      <c r="V43" s="16" t="s">
        <v>27</v>
      </c>
      <c r="W43" s="36" t="str">
        <f t="shared" si="8"/>
        <v/>
      </c>
    </row>
    <row r="44" spans="1:23" ht="22.5" customHeight="1" x14ac:dyDescent="0.2">
      <c r="A44" s="25" t="s">
        <v>26</v>
      </c>
      <c r="B44" s="26" t="str">
        <f t="shared" si="9"/>
        <v/>
      </c>
      <c r="C44" s="27" t="str">
        <f ca="1">IF(OR($A44="Marine Nautique",$A44="Barques Base",$A44=""),"",OFFSET([1]Données!$R$1,COUNTIF($A$8:$A44,$A44)-1,0))</f>
        <v/>
      </c>
      <c r="D44" s="28">
        <v>43295</v>
      </c>
      <c r="E44" s="29">
        <f t="shared" si="0"/>
        <v>14</v>
      </c>
      <c r="F44" s="29">
        <f t="shared" si="1"/>
        <v>7</v>
      </c>
      <c r="G44" s="29">
        <f t="shared" si="2"/>
        <v>28</v>
      </c>
      <c r="H44" s="30">
        <v>20</v>
      </c>
      <c r="I44" s="31" t="str">
        <f t="shared" si="3"/>
        <v/>
      </c>
      <c r="J44" s="31">
        <f t="shared" si="12"/>
        <v>0</v>
      </c>
      <c r="K44" s="32"/>
      <c r="L44" s="33" t="str">
        <f t="shared" si="5"/>
        <v/>
      </c>
      <c r="M44" s="33"/>
      <c r="N44" s="32"/>
      <c r="O44" s="32"/>
      <c r="P44" s="32"/>
      <c r="Q44" s="34">
        <f t="shared" si="6"/>
        <v>0</v>
      </c>
      <c r="R44" s="35">
        <f t="shared" si="11"/>
        <v>0</v>
      </c>
      <c r="S44" s="36">
        <f t="shared" si="7"/>
        <v>3956.7180000000012</v>
      </c>
      <c r="T44" s="37"/>
      <c r="U44" s="36" t="str">
        <f t="shared" si="10"/>
        <v/>
      </c>
      <c r="V44" s="16" t="s">
        <v>27</v>
      </c>
      <c r="W44" s="36" t="str">
        <f t="shared" si="8"/>
        <v/>
      </c>
    </row>
    <row r="45" spans="1:23" ht="22.5" customHeight="1" x14ac:dyDescent="0.2">
      <c r="A45" s="25" t="s">
        <v>28</v>
      </c>
      <c r="B45" s="26" t="str">
        <f t="shared" si="9"/>
        <v/>
      </c>
      <c r="C45" s="27" t="str">
        <f ca="1">IF(OR($A45="Marine Nautique",$A45="Barques Base",$A45=""),"",OFFSET([1]Données!$R$1,COUNTIF($A$8:$A45,$A45)-1,0))</f>
        <v/>
      </c>
      <c r="D45" s="28">
        <v>43295</v>
      </c>
      <c r="E45" s="29">
        <f t="shared" si="0"/>
        <v>14</v>
      </c>
      <c r="F45" s="29">
        <f t="shared" si="1"/>
        <v>7</v>
      </c>
      <c r="G45" s="29">
        <f t="shared" si="2"/>
        <v>28</v>
      </c>
      <c r="H45" s="30">
        <v>20</v>
      </c>
      <c r="I45" s="31" t="str">
        <f t="shared" si="3"/>
        <v/>
      </c>
      <c r="J45" s="31">
        <f t="shared" si="12"/>
        <v>0</v>
      </c>
      <c r="K45" s="32"/>
      <c r="L45" s="33" t="str">
        <f t="shared" si="5"/>
        <v/>
      </c>
      <c r="M45" s="33"/>
      <c r="N45" s="32"/>
      <c r="O45" s="32"/>
      <c r="P45" s="32"/>
      <c r="Q45" s="34">
        <f t="shared" si="6"/>
        <v>0</v>
      </c>
      <c r="R45" s="35">
        <f t="shared" si="11"/>
        <v>0</v>
      </c>
      <c r="S45" s="36">
        <f t="shared" si="7"/>
        <v>3936.7180000000012</v>
      </c>
      <c r="T45" s="37"/>
      <c r="U45" s="36" t="str">
        <f t="shared" si="10"/>
        <v/>
      </c>
      <c r="V45" s="16" t="s">
        <v>27</v>
      </c>
      <c r="W45" s="36" t="str">
        <f t="shared" si="8"/>
        <v/>
      </c>
    </row>
    <row r="46" spans="1:23" ht="22.5" customHeight="1" x14ac:dyDescent="0.2">
      <c r="A46" s="25" t="s">
        <v>29</v>
      </c>
      <c r="B46" s="26" t="s">
        <v>30</v>
      </c>
      <c r="C46" s="27" t="e">
        <f ca="1">IF(OR($A46="Marine Nautique",$A46="Barques Base",$A46=""),"",OFFSET([1]Données!$R$1,COUNTIF($A$8:$A46,$A46)-1,0))</f>
        <v>#VALUE!</v>
      </c>
      <c r="D46" s="28">
        <v>43296</v>
      </c>
      <c r="E46" s="29">
        <f t="shared" si="0"/>
        <v>15</v>
      </c>
      <c r="F46" s="29">
        <f t="shared" si="1"/>
        <v>7</v>
      </c>
      <c r="G46" s="29">
        <f t="shared" si="2"/>
        <v>28</v>
      </c>
      <c r="H46" s="40">
        <v>23</v>
      </c>
      <c r="I46" s="31">
        <f t="shared" si="3"/>
        <v>38.18</v>
      </c>
      <c r="J46" s="31">
        <f t="shared" si="12"/>
        <v>38.18</v>
      </c>
      <c r="K46" s="32"/>
      <c r="L46" s="33" t="str">
        <f t="shared" si="5"/>
        <v/>
      </c>
      <c r="M46" s="33"/>
      <c r="N46" s="32"/>
      <c r="O46" s="32">
        <v>38.18</v>
      </c>
      <c r="P46" s="32"/>
      <c r="Q46" s="34">
        <f t="shared" si="6"/>
        <v>38.18</v>
      </c>
      <c r="R46" s="35">
        <f t="shared" ref="R46:R54" si="13">IF(ISERROR($Q46-$J37),,$Q46-$J46)</f>
        <v>0</v>
      </c>
      <c r="S46" s="36">
        <f t="shared" si="7"/>
        <v>3913.7180000000012</v>
      </c>
      <c r="T46" s="37"/>
      <c r="U46" s="36" t="str">
        <f t="shared" si="10"/>
        <v/>
      </c>
      <c r="V46" s="16" t="s">
        <v>27</v>
      </c>
      <c r="W46" s="36" t="str">
        <f t="shared" si="8"/>
        <v/>
      </c>
    </row>
    <row r="47" spans="1:23" ht="22.5" customHeight="1" x14ac:dyDescent="0.2">
      <c r="A47" s="25" t="s">
        <v>26</v>
      </c>
      <c r="B47" s="26" t="str">
        <f t="shared" si="9"/>
        <v/>
      </c>
      <c r="C47" s="27" t="str">
        <f ca="1">IF(OR($A47="Marine Nautique",$A47="Barques Base",$A47=""),"",OFFSET([1]Données!$R$1,COUNTIF($A$8:$A47,$A47)-1,0))</f>
        <v/>
      </c>
      <c r="D47" s="28">
        <v>43296</v>
      </c>
      <c r="E47" s="29">
        <f t="shared" si="0"/>
        <v>15</v>
      </c>
      <c r="F47" s="29">
        <f t="shared" si="1"/>
        <v>7</v>
      </c>
      <c r="G47" s="29">
        <f t="shared" si="2"/>
        <v>28</v>
      </c>
      <c r="H47" s="30">
        <v>12.95</v>
      </c>
      <c r="I47" s="31" t="str">
        <f t="shared" si="3"/>
        <v/>
      </c>
      <c r="J47" s="31">
        <f t="shared" si="12"/>
        <v>0</v>
      </c>
      <c r="K47" s="32"/>
      <c r="L47" s="33" t="str">
        <f t="shared" si="5"/>
        <v/>
      </c>
      <c r="M47" s="33"/>
      <c r="N47" s="32"/>
      <c r="O47" s="32"/>
      <c r="P47" s="32"/>
      <c r="Q47" s="34">
        <f t="shared" si="6"/>
        <v>0</v>
      </c>
      <c r="R47" s="35">
        <f t="shared" si="13"/>
        <v>0</v>
      </c>
      <c r="S47" s="36">
        <f t="shared" si="7"/>
        <v>3900.7680000000014</v>
      </c>
      <c r="T47" s="37"/>
      <c r="U47" s="36" t="str">
        <f t="shared" si="10"/>
        <v/>
      </c>
      <c r="V47" s="16" t="s">
        <v>27</v>
      </c>
      <c r="W47" s="36" t="str">
        <f t="shared" si="8"/>
        <v/>
      </c>
    </row>
    <row r="48" spans="1:23" ht="22.5" customHeight="1" x14ac:dyDescent="0.2">
      <c r="A48" s="25" t="s">
        <v>29</v>
      </c>
      <c r="B48" s="26" t="s">
        <v>30</v>
      </c>
      <c r="C48" s="27" t="e">
        <f ca="1">IF(OR($A48="Marine Nautique",$A48="Barques Base",$A48=""),"",OFFSET([1]Données!$R$1,COUNTIF($A$8:$A48,$A48)-1,0))</f>
        <v>#VALUE!</v>
      </c>
      <c r="D48" s="28">
        <v>43297</v>
      </c>
      <c r="E48" s="29">
        <f t="shared" si="0"/>
        <v>16</v>
      </c>
      <c r="F48" s="29">
        <f t="shared" si="1"/>
        <v>7</v>
      </c>
      <c r="G48" s="29">
        <f t="shared" si="2"/>
        <v>29</v>
      </c>
      <c r="H48" s="40">
        <v>50.05</v>
      </c>
      <c r="I48" s="31">
        <f t="shared" si="3"/>
        <v>83.082999999999984</v>
      </c>
      <c r="J48" s="31">
        <f t="shared" si="12"/>
        <v>83.08</v>
      </c>
      <c r="K48" s="32"/>
      <c r="L48" s="33" t="str">
        <f t="shared" si="5"/>
        <v/>
      </c>
      <c r="M48" s="33"/>
      <c r="N48" s="32"/>
      <c r="O48" s="32">
        <v>83.08</v>
      </c>
      <c r="P48" s="32"/>
      <c r="Q48" s="34">
        <f t="shared" si="6"/>
        <v>83.08</v>
      </c>
      <c r="R48" s="35">
        <f t="shared" si="13"/>
        <v>0</v>
      </c>
      <c r="S48" s="36">
        <f t="shared" si="7"/>
        <v>3850.7180000000012</v>
      </c>
      <c r="T48" s="37"/>
      <c r="U48" s="36" t="str">
        <f t="shared" si="10"/>
        <v/>
      </c>
      <c r="V48" s="16" t="s">
        <v>27</v>
      </c>
      <c r="W48" s="36" t="str">
        <f t="shared" si="8"/>
        <v/>
      </c>
    </row>
    <row r="49" spans="1:23" ht="22.5" customHeight="1" x14ac:dyDescent="0.2">
      <c r="A49" s="25" t="s">
        <v>26</v>
      </c>
      <c r="B49" s="26" t="str">
        <f t="shared" si="9"/>
        <v/>
      </c>
      <c r="C49" s="27" t="str">
        <f ca="1">IF(OR($A49="Marine Nautique",$A49="Barques Base",$A49=""),"",OFFSET([1]Données!$R$1,COUNTIF($A$8:$A49,$A49)-1,0))</f>
        <v/>
      </c>
      <c r="D49" s="28">
        <v>43297</v>
      </c>
      <c r="E49" s="29">
        <f t="shared" si="0"/>
        <v>16</v>
      </c>
      <c r="F49" s="29">
        <f t="shared" si="1"/>
        <v>7</v>
      </c>
      <c r="G49" s="29">
        <f t="shared" si="2"/>
        <v>29</v>
      </c>
      <c r="H49" s="30">
        <v>10</v>
      </c>
      <c r="I49" s="31" t="str">
        <f t="shared" si="3"/>
        <v/>
      </c>
      <c r="J49" s="31">
        <f t="shared" si="12"/>
        <v>0</v>
      </c>
      <c r="K49" s="32"/>
      <c r="L49" s="33" t="str">
        <f t="shared" si="5"/>
        <v/>
      </c>
      <c r="M49" s="33"/>
      <c r="N49" s="32"/>
      <c r="O49" s="32"/>
      <c r="P49" s="32"/>
      <c r="Q49" s="34">
        <f t="shared" si="6"/>
        <v>0</v>
      </c>
      <c r="R49" s="35">
        <f t="shared" si="13"/>
        <v>0</v>
      </c>
      <c r="S49" s="36">
        <f t="shared" si="7"/>
        <v>3840.7180000000012</v>
      </c>
      <c r="T49" s="37"/>
      <c r="U49" s="36" t="str">
        <f t="shared" si="10"/>
        <v/>
      </c>
      <c r="V49" s="16" t="s">
        <v>27</v>
      </c>
      <c r="W49" s="36" t="str">
        <f t="shared" si="8"/>
        <v/>
      </c>
    </row>
    <row r="50" spans="1:23" ht="22.5" customHeight="1" x14ac:dyDescent="0.2">
      <c r="A50" s="25" t="s">
        <v>26</v>
      </c>
      <c r="B50" s="26" t="str">
        <f t="shared" si="9"/>
        <v/>
      </c>
      <c r="C50" s="27" t="str">
        <f ca="1">IF(OR($A50="Marine Nautique",$A50="Barques Base",$A50=""),"",OFFSET([1]Données!$R$1,COUNTIF($A$8:$A50,$A50)-1,0))</f>
        <v/>
      </c>
      <c r="D50" s="28">
        <v>43299</v>
      </c>
      <c r="E50" s="29">
        <f t="shared" si="0"/>
        <v>18</v>
      </c>
      <c r="F50" s="29">
        <f t="shared" si="1"/>
        <v>7</v>
      </c>
      <c r="G50" s="29">
        <f t="shared" si="2"/>
        <v>29</v>
      </c>
      <c r="H50" s="30">
        <v>37.75</v>
      </c>
      <c r="I50" s="31" t="str">
        <f t="shared" si="3"/>
        <v/>
      </c>
      <c r="J50" s="31">
        <f t="shared" si="12"/>
        <v>0</v>
      </c>
      <c r="K50" s="32"/>
      <c r="L50" s="33" t="str">
        <f t="shared" si="5"/>
        <v/>
      </c>
      <c r="M50" s="33"/>
      <c r="N50" s="32"/>
      <c r="O50" s="32"/>
      <c r="P50" s="32"/>
      <c r="Q50" s="34">
        <f t="shared" si="6"/>
        <v>0</v>
      </c>
      <c r="R50" s="35">
        <f t="shared" si="13"/>
        <v>0</v>
      </c>
      <c r="S50" s="36">
        <f t="shared" si="7"/>
        <v>3802.9680000000012</v>
      </c>
      <c r="T50" s="37"/>
      <c r="U50" s="36" t="str">
        <f t="shared" si="10"/>
        <v/>
      </c>
      <c r="V50" s="16" t="s">
        <v>27</v>
      </c>
      <c r="W50" s="36" t="str">
        <f t="shared" si="8"/>
        <v/>
      </c>
    </row>
    <row r="51" spans="1:23" ht="22.5" customHeight="1" x14ac:dyDescent="0.2">
      <c r="A51" s="25" t="s">
        <v>28</v>
      </c>
      <c r="B51" s="26" t="str">
        <f t="shared" si="9"/>
        <v/>
      </c>
      <c r="C51" s="27" t="str">
        <f ca="1">IF(OR($A51="Marine Nautique",$A51="Barques Base",$A51=""),"",OFFSET([1]Données!$R$1,COUNTIF($A$8:$A51,$A51)-1,0))</f>
        <v/>
      </c>
      <c r="D51" s="28">
        <v>43299</v>
      </c>
      <c r="E51" s="29">
        <f t="shared" si="0"/>
        <v>18</v>
      </c>
      <c r="F51" s="29">
        <f t="shared" si="1"/>
        <v>7</v>
      </c>
      <c r="G51" s="29">
        <f t="shared" si="2"/>
        <v>29</v>
      </c>
      <c r="H51" s="30">
        <v>72.23</v>
      </c>
      <c r="I51" s="31" t="str">
        <f t="shared" si="3"/>
        <v/>
      </c>
      <c r="J51" s="31">
        <f t="shared" si="12"/>
        <v>0</v>
      </c>
      <c r="K51" s="32"/>
      <c r="L51" s="33" t="str">
        <f t="shared" si="5"/>
        <v/>
      </c>
      <c r="M51" s="33"/>
      <c r="N51" s="32"/>
      <c r="O51" s="32"/>
      <c r="P51" s="32"/>
      <c r="Q51" s="34">
        <f t="shared" si="6"/>
        <v>0</v>
      </c>
      <c r="R51" s="35">
        <f t="shared" si="13"/>
        <v>0</v>
      </c>
      <c r="S51" s="36">
        <f t="shared" si="7"/>
        <v>3730.7380000000012</v>
      </c>
      <c r="T51" s="37"/>
      <c r="U51" s="36" t="str">
        <f t="shared" si="10"/>
        <v/>
      </c>
      <c r="V51" s="16" t="s">
        <v>27</v>
      </c>
      <c r="W51" s="36" t="str">
        <f t="shared" si="8"/>
        <v/>
      </c>
    </row>
    <row r="52" spans="1:23" ht="22.5" customHeight="1" x14ac:dyDescent="0.2">
      <c r="A52" s="25" t="s">
        <v>28</v>
      </c>
      <c r="B52" s="26" t="str">
        <f t="shared" si="9"/>
        <v/>
      </c>
      <c r="C52" s="27" t="str">
        <f ca="1">IF(OR($A52="Marine Nautique",$A52="Barques Base",$A52=""),"",OFFSET([1]Données!$R$1,COUNTIF($A$8:$A52,$A52)-1,0))</f>
        <v/>
      </c>
      <c r="D52" s="28">
        <v>43299</v>
      </c>
      <c r="E52" s="29">
        <f t="shared" si="0"/>
        <v>18</v>
      </c>
      <c r="F52" s="29">
        <f t="shared" si="1"/>
        <v>7</v>
      </c>
      <c r="G52" s="29">
        <f t="shared" si="2"/>
        <v>29</v>
      </c>
      <c r="H52" s="30">
        <v>50.07</v>
      </c>
      <c r="I52" s="31" t="str">
        <f t="shared" si="3"/>
        <v/>
      </c>
      <c r="J52" s="31">
        <f t="shared" si="12"/>
        <v>0</v>
      </c>
      <c r="K52" s="32"/>
      <c r="L52" s="33" t="str">
        <f t="shared" si="5"/>
        <v/>
      </c>
      <c r="M52" s="33"/>
      <c r="N52" s="32"/>
      <c r="O52" s="32"/>
      <c r="P52" s="32"/>
      <c r="Q52" s="34">
        <f t="shared" si="6"/>
        <v>0</v>
      </c>
      <c r="R52" s="35">
        <f t="shared" si="13"/>
        <v>0</v>
      </c>
      <c r="S52" s="36">
        <f t="shared" si="7"/>
        <v>3680.668000000001</v>
      </c>
      <c r="T52" s="37"/>
      <c r="U52" s="36" t="str">
        <f t="shared" si="10"/>
        <v/>
      </c>
      <c r="V52" s="16" t="s">
        <v>27</v>
      </c>
      <c r="W52" s="36" t="str">
        <f t="shared" si="8"/>
        <v/>
      </c>
    </row>
    <row r="53" spans="1:23" ht="22.5" customHeight="1" x14ac:dyDescent="0.2">
      <c r="A53" s="25" t="s">
        <v>29</v>
      </c>
      <c r="B53" s="26" t="s">
        <v>30</v>
      </c>
      <c r="C53" s="27" t="e">
        <f ca="1">IF(OR($A53="Marine Nautique",$A53="Barques Base",$A53=""),"",OFFSET([1]Données!$R$1,COUNTIF($A$8:$A53,$A53)-1,0))</f>
        <v>#VALUE!</v>
      </c>
      <c r="D53" s="28">
        <v>43299</v>
      </c>
      <c r="E53" s="29">
        <f t="shared" si="0"/>
        <v>18</v>
      </c>
      <c r="F53" s="29">
        <f t="shared" si="1"/>
        <v>7</v>
      </c>
      <c r="G53" s="29">
        <f t="shared" si="2"/>
        <v>29</v>
      </c>
      <c r="H53" s="40">
        <v>30</v>
      </c>
      <c r="I53" s="31">
        <f t="shared" si="3"/>
        <v>49.8</v>
      </c>
      <c r="J53" s="31">
        <f t="shared" si="12"/>
        <v>49.8</v>
      </c>
      <c r="K53" s="32"/>
      <c r="L53" s="33" t="str">
        <f t="shared" si="5"/>
        <v/>
      </c>
      <c r="M53" s="33"/>
      <c r="N53" s="32">
        <v>49.8</v>
      </c>
      <c r="O53" s="32"/>
      <c r="P53" s="32"/>
      <c r="Q53" s="34">
        <f t="shared" si="6"/>
        <v>49.8</v>
      </c>
      <c r="R53" s="35">
        <f t="shared" si="13"/>
        <v>0</v>
      </c>
      <c r="S53" s="36">
        <f t="shared" si="7"/>
        <v>3650.668000000001</v>
      </c>
      <c r="T53" s="37"/>
      <c r="U53" s="36" t="str">
        <f t="shared" si="10"/>
        <v/>
      </c>
      <c r="V53" s="16" t="s">
        <v>27</v>
      </c>
      <c r="W53" s="36" t="str">
        <f t="shared" si="8"/>
        <v/>
      </c>
    </row>
    <row r="54" spans="1:23" ht="22.5" customHeight="1" x14ac:dyDescent="0.2">
      <c r="A54" s="25" t="s">
        <v>29</v>
      </c>
      <c r="B54" s="26" t="s">
        <v>30</v>
      </c>
      <c r="C54" s="27" t="e">
        <f ca="1">IF(OR($A54="Marine Nautique",$A54="Barques Base",$A54=""),"",OFFSET([1]Données!$R$1,COUNTIF($A$8:$A54,$A54)-1,0))</f>
        <v>#VALUE!</v>
      </c>
      <c r="D54" s="28">
        <v>43300</v>
      </c>
      <c r="E54" s="29">
        <f t="shared" si="0"/>
        <v>19</v>
      </c>
      <c r="F54" s="29">
        <f t="shared" si="1"/>
        <v>7</v>
      </c>
      <c r="G54" s="29">
        <f t="shared" si="2"/>
        <v>29</v>
      </c>
      <c r="H54" s="40">
        <v>4.82</v>
      </c>
      <c r="I54" s="31">
        <f t="shared" si="3"/>
        <v>8.0012000000000008</v>
      </c>
      <c r="J54" s="31">
        <f t="shared" si="12"/>
        <v>8</v>
      </c>
      <c r="K54" s="32"/>
      <c r="L54" s="33" t="str">
        <f t="shared" si="5"/>
        <v/>
      </c>
      <c r="M54" s="33"/>
      <c r="N54" s="32">
        <v>8</v>
      </c>
      <c r="O54" s="32"/>
      <c r="P54" s="32"/>
      <c r="Q54" s="34">
        <f t="shared" si="6"/>
        <v>8</v>
      </c>
      <c r="R54" s="35">
        <f t="shared" si="13"/>
        <v>0</v>
      </c>
      <c r="S54" s="36">
        <f t="shared" si="7"/>
        <v>3645.8480000000009</v>
      </c>
      <c r="T54" s="37"/>
      <c r="U54" s="36" t="str">
        <f t="shared" si="10"/>
        <v/>
      </c>
      <c r="V54" s="16" t="s">
        <v>27</v>
      </c>
      <c r="W54" s="36" t="str">
        <f t="shared" si="8"/>
        <v/>
      </c>
    </row>
    <row r="55" spans="1:23" ht="22.5" customHeight="1" x14ac:dyDescent="0.2">
      <c r="A55" s="25" t="s">
        <v>29</v>
      </c>
      <c r="B55" s="26" t="s">
        <v>30</v>
      </c>
      <c r="C55" s="27" t="e">
        <f ca="1">IF(OR($A55="Marine Nautique",$A55="Barques Base",$A55=""),"",OFFSET([1]Données!$R$1,COUNTIF($A$8:$A55,$A55)-1,0))</f>
        <v>#VALUE!</v>
      </c>
      <c r="D55" s="28">
        <v>43300</v>
      </c>
      <c r="E55" s="29">
        <f t="shared" si="0"/>
        <v>19</v>
      </c>
      <c r="F55" s="29">
        <f t="shared" si="1"/>
        <v>7</v>
      </c>
      <c r="G55" s="29">
        <f t="shared" si="2"/>
        <v>29</v>
      </c>
      <c r="H55" s="40">
        <v>4.82</v>
      </c>
      <c r="I55" s="31">
        <f>IF(OR($A55="Barques Base",$A55="Marine Nautique"),"",$H55*1.66)</f>
        <v>8.0012000000000008</v>
      </c>
      <c r="J55" s="31">
        <f t="shared" si="12"/>
        <v>8</v>
      </c>
      <c r="K55" s="32"/>
      <c r="L55" s="33" t="str">
        <f t="shared" si="5"/>
        <v/>
      </c>
      <c r="M55" s="33"/>
      <c r="N55" s="32">
        <v>8</v>
      </c>
      <c r="O55" s="32"/>
      <c r="P55" s="32"/>
      <c r="Q55" s="34">
        <f t="shared" si="6"/>
        <v>8</v>
      </c>
      <c r="R55" s="35">
        <f>IF(ISERROR($Q55-#REF!),,$Q55-$J55)</f>
        <v>0</v>
      </c>
      <c r="S55" s="36">
        <f t="shared" si="7"/>
        <v>3641.0280000000007</v>
      </c>
      <c r="T55" s="37"/>
      <c r="U55" s="36" t="str">
        <f t="shared" si="10"/>
        <v/>
      </c>
      <c r="V55" s="16" t="s">
        <v>27</v>
      </c>
      <c r="W55" s="36" t="str">
        <f t="shared" si="8"/>
        <v/>
      </c>
    </row>
    <row r="56" spans="1:23" ht="22.5" customHeight="1" x14ac:dyDescent="0.2">
      <c r="A56" s="25"/>
      <c r="B56" s="26" t="str">
        <f t="shared" ref="B56" si="14">IF(A56="Bateaux","Nom ?","")</f>
        <v/>
      </c>
      <c r="C56" s="27" t="str">
        <f ca="1">IF(OR($A56="Marine Nautique",$A56="Barques Base",$A56=""),"",OFFSET([1]Données!$R$1,COUNTIF($A$8:$A56,$A56)-1,0))</f>
        <v/>
      </c>
      <c r="D56" s="28"/>
      <c r="E56" s="29">
        <f t="shared" ref="E56" si="15">DAY(D56)</f>
        <v>0</v>
      </c>
      <c r="F56" s="29">
        <f t="shared" ref="F56" si="16">MONTH(D56)</f>
        <v>1</v>
      </c>
      <c r="G56" s="29">
        <f t="shared" ref="G56" si="17">_xlfn.ISOWEEKNUM(D56)</f>
        <v>52</v>
      </c>
      <c r="H56" s="40"/>
      <c r="I56" s="31">
        <f t="shared" ref="I56:I119" si="18">IF(OR($A56="Barques Base",$A56="Marine Nautique"),"",$H56*1.66)</f>
        <v>0</v>
      </c>
      <c r="J56" s="31">
        <f t="shared" si="12"/>
        <v>0</v>
      </c>
      <c r="K56" s="32"/>
      <c r="L56" s="33" t="str">
        <f t="shared" si="5"/>
        <v/>
      </c>
      <c r="M56" s="33"/>
      <c r="N56" s="32"/>
      <c r="O56" s="32"/>
      <c r="P56" s="32"/>
      <c r="Q56" s="34">
        <f t="shared" si="6"/>
        <v>0</v>
      </c>
      <c r="R56" s="35">
        <f t="shared" si="11"/>
        <v>0</v>
      </c>
      <c r="S56" s="36">
        <f>IF($D56="",$S55,$S55-$H56)</f>
        <v>3641.0280000000007</v>
      </c>
      <c r="T56" s="37"/>
      <c r="U56" s="36" t="str">
        <f t="shared" si="10"/>
        <v/>
      </c>
      <c r="W56" s="36" t="str">
        <f t="shared" si="8"/>
        <v/>
      </c>
    </row>
    <row r="57" spans="1:23" ht="22.5" customHeight="1" x14ac:dyDescent="0.2">
      <c r="A57" s="25"/>
      <c r="B57" s="26" t="str">
        <f t="shared" si="9"/>
        <v/>
      </c>
      <c r="C57" s="27" t="str">
        <f ca="1">IF(OR($A57="Marine Nautique",$A57="Barques Base",$A57=""),"",OFFSET([1]Données!$R$1,COUNTIF($A$8:$A57,$A57)-1,0))</f>
        <v/>
      </c>
      <c r="D57" s="28"/>
      <c r="E57" s="29">
        <f t="shared" si="0"/>
        <v>0</v>
      </c>
      <c r="F57" s="29">
        <f t="shared" si="1"/>
        <v>1</v>
      </c>
      <c r="G57" s="29">
        <f t="shared" si="2"/>
        <v>52</v>
      </c>
      <c r="H57" s="40"/>
      <c r="I57" s="31">
        <f t="shared" si="18"/>
        <v>0</v>
      </c>
      <c r="J57" s="31">
        <f t="shared" si="12"/>
        <v>0</v>
      </c>
      <c r="K57" s="32"/>
      <c r="L57" s="33" t="str">
        <f t="shared" si="5"/>
        <v/>
      </c>
      <c r="M57" s="33"/>
      <c r="N57" s="32"/>
      <c r="O57" s="32"/>
      <c r="P57" s="32"/>
      <c r="Q57" s="34">
        <f t="shared" si="6"/>
        <v>0</v>
      </c>
      <c r="R57" s="35">
        <f t="shared" si="11"/>
        <v>0</v>
      </c>
      <c r="S57" s="36">
        <f>IF($D57="",$S56,$S56-$H57)</f>
        <v>3641.0280000000007</v>
      </c>
      <c r="T57" s="37"/>
      <c r="U57" s="36" t="str">
        <f t="shared" si="10"/>
        <v/>
      </c>
      <c r="W57" s="36" t="str">
        <f t="shared" si="8"/>
        <v/>
      </c>
    </row>
    <row r="58" spans="1:23" ht="22.5" customHeight="1" x14ac:dyDescent="0.2">
      <c r="A58" s="25"/>
      <c r="B58" s="26" t="str">
        <f t="shared" si="9"/>
        <v/>
      </c>
      <c r="C58" s="27" t="str">
        <f ca="1">IF(OR($A58="Marine Nautique",$A58="Barques Base",$A58=""),"",OFFSET([1]Données!$R$1,COUNTIF($A$8:$A58,$A58)-1,0))</f>
        <v/>
      </c>
      <c r="D58" s="28"/>
      <c r="E58" s="29">
        <f t="shared" si="0"/>
        <v>0</v>
      </c>
      <c r="F58" s="29">
        <f t="shared" si="1"/>
        <v>1</v>
      </c>
      <c r="G58" s="29">
        <f t="shared" si="2"/>
        <v>52</v>
      </c>
      <c r="H58" s="40"/>
      <c r="I58" s="31">
        <f t="shared" si="18"/>
        <v>0</v>
      </c>
      <c r="J58" s="31">
        <f t="shared" si="12"/>
        <v>0</v>
      </c>
      <c r="K58" s="32"/>
      <c r="L58" s="33" t="str">
        <f t="shared" si="5"/>
        <v/>
      </c>
      <c r="M58" s="33"/>
      <c r="N58" s="32"/>
      <c r="O58" s="32"/>
      <c r="P58" s="32"/>
      <c r="Q58" s="34">
        <f t="shared" si="6"/>
        <v>0</v>
      </c>
      <c r="R58" s="35">
        <f t="shared" si="11"/>
        <v>0</v>
      </c>
      <c r="S58" s="36">
        <f t="shared" ref="S58:S121" si="19">IF($D58="",$S57,$S57-$H58)</f>
        <v>3641.0280000000007</v>
      </c>
      <c r="T58" s="37"/>
      <c r="U58" s="36" t="str">
        <f t="shared" si="10"/>
        <v/>
      </c>
      <c r="W58" s="36" t="str">
        <f t="shared" si="8"/>
        <v/>
      </c>
    </row>
    <row r="59" spans="1:23" ht="22.5" customHeight="1" x14ac:dyDescent="0.2">
      <c r="A59" s="25"/>
      <c r="B59" s="26" t="str">
        <f t="shared" si="9"/>
        <v/>
      </c>
      <c r="C59" s="27" t="str">
        <f ca="1">IF(OR($A59="Marine Nautique",$A59="Barques Base",$A59=""),"",OFFSET([1]Données!$R$1,COUNTIF($A$8:$A59,$A59)-1,0))</f>
        <v/>
      </c>
      <c r="D59" s="28"/>
      <c r="E59" s="29">
        <f t="shared" si="0"/>
        <v>0</v>
      </c>
      <c r="F59" s="29">
        <f t="shared" si="1"/>
        <v>1</v>
      </c>
      <c r="G59" s="29">
        <f t="shared" si="2"/>
        <v>52</v>
      </c>
      <c r="H59" s="40"/>
      <c r="I59" s="31">
        <f t="shared" si="18"/>
        <v>0</v>
      </c>
      <c r="J59" s="31">
        <f t="shared" si="12"/>
        <v>0</v>
      </c>
      <c r="K59" s="32"/>
      <c r="L59" s="33" t="str">
        <f t="shared" si="5"/>
        <v/>
      </c>
      <c r="M59" s="33"/>
      <c r="N59" s="32"/>
      <c r="O59" s="32"/>
      <c r="P59" s="32"/>
      <c r="Q59" s="34">
        <f t="shared" si="6"/>
        <v>0</v>
      </c>
      <c r="R59" s="35">
        <f t="shared" si="11"/>
        <v>0</v>
      </c>
      <c r="S59" s="36">
        <f t="shared" si="19"/>
        <v>3641.0280000000007</v>
      </c>
      <c r="T59" s="37"/>
      <c r="U59" s="36" t="str">
        <f t="shared" si="10"/>
        <v/>
      </c>
      <c r="W59" s="36" t="str">
        <f t="shared" si="8"/>
        <v/>
      </c>
    </row>
    <row r="60" spans="1:23" ht="22.5" customHeight="1" x14ac:dyDescent="0.2">
      <c r="A60" s="25"/>
      <c r="B60" s="26" t="str">
        <f t="shared" si="9"/>
        <v/>
      </c>
      <c r="C60" s="27" t="str">
        <f ca="1">IF(OR($A60="Marine Nautique",$A60="Barques Base",$A60=""),"",OFFSET([1]Données!$R$1,COUNTIF($A$8:$A60,$A60)-1,0))</f>
        <v/>
      </c>
      <c r="D60" s="28"/>
      <c r="E60" s="29">
        <f t="shared" si="0"/>
        <v>0</v>
      </c>
      <c r="F60" s="29">
        <f t="shared" si="1"/>
        <v>1</v>
      </c>
      <c r="G60" s="29">
        <f t="shared" si="2"/>
        <v>52</v>
      </c>
      <c r="H60" s="40"/>
      <c r="I60" s="31">
        <f t="shared" si="18"/>
        <v>0</v>
      </c>
      <c r="J60" s="31">
        <f t="shared" si="12"/>
        <v>0</v>
      </c>
      <c r="K60" s="32"/>
      <c r="L60" s="33" t="str">
        <f t="shared" si="5"/>
        <v/>
      </c>
      <c r="M60" s="33"/>
      <c r="N60" s="32"/>
      <c r="O60" s="32"/>
      <c r="P60" s="32"/>
      <c r="Q60" s="34">
        <f t="shared" si="6"/>
        <v>0</v>
      </c>
      <c r="R60" s="35">
        <f t="shared" si="11"/>
        <v>0</v>
      </c>
      <c r="S60" s="36">
        <f t="shared" si="19"/>
        <v>3641.0280000000007</v>
      </c>
      <c r="T60" s="37"/>
      <c r="U60" s="36" t="str">
        <f t="shared" si="10"/>
        <v/>
      </c>
      <c r="W60" s="36" t="str">
        <f t="shared" si="8"/>
        <v/>
      </c>
    </row>
    <row r="61" spans="1:23" ht="22.5" customHeight="1" x14ac:dyDescent="0.2">
      <c r="A61" s="25"/>
      <c r="B61" s="26" t="str">
        <f t="shared" si="9"/>
        <v/>
      </c>
      <c r="C61" s="27" t="str">
        <f ca="1">IF(OR($A61="Marine Nautique",$A61="Barques Base",$A61=""),"",OFFSET([1]Données!$R$1,COUNTIF($A$8:$A61,$A61)-1,0))</f>
        <v/>
      </c>
      <c r="D61" s="28"/>
      <c r="E61" s="29">
        <f t="shared" si="0"/>
        <v>0</v>
      </c>
      <c r="F61" s="29">
        <f t="shared" si="1"/>
        <v>1</v>
      </c>
      <c r="G61" s="29">
        <f t="shared" si="2"/>
        <v>52</v>
      </c>
      <c r="H61" s="40"/>
      <c r="I61" s="31">
        <f t="shared" si="18"/>
        <v>0</v>
      </c>
      <c r="J61" s="31">
        <f t="shared" si="12"/>
        <v>0</v>
      </c>
      <c r="K61" s="32"/>
      <c r="L61" s="33" t="str">
        <f t="shared" si="5"/>
        <v/>
      </c>
      <c r="M61" s="33"/>
      <c r="N61" s="32"/>
      <c r="O61" s="32"/>
      <c r="P61" s="32"/>
      <c r="Q61" s="34">
        <f t="shared" si="6"/>
        <v>0</v>
      </c>
      <c r="R61" s="35">
        <f t="shared" si="11"/>
        <v>0</v>
      </c>
      <c r="S61" s="36">
        <f t="shared" si="19"/>
        <v>3641.0280000000007</v>
      </c>
      <c r="T61" s="37"/>
      <c r="U61" s="36" t="str">
        <f t="shared" si="10"/>
        <v/>
      </c>
      <c r="W61" s="36" t="str">
        <f t="shared" si="8"/>
        <v/>
      </c>
    </row>
    <row r="62" spans="1:23" ht="22.5" customHeight="1" x14ac:dyDescent="0.2">
      <c r="A62" s="25"/>
      <c r="B62" s="26" t="str">
        <f t="shared" si="9"/>
        <v/>
      </c>
      <c r="C62" s="27" t="str">
        <f ca="1">IF(OR($A62="Marine Nautique",$A62="Barques Base",$A62=""),"",OFFSET([1]Données!$R$1,COUNTIF($A$8:$A62,$A62)-1,0))</f>
        <v/>
      </c>
      <c r="D62" s="28"/>
      <c r="E62" s="29">
        <f t="shared" si="0"/>
        <v>0</v>
      </c>
      <c r="F62" s="29">
        <f t="shared" si="1"/>
        <v>1</v>
      </c>
      <c r="G62" s="29">
        <f t="shared" si="2"/>
        <v>52</v>
      </c>
      <c r="H62" s="40"/>
      <c r="I62" s="31">
        <f t="shared" si="18"/>
        <v>0</v>
      </c>
      <c r="J62" s="31">
        <f t="shared" si="12"/>
        <v>0</v>
      </c>
      <c r="K62" s="32"/>
      <c r="L62" s="33" t="str">
        <f t="shared" si="5"/>
        <v/>
      </c>
      <c r="M62" s="33"/>
      <c r="N62" s="32"/>
      <c r="O62" s="32"/>
      <c r="P62" s="32"/>
      <c r="Q62" s="34">
        <f t="shared" si="6"/>
        <v>0</v>
      </c>
      <c r="R62" s="35">
        <f t="shared" si="11"/>
        <v>0</v>
      </c>
      <c r="S62" s="36">
        <f t="shared" si="19"/>
        <v>3641.0280000000007</v>
      </c>
      <c r="T62" s="37"/>
      <c r="U62" s="36" t="str">
        <f t="shared" si="10"/>
        <v/>
      </c>
      <c r="W62" s="36" t="str">
        <f t="shared" si="8"/>
        <v/>
      </c>
    </row>
    <row r="63" spans="1:23" ht="22.5" customHeight="1" x14ac:dyDescent="0.2">
      <c r="A63" s="25"/>
      <c r="B63" s="26" t="str">
        <f t="shared" si="9"/>
        <v/>
      </c>
      <c r="C63" s="27" t="str">
        <f ca="1">IF(OR($A63="Marine Nautique",$A63="Barques Base",$A63=""),"",OFFSET([1]Données!$R$1,COUNTIF($A$8:$A63,$A63)-1,0))</f>
        <v/>
      </c>
      <c r="D63" s="28"/>
      <c r="E63" s="29">
        <f t="shared" si="0"/>
        <v>0</v>
      </c>
      <c r="F63" s="29">
        <f t="shared" si="1"/>
        <v>1</v>
      </c>
      <c r="G63" s="29">
        <f t="shared" si="2"/>
        <v>52</v>
      </c>
      <c r="H63" s="40"/>
      <c r="I63" s="31">
        <f t="shared" si="18"/>
        <v>0</v>
      </c>
      <c r="J63" s="31">
        <f t="shared" si="12"/>
        <v>0</v>
      </c>
      <c r="K63" s="32"/>
      <c r="L63" s="33" t="str">
        <f t="shared" si="5"/>
        <v/>
      </c>
      <c r="M63" s="33"/>
      <c r="N63" s="32"/>
      <c r="O63" s="32"/>
      <c r="P63" s="32"/>
      <c r="Q63" s="34">
        <f t="shared" si="6"/>
        <v>0</v>
      </c>
      <c r="R63" s="35">
        <f t="shared" si="11"/>
        <v>0</v>
      </c>
      <c r="S63" s="36">
        <f t="shared" si="19"/>
        <v>3641.0280000000007</v>
      </c>
      <c r="T63" s="37"/>
      <c r="U63" s="36" t="str">
        <f t="shared" si="10"/>
        <v/>
      </c>
      <c r="W63" s="36" t="str">
        <f t="shared" si="8"/>
        <v/>
      </c>
    </row>
    <row r="64" spans="1:23" ht="22.5" customHeight="1" x14ac:dyDescent="0.2">
      <c r="A64" s="25"/>
      <c r="B64" s="26" t="str">
        <f t="shared" si="9"/>
        <v/>
      </c>
      <c r="C64" s="27" t="str">
        <f ca="1">IF(OR($A64="Marine Nautique",$A64="Barques Base",$A64=""),"",OFFSET([1]Données!$R$1,COUNTIF($A$8:$A64,$A64)-1,0))</f>
        <v/>
      </c>
      <c r="D64" s="28"/>
      <c r="E64" s="29">
        <f t="shared" si="0"/>
        <v>0</v>
      </c>
      <c r="F64" s="29">
        <f t="shared" si="1"/>
        <v>1</v>
      </c>
      <c r="G64" s="29">
        <f t="shared" si="2"/>
        <v>52</v>
      </c>
      <c r="H64" s="40"/>
      <c r="I64" s="31">
        <f t="shared" si="18"/>
        <v>0</v>
      </c>
      <c r="J64" s="31">
        <f t="shared" si="12"/>
        <v>0</v>
      </c>
      <c r="K64" s="32"/>
      <c r="L64" s="33" t="str">
        <f t="shared" si="5"/>
        <v/>
      </c>
      <c r="M64" s="33"/>
      <c r="N64" s="32"/>
      <c r="O64" s="32"/>
      <c r="P64" s="32"/>
      <c r="Q64" s="34">
        <f t="shared" si="6"/>
        <v>0</v>
      </c>
      <c r="R64" s="35">
        <f t="shared" si="11"/>
        <v>0</v>
      </c>
      <c r="S64" s="36">
        <f t="shared" si="19"/>
        <v>3641.0280000000007</v>
      </c>
      <c r="T64" s="37"/>
      <c r="U64" s="36" t="str">
        <f t="shared" si="10"/>
        <v/>
      </c>
      <c r="W64" s="36" t="str">
        <f t="shared" si="8"/>
        <v/>
      </c>
    </row>
    <row r="65" spans="1:23" ht="22.5" customHeight="1" x14ac:dyDescent="0.2">
      <c r="A65" s="25"/>
      <c r="B65" s="26" t="str">
        <f t="shared" si="9"/>
        <v/>
      </c>
      <c r="C65" s="27" t="str">
        <f ca="1">IF(OR($A65="Marine Nautique",$A65="Barques Base",$A65=""),"",OFFSET([1]Données!$R$1,COUNTIF($A$8:$A65,$A65)-1,0))</f>
        <v/>
      </c>
      <c r="D65" s="28"/>
      <c r="E65" s="29">
        <f t="shared" si="0"/>
        <v>0</v>
      </c>
      <c r="F65" s="29">
        <f t="shared" si="1"/>
        <v>1</v>
      </c>
      <c r="G65" s="29">
        <f t="shared" si="2"/>
        <v>52</v>
      </c>
      <c r="H65" s="40"/>
      <c r="I65" s="31">
        <f t="shared" si="18"/>
        <v>0</v>
      </c>
      <c r="J65" s="31">
        <f t="shared" si="12"/>
        <v>0</v>
      </c>
      <c r="K65" s="32"/>
      <c r="L65" s="33" t="str">
        <f t="shared" si="5"/>
        <v/>
      </c>
      <c r="M65" s="33"/>
      <c r="N65" s="32"/>
      <c r="O65" s="32"/>
      <c r="P65" s="32"/>
      <c r="Q65" s="34">
        <f t="shared" si="6"/>
        <v>0</v>
      </c>
      <c r="R65" s="35">
        <f t="shared" si="11"/>
        <v>0</v>
      </c>
      <c r="S65" s="36">
        <f t="shared" si="19"/>
        <v>3641.0280000000007</v>
      </c>
      <c r="T65" s="37"/>
      <c r="U65" s="36" t="str">
        <f t="shared" si="10"/>
        <v/>
      </c>
      <c r="W65" s="36" t="str">
        <f t="shared" si="8"/>
        <v/>
      </c>
    </row>
    <row r="66" spans="1:23" ht="22.5" customHeight="1" x14ac:dyDescent="0.2">
      <c r="A66" s="25"/>
      <c r="B66" s="26" t="str">
        <f t="shared" si="9"/>
        <v/>
      </c>
      <c r="C66" s="27" t="str">
        <f ca="1">IF(OR($A66="Marine Nautique",$A66="Barques Base",$A66=""),"",OFFSET([1]Données!$R$1,COUNTIF($A$8:$A66,$A66)-1,0))</f>
        <v/>
      </c>
      <c r="D66" s="28"/>
      <c r="E66" s="29">
        <f t="shared" si="0"/>
        <v>0</v>
      </c>
      <c r="F66" s="29">
        <f t="shared" si="1"/>
        <v>1</v>
      </c>
      <c r="G66" s="29">
        <f t="shared" si="2"/>
        <v>52</v>
      </c>
      <c r="H66" s="40"/>
      <c r="I66" s="31">
        <f t="shared" si="18"/>
        <v>0</v>
      </c>
      <c r="J66" s="31">
        <f t="shared" si="12"/>
        <v>0</v>
      </c>
      <c r="K66" s="32"/>
      <c r="L66" s="33" t="str">
        <f t="shared" si="5"/>
        <v/>
      </c>
      <c r="M66" s="33"/>
      <c r="N66" s="32"/>
      <c r="O66" s="32"/>
      <c r="P66" s="32"/>
      <c r="Q66" s="34">
        <f t="shared" si="6"/>
        <v>0</v>
      </c>
      <c r="R66" s="35">
        <f t="shared" si="11"/>
        <v>0</v>
      </c>
      <c r="S66" s="36">
        <f t="shared" si="19"/>
        <v>3641.0280000000007</v>
      </c>
      <c r="T66" s="37"/>
      <c r="U66" s="36" t="str">
        <f t="shared" si="10"/>
        <v/>
      </c>
      <c r="W66" s="36" t="str">
        <f t="shared" si="8"/>
        <v/>
      </c>
    </row>
    <row r="67" spans="1:23" ht="22.5" customHeight="1" x14ac:dyDescent="0.2">
      <c r="A67" s="25"/>
      <c r="B67" s="26" t="str">
        <f t="shared" si="9"/>
        <v/>
      </c>
      <c r="C67" s="27" t="str">
        <f ca="1">IF(OR($A67="Marine Nautique",$A67="Barques Base",$A67=""),"",OFFSET([1]Données!$R$1,COUNTIF($A$8:$A67,$A67)-1,0))</f>
        <v/>
      </c>
      <c r="D67" s="28"/>
      <c r="E67" s="29">
        <f t="shared" si="0"/>
        <v>0</v>
      </c>
      <c r="F67" s="29">
        <f t="shared" si="1"/>
        <v>1</v>
      </c>
      <c r="G67" s="29">
        <f t="shared" si="2"/>
        <v>52</v>
      </c>
      <c r="H67" s="40"/>
      <c r="I67" s="31">
        <f t="shared" si="18"/>
        <v>0</v>
      </c>
      <c r="J67" s="31">
        <f t="shared" si="12"/>
        <v>0</v>
      </c>
      <c r="K67" s="32"/>
      <c r="L67" s="33" t="str">
        <f t="shared" si="5"/>
        <v/>
      </c>
      <c r="M67" s="33"/>
      <c r="N67" s="32"/>
      <c r="O67" s="32"/>
      <c r="P67" s="32"/>
      <c r="Q67" s="34">
        <f t="shared" si="6"/>
        <v>0</v>
      </c>
      <c r="R67" s="35">
        <f t="shared" si="11"/>
        <v>0</v>
      </c>
      <c r="S67" s="36">
        <f t="shared" si="19"/>
        <v>3641.0280000000007</v>
      </c>
      <c r="T67" s="37"/>
      <c r="U67" s="36" t="str">
        <f t="shared" si="10"/>
        <v/>
      </c>
      <c r="W67" s="36" t="str">
        <f t="shared" si="8"/>
        <v/>
      </c>
    </row>
    <row r="68" spans="1:23" ht="22.5" customHeight="1" x14ac:dyDescent="0.2">
      <c r="A68" s="25"/>
      <c r="B68" s="26" t="str">
        <f t="shared" si="9"/>
        <v/>
      </c>
      <c r="C68" s="27" t="str">
        <f ca="1">IF(OR($A68="Marine Nautique",$A68="Barques Base",$A68=""),"",OFFSET([1]Données!$R$1,COUNTIF($A$8:$A68,$A68)-1,0))</f>
        <v/>
      </c>
      <c r="D68" s="28"/>
      <c r="E68" s="29">
        <f t="shared" si="0"/>
        <v>0</v>
      </c>
      <c r="F68" s="29">
        <f t="shared" si="1"/>
        <v>1</v>
      </c>
      <c r="G68" s="29">
        <f t="shared" si="2"/>
        <v>52</v>
      </c>
      <c r="H68" s="40"/>
      <c r="I68" s="31">
        <f t="shared" si="18"/>
        <v>0</v>
      </c>
      <c r="J68" s="31">
        <f t="shared" si="12"/>
        <v>0</v>
      </c>
      <c r="K68" s="32"/>
      <c r="L68" s="33" t="str">
        <f t="shared" si="5"/>
        <v/>
      </c>
      <c r="M68" s="33"/>
      <c r="N68" s="32"/>
      <c r="O68" s="32"/>
      <c r="P68" s="32"/>
      <c r="Q68" s="34">
        <f t="shared" si="6"/>
        <v>0</v>
      </c>
      <c r="R68" s="35">
        <f t="shared" si="11"/>
        <v>0</v>
      </c>
      <c r="S68" s="36">
        <f t="shared" si="19"/>
        <v>3641.0280000000007</v>
      </c>
      <c r="T68" s="37"/>
      <c r="U68" s="36" t="str">
        <f t="shared" si="10"/>
        <v/>
      </c>
      <c r="W68" s="36" t="str">
        <f t="shared" si="8"/>
        <v/>
      </c>
    </row>
    <row r="69" spans="1:23" ht="22.5" customHeight="1" x14ac:dyDescent="0.2">
      <c r="A69" s="25"/>
      <c r="B69" s="26" t="str">
        <f t="shared" si="9"/>
        <v/>
      </c>
      <c r="C69" s="27" t="str">
        <f ca="1">IF(OR($A69="Marine Nautique",$A69="Barques Base",$A69=""),"",OFFSET([1]Données!$R$1,COUNTIF($A$8:$A69,$A69)-1,0))</f>
        <v/>
      </c>
      <c r="D69" s="28"/>
      <c r="E69" s="29">
        <f t="shared" si="0"/>
        <v>0</v>
      </c>
      <c r="F69" s="29">
        <f t="shared" si="1"/>
        <v>1</v>
      </c>
      <c r="G69" s="29">
        <f t="shared" si="2"/>
        <v>52</v>
      </c>
      <c r="H69" s="40"/>
      <c r="I69" s="31">
        <f t="shared" si="18"/>
        <v>0</v>
      </c>
      <c r="J69" s="31">
        <f t="shared" si="12"/>
        <v>0</v>
      </c>
      <c r="K69" s="32"/>
      <c r="L69" s="33" t="str">
        <f t="shared" si="5"/>
        <v/>
      </c>
      <c r="M69" s="33"/>
      <c r="N69" s="32"/>
      <c r="O69" s="32"/>
      <c r="P69" s="32"/>
      <c r="Q69" s="34">
        <f t="shared" si="6"/>
        <v>0</v>
      </c>
      <c r="R69" s="35">
        <f t="shared" si="11"/>
        <v>0</v>
      </c>
      <c r="S69" s="36">
        <f t="shared" si="19"/>
        <v>3641.0280000000007</v>
      </c>
      <c r="T69" s="37"/>
      <c r="U69" s="36" t="str">
        <f t="shared" si="10"/>
        <v/>
      </c>
      <c r="W69" s="36" t="str">
        <f t="shared" si="8"/>
        <v/>
      </c>
    </row>
    <row r="70" spans="1:23" ht="22.5" customHeight="1" x14ac:dyDescent="0.2">
      <c r="A70" s="25"/>
      <c r="B70" s="26" t="str">
        <f t="shared" si="9"/>
        <v/>
      </c>
      <c r="C70" s="27" t="str">
        <f ca="1">IF(OR($A70="Marine Nautique",$A70="Barques Base",$A70=""),"",OFFSET([1]Données!$R$1,COUNTIF($A$8:$A70,$A70)-1,0))</f>
        <v/>
      </c>
      <c r="D70" s="28"/>
      <c r="E70" s="29">
        <f t="shared" si="0"/>
        <v>0</v>
      </c>
      <c r="F70" s="29">
        <f t="shared" si="1"/>
        <v>1</v>
      </c>
      <c r="G70" s="29">
        <f t="shared" si="2"/>
        <v>52</v>
      </c>
      <c r="H70" s="40"/>
      <c r="I70" s="31">
        <f t="shared" si="18"/>
        <v>0</v>
      </c>
      <c r="J70" s="31">
        <f t="shared" si="12"/>
        <v>0</v>
      </c>
      <c r="K70" s="32"/>
      <c r="L70" s="33" t="str">
        <f t="shared" si="5"/>
        <v/>
      </c>
      <c r="M70" s="33"/>
      <c r="N70" s="32"/>
      <c r="O70" s="32"/>
      <c r="P70" s="32"/>
      <c r="Q70" s="34">
        <f t="shared" si="6"/>
        <v>0</v>
      </c>
      <c r="R70" s="35">
        <f t="shared" si="11"/>
        <v>0</v>
      </c>
      <c r="S70" s="36">
        <f t="shared" si="19"/>
        <v>3641.0280000000007</v>
      </c>
      <c r="T70" s="37"/>
      <c r="U70" s="36" t="str">
        <f t="shared" si="10"/>
        <v/>
      </c>
      <c r="W70" s="36" t="str">
        <f t="shared" si="8"/>
        <v/>
      </c>
    </row>
    <row r="71" spans="1:23" ht="22.5" customHeight="1" x14ac:dyDescent="0.2">
      <c r="A71" s="25"/>
      <c r="B71" s="26" t="str">
        <f t="shared" si="9"/>
        <v/>
      </c>
      <c r="C71" s="27" t="str">
        <f ca="1">IF(OR($A71="Marine Nautique",$A71="Barques Base",$A71=""),"",OFFSET([1]Données!$R$1,COUNTIF($A$8:$A71,$A71)-1,0))</f>
        <v/>
      </c>
      <c r="D71" s="28"/>
      <c r="E71" s="29">
        <f t="shared" si="0"/>
        <v>0</v>
      </c>
      <c r="F71" s="29">
        <f t="shared" si="1"/>
        <v>1</v>
      </c>
      <c r="G71" s="29">
        <f t="shared" si="2"/>
        <v>52</v>
      </c>
      <c r="H71" s="40"/>
      <c r="I71" s="31">
        <f t="shared" si="18"/>
        <v>0</v>
      </c>
      <c r="J71" s="31">
        <f t="shared" si="12"/>
        <v>0</v>
      </c>
      <c r="K71" s="32"/>
      <c r="L71" s="33" t="str">
        <f t="shared" si="5"/>
        <v/>
      </c>
      <c r="M71" s="33"/>
      <c r="N71" s="32"/>
      <c r="O71" s="32"/>
      <c r="P71" s="32"/>
      <c r="Q71" s="34">
        <f t="shared" si="6"/>
        <v>0</v>
      </c>
      <c r="R71" s="35">
        <f t="shared" si="11"/>
        <v>0</v>
      </c>
      <c r="S71" s="36">
        <f t="shared" si="19"/>
        <v>3641.0280000000007</v>
      </c>
      <c r="T71" s="37"/>
      <c r="U71" s="36" t="str">
        <f t="shared" si="10"/>
        <v/>
      </c>
      <c r="W71" s="36" t="str">
        <f t="shared" si="8"/>
        <v/>
      </c>
    </row>
    <row r="72" spans="1:23" ht="22.5" customHeight="1" x14ac:dyDescent="0.2">
      <c r="A72" s="25"/>
      <c r="B72" s="26" t="str">
        <f t="shared" si="9"/>
        <v/>
      </c>
      <c r="C72" s="27" t="str">
        <f ca="1">IF(OR($A72="Marine Nautique",$A72="Barques Base",$A72=""),"",OFFSET([1]Données!$R$1,COUNTIF($A$8:$A72,$A72)-1,0))</f>
        <v/>
      </c>
      <c r="D72" s="28"/>
      <c r="E72" s="29">
        <f t="shared" ref="E72:E135" si="20">DAY(D72)</f>
        <v>0</v>
      </c>
      <c r="F72" s="29">
        <f t="shared" ref="F72:F135" si="21">MONTH(D72)</f>
        <v>1</v>
      </c>
      <c r="G72" s="29">
        <f t="shared" ref="G72:G135" si="22">_xlfn.ISOWEEKNUM(D72)</f>
        <v>52</v>
      </c>
      <c r="H72" s="40"/>
      <c r="I72" s="31">
        <f t="shared" si="18"/>
        <v>0</v>
      </c>
      <c r="J72" s="31">
        <f t="shared" si="12"/>
        <v>0</v>
      </c>
      <c r="K72" s="32"/>
      <c r="L72" s="33" t="str">
        <f t="shared" ref="L72:L135" si="23">IF($K72="","","N° chèq.")</f>
        <v/>
      </c>
      <c r="M72" s="33"/>
      <c r="N72" s="32"/>
      <c r="O72" s="32"/>
      <c r="P72" s="32"/>
      <c r="Q72" s="34">
        <f t="shared" ref="Q72:Q135" si="24">K72+N72+O72+P72</f>
        <v>0</v>
      </c>
      <c r="R72" s="35">
        <f t="shared" si="11"/>
        <v>0</v>
      </c>
      <c r="S72" s="36">
        <f t="shared" si="19"/>
        <v>3641.0280000000007</v>
      </c>
      <c r="T72" s="37"/>
      <c r="U72" s="36" t="str">
        <f t="shared" si="10"/>
        <v/>
      </c>
      <c r="W72" s="36" t="str">
        <f t="shared" ref="W72:W135" si="25">IF($T72="","",IF($T72-$S72=$S72,"",$T72-$S72))</f>
        <v/>
      </c>
    </row>
    <row r="73" spans="1:23" ht="22.5" customHeight="1" x14ac:dyDescent="0.2">
      <c r="A73" s="25"/>
      <c r="B73" s="26" t="str">
        <f t="shared" ref="B73:B136" si="26">IF(A73="Bateaux","Nom ?","")</f>
        <v/>
      </c>
      <c r="C73" s="27" t="str">
        <f ca="1">IF(OR($A73="Marine Nautique",$A73="Barques Base",$A73=""),"",OFFSET([1]Données!$R$1,COUNTIF($A$8:$A73,$A73)-1,0))</f>
        <v/>
      </c>
      <c r="D73" s="28"/>
      <c r="E73" s="29">
        <f t="shared" si="20"/>
        <v>0</v>
      </c>
      <c r="F73" s="29">
        <f t="shared" si="21"/>
        <v>1</v>
      </c>
      <c r="G73" s="29">
        <f t="shared" si="22"/>
        <v>52</v>
      </c>
      <c r="H73" s="40"/>
      <c r="I73" s="31">
        <f t="shared" si="18"/>
        <v>0</v>
      </c>
      <c r="J73" s="31">
        <f t="shared" si="12"/>
        <v>0</v>
      </c>
      <c r="K73" s="32"/>
      <c r="L73" s="33" t="str">
        <f t="shared" si="23"/>
        <v/>
      </c>
      <c r="M73" s="33"/>
      <c r="N73" s="32"/>
      <c r="O73" s="32"/>
      <c r="P73" s="32"/>
      <c r="Q73" s="34">
        <f t="shared" si="24"/>
        <v>0</v>
      </c>
      <c r="R73" s="35">
        <f t="shared" si="11"/>
        <v>0</v>
      </c>
      <c r="S73" s="36">
        <f t="shared" si="19"/>
        <v>3641.0280000000007</v>
      </c>
      <c r="T73" s="37"/>
      <c r="U73" s="36" t="str">
        <f t="shared" ref="U73:U136" si="27">IF($T73="","",IF($T73-$S73&gt;=-50,"",$T73-$S73))</f>
        <v/>
      </c>
      <c r="W73" s="36" t="str">
        <f t="shared" si="25"/>
        <v/>
      </c>
    </row>
    <row r="74" spans="1:23" ht="22.5" customHeight="1" x14ac:dyDescent="0.2">
      <c r="A74" s="25"/>
      <c r="B74" s="26" t="str">
        <f t="shared" si="26"/>
        <v/>
      </c>
      <c r="C74" s="27" t="str">
        <f ca="1">IF(OR($A74="Marine Nautique",$A74="Barques Base",$A74=""),"",OFFSET([1]Données!$R$1,COUNTIF($A$8:$A74,$A74)-1,0))</f>
        <v/>
      </c>
      <c r="D74" s="28"/>
      <c r="E74" s="29">
        <f t="shared" si="20"/>
        <v>0</v>
      </c>
      <c r="F74" s="29">
        <f t="shared" si="21"/>
        <v>1</v>
      </c>
      <c r="G74" s="29">
        <f t="shared" si="22"/>
        <v>52</v>
      </c>
      <c r="H74" s="40"/>
      <c r="I74" s="31">
        <f t="shared" si="18"/>
        <v>0</v>
      </c>
      <c r="J74" s="31">
        <f t="shared" si="12"/>
        <v>0</v>
      </c>
      <c r="K74" s="32"/>
      <c r="L74" s="33" t="str">
        <f t="shared" si="23"/>
        <v/>
      </c>
      <c r="M74" s="33"/>
      <c r="N74" s="32"/>
      <c r="O74" s="32"/>
      <c r="P74" s="32"/>
      <c r="Q74" s="34">
        <f t="shared" si="24"/>
        <v>0</v>
      </c>
      <c r="R74" s="35">
        <f t="shared" si="11"/>
        <v>0</v>
      </c>
      <c r="S74" s="36">
        <f t="shared" si="19"/>
        <v>3641.0280000000007</v>
      </c>
      <c r="T74" s="37"/>
      <c r="U74" s="36" t="str">
        <f t="shared" si="27"/>
        <v/>
      </c>
      <c r="W74" s="36" t="str">
        <f t="shared" si="25"/>
        <v/>
      </c>
    </row>
    <row r="75" spans="1:23" ht="22.5" customHeight="1" x14ac:dyDescent="0.2">
      <c r="A75" s="25"/>
      <c r="B75" s="26" t="str">
        <f t="shared" si="26"/>
        <v/>
      </c>
      <c r="C75" s="27" t="str">
        <f ca="1">IF(OR($A75="Marine Nautique",$A75="Barques Base",$A75=""),"",OFFSET([1]Données!$R$1,COUNTIF($A$8:$A75,$A75)-1,0))</f>
        <v/>
      </c>
      <c r="D75" s="28"/>
      <c r="E75" s="29">
        <f t="shared" si="20"/>
        <v>0</v>
      </c>
      <c r="F75" s="29">
        <f t="shared" si="21"/>
        <v>1</v>
      </c>
      <c r="G75" s="29">
        <f t="shared" si="22"/>
        <v>52</v>
      </c>
      <c r="H75" s="40"/>
      <c r="I75" s="31">
        <f t="shared" si="18"/>
        <v>0</v>
      </c>
      <c r="J75" s="31">
        <f t="shared" si="12"/>
        <v>0</v>
      </c>
      <c r="K75" s="32"/>
      <c r="L75" s="33" t="str">
        <f t="shared" si="23"/>
        <v/>
      </c>
      <c r="M75" s="33"/>
      <c r="N75" s="32"/>
      <c r="O75" s="32"/>
      <c r="P75" s="32"/>
      <c r="Q75" s="34">
        <f t="shared" si="24"/>
        <v>0</v>
      </c>
      <c r="R75" s="35">
        <f t="shared" ref="R75:R138" si="28">IF(ISERROR($Q75-$J65),,$Q75-$J75)</f>
        <v>0</v>
      </c>
      <c r="S75" s="36">
        <f t="shared" si="19"/>
        <v>3641.0280000000007</v>
      </c>
      <c r="T75" s="37"/>
      <c r="U75" s="36" t="str">
        <f t="shared" si="27"/>
        <v/>
      </c>
      <c r="W75" s="36" t="str">
        <f t="shared" si="25"/>
        <v/>
      </c>
    </row>
    <row r="76" spans="1:23" ht="22.5" customHeight="1" x14ac:dyDescent="0.2">
      <c r="A76" s="25"/>
      <c r="B76" s="26" t="str">
        <f t="shared" si="26"/>
        <v/>
      </c>
      <c r="C76" s="27" t="str">
        <f ca="1">IF(OR($A76="Marine Nautique",$A76="Barques Base",$A76=""),"",OFFSET([1]Données!$R$1,COUNTIF($A$8:$A76,$A76)-1,0))</f>
        <v/>
      </c>
      <c r="D76" s="28"/>
      <c r="E76" s="29">
        <f t="shared" si="20"/>
        <v>0</v>
      </c>
      <c r="F76" s="29">
        <f t="shared" si="21"/>
        <v>1</v>
      </c>
      <c r="G76" s="29">
        <f t="shared" si="22"/>
        <v>52</v>
      </c>
      <c r="H76" s="40"/>
      <c r="I76" s="31">
        <f t="shared" si="18"/>
        <v>0</v>
      </c>
      <c r="J76" s="31">
        <f t="shared" si="12"/>
        <v>0</v>
      </c>
      <c r="K76" s="32"/>
      <c r="L76" s="33" t="str">
        <f t="shared" si="23"/>
        <v/>
      </c>
      <c r="M76" s="33"/>
      <c r="N76" s="32"/>
      <c r="O76" s="32"/>
      <c r="P76" s="32"/>
      <c r="Q76" s="34">
        <f t="shared" si="24"/>
        <v>0</v>
      </c>
      <c r="R76" s="35">
        <f t="shared" si="28"/>
        <v>0</v>
      </c>
      <c r="S76" s="36">
        <f t="shared" si="19"/>
        <v>3641.0280000000007</v>
      </c>
      <c r="T76" s="37"/>
      <c r="U76" s="36" t="str">
        <f t="shared" si="27"/>
        <v/>
      </c>
      <c r="W76" s="36" t="str">
        <f t="shared" si="25"/>
        <v/>
      </c>
    </row>
    <row r="77" spans="1:23" ht="22.5" customHeight="1" x14ac:dyDescent="0.2">
      <c r="A77" s="25"/>
      <c r="B77" s="26" t="str">
        <f t="shared" si="26"/>
        <v/>
      </c>
      <c r="C77" s="27" t="str">
        <f ca="1">IF(OR($A77="Marine Nautique",$A77="Barques Base",$A77=""),"",OFFSET([1]Données!$R$1,COUNTIF($A$8:$A77,$A77)-1,0))</f>
        <v/>
      </c>
      <c r="D77" s="28"/>
      <c r="E77" s="29">
        <f t="shared" si="20"/>
        <v>0</v>
      </c>
      <c r="F77" s="29">
        <f t="shared" si="21"/>
        <v>1</v>
      </c>
      <c r="G77" s="29">
        <f t="shared" si="22"/>
        <v>52</v>
      </c>
      <c r="H77" s="40"/>
      <c r="I77" s="31">
        <f t="shared" si="18"/>
        <v>0</v>
      </c>
      <c r="J77" s="31">
        <f t="shared" si="12"/>
        <v>0</v>
      </c>
      <c r="K77" s="32"/>
      <c r="L77" s="33" t="str">
        <f t="shared" si="23"/>
        <v/>
      </c>
      <c r="M77" s="33"/>
      <c r="N77" s="32"/>
      <c r="O77" s="32"/>
      <c r="P77" s="32"/>
      <c r="Q77" s="34">
        <f t="shared" si="24"/>
        <v>0</v>
      </c>
      <c r="R77" s="35">
        <f t="shared" si="28"/>
        <v>0</v>
      </c>
      <c r="S77" s="36">
        <f t="shared" si="19"/>
        <v>3641.0280000000007</v>
      </c>
      <c r="T77" s="37"/>
      <c r="U77" s="36" t="str">
        <f t="shared" si="27"/>
        <v/>
      </c>
      <c r="W77" s="36" t="str">
        <f t="shared" si="25"/>
        <v/>
      </c>
    </row>
    <row r="78" spans="1:23" ht="22.5" customHeight="1" x14ac:dyDescent="0.2">
      <c r="A78" s="25"/>
      <c r="B78" s="26" t="str">
        <f t="shared" si="26"/>
        <v/>
      </c>
      <c r="C78" s="27" t="str">
        <f ca="1">IF(OR($A78="Marine Nautique",$A78="Barques Base",$A78=""),"",OFFSET([1]Données!$R$1,COUNTIF($A$8:$A78,$A78)-1,0))</f>
        <v/>
      </c>
      <c r="D78" s="28"/>
      <c r="E78" s="29">
        <f t="shared" si="20"/>
        <v>0</v>
      </c>
      <c r="F78" s="29">
        <f t="shared" si="21"/>
        <v>1</v>
      </c>
      <c r="G78" s="29">
        <f t="shared" si="22"/>
        <v>52</v>
      </c>
      <c r="H78" s="40"/>
      <c r="I78" s="31">
        <f t="shared" si="18"/>
        <v>0</v>
      </c>
      <c r="J78" s="31">
        <f t="shared" si="12"/>
        <v>0</v>
      </c>
      <c r="K78" s="32"/>
      <c r="L78" s="33" t="str">
        <f t="shared" si="23"/>
        <v/>
      </c>
      <c r="M78" s="33"/>
      <c r="N78" s="32"/>
      <c r="O78" s="32"/>
      <c r="P78" s="32"/>
      <c r="Q78" s="34">
        <f t="shared" si="24"/>
        <v>0</v>
      </c>
      <c r="R78" s="35">
        <f t="shared" si="28"/>
        <v>0</v>
      </c>
      <c r="S78" s="36">
        <f t="shared" si="19"/>
        <v>3641.0280000000007</v>
      </c>
      <c r="T78" s="37"/>
      <c r="U78" s="36" t="str">
        <f t="shared" si="27"/>
        <v/>
      </c>
      <c r="W78" s="36" t="str">
        <f t="shared" si="25"/>
        <v/>
      </c>
    </row>
    <row r="79" spans="1:23" ht="22.5" customHeight="1" x14ac:dyDescent="0.2">
      <c r="A79" s="25"/>
      <c r="B79" s="26" t="str">
        <f t="shared" si="26"/>
        <v/>
      </c>
      <c r="C79" s="27" t="str">
        <f ca="1">IF(OR($A79="Marine Nautique",$A79="Barques Base",$A79=""),"",OFFSET([1]Données!$R$1,COUNTIF($A$8:$A79,$A79)-1,0))</f>
        <v/>
      </c>
      <c r="D79" s="28"/>
      <c r="E79" s="29">
        <f t="shared" si="20"/>
        <v>0</v>
      </c>
      <c r="F79" s="29">
        <f t="shared" si="21"/>
        <v>1</v>
      </c>
      <c r="G79" s="29">
        <f t="shared" si="22"/>
        <v>52</v>
      </c>
      <c r="H79" s="40"/>
      <c r="I79" s="31">
        <f t="shared" si="18"/>
        <v>0</v>
      </c>
      <c r="J79" s="31">
        <f t="shared" si="12"/>
        <v>0</v>
      </c>
      <c r="K79" s="32"/>
      <c r="L79" s="33" t="str">
        <f t="shared" si="23"/>
        <v/>
      </c>
      <c r="M79" s="33"/>
      <c r="N79" s="32"/>
      <c r="O79" s="32"/>
      <c r="P79" s="32"/>
      <c r="Q79" s="34">
        <f t="shared" si="24"/>
        <v>0</v>
      </c>
      <c r="R79" s="35">
        <f t="shared" si="28"/>
        <v>0</v>
      </c>
      <c r="S79" s="36">
        <f t="shared" si="19"/>
        <v>3641.0280000000007</v>
      </c>
      <c r="T79" s="37"/>
      <c r="U79" s="36" t="str">
        <f t="shared" si="27"/>
        <v/>
      </c>
      <c r="W79" s="36" t="str">
        <f t="shared" si="25"/>
        <v/>
      </c>
    </row>
    <row r="80" spans="1:23" ht="22.5" customHeight="1" x14ac:dyDescent="0.2">
      <c r="A80" s="25"/>
      <c r="B80" s="26" t="str">
        <f t="shared" si="26"/>
        <v/>
      </c>
      <c r="C80" s="27" t="str">
        <f ca="1">IF(OR($A80="Marine Nautique",$A80="Barques Base",$A80=""),"",OFFSET([1]Données!$R$1,COUNTIF($A$8:$A80,$A80)-1,0))</f>
        <v/>
      </c>
      <c r="D80" s="28"/>
      <c r="E80" s="29">
        <f t="shared" si="20"/>
        <v>0</v>
      </c>
      <c r="F80" s="29">
        <f t="shared" si="21"/>
        <v>1</v>
      </c>
      <c r="G80" s="29">
        <f t="shared" si="22"/>
        <v>52</v>
      </c>
      <c r="H80" s="40"/>
      <c r="I80" s="31">
        <f t="shared" si="18"/>
        <v>0</v>
      </c>
      <c r="J80" s="31">
        <f t="shared" si="12"/>
        <v>0</v>
      </c>
      <c r="K80" s="32"/>
      <c r="L80" s="33" t="str">
        <f t="shared" si="23"/>
        <v/>
      </c>
      <c r="M80" s="33"/>
      <c r="N80" s="32"/>
      <c r="O80" s="32"/>
      <c r="P80" s="32"/>
      <c r="Q80" s="34">
        <f t="shared" si="24"/>
        <v>0</v>
      </c>
      <c r="R80" s="35">
        <f t="shared" si="28"/>
        <v>0</v>
      </c>
      <c r="S80" s="36">
        <f t="shared" si="19"/>
        <v>3641.0280000000007</v>
      </c>
      <c r="T80" s="37"/>
      <c r="U80" s="36" t="str">
        <f t="shared" si="27"/>
        <v/>
      </c>
      <c r="W80" s="36" t="str">
        <f t="shared" si="25"/>
        <v/>
      </c>
    </row>
    <row r="81" spans="1:23" ht="22.5" customHeight="1" x14ac:dyDescent="0.2">
      <c r="A81" s="25"/>
      <c r="B81" s="26" t="str">
        <f t="shared" si="26"/>
        <v/>
      </c>
      <c r="C81" s="27" t="str">
        <f ca="1">IF(OR($A81="Marine Nautique",$A81="Barques Base",$A81=""),"",OFFSET([1]Données!$R$1,COUNTIF($A$8:$A81,$A81)-1,0))</f>
        <v/>
      </c>
      <c r="D81" s="28"/>
      <c r="E81" s="29">
        <f t="shared" si="20"/>
        <v>0</v>
      </c>
      <c r="F81" s="29">
        <f t="shared" si="21"/>
        <v>1</v>
      </c>
      <c r="G81" s="29">
        <f t="shared" si="22"/>
        <v>52</v>
      </c>
      <c r="H81" s="40"/>
      <c r="I81" s="31">
        <f t="shared" si="18"/>
        <v>0</v>
      </c>
      <c r="J81" s="31">
        <f t="shared" ref="J81:J144" si="29">IF(ISERROR(ROUND(I81,2)),,ROUND(I81,2))</f>
        <v>0</v>
      </c>
      <c r="K81" s="32"/>
      <c r="L81" s="33" t="str">
        <f t="shared" si="23"/>
        <v/>
      </c>
      <c r="M81" s="33"/>
      <c r="N81" s="32"/>
      <c r="O81" s="32"/>
      <c r="P81" s="32"/>
      <c r="Q81" s="34">
        <f t="shared" si="24"/>
        <v>0</v>
      </c>
      <c r="R81" s="35">
        <f t="shared" si="28"/>
        <v>0</v>
      </c>
      <c r="S81" s="36">
        <f t="shared" si="19"/>
        <v>3641.0280000000007</v>
      </c>
      <c r="T81" s="37"/>
      <c r="U81" s="36" t="str">
        <f t="shared" si="27"/>
        <v/>
      </c>
      <c r="W81" s="36" t="str">
        <f t="shared" si="25"/>
        <v/>
      </c>
    </row>
    <row r="82" spans="1:23" ht="22.5" customHeight="1" x14ac:dyDescent="0.2">
      <c r="A82" s="25"/>
      <c r="B82" s="26" t="str">
        <f t="shared" si="26"/>
        <v/>
      </c>
      <c r="C82" s="27" t="str">
        <f ca="1">IF(OR($A82="Marine Nautique",$A82="Barques Base",$A82=""),"",OFFSET([1]Données!$R$1,COUNTIF($A$8:$A82,$A82)-1,0))</f>
        <v/>
      </c>
      <c r="D82" s="28"/>
      <c r="E82" s="29">
        <f t="shared" si="20"/>
        <v>0</v>
      </c>
      <c r="F82" s="29">
        <f t="shared" si="21"/>
        <v>1</v>
      </c>
      <c r="G82" s="29">
        <f t="shared" si="22"/>
        <v>52</v>
      </c>
      <c r="H82" s="40"/>
      <c r="I82" s="31">
        <f t="shared" si="18"/>
        <v>0</v>
      </c>
      <c r="J82" s="31">
        <f t="shared" si="29"/>
        <v>0</v>
      </c>
      <c r="K82" s="32"/>
      <c r="L82" s="33" t="str">
        <f t="shared" si="23"/>
        <v/>
      </c>
      <c r="M82" s="33"/>
      <c r="N82" s="32"/>
      <c r="O82" s="32"/>
      <c r="P82" s="32"/>
      <c r="Q82" s="34">
        <f t="shared" si="24"/>
        <v>0</v>
      </c>
      <c r="R82" s="35">
        <f t="shared" si="28"/>
        <v>0</v>
      </c>
      <c r="S82" s="36">
        <f t="shared" si="19"/>
        <v>3641.0280000000007</v>
      </c>
      <c r="T82" s="37"/>
      <c r="U82" s="36" t="str">
        <f t="shared" si="27"/>
        <v/>
      </c>
      <c r="W82" s="36" t="str">
        <f t="shared" si="25"/>
        <v/>
      </c>
    </row>
    <row r="83" spans="1:23" ht="22.5" customHeight="1" x14ac:dyDescent="0.2">
      <c r="A83" s="25"/>
      <c r="B83" s="26" t="str">
        <f t="shared" si="26"/>
        <v/>
      </c>
      <c r="C83" s="27" t="str">
        <f ca="1">IF(OR($A83="Marine Nautique",$A83="Barques Base",$A83=""),"",OFFSET([1]Données!$R$1,COUNTIF($A$8:$A83,$A83)-1,0))</f>
        <v/>
      </c>
      <c r="D83" s="28"/>
      <c r="E83" s="29">
        <f t="shared" si="20"/>
        <v>0</v>
      </c>
      <c r="F83" s="29">
        <f t="shared" si="21"/>
        <v>1</v>
      </c>
      <c r="G83" s="29">
        <f t="shared" si="22"/>
        <v>52</v>
      </c>
      <c r="H83" s="40"/>
      <c r="I83" s="31">
        <f t="shared" si="18"/>
        <v>0</v>
      </c>
      <c r="J83" s="31">
        <f t="shared" si="29"/>
        <v>0</v>
      </c>
      <c r="K83" s="32"/>
      <c r="L83" s="33" t="str">
        <f t="shared" si="23"/>
        <v/>
      </c>
      <c r="M83" s="33"/>
      <c r="N83" s="32"/>
      <c r="O83" s="32"/>
      <c r="P83" s="32"/>
      <c r="Q83" s="34">
        <f t="shared" si="24"/>
        <v>0</v>
      </c>
      <c r="R83" s="35">
        <f t="shared" si="28"/>
        <v>0</v>
      </c>
      <c r="S83" s="36">
        <f t="shared" si="19"/>
        <v>3641.0280000000007</v>
      </c>
      <c r="T83" s="37"/>
      <c r="U83" s="36" t="str">
        <f t="shared" si="27"/>
        <v/>
      </c>
      <c r="W83" s="36" t="str">
        <f t="shared" si="25"/>
        <v/>
      </c>
    </row>
    <row r="84" spans="1:23" ht="22.5" customHeight="1" x14ac:dyDescent="0.2">
      <c r="A84" s="25"/>
      <c r="B84" s="26" t="str">
        <f t="shared" si="26"/>
        <v/>
      </c>
      <c r="C84" s="27" t="str">
        <f ca="1">IF(OR($A84="Marine Nautique",$A84="Barques Base",$A84=""),"",OFFSET([1]Données!$R$1,COUNTIF($A$8:$A84,$A84)-1,0))</f>
        <v/>
      </c>
      <c r="D84" s="28"/>
      <c r="E84" s="29">
        <f t="shared" si="20"/>
        <v>0</v>
      </c>
      <c r="F84" s="29">
        <f t="shared" si="21"/>
        <v>1</v>
      </c>
      <c r="G84" s="29">
        <f t="shared" si="22"/>
        <v>52</v>
      </c>
      <c r="H84" s="40"/>
      <c r="I84" s="31">
        <f t="shared" si="18"/>
        <v>0</v>
      </c>
      <c r="J84" s="31">
        <f t="shared" si="29"/>
        <v>0</v>
      </c>
      <c r="K84" s="32"/>
      <c r="L84" s="33" t="str">
        <f t="shared" si="23"/>
        <v/>
      </c>
      <c r="M84" s="33"/>
      <c r="N84" s="32"/>
      <c r="O84" s="32"/>
      <c r="P84" s="32"/>
      <c r="Q84" s="34">
        <f t="shared" si="24"/>
        <v>0</v>
      </c>
      <c r="R84" s="35">
        <f t="shared" si="28"/>
        <v>0</v>
      </c>
      <c r="S84" s="36">
        <f t="shared" si="19"/>
        <v>3641.0280000000007</v>
      </c>
      <c r="T84" s="37"/>
      <c r="U84" s="36" t="str">
        <f t="shared" si="27"/>
        <v/>
      </c>
      <c r="W84" s="36" t="str">
        <f t="shared" si="25"/>
        <v/>
      </c>
    </row>
    <row r="85" spans="1:23" ht="22.5" customHeight="1" x14ac:dyDescent="0.2">
      <c r="A85" s="25"/>
      <c r="B85" s="26" t="str">
        <f t="shared" si="26"/>
        <v/>
      </c>
      <c r="C85" s="27" t="str">
        <f ca="1">IF(OR($A85="Marine Nautique",$A85="Barques Base",$A85=""),"",OFFSET([1]Données!$R$1,COUNTIF($A$8:$A85,$A85)-1,0))</f>
        <v/>
      </c>
      <c r="D85" s="28"/>
      <c r="E85" s="29">
        <f t="shared" si="20"/>
        <v>0</v>
      </c>
      <c r="F85" s="29">
        <f t="shared" si="21"/>
        <v>1</v>
      </c>
      <c r="G85" s="29">
        <f t="shared" si="22"/>
        <v>52</v>
      </c>
      <c r="H85" s="40"/>
      <c r="I85" s="31">
        <f t="shared" si="18"/>
        <v>0</v>
      </c>
      <c r="J85" s="31">
        <f t="shared" si="29"/>
        <v>0</v>
      </c>
      <c r="K85" s="32"/>
      <c r="L85" s="33" t="str">
        <f t="shared" si="23"/>
        <v/>
      </c>
      <c r="M85" s="33"/>
      <c r="N85" s="32"/>
      <c r="O85" s="32"/>
      <c r="P85" s="32"/>
      <c r="Q85" s="34">
        <f t="shared" si="24"/>
        <v>0</v>
      </c>
      <c r="R85" s="35">
        <f t="shared" si="28"/>
        <v>0</v>
      </c>
      <c r="S85" s="36">
        <f t="shared" si="19"/>
        <v>3641.0280000000007</v>
      </c>
      <c r="T85" s="37"/>
      <c r="U85" s="36" t="str">
        <f t="shared" si="27"/>
        <v/>
      </c>
      <c r="W85" s="36" t="str">
        <f t="shared" si="25"/>
        <v/>
      </c>
    </row>
    <row r="86" spans="1:23" ht="22.5" customHeight="1" x14ac:dyDescent="0.2">
      <c r="A86" s="25"/>
      <c r="B86" s="26" t="str">
        <f t="shared" si="26"/>
        <v/>
      </c>
      <c r="C86" s="27" t="str">
        <f ca="1">IF(OR($A86="Marine Nautique",$A86="Barques Base",$A86=""),"",OFFSET([1]Données!$R$1,COUNTIF($A$8:$A86,$A86)-1,0))</f>
        <v/>
      </c>
      <c r="D86" s="28"/>
      <c r="E86" s="29">
        <f t="shared" si="20"/>
        <v>0</v>
      </c>
      <c r="F86" s="29">
        <f t="shared" si="21"/>
        <v>1</v>
      </c>
      <c r="G86" s="29">
        <f t="shared" si="22"/>
        <v>52</v>
      </c>
      <c r="H86" s="40"/>
      <c r="I86" s="31">
        <f t="shared" si="18"/>
        <v>0</v>
      </c>
      <c r="J86" s="31">
        <f t="shared" si="29"/>
        <v>0</v>
      </c>
      <c r="K86" s="32"/>
      <c r="L86" s="33" t="str">
        <f t="shared" si="23"/>
        <v/>
      </c>
      <c r="M86" s="33"/>
      <c r="N86" s="32"/>
      <c r="O86" s="32"/>
      <c r="P86" s="32"/>
      <c r="Q86" s="34">
        <f t="shared" si="24"/>
        <v>0</v>
      </c>
      <c r="R86" s="35">
        <f t="shared" si="28"/>
        <v>0</v>
      </c>
      <c r="S86" s="36">
        <f t="shared" si="19"/>
        <v>3641.0280000000007</v>
      </c>
      <c r="T86" s="37"/>
      <c r="U86" s="36" t="str">
        <f t="shared" si="27"/>
        <v/>
      </c>
      <c r="W86" s="36" t="str">
        <f t="shared" si="25"/>
        <v/>
      </c>
    </row>
    <row r="87" spans="1:23" ht="22.5" customHeight="1" x14ac:dyDescent="0.2">
      <c r="A87" s="25"/>
      <c r="B87" s="26" t="str">
        <f t="shared" si="26"/>
        <v/>
      </c>
      <c r="C87" s="27" t="str">
        <f ca="1">IF(OR($A87="Marine Nautique",$A87="Barques Base",$A87=""),"",OFFSET([1]Données!$R$1,COUNTIF($A$8:$A87,$A87)-1,0))</f>
        <v/>
      </c>
      <c r="D87" s="28"/>
      <c r="E87" s="29">
        <f t="shared" si="20"/>
        <v>0</v>
      </c>
      <c r="F87" s="29">
        <f t="shared" si="21"/>
        <v>1</v>
      </c>
      <c r="G87" s="29">
        <f t="shared" si="22"/>
        <v>52</v>
      </c>
      <c r="H87" s="40"/>
      <c r="I87" s="31">
        <f t="shared" si="18"/>
        <v>0</v>
      </c>
      <c r="J87" s="31">
        <f t="shared" si="29"/>
        <v>0</v>
      </c>
      <c r="K87" s="32"/>
      <c r="L87" s="33" t="str">
        <f t="shared" si="23"/>
        <v/>
      </c>
      <c r="M87" s="33"/>
      <c r="N87" s="32"/>
      <c r="O87" s="32"/>
      <c r="P87" s="32"/>
      <c r="Q87" s="34">
        <f t="shared" si="24"/>
        <v>0</v>
      </c>
      <c r="R87" s="35">
        <f t="shared" si="28"/>
        <v>0</v>
      </c>
      <c r="S87" s="36">
        <f t="shared" si="19"/>
        <v>3641.0280000000007</v>
      </c>
      <c r="T87" s="37"/>
      <c r="U87" s="36" t="str">
        <f t="shared" si="27"/>
        <v/>
      </c>
      <c r="W87" s="36" t="str">
        <f t="shared" si="25"/>
        <v/>
      </c>
    </row>
    <row r="88" spans="1:23" ht="22.5" customHeight="1" x14ac:dyDescent="0.2">
      <c r="A88" s="25"/>
      <c r="B88" s="26" t="str">
        <f t="shared" si="26"/>
        <v/>
      </c>
      <c r="C88" s="27" t="str">
        <f ca="1">IF(OR($A88="Marine Nautique",$A88="Barques Base",$A88=""),"",OFFSET([1]Données!$R$1,COUNTIF($A$8:$A88,$A88)-1,0))</f>
        <v/>
      </c>
      <c r="D88" s="28"/>
      <c r="E88" s="29">
        <f t="shared" si="20"/>
        <v>0</v>
      </c>
      <c r="F88" s="29">
        <f t="shared" si="21"/>
        <v>1</v>
      </c>
      <c r="G88" s="29">
        <f t="shared" si="22"/>
        <v>52</v>
      </c>
      <c r="H88" s="40"/>
      <c r="I88" s="31">
        <f t="shared" si="18"/>
        <v>0</v>
      </c>
      <c r="J88" s="31">
        <f t="shared" si="29"/>
        <v>0</v>
      </c>
      <c r="K88" s="32"/>
      <c r="L88" s="33" t="str">
        <f t="shared" si="23"/>
        <v/>
      </c>
      <c r="M88" s="33"/>
      <c r="N88" s="32"/>
      <c r="O88" s="32"/>
      <c r="P88" s="32"/>
      <c r="Q88" s="34">
        <f t="shared" si="24"/>
        <v>0</v>
      </c>
      <c r="R88" s="35">
        <f t="shared" si="28"/>
        <v>0</v>
      </c>
      <c r="S88" s="36">
        <f t="shared" si="19"/>
        <v>3641.0280000000007</v>
      </c>
      <c r="T88" s="37"/>
      <c r="U88" s="36" t="str">
        <f t="shared" si="27"/>
        <v/>
      </c>
      <c r="W88" s="36" t="str">
        <f t="shared" si="25"/>
        <v/>
      </c>
    </row>
    <row r="89" spans="1:23" ht="22.5" customHeight="1" x14ac:dyDescent="0.2">
      <c r="A89" s="25"/>
      <c r="B89" s="26" t="str">
        <f t="shared" si="26"/>
        <v/>
      </c>
      <c r="C89" s="27" t="str">
        <f ca="1">IF(OR($A89="Marine Nautique",$A89="Barques Base",$A89=""),"",OFFSET([1]Données!$R$1,COUNTIF($A$8:$A89,$A89)-1,0))</f>
        <v/>
      </c>
      <c r="D89" s="28"/>
      <c r="E89" s="29">
        <f t="shared" si="20"/>
        <v>0</v>
      </c>
      <c r="F89" s="29">
        <f t="shared" si="21"/>
        <v>1</v>
      </c>
      <c r="G89" s="29">
        <f t="shared" si="22"/>
        <v>52</v>
      </c>
      <c r="H89" s="40"/>
      <c r="I89" s="31">
        <f t="shared" si="18"/>
        <v>0</v>
      </c>
      <c r="J89" s="31">
        <f t="shared" si="29"/>
        <v>0</v>
      </c>
      <c r="K89" s="32"/>
      <c r="L89" s="33" t="str">
        <f t="shared" si="23"/>
        <v/>
      </c>
      <c r="M89" s="33"/>
      <c r="N89" s="32"/>
      <c r="O89" s="32"/>
      <c r="P89" s="32"/>
      <c r="Q89" s="34">
        <f t="shared" si="24"/>
        <v>0</v>
      </c>
      <c r="R89" s="35">
        <f t="shared" si="28"/>
        <v>0</v>
      </c>
      <c r="S89" s="36">
        <f t="shared" si="19"/>
        <v>3641.0280000000007</v>
      </c>
      <c r="T89" s="37"/>
      <c r="U89" s="36" t="str">
        <f t="shared" si="27"/>
        <v/>
      </c>
      <c r="W89" s="36" t="str">
        <f t="shared" si="25"/>
        <v/>
      </c>
    </row>
    <row r="90" spans="1:23" ht="22.5" customHeight="1" x14ac:dyDescent="0.2">
      <c r="A90" s="25"/>
      <c r="B90" s="26" t="str">
        <f t="shared" si="26"/>
        <v/>
      </c>
      <c r="C90" s="27" t="str">
        <f ca="1">IF(OR($A90="Marine Nautique",$A90="Barques Base",$A90=""),"",OFFSET([1]Données!$R$1,COUNTIF($A$8:$A90,$A90)-1,0))</f>
        <v/>
      </c>
      <c r="D90" s="28"/>
      <c r="E90" s="29">
        <f t="shared" si="20"/>
        <v>0</v>
      </c>
      <c r="F90" s="29">
        <f t="shared" si="21"/>
        <v>1</v>
      </c>
      <c r="G90" s="29">
        <f t="shared" si="22"/>
        <v>52</v>
      </c>
      <c r="H90" s="40"/>
      <c r="I90" s="31">
        <f t="shared" si="18"/>
        <v>0</v>
      </c>
      <c r="J90" s="31">
        <f t="shared" si="29"/>
        <v>0</v>
      </c>
      <c r="K90" s="32"/>
      <c r="L90" s="33" t="str">
        <f t="shared" si="23"/>
        <v/>
      </c>
      <c r="M90" s="33"/>
      <c r="N90" s="32"/>
      <c r="O90" s="32"/>
      <c r="P90" s="32"/>
      <c r="Q90" s="34">
        <f t="shared" si="24"/>
        <v>0</v>
      </c>
      <c r="R90" s="35">
        <f t="shared" si="28"/>
        <v>0</v>
      </c>
      <c r="S90" s="36">
        <f t="shared" si="19"/>
        <v>3641.0280000000007</v>
      </c>
      <c r="T90" s="37"/>
      <c r="U90" s="36" t="str">
        <f t="shared" si="27"/>
        <v/>
      </c>
      <c r="W90" s="36" t="str">
        <f t="shared" si="25"/>
        <v/>
      </c>
    </row>
    <row r="91" spans="1:23" ht="22.5" customHeight="1" x14ac:dyDescent="0.2">
      <c r="A91" s="25"/>
      <c r="B91" s="26" t="str">
        <f t="shared" si="26"/>
        <v/>
      </c>
      <c r="C91" s="27" t="str">
        <f ca="1">IF(OR($A91="Marine Nautique",$A91="Barques Base",$A91=""),"",OFFSET([1]Données!$R$1,COUNTIF($A$8:$A91,$A91)-1,0))</f>
        <v/>
      </c>
      <c r="D91" s="28"/>
      <c r="E91" s="29">
        <f t="shared" si="20"/>
        <v>0</v>
      </c>
      <c r="F91" s="29">
        <f t="shared" si="21"/>
        <v>1</v>
      </c>
      <c r="G91" s="29">
        <f t="shared" si="22"/>
        <v>52</v>
      </c>
      <c r="H91" s="40"/>
      <c r="I91" s="31">
        <f t="shared" si="18"/>
        <v>0</v>
      </c>
      <c r="J91" s="31">
        <f t="shared" si="29"/>
        <v>0</v>
      </c>
      <c r="K91" s="32"/>
      <c r="L91" s="33" t="str">
        <f t="shared" si="23"/>
        <v/>
      </c>
      <c r="M91" s="33"/>
      <c r="N91" s="32"/>
      <c r="O91" s="32"/>
      <c r="P91" s="32"/>
      <c r="Q91" s="34">
        <f t="shared" si="24"/>
        <v>0</v>
      </c>
      <c r="R91" s="35">
        <f t="shared" si="28"/>
        <v>0</v>
      </c>
      <c r="S91" s="36">
        <f t="shared" si="19"/>
        <v>3641.0280000000007</v>
      </c>
      <c r="T91" s="37"/>
      <c r="U91" s="36" t="str">
        <f t="shared" si="27"/>
        <v/>
      </c>
      <c r="W91" s="36" t="str">
        <f t="shared" si="25"/>
        <v/>
      </c>
    </row>
    <row r="92" spans="1:23" ht="22.5" customHeight="1" x14ac:dyDescent="0.2">
      <c r="A92" s="25"/>
      <c r="B92" s="26" t="str">
        <f t="shared" si="26"/>
        <v/>
      </c>
      <c r="C92" s="27" t="str">
        <f ca="1">IF(OR($A92="Marine Nautique",$A92="Barques Base",$A92=""),"",OFFSET([1]Données!$R$1,COUNTIF($A$8:$A92,$A92)-1,0))</f>
        <v/>
      </c>
      <c r="D92" s="28"/>
      <c r="E92" s="29">
        <f t="shared" si="20"/>
        <v>0</v>
      </c>
      <c r="F92" s="29">
        <f t="shared" si="21"/>
        <v>1</v>
      </c>
      <c r="G92" s="29">
        <f t="shared" si="22"/>
        <v>52</v>
      </c>
      <c r="H92" s="40"/>
      <c r="I92" s="31">
        <f t="shared" si="18"/>
        <v>0</v>
      </c>
      <c r="J92" s="31">
        <f t="shared" si="29"/>
        <v>0</v>
      </c>
      <c r="K92" s="32"/>
      <c r="L92" s="33" t="str">
        <f t="shared" si="23"/>
        <v/>
      </c>
      <c r="M92" s="33"/>
      <c r="N92" s="32"/>
      <c r="O92" s="32"/>
      <c r="P92" s="32"/>
      <c r="Q92" s="34">
        <f t="shared" si="24"/>
        <v>0</v>
      </c>
      <c r="R92" s="35">
        <f t="shared" si="28"/>
        <v>0</v>
      </c>
      <c r="S92" s="36">
        <f t="shared" si="19"/>
        <v>3641.0280000000007</v>
      </c>
      <c r="T92" s="37"/>
      <c r="U92" s="36" t="str">
        <f t="shared" si="27"/>
        <v/>
      </c>
      <c r="W92" s="36" t="str">
        <f t="shared" si="25"/>
        <v/>
      </c>
    </row>
    <row r="93" spans="1:23" ht="22.5" customHeight="1" x14ac:dyDescent="0.2">
      <c r="A93" s="25"/>
      <c r="B93" s="26" t="str">
        <f t="shared" si="26"/>
        <v/>
      </c>
      <c r="C93" s="27" t="str">
        <f ca="1">IF(OR($A93="Marine Nautique",$A93="Barques Base",$A93=""),"",OFFSET([1]Données!$R$1,COUNTIF($A$8:$A93,$A93)-1,0))</f>
        <v/>
      </c>
      <c r="D93" s="28"/>
      <c r="E93" s="29">
        <f t="shared" si="20"/>
        <v>0</v>
      </c>
      <c r="F93" s="29">
        <f t="shared" si="21"/>
        <v>1</v>
      </c>
      <c r="G93" s="29">
        <f t="shared" si="22"/>
        <v>52</v>
      </c>
      <c r="H93" s="40"/>
      <c r="I93" s="31">
        <f t="shared" si="18"/>
        <v>0</v>
      </c>
      <c r="J93" s="31">
        <f t="shared" si="29"/>
        <v>0</v>
      </c>
      <c r="K93" s="32"/>
      <c r="L93" s="33" t="str">
        <f t="shared" si="23"/>
        <v/>
      </c>
      <c r="M93" s="33"/>
      <c r="N93" s="32"/>
      <c r="O93" s="32"/>
      <c r="P93" s="32"/>
      <c r="Q93" s="34">
        <f t="shared" si="24"/>
        <v>0</v>
      </c>
      <c r="R93" s="35">
        <f t="shared" si="28"/>
        <v>0</v>
      </c>
      <c r="S93" s="36">
        <f t="shared" si="19"/>
        <v>3641.0280000000007</v>
      </c>
      <c r="T93" s="37"/>
      <c r="U93" s="36" t="str">
        <f t="shared" si="27"/>
        <v/>
      </c>
      <c r="W93" s="36" t="str">
        <f t="shared" si="25"/>
        <v/>
      </c>
    </row>
    <row r="94" spans="1:23" ht="22.5" customHeight="1" x14ac:dyDescent="0.2">
      <c r="A94" s="25"/>
      <c r="B94" s="26" t="str">
        <f t="shared" si="26"/>
        <v/>
      </c>
      <c r="C94" s="27" t="str">
        <f ca="1">IF(OR($A94="Marine Nautique",$A94="Barques Base",$A94=""),"",OFFSET([1]Données!$R$1,COUNTIF($A$8:$A94,$A94)-1,0))</f>
        <v/>
      </c>
      <c r="D94" s="28"/>
      <c r="E94" s="29">
        <f t="shared" si="20"/>
        <v>0</v>
      </c>
      <c r="F94" s="29">
        <f t="shared" si="21"/>
        <v>1</v>
      </c>
      <c r="G94" s="29">
        <f t="shared" si="22"/>
        <v>52</v>
      </c>
      <c r="H94" s="40"/>
      <c r="I94" s="31">
        <f t="shared" si="18"/>
        <v>0</v>
      </c>
      <c r="J94" s="31">
        <f t="shared" si="29"/>
        <v>0</v>
      </c>
      <c r="K94" s="32"/>
      <c r="L94" s="33" t="str">
        <f t="shared" si="23"/>
        <v/>
      </c>
      <c r="M94" s="33"/>
      <c r="N94" s="32"/>
      <c r="O94" s="32"/>
      <c r="P94" s="32"/>
      <c r="Q94" s="34">
        <f t="shared" si="24"/>
        <v>0</v>
      </c>
      <c r="R94" s="35">
        <f t="shared" si="28"/>
        <v>0</v>
      </c>
      <c r="S94" s="36">
        <f t="shared" si="19"/>
        <v>3641.0280000000007</v>
      </c>
      <c r="T94" s="37"/>
      <c r="U94" s="36" t="str">
        <f t="shared" si="27"/>
        <v/>
      </c>
      <c r="W94" s="36" t="str">
        <f t="shared" si="25"/>
        <v/>
      </c>
    </row>
    <row r="95" spans="1:23" ht="22.5" customHeight="1" x14ac:dyDescent="0.2">
      <c r="A95" s="25"/>
      <c r="B95" s="26" t="str">
        <f t="shared" si="26"/>
        <v/>
      </c>
      <c r="C95" s="27" t="str">
        <f ca="1">IF(OR($A95="Marine Nautique",$A95="Barques Base",$A95=""),"",OFFSET([1]Données!$R$1,COUNTIF($A$8:$A95,$A95)-1,0))</f>
        <v/>
      </c>
      <c r="D95" s="28"/>
      <c r="E95" s="29">
        <f t="shared" si="20"/>
        <v>0</v>
      </c>
      <c r="F95" s="29">
        <f t="shared" si="21"/>
        <v>1</v>
      </c>
      <c r="G95" s="29">
        <f t="shared" si="22"/>
        <v>52</v>
      </c>
      <c r="H95" s="40"/>
      <c r="I95" s="31">
        <f t="shared" si="18"/>
        <v>0</v>
      </c>
      <c r="J95" s="31">
        <f t="shared" si="29"/>
        <v>0</v>
      </c>
      <c r="K95" s="32"/>
      <c r="L95" s="33" t="str">
        <f t="shared" si="23"/>
        <v/>
      </c>
      <c r="M95" s="33"/>
      <c r="N95" s="32"/>
      <c r="O95" s="32"/>
      <c r="P95" s="32"/>
      <c r="Q95" s="34">
        <f t="shared" si="24"/>
        <v>0</v>
      </c>
      <c r="R95" s="35">
        <f t="shared" si="28"/>
        <v>0</v>
      </c>
      <c r="S95" s="36">
        <f t="shared" si="19"/>
        <v>3641.0280000000007</v>
      </c>
      <c r="T95" s="37"/>
      <c r="U95" s="36" t="str">
        <f t="shared" si="27"/>
        <v/>
      </c>
      <c r="W95" s="36" t="str">
        <f t="shared" si="25"/>
        <v/>
      </c>
    </row>
    <row r="96" spans="1:23" ht="22.5" customHeight="1" x14ac:dyDescent="0.2">
      <c r="A96" s="25"/>
      <c r="B96" s="26" t="str">
        <f t="shared" si="26"/>
        <v/>
      </c>
      <c r="C96" s="27" t="str">
        <f ca="1">IF(OR($A96="Marine Nautique",$A96="Barques Base",$A96=""),"",OFFSET([1]Données!$R$1,COUNTIF($A$8:$A96,$A96)-1,0))</f>
        <v/>
      </c>
      <c r="D96" s="28"/>
      <c r="E96" s="29">
        <f t="shared" si="20"/>
        <v>0</v>
      </c>
      <c r="F96" s="29">
        <f t="shared" si="21"/>
        <v>1</v>
      </c>
      <c r="G96" s="29">
        <f t="shared" si="22"/>
        <v>52</v>
      </c>
      <c r="H96" s="40"/>
      <c r="I96" s="31">
        <f t="shared" si="18"/>
        <v>0</v>
      </c>
      <c r="J96" s="31">
        <f t="shared" si="29"/>
        <v>0</v>
      </c>
      <c r="K96" s="32"/>
      <c r="L96" s="33" t="str">
        <f t="shared" si="23"/>
        <v/>
      </c>
      <c r="M96" s="33"/>
      <c r="N96" s="32"/>
      <c r="O96" s="32"/>
      <c r="P96" s="32"/>
      <c r="Q96" s="34">
        <f t="shared" si="24"/>
        <v>0</v>
      </c>
      <c r="R96" s="35">
        <f t="shared" si="28"/>
        <v>0</v>
      </c>
      <c r="S96" s="36">
        <f t="shared" si="19"/>
        <v>3641.0280000000007</v>
      </c>
      <c r="T96" s="37"/>
      <c r="U96" s="36" t="str">
        <f t="shared" si="27"/>
        <v/>
      </c>
      <c r="W96" s="36" t="str">
        <f t="shared" si="25"/>
        <v/>
      </c>
    </row>
    <row r="97" spans="1:23" ht="22.5" customHeight="1" x14ac:dyDescent="0.2">
      <c r="A97" s="25"/>
      <c r="B97" s="26" t="str">
        <f t="shared" si="26"/>
        <v/>
      </c>
      <c r="C97" s="27" t="str">
        <f ca="1">IF(OR($A97="Marine Nautique",$A97="Barques Base",$A97=""),"",OFFSET([1]Données!$R$1,COUNTIF($A$8:$A97,$A97)-1,0))</f>
        <v/>
      </c>
      <c r="D97" s="28"/>
      <c r="E97" s="29">
        <f t="shared" si="20"/>
        <v>0</v>
      </c>
      <c r="F97" s="29">
        <f t="shared" si="21"/>
        <v>1</v>
      </c>
      <c r="G97" s="29">
        <f t="shared" si="22"/>
        <v>52</v>
      </c>
      <c r="H97" s="40"/>
      <c r="I97" s="31">
        <f t="shared" si="18"/>
        <v>0</v>
      </c>
      <c r="J97" s="31">
        <f t="shared" si="29"/>
        <v>0</v>
      </c>
      <c r="K97" s="32"/>
      <c r="L97" s="33" t="str">
        <f t="shared" si="23"/>
        <v/>
      </c>
      <c r="M97" s="33"/>
      <c r="N97" s="32"/>
      <c r="O97" s="32"/>
      <c r="P97" s="32"/>
      <c r="Q97" s="34">
        <f t="shared" si="24"/>
        <v>0</v>
      </c>
      <c r="R97" s="35">
        <f t="shared" si="28"/>
        <v>0</v>
      </c>
      <c r="S97" s="36">
        <f t="shared" si="19"/>
        <v>3641.0280000000007</v>
      </c>
      <c r="T97" s="37"/>
      <c r="U97" s="36" t="str">
        <f t="shared" si="27"/>
        <v/>
      </c>
      <c r="W97" s="36" t="str">
        <f t="shared" si="25"/>
        <v/>
      </c>
    </row>
    <row r="98" spans="1:23" ht="22.5" customHeight="1" x14ac:dyDescent="0.2">
      <c r="A98" s="25"/>
      <c r="B98" s="26" t="str">
        <f t="shared" si="26"/>
        <v/>
      </c>
      <c r="C98" s="27" t="str">
        <f ca="1">IF(OR($A98="Marine Nautique",$A98="Barques Base",$A98=""),"",OFFSET([1]Données!$R$1,COUNTIF($A$8:$A98,$A98)-1,0))</f>
        <v/>
      </c>
      <c r="D98" s="28"/>
      <c r="E98" s="29">
        <f t="shared" si="20"/>
        <v>0</v>
      </c>
      <c r="F98" s="29">
        <f t="shared" si="21"/>
        <v>1</v>
      </c>
      <c r="G98" s="29">
        <f t="shared" si="22"/>
        <v>52</v>
      </c>
      <c r="H98" s="40"/>
      <c r="I98" s="31">
        <f t="shared" si="18"/>
        <v>0</v>
      </c>
      <c r="J98" s="31">
        <f t="shared" si="29"/>
        <v>0</v>
      </c>
      <c r="K98" s="32"/>
      <c r="L98" s="33" t="str">
        <f t="shared" si="23"/>
        <v/>
      </c>
      <c r="M98" s="33"/>
      <c r="N98" s="32"/>
      <c r="O98" s="32"/>
      <c r="P98" s="32"/>
      <c r="Q98" s="34">
        <f t="shared" si="24"/>
        <v>0</v>
      </c>
      <c r="R98" s="35">
        <f t="shared" si="28"/>
        <v>0</v>
      </c>
      <c r="S98" s="36">
        <f t="shared" si="19"/>
        <v>3641.0280000000007</v>
      </c>
      <c r="T98" s="37"/>
      <c r="U98" s="36" t="str">
        <f t="shared" si="27"/>
        <v/>
      </c>
      <c r="W98" s="36" t="str">
        <f t="shared" si="25"/>
        <v/>
      </c>
    </row>
    <row r="99" spans="1:23" ht="22.5" customHeight="1" x14ac:dyDescent="0.2">
      <c r="A99" s="25"/>
      <c r="B99" s="26" t="str">
        <f t="shared" si="26"/>
        <v/>
      </c>
      <c r="C99" s="27" t="str">
        <f ca="1">IF(OR($A99="Marine Nautique",$A99="Barques Base",$A99=""),"",OFFSET([1]Données!$R$1,COUNTIF($A$8:$A99,$A99)-1,0))</f>
        <v/>
      </c>
      <c r="D99" s="28"/>
      <c r="E99" s="29">
        <f t="shared" si="20"/>
        <v>0</v>
      </c>
      <c r="F99" s="29">
        <f t="shared" si="21"/>
        <v>1</v>
      </c>
      <c r="G99" s="29">
        <f t="shared" si="22"/>
        <v>52</v>
      </c>
      <c r="H99" s="40"/>
      <c r="I99" s="31">
        <f t="shared" si="18"/>
        <v>0</v>
      </c>
      <c r="J99" s="31">
        <f t="shared" si="29"/>
        <v>0</v>
      </c>
      <c r="K99" s="32"/>
      <c r="L99" s="33" t="str">
        <f t="shared" si="23"/>
        <v/>
      </c>
      <c r="M99" s="33"/>
      <c r="N99" s="32"/>
      <c r="O99" s="32"/>
      <c r="P99" s="32"/>
      <c r="Q99" s="34">
        <f t="shared" si="24"/>
        <v>0</v>
      </c>
      <c r="R99" s="35">
        <f t="shared" si="28"/>
        <v>0</v>
      </c>
      <c r="S99" s="36">
        <f t="shared" si="19"/>
        <v>3641.0280000000007</v>
      </c>
      <c r="T99" s="37"/>
      <c r="U99" s="36" t="str">
        <f t="shared" si="27"/>
        <v/>
      </c>
      <c r="W99" s="36" t="str">
        <f t="shared" si="25"/>
        <v/>
      </c>
    </row>
    <row r="100" spans="1:23" ht="22.5" customHeight="1" x14ac:dyDescent="0.2">
      <c r="A100" s="25"/>
      <c r="B100" s="26" t="str">
        <f t="shared" si="26"/>
        <v/>
      </c>
      <c r="C100" s="27" t="str">
        <f ca="1">IF(OR($A100="Marine Nautique",$A100="Barques Base",$A100=""),"",OFFSET([1]Données!$R$1,COUNTIF($A$8:$A100,$A100)-1,0))</f>
        <v/>
      </c>
      <c r="D100" s="28"/>
      <c r="E100" s="29">
        <f t="shared" si="20"/>
        <v>0</v>
      </c>
      <c r="F100" s="29">
        <f t="shared" si="21"/>
        <v>1</v>
      </c>
      <c r="G100" s="29">
        <f t="shared" si="22"/>
        <v>52</v>
      </c>
      <c r="H100" s="40"/>
      <c r="I100" s="31">
        <f t="shared" si="18"/>
        <v>0</v>
      </c>
      <c r="J100" s="31">
        <f t="shared" si="29"/>
        <v>0</v>
      </c>
      <c r="K100" s="32"/>
      <c r="L100" s="33" t="str">
        <f t="shared" si="23"/>
        <v/>
      </c>
      <c r="M100" s="33"/>
      <c r="N100" s="32"/>
      <c r="O100" s="32"/>
      <c r="P100" s="32"/>
      <c r="Q100" s="34">
        <f t="shared" si="24"/>
        <v>0</v>
      </c>
      <c r="R100" s="35">
        <f t="shared" si="28"/>
        <v>0</v>
      </c>
      <c r="S100" s="36">
        <f t="shared" si="19"/>
        <v>3641.0280000000007</v>
      </c>
      <c r="T100" s="37"/>
      <c r="U100" s="36" t="str">
        <f t="shared" si="27"/>
        <v/>
      </c>
      <c r="W100" s="36" t="str">
        <f t="shared" si="25"/>
        <v/>
      </c>
    </row>
    <row r="101" spans="1:23" ht="22.5" customHeight="1" x14ac:dyDescent="0.2">
      <c r="A101" s="25"/>
      <c r="B101" s="26" t="str">
        <f t="shared" si="26"/>
        <v/>
      </c>
      <c r="C101" s="27" t="str">
        <f ca="1">IF(OR($A101="Marine Nautique",$A101="Barques Base",$A101=""),"",OFFSET([1]Données!$R$1,COUNTIF($A$8:$A101,$A101)-1,0))</f>
        <v/>
      </c>
      <c r="D101" s="28"/>
      <c r="E101" s="29">
        <f t="shared" si="20"/>
        <v>0</v>
      </c>
      <c r="F101" s="29">
        <f t="shared" si="21"/>
        <v>1</v>
      </c>
      <c r="G101" s="29">
        <f t="shared" si="22"/>
        <v>52</v>
      </c>
      <c r="H101" s="40"/>
      <c r="I101" s="31">
        <f t="shared" si="18"/>
        <v>0</v>
      </c>
      <c r="J101" s="31">
        <f t="shared" si="29"/>
        <v>0</v>
      </c>
      <c r="K101" s="32"/>
      <c r="L101" s="33" t="str">
        <f t="shared" si="23"/>
        <v/>
      </c>
      <c r="M101" s="33"/>
      <c r="N101" s="32"/>
      <c r="O101" s="32"/>
      <c r="P101" s="32"/>
      <c r="Q101" s="34">
        <f t="shared" si="24"/>
        <v>0</v>
      </c>
      <c r="R101" s="35">
        <f t="shared" si="28"/>
        <v>0</v>
      </c>
      <c r="S101" s="36">
        <f t="shared" si="19"/>
        <v>3641.0280000000007</v>
      </c>
      <c r="T101" s="37"/>
      <c r="U101" s="36" t="str">
        <f t="shared" si="27"/>
        <v/>
      </c>
      <c r="W101" s="36" t="str">
        <f t="shared" si="25"/>
        <v/>
      </c>
    </row>
    <row r="102" spans="1:23" ht="22.5" customHeight="1" x14ac:dyDescent="0.2">
      <c r="A102" s="25"/>
      <c r="B102" s="26" t="str">
        <f t="shared" si="26"/>
        <v/>
      </c>
      <c r="C102" s="27" t="str">
        <f ca="1">IF(OR($A102="Marine Nautique",$A102="Barques Base",$A102=""),"",OFFSET([1]Données!$R$1,COUNTIF($A$8:$A102,$A102)-1,0))</f>
        <v/>
      </c>
      <c r="D102" s="28"/>
      <c r="E102" s="29">
        <f t="shared" si="20"/>
        <v>0</v>
      </c>
      <c r="F102" s="29">
        <f t="shared" si="21"/>
        <v>1</v>
      </c>
      <c r="G102" s="29">
        <f t="shared" si="22"/>
        <v>52</v>
      </c>
      <c r="H102" s="40"/>
      <c r="I102" s="31">
        <f t="shared" si="18"/>
        <v>0</v>
      </c>
      <c r="J102" s="31">
        <f t="shared" si="29"/>
        <v>0</v>
      </c>
      <c r="K102" s="32"/>
      <c r="L102" s="33" t="str">
        <f t="shared" si="23"/>
        <v/>
      </c>
      <c r="M102" s="33"/>
      <c r="N102" s="32"/>
      <c r="O102" s="32"/>
      <c r="P102" s="32"/>
      <c r="Q102" s="34">
        <f t="shared" si="24"/>
        <v>0</v>
      </c>
      <c r="R102" s="35">
        <f t="shared" si="28"/>
        <v>0</v>
      </c>
      <c r="S102" s="36">
        <f t="shared" si="19"/>
        <v>3641.0280000000007</v>
      </c>
      <c r="T102" s="37"/>
      <c r="U102" s="36" t="str">
        <f t="shared" si="27"/>
        <v/>
      </c>
      <c r="W102" s="36" t="str">
        <f t="shared" si="25"/>
        <v/>
      </c>
    </row>
    <row r="103" spans="1:23" ht="22.5" customHeight="1" x14ac:dyDescent="0.2">
      <c r="A103" s="25"/>
      <c r="B103" s="26" t="str">
        <f t="shared" si="26"/>
        <v/>
      </c>
      <c r="C103" s="27" t="str">
        <f ca="1">IF(OR($A103="Marine Nautique",$A103="Barques Base",$A103=""),"",OFFSET([1]Données!$R$1,COUNTIF($A$8:$A103,$A103)-1,0))</f>
        <v/>
      </c>
      <c r="D103" s="28"/>
      <c r="E103" s="29">
        <f t="shared" si="20"/>
        <v>0</v>
      </c>
      <c r="F103" s="29">
        <f t="shared" si="21"/>
        <v>1</v>
      </c>
      <c r="G103" s="29">
        <f t="shared" si="22"/>
        <v>52</v>
      </c>
      <c r="H103" s="40"/>
      <c r="I103" s="31">
        <f t="shared" si="18"/>
        <v>0</v>
      </c>
      <c r="J103" s="31">
        <f t="shared" si="29"/>
        <v>0</v>
      </c>
      <c r="K103" s="32"/>
      <c r="L103" s="33" t="str">
        <f t="shared" si="23"/>
        <v/>
      </c>
      <c r="M103" s="33"/>
      <c r="N103" s="32"/>
      <c r="O103" s="32"/>
      <c r="P103" s="32"/>
      <c r="Q103" s="34">
        <f t="shared" si="24"/>
        <v>0</v>
      </c>
      <c r="R103" s="35">
        <f t="shared" si="28"/>
        <v>0</v>
      </c>
      <c r="S103" s="36">
        <f t="shared" si="19"/>
        <v>3641.0280000000007</v>
      </c>
      <c r="T103" s="37"/>
      <c r="U103" s="36" t="str">
        <f t="shared" si="27"/>
        <v/>
      </c>
      <c r="W103" s="36" t="str">
        <f t="shared" si="25"/>
        <v/>
      </c>
    </row>
    <row r="104" spans="1:23" ht="22.5" customHeight="1" x14ac:dyDescent="0.2">
      <c r="A104" s="25"/>
      <c r="B104" s="26" t="str">
        <f t="shared" si="26"/>
        <v/>
      </c>
      <c r="C104" s="27" t="str">
        <f ca="1">IF(OR($A104="Marine Nautique",$A104="Barques Base",$A104=""),"",OFFSET([1]Données!$R$1,COUNTIF($A$8:$A104,$A104)-1,0))</f>
        <v/>
      </c>
      <c r="D104" s="28"/>
      <c r="E104" s="29">
        <f t="shared" si="20"/>
        <v>0</v>
      </c>
      <c r="F104" s="29">
        <f t="shared" si="21"/>
        <v>1</v>
      </c>
      <c r="G104" s="29">
        <f t="shared" si="22"/>
        <v>52</v>
      </c>
      <c r="H104" s="40"/>
      <c r="I104" s="31">
        <f t="shared" si="18"/>
        <v>0</v>
      </c>
      <c r="J104" s="31">
        <f t="shared" si="29"/>
        <v>0</v>
      </c>
      <c r="K104" s="32"/>
      <c r="L104" s="33" t="str">
        <f t="shared" si="23"/>
        <v/>
      </c>
      <c r="M104" s="33"/>
      <c r="N104" s="32"/>
      <c r="O104" s="32"/>
      <c r="P104" s="32"/>
      <c r="Q104" s="34">
        <f t="shared" si="24"/>
        <v>0</v>
      </c>
      <c r="R104" s="35">
        <f t="shared" si="28"/>
        <v>0</v>
      </c>
      <c r="S104" s="36">
        <f t="shared" si="19"/>
        <v>3641.0280000000007</v>
      </c>
      <c r="T104" s="37"/>
      <c r="U104" s="36" t="str">
        <f t="shared" si="27"/>
        <v/>
      </c>
      <c r="W104" s="36" t="str">
        <f t="shared" si="25"/>
        <v/>
      </c>
    </row>
    <row r="105" spans="1:23" ht="22.5" customHeight="1" x14ac:dyDescent="0.2">
      <c r="A105" s="25"/>
      <c r="B105" s="26" t="str">
        <f t="shared" si="26"/>
        <v/>
      </c>
      <c r="C105" s="27" t="str">
        <f ca="1">IF(OR($A105="Marine Nautique",$A105="Barques Base",$A105=""),"",OFFSET([1]Données!$R$1,COUNTIF($A$8:$A105,$A105)-1,0))</f>
        <v/>
      </c>
      <c r="D105" s="28"/>
      <c r="E105" s="29">
        <f t="shared" si="20"/>
        <v>0</v>
      </c>
      <c r="F105" s="29">
        <f t="shared" si="21"/>
        <v>1</v>
      </c>
      <c r="G105" s="29">
        <f t="shared" si="22"/>
        <v>52</v>
      </c>
      <c r="H105" s="40"/>
      <c r="I105" s="31">
        <f t="shared" si="18"/>
        <v>0</v>
      </c>
      <c r="J105" s="31">
        <f t="shared" si="29"/>
        <v>0</v>
      </c>
      <c r="K105" s="32"/>
      <c r="L105" s="33" t="str">
        <f t="shared" si="23"/>
        <v/>
      </c>
      <c r="M105" s="33"/>
      <c r="N105" s="32"/>
      <c r="O105" s="32"/>
      <c r="P105" s="32"/>
      <c r="Q105" s="34">
        <f t="shared" si="24"/>
        <v>0</v>
      </c>
      <c r="R105" s="35">
        <f t="shared" si="28"/>
        <v>0</v>
      </c>
      <c r="S105" s="36">
        <f t="shared" si="19"/>
        <v>3641.0280000000007</v>
      </c>
      <c r="T105" s="37"/>
      <c r="U105" s="36" t="str">
        <f t="shared" si="27"/>
        <v/>
      </c>
      <c r="W105" s="36" t="str">
        <f t="shared" si="25"/>
        <v/>
      </c>
    </row>
    <row r="106" spans="1:23" ht="22.5" customHeight="1" x14ac:dyDescent="0.2">
      <c r="A106" s="25"/>
      <c r="B106" s="26" t="str">
        <f t="shared" si="26"/>
        <v/>
      </c>
      <c r="C106" s="27" t="str">
        <f ca="1">IF(OR($A106="Marine Nautique",$A106="Barques Base",$A106=""),"",OFFSET([1]Données!$R$1,COUNTIF($A$8:$A106,$A106)-1,0))</f>
        <v/>
      </c>
      <c r="D106" s="28"/>
      <c r="E106" s="29">
        <f t="shared" si="20"/>
        <v>0</v>
      </c>
      <c r="F106" s="29">
        <f t="shared" si="21"/>
        <v>1</v>
      </c>
      <c r="G106" s="29">
        <f t="shared" si="22"/>
        <v>52</v>
      </c>
      <c r="H106" s="40"/>
      <c r="I106" s="31">
        <f t="shared" si="18"/>
        <v>0</v>
      </c>
      <c r="J106" s="31">
        <f t="shared" si="29"/>
        <v>0</v>
      </c>
      <c r="K106" s="32"/>
      <c r="L106" s="33" t="str">
        <f t="shared" si="23"/>
        <v/>
      </c>
      <c r="M106" s="33"/>
      <c r="N106" s="32"/>
      <c r="O106" s="32"/>
      <c r="P106" s="32"/>
      <c r="Q106" s="34">
        <f t="shared" si="24"/>
        <v>0</v>
      </c>
      <c r="R106" s="35">
        <f t="shared" si="28"/>
        <v>0</v>
      </c>
      <c r="S106" s="36">
        <f t="shared" si="19"/>
        <v>3641.0280000000007</v>
      </c>
      <c r="T106" s="37"/>
      <c r="U106" s="36" t="str">
        <f t="shared" si="27"/>
        <v/>
      </c>
      <c r="W106" s="36" t="str">
        <f t="shared" si="25"/>
        <v/>
      </c>
    </row>
    <row r="107" spans="1:23" ht="22.5" customHeight="1" x14ac:dyDescent="0.2">
      <c r="A107" s="25"/>
      <c r="B107" s="26" t="str">
        <f t="shared" si="26"/>
        <v/>
      </c>
      <c r="C107" s="27" t="str">
        <f ca="1">IF(OR($A107="Marine Nautique",$A107="Barques Base",$A107=""),"",OFFSET([1]Données!$R$1,COUNTIF($A$8:$A107,$A107)-1,0))</f>
        <v/>
      </c>
      <c r="D107" s="28"/>
      <c r="E107" s="29">
        <f t="shared" si="20"/>
        <v>0</v>
      </c>
      <c r="F107" s="29">
        <f t="shared" si="21"/>
        <v>1</v>
      </c>
      <c r="G107" s="29">
        <f t="shared" si="22"/>
        <v>52</v>
      </c>
      <c r="H107" s="40"/>
      <c r="I107" s="31">
        <f t="shared" si="18"/>
        <v>0</v>
      </c>
      <c r="J107" s="31">
        <f t="shared" si="29"/>
        <v>0</v>
      </c>
      <c r="K107" s="32"/>
      <c r="L107" s="33" t="str">
        <f t="shared" si="23"/>
        <v/>
      </c>
      <c r="M107" s="33"/>
      <c r="N107" s="32"/>
      <c r="O107" s="32"/>
      <c r="P107" s="32"/>
      <c r="Q107" s="34">
        <f t="shared" si="24"/>
        <v>0</v>
      </c>
      <c r="R107" s="35">
        <f t="shared" si="28"/>
        <v>0</v>
      </c>
      <c r="S107" s="36">
        <f t="shared" si="19"/>
        <v>3641.0280000000007</v>
      </c>
      <c r="T107" s="37"/>
      <c r="U107" s="36" t="str">
        <f t="shared" si="27"/>
        <v/>
      </c>
      <c r="W107" s="36" t="str">
        <f t="shared" si="25"/>
        <v/>
      </c>
    </row>
    <row r="108" spans="1:23" ht="22.5" customHeight="1" x14ac:dyDescent="0.2">
      <c r="A108" s="25"/>
      <c r="B108" s="26" t="str">
        <f t="shared" si="26"/>
        <v/>
      </c>
      <c r="C108" s="27" t="str">
        <f ca="1">IF(OR($A108="Marine Nautique",$A108="Barques Base",$A108=""),"",OFFSET([1]Données!$R$1,COUNTIF($A$8:$A108,$A108)-1,0))</f>
        <v/>
      </c>
      <c r="D108" s="28"/>
      <c r="E108" s="29">
        <f t="shared" si="20"/>
        <v>0</v>
      </c>
      <c r="F108" s="29">
        <f t="shared" si="21"/>
        <v>1</v>
      </c>
      <c r="G108" s="29">
        <f t="shared" si="22"/>
        <v>52</v>
      </c>
      <c r="H108" s="40"/>
      <c r="I108" s="31">
        <f t="shared" si="18"/>
        <v>0</v>
      </c>
      <c r="J108" s="31">
        <f t="shared" si="29"/>
        <v>0</v>
      </c>
      <c r="K108" s="32"/>
      <c r="L108" s="33" t="str">
        <f t="shared" si="23"/>
        <v/>
      </c>
      <c r="M108" s="33"/>
      <c r="N108" s="32"/>
      <c r="O108" s="32"/>
      <c r="P108" s="32"/>
      <c r="Q108" s="34">
        <f t="shared" si="24"/>
        <v>0</v>
      </c>
      <c r="R108" s="35">
        <f t="shared" si="28"/>
        <v>0</v>
      </c>
      <c r="S108" s="36">
        <f t="shared" si="19"/>
        <v>3641.0280000000007</v>
      </c>
      <c r="T108" s="37"/>
      <c r="U108" s="36" t="str">
        <f t="shared" si="27"/>
        <v/>
      </c>
      <c r="W108" s="36" t="str">
        <f t="shared" si="25"/>
        <v/>
      </c>
    </row>
    <row r="109" spans="1:23" ht="22.5" customHeight="1" x14ac:dyDescent="0.2">
      <c r="A109" s="25"/>
      <c r="B109" s="26" t="str">
        <f t="shared" si="26"/>
        <v/>
      </c>
      <c r="C109" s="27" t="str">
        <f ca="1">IF(OR($A109="Marine Nautique",$A109="Barques Base",$A109=""),"",OFFSET([1]Données!$R$1,COUNTIF($A$8:$A109,$A109)-1,0))</f>
        <v/>
      </c>
      <c r="D109" s="28"/>
      <c r="E109" s="29">
        <f t="shared" si="20"/>
        <v>0</v>
      </c>
      <c r="F109" s="29">
        <f t="shared" si="21"/>
        <v>1</v>
      </c>
      <c r="G109" s="29">
        <f t="shared" si="22"/>
        <v>52</v>
      </c>
      <c r="H109" s="40"/>
      <c r="I109" s="31">
        <f t="shared" si="18"/>
        <v>0</v>
      </c>
      <c r="J109" s="31">
        <f t="shared" si="29"/>
        <v>0</v>
      </c>
      <c r="K109" s="32"/>
      <c r="L109" s="33" t="str">
        <f t="shared" si="23"/>
        <v/>
      </c>
      <c r="M109" s="33"/>
      <c r="N109" s="32"/>
      <c r="O109" s="32"/>
      <c r="P109" s="32"/>
      <c r="Q109" s="34">
        <f t="shared" si="24"/>
        <v>0</v>
      </c>
      <c r="R109" s="35">
        <f t="shared" si="28"/>
        <v>0</v>
      </c>
      <c r="S109" s="36">
        <f t="shared" si="19"/>
        <v>3641.0280000000007</v>
      </c>
      <c r="T109" s="37"/>
      <c r="U109" s="36" t="str">
        <f t="shared" si="27"/>
        <v/>
      </c>
      <c r="W109" s="36" t="str">
        <f t="shared" si="25"/>
        <v/>
      </c>
    </row>
    <row r="110" spans="1:23" ht="22.5" customHeight="1" x14ac:dyDescent="0.2">
      <c r="A110" s="25"/>
      <c r="B110" s="26" t="str">
        <f t="shared" si="26"/>
        <v/>
      </c>
      <c r="C110" s="27" t="str">
        <f ca="1">IF(OR($A110="Marine Nautique",$A110="Barques Base",$A110=""),"",OFFSET([1]Données!$R$1,COUNTIF($A$8:$A110,$A110)-1,0))</f>
        <v/>
      </c>
      <c r="D110" s="28"/>
      <c r="E110" s="29">
        <f t="shared" si="20"/>
        <v>0</v>
      </c>
      <c r="F110" s="29">
        <f t="shared" si="21"/>
        <v>1</v>
      </c>
      <c r="G110" s="29">
        <f t="shared" si="22"/>
        <v>52</v>
      </c>
      <c r="H110" s="40"/>
      <c r="I110" s="31">
        <f t="shared" si="18"/>
        <v>0</v>
      </c>
      <c r="J110" s="31">
        <f t="shared" si="29"/>
        <v>0</v>
      </c>
      <c r="K110" s="32"/>
      <c r="L110" s="33" t="str">
        <f t="shared" si="23"/>
        <v/>
      </c>
      <c r="M110" s="33"/>
      <c r="N110" s="32"/>
      <c r="O110" s="32"/>
      <c r="P110" s="32"/>
      <c r="Q110" s="34">
        <f t="shared" si="24"/>
        <v>0</v>
      </c>
      <c r="R110" s="35">
        <f t="shared" si="28"/>
        <v>0</v>
      </c>
      <c r="S110" s="36">
        <f t="shared" si="19"/>
        <v>3641.0280000000007</v>
      </c>
      <c r="T110" s="37"/>
      <c r="U110" s="36" t="str">
        <f t="shared" si="27"/>
        <v/>
      </c>
      <c r="W110" s="36" t="str">
        <f t="shared" si="25"/>
        <v/>
      </c>
    </row>
    <row r="111" spans="1:23" ht="22.5" customHeight="1" x14ac:dyDescent="0.2">
      <c r="A111" s="25"/>
      <c r="B111" s="26" t="str">
        <f t="shared" si="26"/>
        <v/>
      </c>
      <c r="C111" s="27" t="str">
        <f ca="1">IF(OR($A111="Marine Nautique",$A111="Barques Base",$A111=""),"",OFFSET([1]Données!$R$1,COUNTIF($A$8:$A111,$A111)-1,0))</f>
        <v/>
      </c>
      <c r="D111" s="28"/>
      <c r="E111" s="29">
        <f t="shared" si="20"/>
        <v>0</v>
      </c>
      <c r="F111" s="29">
        <f t="shared" si="21"/>
        <v>1</v>
      </c>
      <c r="G111" s="29">
        <f t="shared" si="22"/>
        <v>52</v>
      </c>
      <c r="H111" s="40"/>
      <c r="I111" s="31">
        <f t="shared" si="18"/>
        <v>0</v>
      </c>
      <c r="J111" s="31">
        <f t="shared" si="29"/>
        <v>0</v>
      </c>
      <c r="K111" s="32"/>
      <c r="L111" s="33" t="str">
        <f t="shared" si="23"/>
        <v/>
      </c>
      <c r="M111" s="33"/>
      <c r="N111" s="32"/>
      <c r="O111" s="32"/>
      <c r="P111" s="32"/>
      <c r="Q111" s="34">
        <f t="shared" si="24"/>
        <v>0</v>
      </c>
      <c r="R111" s="35">
        <f t="shared" si="28"/>
        <v>0</v>
      </c>
      <c r="S111" s="36">
        <f t="shared" si="19"/>
        <v>3641.0280000000007</v>
      </c>
      <c r="T111" s="37"/>
      <c r="U111" s="36" t="str">
        <f t="shared" si="27"/>
        <v/>
      </c>
      <c r="W111" s="36" t="str">
        <f t="shared" si="25"/>
        <v/>
      </c>
    </row>
    <row r="112" spans="1:23" ht="22.5" customHeight="1" x14ac:dyDescent="0.2">
      <c r="A112" s="25"/>
      <c r="B112" s="26" t="str">
        <f t="shared" si="26"/>
        <v/>
      </c>
      <c r="C112" s="27" t="str">
        <f ca="1">IF(OR($A112="Marine Nautique",$A112="Barques Base",$A112=""),"",OFFSET([1]Données!$R$1,COUNTIF($A$8:$A112,$A112)-1,0))</f>
        <v/>
      </c>
      <c r="D112" s="28"/>
      <c r="E112" s="29">
        <f t="shared" si="20"/>
        <v>0</v>
      </c>
      <c r="F112" s="29">
        <f t="shared" si="21"/>
        <v>1</v>
      </c>
      <c r="G112" s="29">
        <f t="shared" si="22"/>
        <v>52</v>
      </c>
      <c r="H112" s="40"/>
      <c r="I112" s="31">
        <f t="shared" si="18"/>
        <v>0</v>
      </c>
      <c r="J112" s="31">
        <f t="shared" si="29"/>
        <v>0</v>
      </c>
      <c r="K112" s="32"/>
      <c r="L112" s="33" t="str">
        <f t="shared" si="23"/>
        <v/>
      </c>
      <c r="M112" s="33"/>
      <c r="N112" s="32"/>
      <c r="O112" s="32"/>
      <c r="P112" s="32"/>
      <c r="Q112" s="34">
        <f t="shared" si="24"/>
        <v>0</v>
      </c>
      <c r="R112" s="35">
        <f t="shared" si="28"/>
        <v>0</v>
      </c>
      <c r="S112" s="36">
        <f t="shared" si="19"/>
        <v>3641.0280000000007</v>
      </c>
      <c r="T112" s="37"/>
      <c r="U112" s="36" t="str">
        <f t="shared" si="27"/>
        <v/>
      </c>
      <c r="W112" s="36" t="str">
        <f t="shared" si="25"/>
        <v/>
      </c>
    </row>
    <row r="113" spans="1:23" ht="22.5" customHeight="1" x14ac:dyDescent="0.2">
      <c r="A113" s="25"/>
      <c r="B113" s="26" t="str">
        <f t="shared" si="26"/>
        <v/>
      </c>
      <c r="C113" s="27" t="str">
        <f ca="1">IF(OR($A113="Marine Nautique",$A113="Barques Base",$A113=""),"",OFFSET([1]Données!$R$1,COUNTIF($A$8:$A113,$A113)-1,0))</f>
        <v/>
      </c>
      <c r="D113" s="28"/>
      <c r="E113" s="29">
        <f t="shared" si="20"/>
        <v>0</v>
      </c>
      <c r="F113" s="29">
        <f t="shared" si="21"/>
        <v>1</v>
      </c>
      <c r="G113" s="29">
        <f t="shared" si="22"/>
        <v>52</v>
      </c>
      <c r="H113" s="40"/>
      <c r="I113" s="31">
        <f t="shared" si="18"/>
        <v>0</v>
      </c>
      <c r="J113" s="31">
        <f t="shared" si="29"/>
        <v>0</v>
      </c>
      <c r="K113" s="32"/>
      <c r="L113" s="33" t="str">
        <f t="shared" si="23"/>
        <v/>
      </c>
      <c r="M113" s="33"/>
      <c r="N113" s="32"/>
      <c r="O113" s="32"/>
      <c r="P113" s="32"/>
      <c r="Q113" s="34">
        <f t="shared" si="24"/>
        <v>0</v>
      </c>
      <c r="R113" s="35">
        <f t="shared" si="28"/>
        <v>0</v>
      </c>
      <c r="S113" s="36">
        <f t="shared" si="19"/>
        <v>3641.0280000000007</v>
      </c>
      <c r="T113" s="37"/>
      <c r="U113" s="36" t="str">
        <f t="shared" si="27"/>
        <v/>
      </c>
      <c r="W113" s="36" t="str">
        <f t="shared" si="25"/>
        <v/>
      </c>
    </row>
    <row r="114" spans="1:23" ht="22.5" customHeight="1" x14ac:dyDescent="0.2">
      <c r="A114" s="25"/>
      <c r="B114" s="26" t="str">
        <f t="shared" si="26"/>
        <v/>
      </c>
      <c r="C114" s="27" t="str">
        <f ca="1">IF(OR($A114="Marine Nautique",$A114="Barques Base",$A114=""),"",OFFSET([1]Données!$R$1,COUNTIF($A$8:$A114,$A114)-1,0))</f>
        <v/>
      </c>
      <c r="D114" s="28"/>
      <c r="E114" s="29">
        <f t="shared" si="20"/>
        <v>0</v>
      </c>
      <c r="F114" s="29">
        <f t="shared" si="21"/>
        <v>1</v>
      </c>
      <c r="G114" s="29">
        <f t="shared" si="22"/>
        <v>52</v>
      </c>
      <c r="H114" s="40"/>
      <c r="I114" s="31">
        <f t="shared" si="18"/>
        <v>0</v>
      </c>
      <c r="J114" s="31">
        <f t="shared" si="29"/>
        <v>0</v>
      </c>
      <c r="K114" s="32"/>
      <c r="L114" s="33" t="str">
        <f t="shared" si="23"/>
        <v/>
      </c>
      <c r="M114" s="33"/>
      <c r="N114" s="32"/>
      <c r="O114" s="32"/>
      <c r="P114" s="32"/>
      <c r="Q114" s="34">
        <f t="shared" si="24"/>
        <v>0</v>
      </c>
      <c r="R114" s="35">
        <f t="shared" si="28"/>
        <v>0</v>
      </c>
      <c r="S114" s="36">
        <f t="shared" si="19"/>
        <v>3641.0280000000007</v>
      </c>
      <c r="T114" s="37"/>
      <c r="U114" s="36" t="str">
        <f t="shared" si="27"/>
        <v/>
      </c>
      <c r="W114" s="36" t="str">
        <f t="shared" si="25"/>
        <v/>
      </c>
    </row>
    <row r="115" spans="1:23" ht="22.5" customHeight="1" x14ac:dyDescent="0.2">
      <c r="A115" s="25"/>
      <c r="B115" s="26" t="str">
        <f t="shared" si="26"/>
        <v/>
      </c>
      <c r="C115" s="27" t="str">
        <f ca="1">IF(OR($A115="Marine Nautique",$A115="Barques Base",$A115=""),"",OFFSET([1]Données!$R$1,COUNTIF($A$8:$A115,$A115)-1,0))</f>
        <v/>
      </c>
      <c r="D115" s="28"/>
      <c r="E115" s="29">
        <f t="shared" si="20"/>
        <v>0</v>
      </c>
      <c r="F115" s="29">
        <f t="shared" si="21"/>
        <v>1</v>
      </c>
      <c r="G115" s="29">
        <f t="shared" si="22"/>
        <v>52</v>
      </c>
      <c r="H115" s="40"/>
      <c r="I115" s="31">
        <f t="shared" si="18"/>
        <v>0</v>
      </c>
      <c r="J115" s="31">
        <f t="shared" si="29"/>
        <v>0</v>
      </c>
      <c r="K115" s="32"/>
      <c r="L115" s="33" t="str">
        <f t="shared" si="23"/>
        <v/>
      </c>
      <c r="M115" s="33"/>
      <c r="N115" s="32"/>
      <c r="O115" s="32"/>
      <c r="P115" s="32"/>
      <c r="Q115" s="34">
        <f t="shared" si="24"/>
        <v>0</v>
      </c>
      <c r="R115" s="35">
        <f t="shared" si="28"/>
        <v>0</v>
      </c>
      <c r="S115" s="36">
        <f t="shared" si="19"/>
        <v>3641.0280000000007</v>
      </c>
      <c r="T115" s="37"/>
      <c r="U115" s="36" t="str">
        <f t="shared" si="27"/>
        <v/>
      </c>
      <c r="W115" s="36" t="str">
        <f t="shared" si="25"/>
        <v/>
      </c>
    </row>
    <row r="116" spans="1:23" ht="22.5" customHeight="1" x14ac:dyDescent="0.2">
      <c r="A116" s="25"/>
      <c r="B116" s="26" t="str">
        <f t="shared" si="26"/>
        <v/>
      </c>
      <c r="C116" s="27" t="str">
        <f ca="1">IF(OR($A116="Marine Nautique",$A116="Barques Base",$A116=""),"",OFFSET([1]Données!$R$1,COUNTIF($A$8:$A116,$A116)-1,0))</f>
        <v/>
      </c>
      <c r="D116" s="28"/>
      <c r="E116" s="29">
        <f t="shared" si="20"/>
        <v>0</v>
      </c>
      <c r="F116" s="29">
        <f t="shared" si="21"/>
        <v>1</v>
      </c>
      <c r="G116" s="29">
        <f t="shared" si="22"/>
        <v>52</v>
      </c>
      <c r="H116" s="40"/>
      <c r="I116" s="31">
        <f t="shared" si="18"/>
        <v>0</v>
      </c>
      <c r="J116" s="31">
        <f t="shared" si="29"/>
        <v>0</v>
      </c>
      <c r="K116" s="32"/>
      <c r="L116" s="33" t="str">
        <f t="shared" si="23"/>
        <v/>
      </c>
      <c r="M116" s="33"/>
      <c r="N116" s="32"/>
      <c r="O116" s="32"/>
      <c r="P116" s="32"/>
      <c r="Q116" s="34">
        <f t="shared" si="24"/>
        <v>0</v>
      </c>
      <c r="R116" s="35">
        <f t="shared" si="28"/>
        <v>0</v>
      </c>
      <c r="S116" s="36">
        <f t="shared" si="19"/>
        <v>3641.0280000000007</v>
      </c>
      <c r="T116" s="37"/>
      <c r="U116" s="36" t="str">
        <f t="shared" si="27"/>
        <v/>
      </c>
      <c r="W116" s="36" t="str">
        <f t="shared" si="25"/>
        <v/>
      </c>
    </row>
    <row r="117" spans="1:23" ht="22.5" customHeight="1" x14ac:dyDescent="0.2">
      <c r="A117" s="25"/>
      <c r="B117" s="26" t="str">
        <f t="shared" si="26"/>
        <v/>
      </c>
      <c r="C117" s="27" t="str">
        <f ca="1">IF(OR($A117="Marine Nautique",$A117="Barques Base",$A117=""),"",OFFSET([1]Données!$R$1,COUNTIF($A$8:$A117,$A117)-1,0))</f>
        <v/>
      </c>
      <c r="D117" s="28"/>
      <c r="E117" s="29">
        <f t="shared" si="20"/>
        <v>0</v>
      </c>
      <c r="F117" s="29">
        <f t="shared" si="21"/>
        <v>1</v>
      </c>
      <c r="G117" s="29">
        <f t="shared" si="22"/>
        <v>52</v>
      </c>
      <c r="H117" s="40"/>
      <c r="I117" s="31">
        <f t="shared" si="18"/>
        <v>0</v>
      </c>
      <c r="J117" s="31">
        <f t="shared" si="29"/>
        <v>0</v>
      </c>
      <c r="K117" s="32"/>
      <c r="L117" s="33" t="str">
        <f t="shared" si="23"/>
        <v/>
      </c>
      <c r="M117" s="33"/>
      <c r="N117" s="32"/>
      <c r="O117" s="32"/>
      <c r="P117" s="32"/>
      <c r="Q117" s="34">
        <f t="shared" si="24"/>
        <v>0</v>
      </c>
      <c r="R117" s="35">
        <f t="shared" si="28"/>
        <v>0</v>
      </c>
      <c r="S117" s="36">
        <f t="shared" si="19"/>
        <v>3641.0280000000007</v>
      </c>
      <c r="T117" s="37"/>
      <c r="U117" s="36" t="str">
        <f t="shared" si="27"/>
        <v/>
      </c>
      <c r="W117" s="36" t="str">
        <f t="shared" si="25"/>
        <v/>
      </c>
    </row>
    <row r="118" spans="1:23" ht="22.5" customHeight="1" x14ac:dyDescent="0.2">
      <c r="A118" s="25"/>
      <c r="B118" s="26" t="str">
        <f t="shared" si="26"/>
        <v/>
      </c>
      <c r="C118" s="27" t="str">
        <f ca="1">IF(OR($A118="Marine Nautique",$A118="Barques Base",$A118=""),"",OFFSET([1]Données!$R$1,COUNTIF($A$8:$A118,$A118)-1,0))</f>
        <v/>
      </c>
      <c r="D118" s="28"/>
      <c r="E118" s="29">
        <f t="shared" si="20"/>
        <v>0</v>
      </c>
      <c r="F118" s="29">
        <f t="shared" si="21"/>
        <v>1</v>
      </c>
      <c r="G118" s="29">
        <f t="shared" si="22"/>
        <v>52</v>
      </c>
      <c r="H118" s="40"/>
      <c r="I118" s="31">
        <f t="shared" si="18"/>
        <v>0</v>
      </c>
      <c r="J118" s="31">
        <f t="shared" si="29"/>
        <v>0</v>
      </c>
      <c r="K118" s="32"/>
      <c r="L118" s="33" t="str">
        <f t="shared" si="23"/>
        <v/>
      </c>
      <c r="M118" s="33"/>
      <c r="N118" s="32"/>
      <c r="O118" s="32"/>
      <c r="P118" s="32"/>
      <c r="Q118" s="34">
        <f t="shared" si="24"/>
        <v>0</v>
      </c>
      <c r="R118" s="35">
        <f t="shared" si="28"/>
        <v>0</v>
      </c>
      <c r="S118" s="36">
        <f t="shared" si="19"/>
        <v>3641.0280000000007</v>
      </c>
      <c r="T118" s="37"/>
      <c r="U118" s="36" t="str">
        <f t="shared" si="27"/>
        <v/>
      </c>
      <c r="W118" s="36" t="str">
        <f t="shared" si="25"/>
        <v/>
      </c>
    </row>
    <row r="119" spans="1:23" ht="22.5" customHeight="1" x14ac:dyDescent="0.2">
      <c r="A119" s="25"/>
      <c r="B119" s="26" t="str">
        <f t="shared" si="26"/>
        <v/>
      </c>
      <c r="C119" s="27" t="str">
        <f ca="1">IF(OR($A119="Marine Nautique",$A119="Barques Base",$A119=""),"",OFFSET([1]Données!$R$1,COUNTIF($A$8:$A119,$A119)-1,0))</f>
        <v/>
      </c>
      <c r="D119" s="28"/>
      <c r="E119" s="29">
        <f t="shared" si="20"/>
        <v>0</v>
      </c>
      <c r="F119" s="29">
        <f t="shared" si="21"/>
        <v>1</v>
      </c>
      <c r="G119" s="29">
        <f t="shared" si="22"/>
        <v>52</v>
      </c>
      <c r="H119" s="40"/>
      <c r="I119" s="31">
        <f t="shared" si="18"/>
        <v>0</v>
      </c>
      <c r="J119" s="31">
        <f t="shared" si="29"/>
        <v>0</v>
      </c>
      <c r="K119" s="32"/>
      <c r="L119" s="33" t="str">
        <f t="shared" si="23"/>
        <v/>
      </c>
      <c r="M119" s="33"/>
      <c r="N119" s="32"/>
      <c r="O119" s="32"/>
      <c r="P119" s="32"/>
      <c r="Q119" s="34">
        <f t="shared" si="24"/>
        <v>0</v>
      </c>
      <c r="R119" s="35">
        <f t="shared" si="28"/>
        <v>0</v>
      </c>
      <c r="S119" s="36">
        <f t="shared" si="19"/>
        <v>3641.0280000000007</v>
      </c>
      <c r="T119" s="37"/>
      <c r="U119" s="36" t="str">
        <f t="shared" si="27"/>
        <v/>
      </c>
      <c r="W119" s="36" t="str">
        <f t="shared" si="25"/>
        <v/>
      </c>
    </row>
    <row r="120" spans="1:23" ht="22.5" customHeight="1" x14ac:dyDescent="0.2">
      <c r="A120" s="25"/>
      <c r="B120" s="26" t="str">
        <f t="shared" si="26"/>
        <v/>
      </c>
      <c r="C120" s="27" t="str">
        <f ca="1">IF(OR($A120="Marine Nautique",$A120="Barques Base",$A120=""),"",OFFSET([1]Données!$R$1,COUNTIF($A$8:$A120,$A120)-1,0))</f>
        <v/>
      </c>
      <c r="D120" s="28"/>
      <c r="E120" s="29">
        <f t="shared" si="20"/>
        <v>0</v>
      </c>
      <c r="F120" s="29">
        <f t="shared" si="21"/>
        <v>1</v>
      </c>
      <c r="G120" s="29">
        <f t="shared" si="22"/>
        <v>52</v>
      </c>
      <c r="H120" s="40"/>
      <c r="I120" s="31">
        <f t="shared" ref="I120:I183" si="30">IF(OR($A120="Barques Base",$A120="Marine Nautique"),"",$H120*1.66)</f>
        <v>0</v>
      </c>
      <c r="J120" s="31">
        <f t="shared" si="29"/>
        <v>0</v>
      </c>
      <c r="K120" s="32"/>
      <c r="L120" s="33" t="str">
        <f t="shared" si="23"/>
        <v/>
      </c>
      <c r="M120" s="33"/>
      <c r="N120" s="32"/>
      <c r="O120" s="32"/>
      <c r="P120" s="32"/>
      <c r="Q120" s="34">
        <f t="shared" si="24"/>
        <v>0</v>
      </c>
      <c r="R120" s="35">
        <f t="shared" si="28"/>
        <v>0</v>
      </c>
      <c r="S120" s="36">
        <f t="shared" si="19"/>
        <v>3641.0280000000007</v>
      </c>
      <c r="T120" s="37"/>
      <c r="U120" s="36" t="str">
        <f t="shared" si="27"/>
        <v/>
      </c>
      <c r="W120" s="36" t="str">
        <f t="shared" si="25"/>
        <v/>
      </c>
    </row>
    <row r="121" spans="1:23" ht="22.5" customHeight="1" x14ac:dyDescent="0.2">
      <c r="A121" s="25"/>
      <c r="B121" s="26" t="str">
        <f t="shared" si="26"/>
        <v/>
      </c>
      <c r="C121" s="27" t="str">
        <f ca="1">IF(OR($A121="Marine Nautique",$A121="Barques Base",$A121=""),"",OFFSET([1]Données!$R$1,COUNTIF($A$8:$A121,$A121)-1,0))</f>
        <v/>
      </c>
      <c r="D121" s="28"/>
      <c r="E121" s="29">
        <f t="shared" si="20"/>
        <v>0</v>
      </c>
      <c r="F121" s="29">
        <f t="shared" si="21"/>
        <v>1</v>
      </c>
      <c r="G121" s="29">
        <f t="shared" si="22"/>
        <v>52</v>
      </c>
      <c r="H121" s="40"/>
      <c r="I121" s="31">
        <f t="shared" si="30"/>
        <v>0</v>
      </c>
      <c r="J121" s="31">
        <f t="shared" si="29"/>
        <v>0</v>
      </c>
      <c r="K121" s="32"/>
      <c r="L121" s="33" t="str">
        <f t="shared" si="23"/>
        <v/>
      </c>
      <c r="M121" s="33"/>
      <c r="N121" s="32"/>
      <c r="O121" s="32"/>
      <c r="P121" s="32"/>
      <c r="Q121" s="34">
        <f t="shared" si="24"/>
        <v>0</v>
      </c>
      <c r="R121" s="35">
        <f t="shared" si="28"/>
        <v>0</v>
      </c>
      <c r="S121" s="36">
        <f t="shared" si="19"/>
        <v>3641.0280000000007</v>
      </c>
      <c r="T121" s="37"/>
      <c r="U121" s="36" t="str">
        <f t="shared" si="27"/>
        <v/>
      </c>
      <c r="W121" s="36" t="str">
        <f t="shared" si="25"/>
        <v/>
      </c>
    </row>
    <row r="122" spans="1:23" ht="22.5" customHeight="1" x14ac:dyDescent="0.2">
      <c r="A122" s="25"/>
      <c r="B122" s="26" t="str">
        <f t="shared" si="26"/>
        <v/>
      </c>
      <c r="C122" s="27" t="str">
        <f ca="1">IF(OR($A122="Marine Nautique",$A122="Barques Base",$A122=""),"",OFFSET([1]Données!$R$1,COUNTIF($A$8:$A122,$A122)-1,0))</f>
        <v/>
      </c>
      <c r="D122" s="28"/>
      <c r="E122" s="29">
        <f t="shared" si="20"/>
        <v>0</v>
      </c>
      <c r="F122" s="29">
        <f t="shared" si="21"/>
        <v>1</v>
      </c>
      <c r="G122" s="29">
        <f t="shared" si="22"/>
        <v>52</v>
      </c>
      <c r="H122" s="40"/>
      <c r="I122" s="31">
        <f t="shared" si="30"/>
        <v>0</v>
      </c>
      <c r="J122" s="31">
        <f t="shared" si="29"/>
        <v>0</v>
      </c>
      <c r="K122" s="32"/>
      <c r="L122" s="33" t="str">
        <f t="shared" si="23"/>
        <v/>
      </c>
      <c r="M122" s="33"/>
      <c r="N122" s="32"/>
      <c r="O122" s="32"/>
      <c r="P122" s="32"/>
      <c r="Q122" s="34">
        <f t="shared" si="24"/>
        <v>0</v>
      </c>
      <c r="R122" s="35">
        <f t="shared" si="28"/>
        <v>0</v>
      </c>
      <c r="S122" s="36">
        <f t="shared" ref="S122:S185" si="31">IF($D122="",$S121,$S121-$H122)</f>
        <v>3641.0280000000007</v>
      </c>
      <c r="T122" s="37"/>
      <c r="U122" s="36" t="str">
        <f t="shared" si="27"/>
        <v/>
      </c>
      <c r="W122" s="36" t="str">
        <f t="shared" si="25"/>
        <v/>
      </c>
    </row>
    <row r="123" spans="1:23" ht="22.5" customHeight="1" x14ac:dyDescent="0.2">
      <c r="A123" s="25"/>
      <c r="B123" s="26" t="str">
        <f t="shared" si="26"/>
        <v/>
      </c>
      <c r="C123" s="27" t="str">
        <f ca="1">IF(OR($A123="Marine Nautique",$A123="Barques Base",$A123=""),"",OFFSET([1]Données!$R$1,COUNTIF($A$8:$A123,$A123)-1,0))</f>
        <v/>
      </c>
      <c r="D123" s="28"/>
      <c r="E123" s="29">
        <f t="shared" si="20"/>
        <v>0</v>
      </c>
      <c r="F123" s="29">
        <f t="shared" si="21"/>
        <v>1</v>
      </c>
      <c r="G123" s="29">
        <f t="shared" si="22"/>
        <v>52</v>
      </c>
      <c r="H123" s="40"/>
      <c r="I123" s="31">
        <f t="shared" si="30"/>
        <v>0</v>
      </c>
      <c r="J123" s="31">
        <f t="shared" si="29"/>
        <v>0</v>
      </c>
      <c r="K123" s="32"/>
      <c r="L123" s="33" t="str">
        <f t="shared" si="23"/>
        <v/>
      </c>
      <c r="M123" s="33"/>
      <c r="N123" s="32"/>
      <c r="O123" s="32"/>
      <c r="P123" s="32"/>
      <c r="Q123" s="34">
        <f t="shared" si="24"/>
        <v>0</v>
      </c>
      <c r="R123" s="35">
        <f t="shared" si="28"/>
        <v>0</v>
      </c>
      <c r="S123" s="36">
        <f t="shared" si="31"/>
        <v>3641.0280000000007</v>
      </c>
      <c r="T123" s="37"/>
      <c r="U123" s="36" t="str">
        <f t="shared" si="27"/>
        <v/>
      </c>
      <c r="W123" s="36" t="str">
        <f t="shared" si="25"/>
        <v/>
      </c>
    </row>
    <row r="124" spans="1:23" ht="22.5" customHeight="1" x14ac:dyDescent="0.2">
      <c r="A124" s="25"/>
      <c r="B124" s="26" t="str">
        <f t="shared" si="26"/>
        <v/>
      </c>
      <c r="C124" s="27" t="str">
        <f ca="1">IF(OR($A124="Marine Nautique",$A124="Barques Base",$A124=""),"",OFFSET([1]Données!$R$1,COUNTIF($A$8:$A124,$A124)-1,0))</f>
        <v/>
      </c>
      <c r="D124" s="28"/>
      <c r="E124" s="29">
        <f t="shared" si="20"/>
        <v>0</v>
      </c>
      <c r="F124" s="29">
        <f t="shared" si="21"/>
        <v>1</v>
      </c>
      <c r="G124" s="29">
        <f t="shared" si="22"/>
        <v>52</v>
      </c>
      <c r="H124" s="40"/>
      <c r="I124" s="31">
        <f t="shared" si="30"/>
        <v>0</v>
      </c>
      <c r="J124" s="31">
        <f t="shared" si="29"/>
        <v>0</v>
      </c>
      <c r="K124" s="32"/>
      <c r="L124" s="33" t="str">
        <f t="shared" si="23"/>
        <v/>
      </c>
      <c r="M124" s="33"/>
      <c r="N124" s="32"/>
      <c r="O124" s="32"/>
      <c r="P124" s="32"/>
      <c r="Q124" s="34">
        <f t="shared" si="24"/>
        <v>0</v>
      </c>
      <c r="R124" s="35">
        <f t="shared" si="28"/>
        <v>0</v>
      </c>
      <c r="S124" s="36">
        <f t="shared" si="31"/>
        <v>3641.0280000000007</v>
      </c>
      <c r="T124" s="37"/>
      <c r="U124" s="36" t="str">
        <f t="shared" si="27"/>
        <v/>
      </c>
      <c r="W124" s="36" t="str">
        <f t="shared" si="25"/>
        <v/>
      </c>
    </row>
    <row r="125" spans="1:23" ht="22.5" customHeight="1" x14ac:dyDescent="0.2">
      <c r="A125" s="25"/>
      <c r="B125" s="26" t="str">
        <f t="shared" si="26"/>
        <v/>
      </c>
      <c r="C125" s="27" t="str">
        <f ca="1">IF(OR($A125="Marine Nautique",$A125="Barques Base",$A125=""),"",OFFSET([1]Données!$R$1,COUNTIF($A$8:$A125,$A125)-1,0))</f>
        <v/>
      </c>
      <c r="D125" s="28"/>
      <c r="E125" s="29">
        <f t="shared" si="20"/>
        <v>0</v>
      </c>
      <c r="F125" s="29">
        <f t="shared" si="21"/>
        <v>1</v>
      </c>
      <c r="G125" s="29">
        <f t="shared" si="22"/>
        <v>52</v>
      </c>
      <c r="H125" s="40"/>
      <c r="I125" s="31">
        <f t="shared" si="30"/>
        <v>0</v>
      </c>
      <c r="J125" s="31">
        <f t="shared" si="29"/>
        <v>0</v>
      </c>
      <c r="K125" s="32"/>
      <c r="L125" s="33" t="str">
        <f t="shared" si="23"/>
        <v/>
      </c>
      <c r="M125" s="33"/>
      <c r="N125" s="32"/>
      <c r="O125" s="32"/>
      <c r="P125" s="32"/>
      <c r="Q125" s="34">
        <f t="shared" si="24"/>
        <v>0</v>
      </c>
      <c r="R125" s="35">
        <f t="shared" si="28"/>
        <v>0</v>
      </c>
      <c r="S125" s="36">
        <f t="shared" si="31"/>
        <v>3641.0280000000007</v>
      </c>
      <c r="T125" s="37"/>
      <c r="U125" s="36" t="str">
        <f t="shared" si="27"/>
        <v/>
      </c>
      <c r="W125" s="36" t="str">
        <f t="shared" si="25"/>
        <v/>
      </c>
    </row>
    <row r="126" spans="1:23" ht="22.5" customHeight="1" x14ac:dyDescent="0.2">
      <c r="A126" s="25"/>
      <c r="B126" s="26" t="str">
        <f t="shared" si="26"/>
        <v/>
      </c>
      <c r="C126" s="27" t="str">
        <f ca="1">IF(OR($A126="Marine Nautique",$A126="Barques Base",$A126=""),"",OFFSET([1]Données!$R$1,COUNTIF($A$8:$A126,$A126)-1,0))</f>
        <v/>
      </c>
      <c r="D126" s="28"/>
      <c r="E126" s="29">
        <f t="shared" si="20"/>
        <v>0</v>
      </c>
      <c r="F126" s="29">
        <f t="shared" si="21"/>
        <v>1</v>
      </c>
      <c r="G126" s="29">
        <f t="shared" si="22"/>
        <v>52</v>
      </c>
      <c r="H126" s="40"/>
      <c r="I126" s="31">
        <f t="shared" si="30"/>
        <v>0</v>
      </c>
      <c r="J126" s="31">
        <f t="shared" si="29"/>
        <v>0</v>
      </c>
      <c r="K126" s="32"/>
      <c r="L126" s="33" t="str">
        <f t="shared" si="23"/>
        <v/>
      </c>
      <c r="M126" s="33"/>
      <c r="N126" s="32"/>
      <c r="O126" s="32"/>
      <c r="P126" s="32"/>
      <c r="Q126" s="34">
        <f t="shared" si="24"/>
        <v>0</v>
      </c>
      <c r="R126" s="35">
        <f t="shared" si="28"/>
        <v>0</v>
      </c>
      <c r="S126" s="36">
        <f t="shared" si="31"/>
        <v>3641.0280000000007</v>
      </c>
      <c r="T126" s="37"/>
      <c r="U126" s="36" t="str">
        <f t="shared" si="27"/>
        <v/>
      </c>
      <c r="W126" s="36" t="str">
        <f t="shared" si="25"/>
        <v/>
      </c>
    </row>
    <row r="127" spans="1:23" ht="22.5" customHeight="1" x14ac:dyDescent="0.2">
      <c r="A127" s="25"/>
      <c r="B127" s="26" t="str">
        <f t="shared" si="26"/>
        <v/>
      </c>
      <c r="C127" s="27" t="str">
        <f ca="1">IF(OR($A127="Marine Nautique",$A127="Barques Base",$A127=""),"",OFFSET([1]Données!$R$1,COUNTIF($A$8:$A127,$A127)-1,0))</f>
        <v/>
      </c>
      <c r="D127" s="28"/>
      <c r="E127" s="29">
        <f t="shared" si="20"/>
        <v>0</v>
      </c>
      <c r="F127" s="29">
        <f t="shared" si="21"/>
        <v>1</v>
      </c>
      <c r="G127" s="29">
        <f t="shared" si="22"/>
        <v>52</v>
      </c>
      <c r="H127" s="40"/>
      <c r="I127" s="31">
        <f t="shared" si="30"/>
        <v>0</v>
      </c>
      <c r="J127" s="31">
        <f t="shared" si="29"/>
        <v>0</v>
      </c>
      <c r="K127" s="32"/>
      <c r="L127" s="33" t="str">
        <f t="shared" si="23"/>
        <v/>
      </c>
      <c r="M127" s="33"/>
      <c r="N127" s="32"/>
      <c r="O127" s="32"/>
      <c r="P127" s="32"/>
      <c r="Q127" s="34">
        <f t="shared" si="24"/>
        <v>0</v>
      </c>
      <c r="R127" s="35">
        <f t="shared" si="28"/>
        <v>0</v>
      </c>
      <c r="S127" s="36">
        <f t="shared" si="31"/>
        <v>3641.0280000000007</v>
      </c>
      <c r="T127" s="37"/>
      <c r="U127" s="36" t="str">
        <f t="shared" si="27"/>
        <v/>
      </c>
      <c r="W127" s="36" t="str">
        <f t="shared" si="25"/>
        <v/>
      </c>
    </row>
    <row r="128" spans="1:23" ht="22.5" customHeight="1" x14ac:dyDescent="0.2">
      <c r="A128" s="25"/>
      <c r="B128" s="26" t="str">
        <f t="shared" si="26"/>
        <v/>
      </c>
      <c r="C128" s="27" t="str">
        <f ca="1">IF(OR($A128="Marine Nautique",$A128="Barques Base",$A128=""),"",OFFSET([1]Données!$R$1,COUNTIF($A$8:$A128,$A128)-1,0))</f>
        <v/>
      </c>
      <c r="D128" s="28"/>
      <c r="E128" s="29">
        <f t="shared" si="20"/>
        <v>0</v>
      </c>
      <c r="F128" s="29">
        <f t="shared" si="21"/>
        <v>1</v>
      </c>
      <c r="G128" s="29">
        <f t="shared" si="22"/>
        <v>52</v>
      </c>
      <c r="H128" s="40"/>
      <c r="I128" s="31">
        <f t="shared" si="30"/>
        <v>0</v>
      </c>
      <c r="J128" s="31">
        <f t="shared" si="29"/>
        <v>0</v>
      </c>
      <c r="K128" s="32"/>
      <c r="L128" s="33" t="str">
        <f t="shared" si="23"/>
        <v/>
      </c>
      <c r="M128" s="33"/>
      <c r="N128" s="32"/>
      <c r="O128" s="32"/>
      <c r="P128" s="32"/>
      <c r="Q128" s="34">
        <f t="shared" si="24"/>
        <v>0</v>
      </c>
      <c r="R128" s="35">
        <f t="shared" si="28"/>
        <v>0</v>
      </c>
      <c r="S128" s="36">
        <f t="shared" si="31"/>
        <v>3641.0280000000007</v>
      </c>
      <c r="T128" s="37"/>
      <c r="U128" s="36" t="str">
        <f t="shared" si="27"/>
        <v/>
      </c>
      <c r="W128" s="36" t="str">
        <f t="shared" si="25"/>
        <v/>
      </c>
    </row>
    <row r="129" spans="1:23" ht="22.5" customHeight="1" x14ac:dyDescent="0.2">
      <c r="A129" s="25"/>
      <c r="B129" s="26" t="str">
        <f t="shared" si="26"/>
        <v/>
      </c>
      <c r="C129" s="27" t="str">
        <f ca="1">IF(OR($A129="Marine Nautique",$A129="Barques Base",$A129=""),"",OFFSET([1]Données!$R$1,COUNTIF($A$8:$A129,$A129)-1,0))</f>
        <v/>
      </c>
      <c r="D129" s="28"/>
      <c r="E129" s="29">
        <f t="shared" si="20"/>
        <v>0</v>
      </c>
      <c r="F129" s="29">
        <f t="shared" si="21"/>
        <v>1</v>
      </c>
      <c r="G129" s="29">
        <f t="shared" si="22"/>
        <v>52</v>
      </c>
      <c r="H129" s="40"/>
      <c r="I129" s="31">
        <f t="shared" si="30"/>
        <v>0</v>
      </c>
      <c r="J129" s="31">
        <f t="shared" si="29"/>
        <v>0</v>
      </c>
      <c r="K129" s="32"/>
      <c r="L129" s="33" t="str">
        <f t="shared" si="23"/>
        <v/>
      </c>
      <c r="M129" s="33"/>
      <c r="N129" s="32"/>
      <c r="O129" s="32"/>
      <c r="P129" s="32"/>
      <c r="Q129" s="34">
        <f t="shared" si="24"/>
        <v>0</v>
      </c>
      <c r="R129" s="35">
        <f t="shared" si="28"/>
        <v>0</v>
      </c>
      <c r="S129" s="36">
        <f t="shared" si="31"/>
        <v>3641.0280000000007</v>
      </c>
      <c r="T129" s="37"/>
      <c r="U129" s="36" t="str">
        <f t="shared" si="27"/>
        <v/>
      </c>
      <c r="W129" s="36" t="str">
        <f t="shared" si="25"/>
        <v/>
      </c>
    </row>
    <row r="130" spans="1:23" ht="22.5" customHeight="1" x14ac:dyDescent="0.2">
      <c r="A130" s="25"/>
      <c r="B130" s="26" t="str">
        <f t="shared" si="26"/>
        <v/>
      </c>
      <c r="C130" s="27" t="str">
        <f ca="1">IF(OR($A130="Marine Nautique",$A130="Barques Base",$A130=""),"",OFFSET([1]Données!$R$1,COUNTIF($A$8:$A130,$A130)-1,0))</f>
        <v/>
      </c>
      <c r="D130" s="28"/>
      <c r="E130" s="29">
        <f t="shared" si="20"/>
        <v>0</v>
      </c>
      <c r="F130" s="29">
        <f t="shared" si="21"/>
        <v>1</v>
      </c>
      <c r="G130" s="29">
        <f t="shared" si="22"/>
        <v>52</v>
      </c>
      <c r="H130" s="40"/>
      <c r="I130" s="31">
        <f t="shared" si="30"/>
        <v>0</v>
      </c>
      <c r="J130" s="31">
        <f t="shared" si="29"/>
        <v>0</v>
      </c>
      <c r="K130" s="32"/>
      <c r="L130" s="33" t="str">
        <f t="shared" si="23"/>
        <v/>
      </c>
      <c r="M130" s="33"/>
      <c r="N130" s="32"/>
      <c r="O130" s="32"/>
      <c r="P130" s="32"/>
      <c r="Q130" s="34">
        <f t="shared" si="24"/>
        <v>0</v>
      </c>
      <c r="R130" s="35">
        <f t="shared" si="28"/>
        <v>0</v>
      </c>
      <c r="S130" s="36">
        <f t="shared" si="31"/>
        <v>3641.0280000000007</v>
      </c>
      <c r="T130" s="37"/>
      <c r="U130" s="36" t="str">
        <f t="shared" si="27"/>
        <v/>
      </c>
      <c r="W130" s="36" t="str">
        <f t="shared" si="25"/>
        <v/>
      </c>
    </row>
    <row r="131" spans="1:23" ht="22.5" customHeight="1" x14ac:dyDescent="0.2">
      <c r="A131" s="25"/>
      <c r="B131" s="26" t="str">
        <f t="shared" si="26"/>
        <v/>
      </c>
      <c r="C131" s="27" t="str">
        <f ca="1">IF(OR($A131="Marine Nautique",$A131="Barques Base",$A131=""),"",OFFSET([1]Données!$R$1,COUNTIF($A$8:$A131,$A131)-1,0))</f>
        <v/>
      </c>
      <c r="D131" s="28"/>
      <c r="E131" s="29">
        <f t="shared" si="20"/>
        <v>0</v>
      </c>
      <c r="F131" s="29">
        <f t="shared" si="21"/>
        <v>1</v>
      </c>
      <c r="G131" s="29">
        <f t="shared" si="22"/>
        <v>52</v>
      </c>
      <c r="H131" s="40"/>
      <c r="I131" s="31">
        <f t="shared" si="30"/>
        <v>0</v>
      </c>
      <c r="J131" s="31">
        <f t="shared" si="29"/>
        <v>0</v>
      </c>
      <c r="K131" s="32"/>
      <c r="L131" s="33" t="str">
        <f t="shared" si="23"/>
        <v/>
      </c>
      <c r="M131" s="33"/>
      <c r="N131" s="32"/>
      <c r="O131" s="32"/>
      <c r="P131" s="32"/>
      <c r="Q131" s="34">
        <f t="shared" si="24"/>
        <v>0</v>
      </c>
      <c r="R131" s="35">
        <f t="shared" si="28"/>
        <v>0</v>
      </c>
      <c r="S131" s="36">
        <f t="shared" si="31"/>
        <v>3641.0280000000007</v>
      </c>
      <c r="T131" s="37"/>
      <c r="U131" s="36" t="str">
        <f t="shared" si="27"/>
        <v/>
      </c>
      <c r="W131" s="36" t="str">
        <f t="shared" si="25"/>
        <v/>
      </c>
    </row>
    <row r="132" spans="1:23" ht="22.5" customHeight="1" x14ac:dyDescent="0.2">
      <c r="A132" s="25"/>
      <c r="B132" s="26" t="str">
        <f t="shared" si="26"/>
        <v/>
      </c>
      <c r="C132" s="27" t="str">
        <f ca="1">IF(OR($A132="Marine Nautique",$A132="Barques Base",$A132=""),"",OFFSET([1]Données!$R$1,COUNTIF($A$8:$A132,$A132)-1,0))</f>
        <v/>
      </c>
      <c r="D132" s="28"/>
      <c r="E132" s="29">
        <f t="shared" si="20"/>
        <v>0</v>
      </c>
      <c r="F132" s="29">
        <f t="shared" si="21"/>
        <v>1</v>
      </c>
      <c r="G132" s="29">
        <f t="shared" si="22"/>
        <v>52</v>
      </c>
      <c r="H132" s="40"/>
      <c r="I132" s="31">
        <f t="shared" si="30"/>
        <v>0</v>
      </c>
      <c r="J132" s="31">
        <f t="shared" si="29"/>
        <v>0</v>
      </c>
      <c r="K132" s="32"/>
      <c r="L132" s="33" t="str">
        <f t="shared" si="23"/>
        <v/>
      </c>
      <c r="M132" s="33"/>
      <c r="N132" s="32"/>
      <c r="O132" s="32"/>
      <c r="P132" s="32"/>
      <c r="Q132" s="34">
        <f t="shared" si="24"/>
        <v>0</v>
      </c>
      <c r="R132" s="35">
        <f t="shared" si="28"/>
        <v>0</v>
      </c>
      <c r="S132" s="36">
        <f t="shared" si="31"/>
        <v>3641.0280000000007</v>
      </c>
      <c r="T132" s="37"/>
      <c r="U132" s="36" t="str">
        <f t="shared" si="27"/>
        <v/>
      </c>
      <c r="W132" s="36" t="str">
        <f t="shared" si="25"/>
        <v/>
      </c>
    </row>
    <row r="133" spans="1:23" ht="22.5" customHeight="1" x14ac:dyDescent="0.2">
      <c r="A133" s="25"/>
      <c r="B133" s="26" t="str">
        <f t="shared" si="26"/>
        <v/>
      </c>
      <c r="C133" s="27" t="str">
        <f ca="1">IF(OR($A133="Marine Nautique",$A133="Barques Base",$A133=""),"",OFFSET([1]Données!$R$1,COUNTIF($A$8:$A133,$A133)-1,0))</f>
        <v/>
      </c>
      <c r="D133" s="28"/>
      <c r="E133" s="29">
        <f t="shared" si="20"/>
        <v>0</v>
      </c>
      <c r="F133" s="29">
        <f t="shared" si="21"/>
        <v>1</v>
      </c>
      <c r="G133" s="29">
        <f t="shared" si="22"/>
        <v>52</v>
      </c>
      <c r="H133" s="40"/>
      <c r="I133" s="31">
        <f t="shared" si="30"/>
        <v>0</v>
      </c>
      <c r="J133" s="31">
        <f t="shared" si="29"/>
        <v>0</v>
      </c>
      <c r="K133" s="32"/>
      <c r="L133" s="33" t="str">
        <f t="shared" si="23"/>
        <v/>
      </c>
      <c r="M133" s="33"/>
      <c r="N133" s="32"/>
      <c r="O133" s="32"/>
      <c r="P133" s="32"/>
      <c r="Q133" s="34">
        <f t="shared" si="24"/>
        <v>0</v>
      </c>
      <c r="R133" s="35">
        <f t="shared" si="28"/>
        <v>0</v>
      </c>
      <c r="S133" s="36">
        <f t="shared" si="31"/>
        <v>3641.0280000000007</v>
      </c>
      <c r="T133" s="37"/>
      <c r="U133" s="36" t="str">
        <f t="shared" si="27"/>
        <v/>
      </c>
      <c r="W133" s="36" t="str">
        <f t="shared" si="25"/>
        <v/>
      </c>
    </row>
    <row r="134" spans="1:23" ht="22.5" customHeight="1" x14ac:dyDescent="0.2">
      <c r="A134" s="25"/>
      <c r="B134" s="26" t="str">
        <f t="shared" si="26"/>
        <v/>
      </c>
      <c r="C134" s="27" t="str">
        <f ca="1">IF(OR($A134="Marine Nautique",$A134="Barques Base",$A134=""),"",OFFSET([1]Données!$R$1,COUNTIF($A$8:$A134,$A134)-1,0))</f>
        <v/>
      </c>
      <c r="D134" s="28"/>
      <c r="E134" s="29">
        <f t="shared" si="20"/>
        <v>0</v>
      </c>
      <c r="F134" s="29">
        <f t="shared" si="21"/>
        <v>1</v>
      </c>
      <c r="G134" s="29">
        <f t="shared" si="22"/>
        <v>52</v>
      </c>
      <c r="H134" s="40"/>
      <c r="I134" s="31">
        <f t="shared" si="30"/>
        <v>0</v>
      </c>
      <c r="J134" s="31">
        <f t="shared" si="29"/>
        <v>0</v>
      </c>
      <c r="K134" s="32"/>
      <c r="L134" s="33" t="str">
        <f t="shared" si="23"/>
        <v/>
      </c>
      <c r="M134" s="33"/>
      <c r="N134" s="32"/>
      <c r="O134" s="32"/>
      <c r="P134" s="32"/>
      <c r="Q134" s="34">
        <f t="shared" si="24"/>
        <v>0</v>
      </c>
      <c r="R134" s="35">
        <f t="shared" si="28"/>
        <v>0</v>
      </c>
      <c r="S134" s="36">
        <f t="shared" si="31"/>
        <v>3641.0280000000007</v>
      </c>
      <c r="T134" s="37"/>
      <c r="U134" s="36" t="str">
        <f t="shared" si="27"/>
        <v/>
      </c>
      <c r="W134" s="36" t="str">
        <f t="shared" si="25"/>
        <v/>
      </c>
    </row>
    <row r="135" spans="1:23" ht="22.5" customHeight="1" x14ac:dyDescent="0.2">
      <c r="A135" s="25"/>
      <c r="B135" s="26" t="str">
        <f t="shared" si="26"/>
        <v/>
      </c>
      <c r="C135" s="27" t="str">
        <f ca="1">IF(OR($A135="Marine Nautique",$A135="Barques Base",$A135=""),"",OFFSET([1]Données!$R$1,COUNTIF($A$8:$A135,$A135)-1,0))</f>
        <v/>
      </c>
      <c r="D135" s="28"/>
      <c r="E135" s="29">
        <f t="shared" si="20"/>
        <v>0</v>
      </c>
      <c r="F135" s="29">
        <f t="shared" si="21"/>
        <v>1</v>
      </c>
      <c r="G135" s="29">
        <f t="shared" si="22"/>
        <v>52</v>
      </c>
      <c r="H135" s="40"/>
      <c r="I135" s="31">
        <f t="shared" si="30"/>
        <v>0</v>
      </c>
      <c r="J135" s="31">
        <f t="shared" si="29"/>
        <v>0</v>
      </c>
      <c r="K135" s="32"/>
      <c r="L135" s="33" t="str">
        <f t="shared" si="23"/>
        <v/>
      </c>
      <c r="M135" s="33"/>
      <c r="N135" s="32"/>
      <c r="O135" s="32"/>
      <c r="P135" s="32"/>
      <c r="Q135" s="34">
        <f t="shared" si="24"/>
        <v>0</v>
      </c>
      <c r="R135" s="35">
        <f t="shared" si="28"/>
        <v>0</v>
      </c>
      <c r="S135" s="36">
        <f t="shared" si="31"/>
        <v>3641.0280000000007</v>
      </c>
      <c r="T135" s="37"/>
      <c r="U135" s="36" t="str">
        <f t="shared" si="27"/>
        <v/>
      </c>
      <c r="W135" s="36" t="str">
        <f t="shared" si="25"/>
        <v/>
      </c>
    </row>
    <row r="136" spans="1:23" ht="22.5" customHeight="1" x14ac:dyDescent="0.2">
      <c r="A136" s="25"/>
      <c r="B136" s="26" t="str">
        <f t="shared" si="26"/>
        <v/>
      </c>
      <c r="C136" s="27" t="str">
        <f ca="1">IF(OR($A136="Marine Nautique",$A136="Barques Base",$A136=""),"",OFFSET([1]Données!$R$1,COUNTIF($A$8:$A136,$A136)-1,0))</f>
        <v/>
      </c>
      <c r="D136" s="28"/>
      <c r="E136" s="29">
        <f t="shared" ref="E136:E199" si="32">DAY(D136)</f>
        <v>0</v>
      </c>
      <c r="F136" s="29">
        <f t="shared" ref="F136:F199" si="33">MONTH(D136)</f>
        <v>1</v>
      </c>
      <c r="G136" s="29">
        <f t="shared" ref="G136:G199" si="34">_xlfn.ISOWEEKNUM(D136)</f>
        <v>52</v>
      </c>
      <c r="H136" s="40"/>
      <c r="I136" s="31">
        <f t="shared" si="30"/>
        <v>0</v>
      </c>
      <c r="J136" s="31">
        <f t="shared" si="29"/>
        <v>0</v>
      </c>
      <c r="K136" s="32"/>
      <c r="L136" s="33" t="str">
        <f t="shared" ref="L136:L199" si="35">IF($K136="","","N° chèq.")</f>
        <v/>
      </c>
      <c r="M136" s="33"/>
      <c r="N136" s="32"/>
      <c r="O136" s="32"/>
      <c r="P136" s="32"/>
      <c r="Q136" s="34">
        <f t="shared" ref="Q136:Q199" si="36">K136+N136+O136+P136</f>
        <v>0</v>
      </c>
      <c r="R136" s="35">
        <f t="shared" si="28"/>
        <v>0</v>
      </c>
      <c r="S136" s="36">
        <f t="shared" si="31"/>
        <v>3641.0280000000007</v>
      </c>
      <c r="T136" s="37"/>
      <c r="U136" s="36" t="str">
        <f t="shared" si="27"/>
        <v/>
      </c>
      <c r="W136" s="36" t="str">
        <f t="shared" ref="W136:W199" si="37">IF($T136="","",IF($T136-$S136=$S136,"",$T136-$S136))</f>
        <v/>
      </c>
    </row>
    <row r="137" spans="1:23" ht="22.5" customHeight="1" x14ac:dyDescent="0.2">
      <c r="A137" s="25"/>
      <c r="B137" s="26" t="str">
        <f t="shared" ref="B137:B200" si="38">IF(A137="Bateaux","Nom ?","")</f>
        <v/>
      </c>
      <c r="C137" s="27" t="str">
        <f ca="1">IF(OR($A137="Marine Nautique",$A137="Barques Base",$A137=""),"",OFFSET([1]Données!$R$1,COUNTIF($A$8:$A137,$A137)-1,0))</f>
        <v/>
      </c>
      <c r="D137" s="28"/>
      <c r="E137" s="29">
        <f t="shared" si="32"/>
        <v>0</v>
      </c>
      <c r="F137" s="29">
        <f t="shared" si="33"/>
        <v>1</v>
      </c>
      <c r="G137" s="29">
        <f t="shared" si="34"/>
        <v>52</v>
      </c>
      <c r="H137" s="40"/>
      <c r="I137" s="31">
        <f t="shared" si="30"/>
        <v>0</v>
      </c>
      <c r="J137" s="31">
        <f t="shared" si="29"/>
        <v>0</v>
      </c>
      <c r="K137" s="32"/>
      <c r="L137" s="33" t="str">
        <f t="shared" si="35"/>
        <v/>
      </c>
      <c r="M137" s="33"/>
      <c r="N137" s="32"/>
      <c r="O137" s="32"/>
      <c r="P137" s="32"/>
      <c r="Q137" s="34">
        <f t="shared" si="36"/>
        <v>0</v>
      </c>
      <c r="R137" s="35">
        <f t="shared" si="28"/>
        <v>0</v>
      </c>
      <c r="S137" s="36">
        <f t="shared" si="31"/>
        <v>3641.0280000000007</v>
      </c>
      <c r="T137" s="37"/>
      <c r="U137" s="36" t="str">
        <f t="shared" ref="U137:U200" si="39">IF($T137="","",IF($T137-$S137&gt;=-50,"",$T137-$S137))</f>
        <v/>
      </c>
      <c r="W137" s="36" t="str">
        <f t="shared" si="37"/>
        <v/>
      </c>
    </row>
    <row r="138" spans="1:23" ht="22.5" customHeight="1" x14ac:dyDescent="0.2">
      <c r="A138" s="25"/>
      <c r="B138" s="26" t="str">
        <f t="shared" si="38"/>
        <v/>
      </c>
      <c r="C138" s="27" t="str">
        <f ca="1">IF(OR($A138="Marine Nautique",$A138="Barques Base",$A138=""),"",OFFSET([1]Données!$R$1,COUNTIF($A$8:$A138,$A138)-1,0))</f>
        <v/>
      </c>
      <c r="D138" s="28"/>
      <c r="E138" s="29">
        <f t="shared" si="32"/>
        <v>0</v>
      </c>
      <c r="F138" s="29">
        <f t="shared" si="33"/>
        <v>1</v>
      </c>
      <c r="G138" s="29">
        <f t="shared" si="34"/>
        <v>52</v>
      </c>
      <c r="H138" s="40"/>
      <c r="I138" s="31">
        <f t="shared" si="30"/>
        <v>0</v>
      </c>
      <c r="J138" s="31">
        <f t="shared" si="29"/>
        <v>0</v>
      </c>
      <c r="K138" s="32"/>
      <c r="L138" s="33" t="str">
        <f t="shared" si="35"/>
        <v/>
      </c>
      <c r="M138" s="33"/>
      <c r="N138" s="32"/>
      <c r="O138" s="32"/>
      <c r="P138" s="32"/>
      <c r="Q138" s="34">
        <f t="shared" si="36"/>
        <v>0</v>
      </c>
      <c r="R138" s="35">
        <f t="shared" si="28"/>
        <v>0</v>
      </c>
      <c r="S138" s="36">
        <f t="shared" si="31"/>
        <v>3641.0280000000007</v>
      </c>
      <c r="T138" s="37"/>
      <c r="U138" s="36" t="str">
        <f t="shared" si="39"/>
        <v/>
      </c>
      <c r="W138" s="36" t="str">
        <f t="shared" si="37"/>
        <v/>
      </c>
    </row>
    <row r="139" spans="1:23" ht="22.5" customHeight="1" x14ac:dyDescent="0.2">
      <c r="A139" s="25"/>
      <c r="B139" s="26" t="str">
        <f t="shared" si="38"/>
        <v/>
      </c>
      <c r="C139" s="27" t="str">
        <f ca="1">IF(OR($A139="Marine Nautique",$A139="Barques Base",$A139=""),"",OFFSET([1]Données!$R$1,COUNTIF($A$8:$A139,$A139)-1,0))</f>
        <v/>
      </c>
      <c r="D139" s="28"/>
      <c r="E139" s="29">
        <f t="shared" si="32"/>
        <v>0</v>
      </c>
      <c r="F139" s="29">
        <f t="shared" si="33"/>
        <v>1</v>
      </c>
      <c r="G139" s="29">
        <f t="shared" si="34"/>
        <v>52</v>
      </c>
      <c r="H139" s="40"/>
      <c r="I139" s="31">
        <f t="shared" si="30"/>
        <v>0</v>
      </c>
      <c r="J139" s="31">
        <f t="shared" si="29"/>
        <v>0</v>
      </c>
      <c r="K139" s="32"/>
      <c r="L139" s="33" t="str">
        <f t="shared" si="35"/>
        <v/>
      </c>
      <c r="M139" s="33"/>
      <c r="N139" s="32"/>
      <c r="O139" s="32"/>
      <c r="P139" s="32"/>
      <c r="Q139" s="34">
        <f t="shared" si="36"/>
        <v>0</v>
      </c>
      <c r="R139" s="35">
        <f t="shared" ref="R139:R202" si="40">IF(ISERROR($Q139-$J129),,$Q139-$J139)</f>
        <v>0</v>
      </c>
      <c r="S139" s="36">
        <f t="shared" si="31"/>
        <v>3641.0280000000007</v>
      </c>
      <c r="T139" s="37"/>
      <c r="U139" s="36" t="str">
        <f t="shared" si="39"/>
        <v/>
      </c>
      <c r="W139" s="36" t="str">
        <f t="shared" si="37"/>
        <v/>
      </c>
    </row>
    <row r="140" spans="1:23" ht="22.5" customHeight="1" x14ac:dyDescent="0.2">
      <c r="A140" s="25"/>
      <c r="B140" s="26" t="str">
        <f t="shared" si="38"/>
        <v/>
      </c>
      <c r="C140" s="27" t="str">
        <f ca="1">IF(OR($A140="Marine Nautique",$A140="Barques Base",$A140=""),"",OFFSET([1]Données!$R$1,COUNTIF($A$8:$A140,$A140)-1,0))</f>
        <v/>
      </c>
      <c r="D140" s="28"/>
      <c r="E140" s="29">
        <f t="shared" si="32"/>
        <v>0</v>
      </c>
      <c r="F140" s="29">
        <f t="shared" si="33"/>
        <v>1</v>
      </c>
      <c r="G140" s="29">
        <f t="shared" si="34"/>
        <v>52</v>
      </c>
      <c r="H140" s="40"/>
      <c r="I140" s="31">
        <f t="shared" si="30"/>
        <v>0</v>
      </c>
      <c r="J140" s="31">
        <f t="shared" si="29"/>
        <v>0</v>
      </c>
      <c r="K140" s="32"/>
      <c r="L140" s="33" t="str">
        <f t="shared" si="35"/>
        <v/>
      </c>
      <c r="M140" s="33"/>
      <c r="N140" s="32"/>
      <c r="O140" s="32"/>
      <c r="P140" s="32"/>
      <c r="Q140" s="34">
        <f t="shared" si="36"/>
        <v>0</v>
      </c>
      <c r="R140" s="35">
        <f t="shared" si="40"/>
        <v>0</v>
      </c>
      <c r="S140" s="36">
        <f t="shared" si="31"/>
        <v>3641.0280000000007</v>
      </c>
      <c r="T140" s="37"/>
      <c r="U140" s="36" t="str">
        <f t="shared" si="39"/>
        <v/>
      </c>
      <c r="W140" s="36" t="str">
        <f t="shared" si="37"/>
        <v/>
      </c>
    </row>
    <row r="141" spans="1:23" ht="22.5" customHeight="1" x14ac:dyDescent="0.2">
      <c r="A141" s="25"/>
      <c r="B141" s="26" t="str">
        <f t="shared" si="38"/>
        <v/>
      </c>
      <c r="C141" s="27" t="str">
        <f ca="1">IF(OR($A141="Marine Nautique",$A141="Barques Base",$A141=""),"",OFFSET([1]Données!$R$1,COUNTIF($A$8:$A141,$A141)-1,0))</f>
        <v/>
      </c>
      <c r="D141" s="28"/>
      <c r="E141" s="29">
        <f t="shared" si="32"/>
        <v>0</v>
      </c>
      <c r="F141" s="29">
        <f t="shared" si="33"/>
        <v>1</v>
      </c>
      <c r="G141" s="29">
        <f t="shared" si="34"/>
        <v>52</v>
      </c>
      <c r="H141" s="40"/>
      <c r="I141" s="31">
        <f t="shared" si="30"/>
        <v>0</v>
      </c>
      <c r="J141" s="31">
        <f t="shared" si="29"/>
        <v>0</v>
      </c>
      <c r="K141" s="32"/>
      <c r="L141" s="33" t="str">
        <f t="shared" si="35"/>
        <v/>
      </c>
      <c r="M141" s="33"/>
      <c r="N141" s="32"/>
      <c r="O141" s="32"/>
      <c r="P141" s="32"/>
      <c r="Q141" s="34">
        <f t="shared" si="36"/>
        <v>0</v>
      </c>
      <c r="R141" s="35">
        <f t="shared" si="40"/>
        <v>0</v>
      </c>
      <c r="S141" s="36">
        <f t="shared" si="31"/>
        <v>3641.0280000000007</v>
      </c>
      <c r="T141" s="37"/>
      <c r="U141" s="36" t="str">
        <f t="shared" si="39"/>
        <v/>
      </c>
      <c r="W141" s="36" t="str">
        <f t="shared" si="37"/>
        <v/>
      </c>
    </row>
    <row r="142" spans="1:23" ht="22.5" customHeight="1" x14ac:dyDescent="0.2">
      <c r="A142" s="25"/>
      <c r="B142" s="26" t="str">
        <f t="shared" si="38"/>
        <v/>
      </c>
      <c r="C142" s="27" t="str">
        <f ca="1">IF(OR($A142="Marine Nautique",$A142="Barques Base",$A142=""),"",OFFSET([1]Données!$R$1,COUNTIF($A$8:$A142,$A142)-1,0))</f>
        <v/>
      </c>
      <c r="D142" s="28"/>
      <c r="E142" s="29">
        <f t="shared" si="32"/>
        <v>0</v>
      </c>
      <c r="F142" s="29">
        <f t="shared" si="33"/>
        <v>1</v>
      </c>
      <c r="G142" s="29">
        <f t="shared" si="34"/>
        <v>52</v>
      </c>
      <c r="H142" s="40"/>
      <c r="I142" s="31">
        <f t="shared" si="30"/>
        <v>0</v>
      </c>
      <c r="J142" s="31">
        <f t="shared" si="29"/>
        <v>0</v>
      </c>
      <c r="K142" s="32"/>
      <c r="L142" s="33" t="str">
        <f t="shared" si="35"/>
        <v/>
      </c>
      <c r="M142" s="33"/>
      <c r="N142" s="32"/>
      <c r="O142" s="32"/>
      <c r="P142" s="32"/>
      <c r="Q142" s="34">
        <f t="shared" si="36"/>
        <v>0</v>
      </c>
      <c r="R142" s="35">
        <f t="shared" si="40"/>
        <v>0</v>
      </c>
      <c r="S142" s="36">
        <f t="shared" si="31"/>
        <v>3641.0280000000007</v>
      </c>
      <c r="T142" s="37"/>
      <c r="U142" s="36" t="str">
        <f t="shared" si="39"/>
        <v/>
      </c>
      <c r="W142" s="36" t="str">
        <f t="shared" si="37"/>
        <v/>
      </c>
    </row>
    <row r="143" spans="1:23" ht="22.5" customHeight="1" x14ac:dyDescent="0.2">
      <c r="A143" s="25"/>
      <c r="B143" s="26" t="str">
        <f t="shared" si="38"/>
        <v/>
      </c>
      <c r="C143" s="27" t="str">
        <f ca="1">IF(OR($A143="Marine Nautique",$A143="Barques Base",$A143=""),"",OFFSET([1]Données!$R$1,COUNTIF($A$8:$A143,$A143)-1,0))</f>
        <v/>
      </c>
      <c r="D143" s="28"/>
      <c r="E143" s="29">
        <f t="shared" si="32"/>
        <v>0</v>
      </c>
      <c r="F143" s="29">
        <f t="shared" si="33"/>
        <v>1</v>
      </c>
      <c r="G143" s="29">
        <f t="shared" si="34"/>
        <v>52</v>
      </c>
      <c r="H143" s="40"/>
      <c r="I143" s="31">
        <f t="shared" si="30"/>
        <v>0</v>
      </c>
      <c r="J143" s="31">
        <f t="shared" si="29"/>
        <v>0</v>
      </c>
      <c r="K143" s="32"/>
      <c r="L143" s="33" t="str">
        <f t="shared" si="35"/>
        <v/>
      </c>
      <c r="M143" s="33"/>
      <c r="N143" s="32"/>
      <c r="O143" s="32"/>
      <c r="P143" s="32"/>
      <c r="Q143" s="34">
        <f t="shared" si="36"/>
        <v>0</v>
      </c>
      <c r="R143" s="35">
        <f t="shared" si="40"/>
        <v>0</v>
      </c>
      <c r="S143" s="36">
        <f t="shared" si="31"/>
        <v>3641.0280000000007</v>
      </c>
      <c r="T143" s="37"/>
      <c r="U143" s="36" t="str">
        <f t="shared" si="39"/>
        <v/>
      </c>
      <c r="W143" s="36" t="str">
        <f t="shared" si="37"/>
        <v/>
      </c>
    </row>
    <row r="144" spans="1:23" ht="22.5" customHeight="1" x14ac:dyDescent="0.2">
      <c r="A144" s="25"/>
      <c r="B144" s="26" t="str">
        <f t="shared" si="38"/>
        <v/>
      </c>
      <c r="C144" s="27" t="str">
        <f ca="1">IF(OR($A144="Marine Nautique",$A144="Barques Base",$A144=""),"",OFFSET([1]Données!$R$1,COUNTIF($A$8:$A144,$A144)-1,0))</f>
        <v/>
      </c>
      <c r="D144" s="28"/>
      <c r="E144" s="29">
        <f t="shared" si="32"/>
        <v>0</v>
      </c>
      <c r="F144" s="29">
        <f t="shared" si="33"/>
        <v>1</v>
      </c>
      <c r="G144" s="29">
        <f t="shared" si="34"/>
        <v>52</v>
      </c>
      <c r="H144" s="40"/>
      <c r="I144" s="31">
        <f t="shared" si="30"/>
        <v>0</v>
      </c>
      <c r="J144" s="31">
        <f t="shared" si="29"/>
        <v>0</v>
      </c>
      <c r="K144" s="32"/>
      <c r="L144" s="33" t="str">
        <f t="shared" si="35"/>
        <v/>
      </c>
      <c r="M144" s="33"/>
      <c r="N144" s="32"/>
      <c r="O144" s="32"/>
      <c r="P144" s="32"/>
      <c r="Q144" s="34">
        <f t="shared" si="36"/>
        <v>0</v>
      </c>
      <c r="R144" s="35">
        <f t="shared" si="40"/>
        <v>0</v>
      </c>
      <c r="S144" s="36">
        <f t="shared" si="31"/>
        <v>3641.0280000000007</v>
      </c>
      <c r="T144" s="37"/>
      <c r="U144" s="36" t="str">
        <f t="shared" si="39"/>
        <v/>
      </c>
      <c r="W144" s="36" t="str">
        <f t="shared" si="37"/>
        <v/>
      </c>
    </row>
    <row r="145" spans="1:23" ht="22.5" customHeight="1" x14ac:dyDescent="0.2">
      <c r="A145" s="25"/>
      <c r="B145" s="26" t="str">
        <f t="shared" si="38"/>
        <v/>
      </c>
      <c r="C145" s="27" t="str">
        <f ca="1">IF(OR($A145="Marine Nautique",$A145="Barques Base",$A145=""),"",OFFSET([1]Données!$R$1,COUNTIF($A$8:$A145,$A145)-1,0))</f>
        <v/>
      </c>
      <c r="D145" s="28"/>
      <c r="E145" s="29">
        <f t="shared" si="32"/>
        <v>0</v>
      </c>
      <c r="F145" s="29">
        <f t="shared" si="33"/>
        <v>1</v>
      </c>
      <c r="G145" s="29">
        <f t="shared" si="34"/>
        <v>52</v>
      </c>
      <c r="H145" s="40"/>
      <c r="I145" s="31">
        <f t="shared" si="30"/>
        <v>0</v>
      </c>
      <c r="J145" s="31">
        <f t="shared" ref="J145:J206" si="41">IF(ISERROR(ROUND(I145,2)),,ROUND(I145,2))</f>
        <v>0</v>
      </c>
      <c r="K145" s="32"/>
      <c r="L145" s="33" t="str">
        <f t="shared" si="35"/>
        <v/>
      </c>
      <c r="M145" s="33"/>
      <c r="N145" s="32"/>
      <c r="O145" s="32"/>
      <c r="P145" s="32"/>
      <c r="Q145" s="34">
        <f t="shared" si="36"/>
        <v>0</v>
      </c>
      <c r="R145" s="35">
        <f t="shared" si="40"/>
        <v>0</v>
      </c>
      <c r="S145" s="36">
        <f t="shared" si="31"/>
        <v>3641.0280000000007</v>
      </c>
      <c r="T145" s="37"/>
      <c r="U145" s="36" t="str">
        <f t="shared" si="39"/>
        <v/>
      </c>
      <c r="W145" s="36" t="str">
        <f t="shared" si="37"/>
        <v/>
      </c>
    </row>
    <row r="146" spans="1:23" ht="22.5" customHeight="1" x14ac:dyDescent="0.2">
      <c r="A146" s="25"/>
      <c r="B146" s="26" t="str">
        <f t="shared" si="38"/>
        <v/>
      </c>
      <c r="C146" s="27" t="str">
        <f ca="1">IF(OR($A146="Marine Nautique",$A146="Barques Base",$A146=""),"",OFFSET([1]Données!$R$1,COUNTIF($A$8:$A146,$A146)-1,0))</f>
        <v/>
      </c>
      <c r="D146" s="28"/>
      <c r="E146" s="29">
        <f t="shared" si="32"/>
        <v>0</v>
      </c>
      <c r="F146" s="29">
        <f t="shared" si="33"/>
        <v>1</v>
      </c>
      <c r="G146" s="29">
        <f t="shared" si="34"/>
        <v>52</v>
      </c>
      <c r="H146" s="40"/>
      <c r="I146" s="31">
        <f t="shared" si="30"/>
        <v>0</v>
      </c>
      <c r="J146" s="31">
        <f t="shared" si="41"/>
        <v>0</v>
      </c>
      <c r="K146" s="32"/>
      <c r="L146" s="33" t="str">
        <f t="shared" si="35"/>
        <v/>
      </c>
      <c r="M146" s="33"/>
      <c r="N146" s="32"/>
      <c r="O146" s="32"/>
      <c r="P146" s="32"/>
      <c r="Q146" s="34">
        <f t="shared" si="36"/>
        <v>0</v>
      </c>
      <c r="R146" s="35">
        <f t="shared" si="40"/>
        <v>0</v>
      </c>
      <c r="S146" s="36">
        <f t="shared" si="31"/>
        <v>3641.0280000000007</v>
      </c>
      <c r="T146" s="37"/>
      <c r="U146" s="36" t="str">
        <f t="shared" si="39"/>
        <v/>
      </c>
      <c r="W146" s="36" t="str">
        <f t="shared" si="37"/>
        <v/>
      </c>
    </row>
    <row r="147" spans="1:23" ht="22.5" customHeight="1" x14ac:dyDescent="0.2">
      <c r="A147" s="25"/>
      <c r="B147" s="26" t="str">
        <f t="shared" si="38"/>
        <v/>
      </c>
      <c r="C147" s="27" t="str">
        <f ca="1">IF(OR($A147="Marine Nautique",$A147="Barques Base",$A147=""),"",OFFSET([1]Données!$R$1,COUNTIF($A$8:$A147,$A147)-1,0))</f>
        <v/>
      </c>
      <c r="D147" s="28"/>
      <c r="E147" s="29">
        <f t="shared" si="32"/>
        <v>0</v>
      </c>
      <c r="F147" s="29">
        <f t="shared" si="33"/>
        <v>1</v>
      </c>
      <c r="G147" s="29">
        <f t="shared" si="34"/>
        <v>52</v>
      </c>
      <c r="H147" s="40"/>
      <c r="I147" s="31">
        <f t="shared" si="30"/>
        <v>0</v>
      </c>
      <c r="J147" s="31">
        <f t="shared" si="41"/>
        <v>0</v>
      </c>
      <c r="K147" s="32"/>
      <c r="L147" s="33" t="str">
        <f t="shared" si="35"/>
        <v/>
      </c>
      <c r="M147" s="33"/>
      <c r="N147" s="32"/>
      <c r="O147" s="32"/>
      <c r="P147" s="32"/>
      <c r="Q147" s="34">
        <f t="shared" si="36"/>
        <v>0</v>
      </c>
      <c r="R147" s="35">
        <f t="shared" si="40"/>
        <v>0</v>
      </c>
      <c r="S147" s="36">
        <f t="shared" si="31"/>
        <v>3641.0280000000007</v>
      </c>
      <c r="T147" s="37"/>
      <c r="U147" s="36" t="str">
        <f t="shared" si="39"/>
        <v/>
      </c>
      <c r="W147" s="36" t="str">
        <f t="shared" si="37"/>
        <v/>
      </c>
    </row>
    <row r="148" spans="1:23" ht="22.5" customHeight="1" x14ac:dyDescent="0.2">
      <c r="A148" s="25"/>
      <c r="B148" s="26" t="str">
        <f t="shared" si="38"/>
        <v/>
      </c>
      <c r="C148" s="27" t="str">
        <f ca="1">IF(OR($A148="Marine Nautique",$A148="Barques Base",$A148=""),"",OFFSET([1]Données!$R$1,COUNTIF($A$8:$A148,$A148)-1,0))</f>
        <v/>
      </c>
      <c r="D148" s="28"/>
      <c r="E148" s="29">
        <f t="shared" si="32"/>
        <v>0</v>
      </c>
      <c r="F148" s="29">
        <f t="shared" si="33"/>
        <v>1</v>
      </c>
      <c r="G148" s="29">
        <f t="shared" si="34"/>
        <v>52</v>
      </c>
      <c r="H148" s="40"/>
      <c r="I148" s="31">
        <f t="shared" si="30"/>
        <v>0</v>
      </c>
      <c r="J148" s="31">
        <f t="shared" si="41"/>
        <v>0</v>
      </c>
      <c r="K148" s="32"/>
      <c r="L148" s="33" t="str">
        <f t="shared" si="35"/>
        <v/>
      </c>
      <c r="M148" s="33"/>
      <c r="N148" s="32"/>
      <c r="O148" s="32"/>
      <c r="P148" s="32"/>
      <c r="Q148" s="34">
        <f t="shared" si="36"/>
        <v>0</v>
      </c>
      <c r="R148" s="35">
        <f t="shared" si="40"/>
        <v>0</v>
      </c>
      <c r="S148" s="36">
        <f t="shared" si="31"/>
        <v>3641.0280000000007</v>
      </c>
      <c r="T148" s="37"/>
      <c r="U148" s="36" t="str">
        <f t="shared" si="39"/>
        <v/>
      </c>
      <c r="W148" s="36" t="str">
        <f t="shared" si="37"/>
        <v/>
      </c>
    </row>
    <row r="149" spans="1:23" ht="22.5" customHeight="1" x14ac:dyDescent="0.2">
      <c r="A149" s="25"/>
      <c r="B149" s="26" t="str">
        <f t="shared" si="38"/>
        <v/>
      </c>
      <c r="C149" s="27" t="str">
        <f ca="1">IF(OR($A149="Marine Nautique",$A149="Barques Base",$A149=""),"",OFFSET([1]Données!$R$1,COUNTIF($A$8:$A149,$A149)-1,0))</f>
        <v/>
      </c>
      <c r="D149" s="28"/>
      <c r="E149" s="29">
        <f t="shared" si="32"/>
        <v>0</v>
      </c>
      <c r="F149" s="29">
        <f t="shared" si="33"/>
        <v>1</v>
      </c>
      <c r="G149" s="29">
        <f t="shared" si="34"/>
        <v>52</v>
      </c>
      <c r="H149" s="40"/>
      <c r="I149" s="31">
        <f t="shared" si="30"/>
        <v>0</v>
      </c>
      <c r="J149" s="31">
        <f t="shared" si="41"/>
        <v>0</v>
      </c>
      <c r="K149" s="32"/>
      <c r="L149" s="33" t="str">
        <f t="shared" si="35"/>
        <v/>
      </c>
      <c r="M149" s="33"/>
      <c r="N149" s="32"/>
      <c r="O149" s="32"/>
      <c r="P149" s="32"/>
      <c r="Q149" s="34">
        <f t="shared" si="36"/>
        <v>0</v>
      </c>
      <c r="R149" s="35">
        <f t="shared" si="40"/>
        <v>0</v>
      </c>
      <c r="S149" s="36">
        <f t="shared" si="31"/>
        <v>3641.0280000000007</v>
      </c>
      <c r="T149" s="37"/>
      <c r="U149" s="36" t="str">
        <f t="shared" si="39"/>
        <v/>
      </c>
      <c r="W149" s="36" t="str">
        <f t="shared" si="37"/>
        <v/>
      </c>
    </row>
    <row r="150" spans="1:23" ht="22.5" customHeight="1" x14ac:dyDescent="0.2">
      <c r="A150" s="25"/>
      <c r="B150" s="26" t="str">
        <f t="shared" si="38"/>
        <v/>
      </c>
      <c r="C150" s="27" t="str">
        <f ca="1">IF(OR($A150="Marine Nautique",$A150="Barques Base",$A150=""),"",OFFSET([1]Données!$R$1,COUNTIF($A$8:$A150,$A150)-1,0))</f>
        <v/>
      </c>
      <c r="D150" s="28"/>
      <c r="E150" s="29">
        <f t="shared" si="32"/>
        <v>0</v>
      </c>
      <c r="F150" s="29">
        <f t="shared" si="33"/>
        <v>1</v>
      </c>
      <c r="G150" s="29">
        <f t="shared" si="34"/>
        <v>52</v>
      </c>
      <c r="H150" s="40"/>
      <c r="I150" s="31">
        <f t="shared" si="30"/>
        <v>0</v>
      </c>
      <c r="J150" s="31">
        <f t="shared" si="41"/>
        <v>0</v>
      </c>
      <c r="K150" s="32"/>
      <c r="L150" s="33" t="str">
        <f t="shared" si="35"/>
        <v/>
      </c>
      <c r="M150" s="33"/>
      <c r="N150" s="32"/>
      <c r="O150" s="32"/>
      <c r="P150" s="32"/>
      <c r="Q150" s="34">
        <f t="shared" si="36"/>
        <v>0</v>
      </c>
      <c r="R150" s="35">
        <f t="shared" si="40"/>
        <v>0</v>
      </c>
      <c r="S150" s="36">
        <f t="shared" si="31"/>
        <v>3641.0280000000007</v>
      </c>
      <c r="T150" s="37"/>
      <c r="U150" s="36" t="str">
        <f t="shared" si="39"/>
        <v/>
      </c>
      <c r="W150" s="36" t="str">
        <f t="shared" si="37"/>
        <v/>
      </c>
    </row>
    <row r="151" spans="1:23" ht="22.5" customHeight="1" x14ac:dyDescent="0.2">
      <c r="A151" s="25"/>
      <c r="B151" s="26" t="str">
        <f t="shared" si="38"/>
        <v/>
      </c>
      <c r="C151" s="27" t="str">
        <f ca="1">IF(OR($A151="Marine Nautique",$A151="Barques Base",$A151=""),"",OFFSET([1]Données!$R$1,COUNTIF($A$8:$A151,$A151)-1,0))</f>
        <v/>
      </c>
      <c r="D151" s="28"/>
      <c r="E151" s="29">
        <f t="shared" si="32"/>
        <v>0</v>
      </c>
      <c r="F151" s="29">
        <f t="shared" si="33"/>
        <v>1</v>
      </c>
      <c r="G151" s="29">
        <f t="shared" si="34"/>
        <v>52</v>
      </c>
      <c r="H151" s="40"/>
      <c r="I151" s="31">
        <f t="shared" si="30"/>
        <v>0</v>
      </c>
      <c r="J151" s="31">
        <f t="shared" si="41"/>
        <v>0</v>
      </c>
      <c r="K151" s="32"/>
      <c r="L151" s="33" t="str">
        <f t="shared" si="35"/>
        <v/>
      </c>
      <c r="M151" s="33"/>
      <c r="N151" s="32"/>
      <c r="O151" s="32"/>
      <c r="P151" s="32"/>
      <c r="Q151" s="34">
        <f t="shared" si="36"/>
        <v>0</v>
      </c>
      <c r="R151" s="35">
        <f t="shared" si="40"/>
        <v>0</v>
      </c>
      <c r="S151" s="36">
        <f t="shared" si="31"/>
        <v>3641.0280000000007</v>
      </c>
      <c r="T151" s="37"/>
      <c r="U151" s="36" t="str">
        <f t="shared" si="39"/>
        <v/>
      </c>
      <c r="W151" s="36" t="str">
        <f t="shared" si="37"/>
        <v/>
      </c>
    </row>
    <row r="152" spans="1:23" ht="22.5" customHeight="1" x14ac:dyDescent="0.2">
      <c r="A152" s="25"/>
      <c r="B152" s="26" t="str">
        <f t="shared" si="38"/>
        <v/>
      </c>
      <c r="C152" s="27" t="str">
        <f ca="1">IF(OR($A152="Marine Nautique",$A152="Barques Base",$A152=""),"",OFFSET([1]Données!$R$1,COUNTIF($A$8:$A152,$A152)-1,0))</f>
        <v/>
      </c>
      <c r="D152" s="28"/>
      <c r="E152" s="29">
        <f t="shared" si="32"/>
        <v>0</v>
      </c>
      <c r="F152" s="29">
        <f t="shared" si="33"/>
        <v>1</v>
      </c>
      <c r="G152" s="29">
        <f t="shared" si="34"/>
        <v>52</v>
      </c>
      <c r="H152" s="40"/>
      <c r="I152" s="31">
        <f t="shared" si="30"/>
        <v>0</v>
      </c>
      <c r="J152" s="31">
        <f t="shared" si="41"/>
        <v>0</v>
      </c>
      <c r="K152" s="32"/>
      <c r="L152" s="33" t="str">
        <f t="shared" si="35"/>
        <v/>
      </c>
      <c r="M152" s="33"/>
      <c r="N152" s="32"/>
      <c r="O152" s="32"/>
      <c r="P152" s="32"/>
      <c r="Q152" s="34">
        <f t="shared" si="36"/>
        <v>0</v>
      </c>
      <c r="R152" s="35">
        <f t="shared" si="40"/>
        <v>0</v>
      </c>
      <c r="S152" s="36">
        <f t="shared" si="31"/>
        <v>3641.0280000000007</v>
      </c>
      <c r="T152" s="37"/>
      <c r="U152" s="36" t="str">
        <f t="shared" si="39"/>
        <v/>
      </c>
      <c r="W152" s="36" t="str">
        <f t="shared" si="37"/>
        <v/>
      </c>
    </row>
    <row r="153" spans="1:23" ht="22.5" customHeight="1" x14ac:dyDescent="0.2">
      <c r="A153" s="25"/>
      <c r="B153" s="26" t="str">
        <f t="shared" si="38"/>
        <v/>
      </c>
      <c r="C153" s="27" t="str">
        <f ca="1">IF(OR($A153="Marine Nautique",$A153="Barques Base",$A153=""),"",OFFSET([1]Données!$R$1,COUNTIF($A$8:$A153,$A153)-1,0))</f>
        <v/>
      </c>
      <c r="D153" s="28"/>
      <c r="E153" s="29">
        <f t="shared" si="32"/>
        <v>0</v>
      </c>
      <c r="F153" s="29">
        <f t="shared" si="33"/>
        <v>1</v>
      </c>
      <c r="G153" s="29">
        <f t="shared" si="34"/>
        <v>52</v>
      </c>
      <c r="H153" s="40"/>
      <c r="I153" s="31">
        <f t="shared" si="30"/>
        <v>0</v>
      </c>
      <c r="J153" s="31">
        <f t="shared" si="41"/>
        <v>0</v>
      </c>
      <c r="K153" s="32"/>
      <c r="L153" s="33" t="str">
        <f t="shared" si="35"/>
        <v/>
      </c>
      <c r="M153" s="33"/>
      <c r="N153" s="32"/>
      <c r="O153" s="32"/>
      <c r="P153" s="32"/>
      <c r="Q153" s="34">
        <f t="shared" si="36"/>
        <v>0</v>
      </c>
      <c r="R153" s="35">
        <f t="shared" si="40"/>
        <v>0</v>
      </c>
      <c r="S153" s="36">
        <f t="shared" si="31"/>
        <v>3641.0280000000007</v>
      </c>
      <c r="T153" s="37"/>
      <c r="U153" s="36" t="str">
        <f t="shared" si="39"/>
        <v/>
      </c>
      <c r="W153" s="36" t="str">
        <f t="shared" si="37"/>
        <v/>
      </c>
    </row>
    <row r="154" spans="1:23" ht="22.5" customHeight="1" x14ac:dyDescent="0.2">
      <c r="A154" s="25"/>
      <c r="B154" s="26" t="str">
        <f t="shared" si="38"/>
        <v/>
      </c>
      <c r="C154" s="27" t="str">
        <f ca="1">IF(OR($A154="Marine Nautique",$A154="Barques Base",$A154=""),"",OFFSET([1]Données!$R$1,COUNTIF($A$8:$A154,$A154)-1,0))</f>
        <v/>
      </c>
      <c r="D154" s="28"/>
      <c r="E154" s="29">
        <f t="shared" si="32"/>
        <v>0</v>
      </c>
      <c r="F154" s="29">
        <f t="shared" si="33"/>
        <v>1</v>
      </c>
      <c r="G154" s="29">
        <f t="shared" si="34"/>
        <v>52</v>
      </c>
      <c r="H154" s="40"/>
      <c r="I154" s="31">
        <f t="shared" si="30"/>
        <v>0</v>
      </c>
      <c r="J154" s="31">
        <f t="shared" si="41"/>
        <v>0</v>
      </c>
      <c r="K154" s="32"/>
      <c r="L154" s="33" t="str">
        <f t="shared" si="35"/>
        <v/>
      </c>
      <c r="M154" s="33"/>
      <c r="N154" s="32"/>
      <c r="O154" s="32"/>
      <c r="P154" s="32"/>
      <c r="Q154" s="34">
        <f t="shared" si="36"/>
        <v>0</v>
      </c>
      <c r="R154" s="35">
        <f t="shared" si="40"/>
        <v>0</v>
      </c>
      <c r="S154" s="36">
        <f t="shared" si="31"/>
        <v>3641.0280000000007</v>
      </c>
      <c r="T154" s="37"/>
      <c r="U154" s="36" t="str">
        <f t="shared" si="39"/>
        <v/>
      </c>
      <c r="W154" s="36" t="str">
        <f t="shared" si="37"/>
        <v/>
      </c>
    </row>
    <row r="155" spans="1:23" ht="22.5" customHeight="1" x14ac:dyDescent="0.2">
      <c r="A155" s="25"/>
      <c r="B155" s="26" t="str">
        <f t="shared" si="38"/>
        <v/>
      </c>
      <c r="C155" s="27" t="str">
        <f ca="1">IF(OR($A155="Marine Nautique",$A155="Barques Base",$A155=""),"",OFFSET([1]Données!$R$1,COUNTIF($A$8:$A155,$A155)-1,0))</f>
        <v/>
      </c>
      <c r="D155" s="28"/>
      <c r="E155" s="29">
        <f t="shared" si="32"/>
        <v>0</v>
      </c>
      <c r="F155" s="29">
        <f t="shared" si="33"/>
        <v>1</v>
      </c>
      <c r="G155" s="29">
        <f t="shared" si="34"/>
        <v>52</v>
      </c>
      <c r="H155" s="40"/>
      <c r="I155" s="31">
        <f t="shared" si="30"/>
        <v>0</v>
      </c>
      <c r="J155" s="31">
        <f t="shared" si="41"/>
        <v>0</v>
      </c>
      <c r="K155" s="32"/>
      <c r="L155" s="33" t="str">
        <f t="shared" si="35"/>
        <v/>
      </c>
      <c r="M155" s="33"/>
      <c r="N155" s="32"/>
      <c r="O155" s="32"/>
      <c r="P155" s="32"/>
      <c r="Q155" s="34">
        <f t="shared" si="36"/>
        <v>0</v>
      </c>
      <c r="R155" s="35">
        <f t="shared" si="40"/>
        <v>0</v>
      </c>
      <c r="S155" s="36">
        <f t="shared" si="31"/>
        <v>3641.0280000000007</v>
      </c>
      <c r="T155" s="37"/>
      <c r="U155" s="36" t="str">
        <f t="shared" si="39"/>
        <v/>
      </c>
      <c r="W155" s="36" t="str">
        <f t="shared" si="37"/>
        <v/>
      </c>
    </row>
    <row r="156" spans="1:23" ht="22.5" customHeight="1" x14ac:dyDescent="0.2">
      <c r="A156" s="25"/>
      <c r="B156" s="26" t="str">
        <f t="shared" si="38"/>
        <v/>
      </c>
      <c r="C156" s="27" t="str">
        <f ca="1">IF(OR($A156="Marine Nautique",$A156="Barques Base",$A156=""),"",OFFSET([1]Données!$R$1,COUNTIF($A$8:$A156,$A156)-1,0))</f>
        <v/>
      </c>
      <c r="D156" s="28"/>
      <c r="E156" s="29">
        <f t="shared" si="32"/>
        <v>0</v>
      </c>
      <c r="F156" s="29">
        <f t="shared" si="33"/>
        <v>1</v>
      </c>
      <c r="G156" s="29">
        <f t="shared" si="34"/>
        <v>52</v>
      </c>
      <c r="H156" s="40"/>
      <c r="I156" s="31">
        <f t="shared" si="30"/>
        <v>0</v>
      </c>
      <c r="J156" s="31">
        <f t="shared" si="41"/>
        <v>0</v>
      </c>
      <c r="K156" s="32"/>
      <c r="L156" s="33" t="str">
        <f t="shared" si="35"/>
        <v/>
      </c>
      <c r="M156" s="33"/>
      <c r="N156" s="32"/>
      <c r="O156" s="32"/>
      <c r="P156" s="32"/>
      <c r="Q156" s="34">
        <f t="shared" si="36"/>
        <v>0</v>
      </c>
      <c r="R156" s="35">
        <f t="shared" si="40"/>
        <v>0</v>
      </c>
      <c r="S156" s="36">
        <f t="shared" si="31"/>
        <v>3641.0280000000007</v>
      </c>
      <c r="T156" s="37"/>
      <c r="U156" s="36" t="str">
        <f t="shared" si="39"/>
        <v/>
      </c>
      <c r="W156" s="36" t="str">
        <f t="shared" si="37"/>
        <v/>
      </c>
    </row>
    <row r="157" spans="1:23" ht="22.5" customHeight="1" x14ac:dyDescent="0.2">
      <c r="A157" s="25"/>
      <c r="B157" s="26" t="str">
        <f t="shared" si="38"/>
        <v/>
      </c>
      <c r="C157" s="27" t="str">
        <f ca="1">IF(OR($A157="Marine Nautique",$A157="Barques Base",$A157=""),"",OFFSET([1]Données!$R$1,COUNTIF($A$8:$A157,$A157)-1,0))</f>
        <v/>
      </c>
      <c r="D157" s="28"/>
      <c r="E157" s="29">
        <f t="shared" si="32"/>
        <v>0</v>
      </c>
      <c r="F157" s="29">
        <f t="shared" si="33"/>
        <v>1</v>
      </c>
      <c r="G157" s="29">
        <f t="shared" si="34"/>
        <v>52</v>
      </c>
      <c r="H157" s="40"/>
      <c r="I157" s="31">
        <f t="shared" si="30"/>
        <v>0</v>
      </c>
      <c r="J157" s="31">
        <f t="shared" si="41"/>
        <v>0</v>
      </c>
      <c r="K157" s="32"/>
      <c r="L157" s="33" t="str">
        <f t="shared" si="35"/>
        <v/>
      </c>
      <c r="M157" s="33"/>
      <c r="N157" s="32"/>
      <c r="O157" s="32"/>
      <c r="P157" s="32"/>
      <c r="Q157" s="34">
        <f t="shared" si="36"/>
        <v>0</v>
      </c>
      <c r="R157" s="35">
        <f t="shared" si="40"/>
        <v>0</v>
      </c>
      <c r="S157" s="36">
        <f t="shared" si="31"/>
        <v>3641.0280000000007</v>
      </c>
      <c r="T157" s="37"/>
      <c r="U157" s="36" t="str">
        <f t="shared" si="39"/>
        <v/>
      </c>
      <c r="W157" s="36" t="str">
        <f t="shared" si="37"/>
        <v/>
      </c>
    </row>
    <row r="158" spans="1:23" ht="22.5" customHeight="1" x14ac:dyDescent="0.2">
      <c r="A158" s="25"/>
      <c r="B158" s="26" t="str">
        <f t="shared" si="38"/>
        <v/>
      </c>
      <c r="C158" s="27" t="str">
        <f ca="1">IF(OR($A158="Marine Nautique",$A158="Barques Base",$A158=""),"",OFFSET([1]Données!$R$1,COUNTIF($A$8:$A158,$A158)-1,0))</f>
        <v/>
      </c>
      <c r="D158" s="28"/>
      <c r="E158" s="29">
        <f t="shared" si="32"/>
        <v>0</v>
      </c>
      <c r="F158" s="29">
        <f t="shared" si="33"/>
        <v>1</v>
      </c>
      <c r="G158" s="29">
        <f t="shared" si="34"/>
        <v>52</v>
      </c>
      <c r="H158" s="40"/>
      <c r="I158" s="31">
        <f t="shared" si="30"/>
        <v>0</v>
      </c>
      <c r="J158" s="31">
        <f t="shared" si="41"/>
        <v>0</v>
      </c>
      <c r="K158" s="32"/>
      <c r="L158" s="33" t="str">
        <f t="shared" si="35"/>
        <v/>
      </c>
      <c r="M158" s="33"/>
      <c r="N158" s="32"/>
      <c r="O158" s="32"/>
      <c r="P158" s="32"/>
      <c r="Q158" s="34">
        <f t="shared" si="36"/>
        <v>0</v>
      </c>
      <c r="R158" s="35">
        <f t="shared" si="40"/>
        <v>0</v>
      </c>
      <c r="S158" s="36">
        <f t="shared" si="31"/>
        <v>3641.0280000000007</v>
      </c>
      <c r="T158" s="37"/>
      <c r="U158" s="36" t="str">
        <f t="shared" si="39"/>
        <v/>
      </c>
      <c r="W158" s="36" t="str">
        <f t="shared" si="37"/>
        <v/>
      </c>
    </row>
    <row r="159" spans="1:23" ht="22.5" customHeight="1" x14ac:dyDescent="0.2">
      <c r="A159" s="25"/>
      <c r="B159" s="26" t="str">
        <f t="shared" si="38"/>
        <v/>
      </c>
      <c r="C159" s="27" t="str">
        <f ca="1">IF(OR($A159="Marine Nautique",$A159="Barques Base",$A159=""),"",OFFSET([1]Données!$R$1,COUNTIF($A$8:$A159,$A159)-1,0))</f>
        <v/>
      </c>
      <c r="D159" s="28"/>
      <c r="E159" s="29">
        <f t="shared" si="32"/>
        <v>0</v>
      </c>
      <c r="F159" s="29">
        <f t="shared" si="33"/>
        <v>1</v>
      </c>
      <c r="G159" s="29">
        <f t="shared" si="34"/>
        <v>52</v>
      </c>
      <c r="H159" s="40"/>
      <c r="I159" s="31">
        <f t="shared" si="30"/>
        <v>0</v>
      </c>
      <c r="J159" s="31">
        <f t="shared" si="41"/>
        <v>0</v>
      </c>
      <c r="K159" s="32"/>
      <c r="L159" s="33" t="str">
        <f t="shared" si="35"/>
        <v/>
      </c>
      <c r="M159" s="33"/>
      <c r="N159" s="32"/>
      <c r="O159" s="32"/>
      <c r="P159" s="32"/>
      <c r="Q159" s="34">
        <f t="shared" si="36"/>
        <v>0</v>
      </c>
      <c r="R159" s="35">
        <f t="shared" si="40"/>
        <v>0</v>
      </c>
      <c r="S159" s="36">
        <f t="shared" si="31"/>
        <v>3641.0280000000007</v>
      </c>
      <c r="T159" s="37"/>
      <c r="U159" s="36" t="str">
        <f t="shared" si="39"/>
        <v/>
      </c>
      <c r="W159" s="36" t="str">
        <f t="shared" si="37"/>
        <v/>
      </c>
    </row>
    <row r="160" spans="1:23" ht="22.5" customHeight="1" x14ac:dyDescent="0.2">
      <c r="A160" s="25"/>
      <c r="B160" s="26" t="str">
        <f t="shared" si="38"/>
        <v/>
      </c>
      <c r="C160" s="27" t="str">
        <f ca="1">IF(OR($A160="Marine Nautique",$A160="Barques Base",$A160=""),"",OFFSET([1]Données!$R$1,COUNTIF($A$8:$A160,$A160)-1,0))</f>
        <v/>
      </c>
      <c r="D160" s="28"/>
      <c r="E160" s="29">
        <f t="shared" si="32"/>
        <v>0</v>
      </c>
      <c r="F160" s="29">
        <f t="shared" si="33"/>
        <v>1</v>
      </c>
      <c r="G160" s="29">
        <f t="shared" si="34"/>
        <v>52</v>
      </c>
      <c r="H160" s="40"/>
      <c r="I160" s="31">
        <f t="shared" si="30"/>
        <v>0</v>
      </c>
      <c r="J160" s="31">
        <f t="shared" si="41"/>
        <v>0</v>
      </c>
      <c r="K160" s="32"/>
      <c r="L160" s="33" t="str">
        <f t="shared" si="35"/>
        <v/>
      </c>
      <c r="M160" s="33"/>
      <c r="N160" s="32"/>
      <c r="O160" s="32"/>
      <c r="P160" s="32"/>
      <c r="Q160" s="34">
        <f t="shared" si="36"/>
        <v>0</v>
      </c>
      <c r="R160" s="35">
        <f t="shared" si="40"/>
        <v>0</v>
      </c>
      <c r="S160" s="36">
        <f t="shared" si="31"/>
        <v>3641.0280000000007</v>
      </c>
      <c r="T160" s="37"/>
      <c r="U160" s="36" t="str">
        <f t="shared" si="39"/>
        <v/>
      </c>
      <c r="W160" s="36" t="str">
        <f t="shared" si="37"/>
        <v/>
      </c>
    </row>
    <row r="161" spans="1:23" ht="22.5" customHeight="1" x14ac:dyDescent="0.2">
      <c r="A161" s="25"/>
      <c r="B161" s="26" t="str">
        <f t="shared" si="38"/>
        <v/>
      </c>
      <c r="C161" s="27" t="str">
        <f ca="1">IF(OR($A161="Marine Nautique",$A161="Barques Base",$A161=""),"",OFFSET([1]Données!$R$1,COUNTIF($A$8:$A161,$A161)-1,0))</f>
        <v/>
      </c>
      <c r="D161" s="28"/>
      <c r="E161" s="29">
        <f t="shared" si="32"/>
        <v>0</v>
      </c>
      <c r="F161" s="29">
        <f t="shared" si="33"/>
        <v>1</v>
      </c>
      <c r="G161" s="29">
        <f t="shared" si="34"/>
        <v>52</v>
      </c>
      <c r="H161" s="40"/>
      <c r="I161" s="31">
        <f t="shared" si="30"/>
        <v>0</v>
      </c>
      <c r="J161" s="31">
        <f t="shared" si="41"/>
        <v>0</v>
      </c>
      <c r="K161" s="32"/>
      <c r="L161" s="33" t="str">
        <f t="shared" si="35"/>
        <v/>
      </c>
      <c r="M161" s="33"/>
      <c r="N161" s="32"/>
      <c r="O161" s="32"/>
      <c r="P161" s="32"/>
      <c r="Q161" s="34">
        <f t="shared" si="36"/>
        <v>0</v>
      </c>
      <c r="R161" s="35">
        <f t="shared" si="40"/>
        <v>0</v>
      </c>
      <c r="S161" s="36">
        <f t="shared" si="31"/>
        <v>3641.0280000000007</v>
      </c>
      <c r="T161" s="37"/>
      <c r="U161" s="36" t="str">
        <f t="shared" si="39"/>
        <v/>
      </c>
      <c r="W161" s="36" t="str">
        <f t="shared" si="37"/>
        <v/>
      </c>
    </row>
    <row r="162" spans="1:23" ht="22.5" customHeight="1" x14ac:dyDescent="0.2">
      <c r="A162" s="25"/>
      <c r="B162" s="26" t="str">
        <f t="shared" si="38"/>
        <v/>
      </c>
      <c r="C162" s="27" t="str">
        <f ca="1">IF(OR($A162="Marine Nautique",$A162="Barques Base",$A162=""),"",OFFSET([1]Données!$R$1,COUNTIF($A$8:$A162,$A162)-1,0))</f>
        <v/>
      </c>
      <c r="D162" s="28"/>
      <c r="E162" s="29">
        <f t="shared" si="32"/>
        <v>0</v>
      </c>
      <c r="F162" s="29">
        <f t="shared" si="33"/>
        <v>1</v>
      </c>
      <c r="G162" s="29">
        <f t="shared" si="34"/>
        <v>52</v>
      </c>
      <c r="H162" s="40"/>
      <c r="I162" s="31">
        <f t="shared" si="30"/>
        <v>0</v>
      </c>
      <c r="J162" s="31">
        <f t="shared" si="41"/>
        <v>0</v>
      </c>
      <c r="K162" s="32"/>
      <c r="L162" s="33" t="str">
        <f t="shared" si="35"/>
        <v/>
      </c>
      <c r="M162" s="33"/>
      <c r="N162" s="32"/>
      <c r="O162" s="32"/>
      <c r="P162" s="32"/>
      <c r="Q162" s="34">
        <f t="shared" si="36"/>
        <v>0</v>
      </c>
      <c r="R162" s="35">
        <f t="shared" si="40"/>
        <v>0</v>
      </c>
      <c r="S162" s="36">
        <f t="shared" si="31"/>
        <v>3641.0280000000007</v>
      </c>
      <c r="T162" s="37"/>
      <c r="U162" s="36" t="str">
        <f t="shared" si="39"/>
        <v/>
      </c>
      <c r="W162" s="36" t="str">
        <f t="shared" si="37"/>
        <v/>
      </c>
    </row>
    <row r="163" spans="1:23" ht="22.5" customHeight="1" x14ac:dyDescent="0.2">
      <c r="A163" s="25"/>
      <c r="B163" s="26" t="str">
        <f t="shared" si="38"/>
        <v/>
      </c>
      <c r="C163" s="27" t="str">
        <f ca="1">IF(OR($A163="Marine Nautique",$A163="Barques Base",$A163=""),"",OFFSET([1]Données!$R$1,COUNTIF($A$8:$A163,$A163)-1,0))</f>
        <v/>
      </c>
      <c r="D163" s="28"/>
      <c r="E163" s="29">
        <f t="shared" si="32"/>
        <v>0</v>
      </c>
      <c r="F163" s="29">
        <f t="shared" si="33"/>
        <v>1</v>
      </c>
      <c r="G163" s="29">
        <f t="shared" si="34"/>
        <v>52</v>
      </c>
      <c r="H163" s="40"/>
      <c r="I163" s="31">
        <f t="shared" si="30"/>
        <v>0</v>
      </c>
      <c r="J163" s="31">
        <f t="shared" si="41"/>
        <v>0</v>
      </c>
      <c r="K163" s="32"/>
      <c r="L163" s="33" t="str">
        <f t="shared" si="35"/>
        <v/>
      </c>
      <c r="M163" s="33"/>
      <c r="N163" s="32"/>
      <c r="O163" s="32"/>
      <c r="P163" s="32"/>
      <c r="Q163" s="34">
        <f t="shared" si="36"/>
        <v>0</v>
      </c>
      <c r="R163" s="35">
        <f t="shared" si="40"/>
        <v>0</v>
      </c>
      <c r="S163" s="36">
        <f t="shared" si="31"/>
        <v>3641.0280000000007</v>
      </c>
      <c r="T163" s="37"/>
      <c r="U163" s="36" t="str">
        <f t="shared" si="39"/>
        <v/>
      </c>
      <c r="W163" s="36" t="str">
        <f t="shared" si="37"/>
        <v/>
      </c>
    </row>
    <row r="164" spans="1:23" ht="22.5" customHeight="1" x14ac:dyDescent="0.2">
      <c r="A164" s="25"/>
      <c r="B164" s="26" t="str">
        <f t="shared" si="38"/>
        <v/>
      </c>
      <c r="C164" s="27" t="str">
        <f ca="1">IF(OR($A164="Marine Nautique",$A164="Barques Base",$A164=""),"",OFFSET([1]Données!$R$1,COUNTIF($A$8:$A164,$A164)-1,0))</f>
        <v/>
      </c>
      <c r="D164" s="28"/>
      <c r="E164" s="29">
        <f t="shared" si="32"/>
        <v>0</v>
      </c>
      <c r="F164" s="29">
        <f t="shared" si="33"/>
        <v>1</v>
      </c>
      <c r="G164" s="29">
        <f t="shared" si="34"/>
        <v>52</v>
      </c>
      <c r="H164" s="40"/>
      <c r="I164" s="31">
        <f t="shared" si="30"/>
        <v>0</v>
      </c>
      <c r="J164" s="31">
        <f t="shared" si="41"/>
        <v>0</v>
      </c>
      <c r="K164" s="32"/>
      <c r="L164" s="33" t="str">
        <f t="shared" si="35"/>
        <v/>
      </c>
      <c r="M164" s="33"/>
      <c r="N164" s="32"/>
      <c r="O164" s="32"/>
      <c r="P164" s="32"/>
      <c r="Q164" s="34">
        <f t="shared" si="36"/>
        <v>0</v>
      </c>
      <c r="R164" s="35">
        <f t="shared" si="40"/>
        <v>0</v>
      </c>
      <c r="S164" s="36">
        <f t="shared" si="31"/>
        <v>3641.0280000000007</v>
      </c>
      <c r="T164" s="37"/>
      <c r="U164" s="36" t="str">
        <f t="shared" si="39"/>
        <v/>
      </c>
      <c r="W164" s="36" t="str">
        <f t="shared" si="37"/>
        <v/>
      </c>
    </row>
    <row r="165" spans="1:23" ht="22.5" customHeight="1" x14ac:dyDescent="0.2">
      <c r="A165" s="25"/>
      <c r="B165" s="26" t="str">
        <f t="shared" si="38"/>
        <v/>
      </c>
      <c r="C165" s="27" t="str">
        <f ca="1">IF(OR($A165="Marine Nautique",$A165="Barques Base",$A165=""),"",OFFSET([1]Données!$R$1,COUNTIF($A$8:$A165,$A165)-1,0))</f>
        <v/>
      </c>
      <c r="D165" s="28"/>
      <c r="E165" s="29">
        <f t="shared" si="32"/>
        <v>0</v>
      </c>
      <c r="F165" s="29">
        <f t="shared" si="33"/>
        <v>1</v>
      </c>
      <c r="G165" s="29">
        <f t="shared" si="34"/>
        <v>52</v>
      </c>
      <c r="H165" s="40"/>
      <c r="I165" s="31">
        <f t="shared" si="30"/>
        <v>0</v>
      </c>
      <c r="J165" s="31">
        <f t="shared" si="41"/>
        <v>0</v>
      </c>
      <c r="K165" s="32"/>
      <c r="L165" s="33" t="str">
        <f t="shared" si="35"/>
        <v/>
      </c>
      <c r="M165" s="33"/>
      <c r="N165" s="32"/>
      <c r="O165" s="32"/>
      <c r="P165" s="32"/>
      <c r="Q165" s="34">
        <f t="shared" si="36"/>
        <v>0</v>
      </c>
      <c r="R165" s="35">
        <f t="shared" si="40"/>
        <v>0</v>
      </c>
      <c r="S165" s="36">
        <f t="shared" si="31"/>
        <v>3641.0280000000007</v>
      </c>
      <c r="T165" s="37"/>
      <c r="U165" s="36" t="str">
        <f t="shared" si="39"/>
        <v/>
      </c>
      <c r="W165" s="36" t="str">
        <f t="shared" si="37"/>
        <v/>
      </c>
    </row>
    <row r="166" spans="1:23" ht="22.5" customHeight="1" x14ac:dyDescent="0.2">
      <c r="A166" s="25"/>
      <c r="B166" s="26" t="str">
        <f t="shared" si="38"/>
        <v/>
      </c>
      <c r="C166" s="27" t="str">
        <f ca="1">IF(OR($A166="Marine Nautique",$A166="Barques Base",$A166=""),"",OFFSET([1]Données!$R$1,COUNTIF($A$8:$A166,$A166)-1,0))</f>
        <v/>
      </c>
      <c r="D166" s="28"/>
      <c r="E166" s="29">
        <f t="shared" si="32"/>
        <v>0</v>
      </c>
      <c r="F166" s="29">
        <f t="shared" si="33"/>
        <v>1</v>
      </c>
      <c r="G166" s="29">
        <f t="shared" si="34"/>
        <v>52</v>
      </c>
      <c r="H166" s="40"/>
      <c r="I166" s="31">
        <f t="shared" si="30"/>
        <v>0</v>
      </c>
      <c r="J166" s="31">
        <f t="shared" si="41"/>
        <v>0</v>
      </c>
      <c r="K166" s="32"/>
      <c r="L166" s="33" t="str">
        <f t="shared" si="35"/>
        <v/>
      </c>
      <c r="M166" s="33"/>
      <c r="N166" s="32"/>
      <c r="O166" s="32"/>
      <c r="P166" s="32"/>
      <c r="Q166" s="34">
        <f t="shared" si="36"/>
        <v>0</v>
      </c>
      <c r="R166" s="35">
        <f t="shared" si="40"/>
        <v>0</v>
      </c>
      <c r="S166" s="36">
        <f t="shared" si="31"/>
        <v>3641.0280000000007</v>
      </c>
      <c r="T166" s="37"/>
      <c r="U166" s="36" t="str">
        <f t="shared" si="39"/>
        <v/>
      </c>
      <c r="W166" s="36" t="str">
        <f t="shared" si="37"/>
        <v/>
      </c>
    </row>
    <row r="167" spans="1:23" ht="22.5" customHeight="1" x14ac:dyDescent="0.2">
      <c r="A167" s="25"/>
      <c r="B167" s="26" t="str">
        <f t="shared" si="38"/>
        <v/>
      </c>
      <c r="C167" s="27" t="str">
        <f ca="1">IF(OR($A167="Marine Nautique",$A167="Barques Base",$A167=""),"",OFFSET([1]Données!$R$1,COUNTIF($A$8:$A167,$A167)-1,0))</f>
        <v/>
      </c>
      <c r="D167" s="28"/>
      <c r="E167" s="29">
        <f t="shared" si="32"/>
        <v>0</v>
      </c>
      <c r="F167" s="29">
        <f t="shared" si="33"/>
        <v>1</v>
      </c>
      <c r="G167" s="29">
        <f t="shared" si="34"/>
        <v>52</v>
      </c>
      <c r="H167" s="40"/>
      <c r="I167" s="31">
        <f t="shared" si="30"/>
        <v>0</v>
      </c>
      <c r="J167" s="31">
        <f t="shared" si="41"/>
        <v>0</v>
      </c>
      <c r="K167" s="32"/>
      <c r="L167" s="33" t="str">
        <f t="shared" si="35"/>
        <v/>
      </c>
      <c r="M167" s="33"/>
      <c r="N167" s="32"/>
      <c r="O167" s="32"/>
      <c r="P167" s="32"/>
      <c r="Q167" s="34">
        <f t="shared" si="36"/>
        <v>0</v>
      </c>
      <c r="R167" s="35">
        <f t="shared" si="40"/>
        <v>0</v>
      </c>
      <c r="S167" s="36">
        <f t="shared" si="31"/>
        <v>3641.0280000000007</v>
      </c>
      <c r="T167" s="37"/>
      <c r="U167" s="36" t="str">
        <f t="shared" si="39"/>
        <v/>
      </c>
      <c r="W167" s="36" t="str">
        <f t="shared" si="37"/>
        <v/>
      </c>
    </row>
    <row r="168" spans="1:23" ht="22.5" customHeight="1" x14ac:dyDescent="0.2">
      <c r="A168" s="25"/>
      <c r="B168" s="26" t="str">
        <f t="shared" si="38"/>
        <v/>
      </c>
      <c r="C168" s="27" t="str">
        <f ca="1">IF(OR($A168="Marine Nautique",$A168="Barques Base",$A168=""),"",OFFSET([1]Données!$R$1,COUNTIF($A$8:$A168,$A168)-1,0))</f>
        <v/>
      </c>
      <c r="D168" s="28"/>
      <c r="E168" s="29">
        <f t="shared" si="32"/>
        <v>0</v>
      </c>
      <c r="F168" s="29">
        <f t="shared" si="33"/>
        <v>1</v>
      </c>
      <c r="G168" s="29">
        <f t="shared" si="34"/>
        <v>52</v>
      </c>
      <c r="H168" s="40"/>
      <c r="I168" s="31">
        <f t="shared" si="30"/>
        <v>0</v>
      </c>
      <c r="J168" s="31">
        <f t="shared" si="41"/>
        <v>0</v>
      </c>
      <c r="K168" s="32"/>
      <c r="L168" s="33" t="str">
        <f t="shared" si="35"/>
        <v/>
      </c>
      <c r="M168" s="33"/>
      <c r="N168" s="32"/>
      <c r="O168" s="32"/>
      <c r="P168" s="32"/>
      <c r="Q168" s="34">
        <f t="shared" si="36"/>
        <v>0</v>
      </c>
      <c r="R168" s="35">
        <f t="shared" si="40"/>
        <v>0</v>
      </c>
      <c r="S168" s="36">
        <f t="shared" si="31"/>
        <v>3641.0280000000007</v>
      </c>
      <c r="T168" s="37"/>
      <c r="U168" s="36" t="str">
        <f t="shared" si="39"/>
        <v/>
      </c>
      <c r="W168" s="36" t="str">
        <f t="shared" si="37"/>
        <v/>
      </c>
    </row>
    <row r="169" spans="1:23" ht="22.5" customHeight="1" x14ac:dyDescent="0.2">
      <c r="A169" s="25"/>
      <c r="B169" s="26" t="str">
        <f t="shared" si="38"/>
        <v/>
      </c>
      <c r="C169" s="27" t="str">
        <f ca="1">IF(OR($A169="Marine Nautique",$A169="Barques Base",$A169=""),"",OFFSET([1]Données!$R$1,COUNTIF($A$8:$A169,$A169)-1,0))</f>
        <v/>
      </c>
      <c r="D169" s="28"/>
      <c r="E169" s="29">
        <f t="shared" si="32"/>
        <v>0</v>
      </c>
      <c r="F169" s="29">
        <f t="shared" si="33"/>
        <v>1</v>
      </c>
      <c r="G169" s="29">
        <f t="shared" si="34"/>
        <v>52</v>
      </c>
      <c r="H169" s="40"/>
      <c r="I169" s="31">
        <f t="shared" si="30"/>
        <v>0</v>
      </c>
      <c r="J169" s="31">
        <f t="shared" si="41"/>
        <v>0</v>
      </c>
      <c r="K169" s="32"/>
      <c r="L169" s="33" t="str">
        <f t="shared" si="35"/>
        <v/>
      </c>
      <c r="M169" s="33"/>
      <c r="N169" s="32"/>
      <c r="O169" s="32"/>
      <c r="P169" s="32"/>
      <c r="Q169" s="34">
        <f t="shared" si="36"/>
        <v>0</v>
      </c>
      <c r="R169" s="35">
        <f t="shared" si="40"/>
        <v>0</v>
      </c>
      <c r="S169" s="36">
        <f t="shared" si="31"/>
        <v>3641.0280000000007</v>
      </c>
      <c r="T169" s="37"/>
      <c r="U169" s="36" t="str">
        <f t="shared" si="39"/>
        <v/>
      </c>
      <c r="W169" s="36" t="str">
        <f t="shared" si="37"/>
        <v/>
      </c>
    </row>
    <row r="170" spans="1:23" ht="22.5" customHeight="1" x14ac:dyDescent="0.2">
      <c r="A170" s="25"/>
      <c r="B170" s="26" t="str">
        <f t="shared" si="38"/>
        <v/>
      </c>
      <c r="C170" s="27" t="str">
        <f ca="1">IF(OR($A170="Marine Nautique",$A170="Barques Base",$A170=""),"",OFFSET([1]Données!$R$1,COUNTIF($A$8:$A170,$A170)-1,0))</f>
        <v/>
      </c>
      <c r="D170" s="28"/>
      <c r="E170" s="29">
        <f t="shared" si="32"/>
        <v>0</v>
      </c>
      <c r="F170" s="29">
        <f t="shared" si="33"/>
        <v>1</v>
      </c>
      <c r="G170" s="29">
        <f t="shared" si="34"/>
        <v>52</v>
      </c>
      <c r="H170" s="40"/>
      <c r="I170" s="31">
        <f t="shared" si="30"/>
        <v>0</v>
      </c>
      <c r="J170" s="31">
        <f t="shared" si="41"/>
        <v>0</v>
      </c>
      <c r="K170" s="32"/>
      <c r="L170" s="33" t="str">
        <f t="shared" si="35"/>
        <v/>
      </c>
      <c r="M170" s="33"/>
      <c r="N170" s="32"/>
      <c r="O170" s="32"/>
      <c r="P170" s="32"/>
      <c r="Q170" s="34">
        <f t="shared" si="36"/>
        <v>0</v>
      </c>
      <c r="R170" s="35">
        <f t="shared" si="40"/>
        <v>0</v>
      </c>
      <c r="S170" s="36">
        <f t="shared" si="31"/>
        <v>3641.0280000000007</v>
      </c>
      <c r="T170" s="37"/>
      <c r="U170" s="36" t="str">
        <f t="shared" si="39"/>
        <v/>
      </c>
      <c r="W170" s="36" t="str">
        <f t="shared" si="37"/>
        <v/>
      </c>
    </row>
    <row r="171" spans="1:23" ht="22.5" customHeight="1" x14ac:dyDescent="0.2">
      <c r="A171" s="25"/>
      <c r="B171" s="26" t="str">
        <f t="shared" si="38"/>
        <v/>
      </c>
      <c r="C171" s="27" t="str">
        <f ca="1">IF(OR($A171="Marine Nautique",$A171="Barques Base",$A171=""),"",OFFSET([1]Données!$R$1,COUNTIF($A$8:$A171,$A171)-1,0))</f>
        <v/>
      </c>
      <c r="D171" s="28"/>
      <c r="E171" s="29">
        <f t="shared" si="32"/>
        <v>0</v>
      </c>
      <c r="F171" s="29">
        <f t="shared" si="33"/>
        <v>1</v>
      </c>
      <c r="G171" s="29">
        <f t="shared" si="34"/>
        <v>52</v>
      </c>
      <c r="H171" s="40"/>
      <c r="I171" s="31">
        <f t="shared" si="30"/>
        <v>0</v>
      </c>
      <c r="J171" s="31">
        <f t="shared" si="41"/>
        <v>0</v>
      </c>
      <c r="K171" s="32"/>
      <c r="L171" s="33" t="str">
        <f t="shared" si="35"/>
        <v/>
      </c>
      <c r="M171" s="33"/>
      <c r="N171" s="32"/>
      <c r="O171" s="32"/>
      <c r="P171" s="32"/>
      <c r="Q171" s="34">
        <f t="shared" si="36"/>
        <v>0</v>
      </c>
      <c r="R171" s="35">
        <f t="shared" si="40"/>
        <v>0</v>
      </c>
      <c r="S171" s="36">
        <f t="shared" si="31"/>
        <v>3641.0280000000007</v>
      </c>
      <c r="T171" s="37"/>
      <c r="U171" s="36" t="str">
        <f t="shared" si="39"/>
        <v/>
      </c>
      <c r="W171" s="36" t="str">
        <f t="shared" si="37"/>
        <v/>
      </c>
    </row>
    <row r="172" spans="1:23" ht="22.5" customHeight="1" x14ac:dyDescent="0.2">
      <c r="A172" s="25"/>
      <c r="B172" s="26" t="str">
        <f t="shared" si="38"/>
        <v/>
      </c>
      <c r="C172" s="27" t="str">
        <f ca="1">IF(OR($A172="Marine Nautique",$A172="Barques Base",$A172=""),"",OFFSET([1]Données!$R$1,COUNTIF($A$8:$A172,$A172)-1,0))</f>
        <v/>
      </c>
      <c r="D172" s="28"/>
      <c r="E172" s="29">
        <f t="shared" si="32"/>
        <v>0</v>
      </c>
      <c r="F172" s="29">
        <f t="shared" si="33"/>
        <v>1</v>
      </c>
      <c r="G172" s="29">
        <f t="shared" si="34"/>
        <v>52</v>
      </c>
      <c r="H172" s="40"/>
      <c r="I172" s="31">
        <f t="shared" si="30"/>
        <v>0</v>
      </c>
      <c r="J172" s="31">
        <f t="shared" si="41"/>
        <v>0</v>
      </c>
      <c r="K172" s="32"/>
      <c r="L172" s="33" t="str">
        <f t="shared" si="35"/>
        <v/>
      </c>
      <c r="M172" s="33"/>
      <c r="N172" s="32"/>
      <c r="O172" s="32"/>
      <c r="P172" s="32"/>
      <c r="Q172" s="34">
        <f t="shared" si="36"/>
        <v>0</v>
      </c>
      <c r="R172" s="35">
        <f t="shared" si="40"/>
        <v>0</v>
      </c>
      <c r="S172" s="36">
        <f t="shared" si="31"/>
        <v>3641.0280000000007</v>
      </c>
      <c r="T172" s="37"/>
      <c r="U172" s="36" t="str">
        <f t="shared" si="39"/>
        <v/>
      </c>
      <c r="W172" s="36" t="str">
        <f t="shared" si="37"/>
        <v/>
      </c>
    </row>
    <row r="173" spans="1:23" ht="22.5" customHeight="1" x14ac:dyDescent="0.2">
      <c r="A173" s="25"/>
      <c r="B173" s="26" t="str">
        <f t="shared" si="38"/>
        <v/>
      </c>
      <c r="C173" s="27" t="str">
        <f ca="1">IF(OR($A173="Marine Nautique",$A173="Barques Base",$A173=""),"",OFFSET([1]Données!$R$1,COUNTIF($A$8:$A173,$A173)-1,0))</f>
        <v/>
      </c>
      <c r="D173" s="28"/>
      <c r="E173" s="29">
        <f t="shared" si="32"/>
        <v>0</v>
      </c>
      <c r="F173" s="29">
        <f t="shared" si="33"/>
        <v>1</v>
      </c>
      <c r="G173" s="29">
        <f t="shared" si="34"/>
        <v>52</v>
      </c>
      <c r="H173" s="40"/>
      <c r="I173" s="31">
        <f t="shared" si="30"/>
        <v>0</v>
      </c>
      <c r="J173" s="31">
        <f t="shared" si="41"/>
        <v>0</v>
      </c>
      <c r="K173" s="32"/>
      <c r="L173" s="33" t="str">
        <f t="shared" si="35"/>
        <v/>
      </c>
      <c r="M173" s="33"/>
      <c r="N173" s="32"/>
      <c r="O173" s="32"/>
      <c r="P173" s="32"/>
      <c r="Q173" s="34">
        <f t="shared" si="36"/>
        <v>0</v>
      </c>
      <c r="R173" s="35">
        <f t="shared" si="40"/>
        <v>0</v>
      </c>
      <c r="S173" s="36">
        <f t="shared" si="31"/>
        <v>3641.0280000000007</v>
      </c>
      <c r="T173" s="37"/>
      <c r="U173" s="36" t="str">
        <f t="shared" si="39"/>
        <v/>
      </c>
      <c r="W173" s="36" t="str">
        <f t="shared" si="37"/>
        <v/>
      </c>
    </row>
    <row r="174" spans="1:23" ht="22.5" customHeight="1" x14ac:dyDescent="0.2">
      <c r="A174" s="25"/>
      <c r="B174" s="26" t="str">
        <f t="shared" si="38"/>
        <v/>
      </c>
      <c r="C174" s="27" t="str">
        <f ca="1">IF(OR($A174="Marine Nautique",$A174="Barques Base",$A174=""),"",OFFSET([1]Données!$R$1,COUNTIF($A$8:$A174,$A174)-1,0))</f>
        <v/>
      </c>
      <c r="D174" s="28"/>
      <c r="E174" s="29">
        <f t="shared" si="32"/>
        <v>0</v>
      </c>
      <c r="F174" s="29">
        <f t="shared" si="33"/>
        <v>1</v>
      </c>
      <c r="G174" s="29">
        <f t="shared" si="34"/>
        <v>52</v>
      </c>
      <c r="H174" s="40"/>
      <c r="I174" s="31">
        <f t="shared" si="30"/>
        <v>0</v>
      </c>
      <c r="J174" s="31">
        <f t="shared" si="41"/>
        <v>0</v>
      </c>
      <c r="K174" s="32"/>
      <c r="L174" s="33" t="str">
        <f t="shared" si="35"/>
        <v/>
      </c>
      <c r="M174" s="33"/>
      <c r="N174" s="32"/>
      <c r="O174" s="32"/>
      <c r="P174" s="32"/>
      <c r="Q174" s="34">
        <f t="shared" si="36"/>
        <v>0</v>
      </c>
      <c r="R174" s="35">
        <f t="shared" si="40"/>
        <v>0</v>
      </c>
      <c r="S174" s="36">
        <f t="shared" si="31"/>
        <v>3641.0280000000007</v>
      </c>
      <c r="T174" s="37"/>
      <c r="U174" s="36" t="str">
        <f t="shared" si="39"/>
        <v/>
      </c>
      <c r="W174" s="36" t="str">
        <f t="shared" si="37"/>
        <v/>
      </c>
    </row>
    <row r="175" spans="1:23" ht="22.5" customHeight="1" x14ac:dyDescent="0.2">
      <c r="A175" s="25"/>
      <c r="B175" s="26" t="str">
        <f t="shared" si="38"/>
        <v/>
      </c>
      <c r="C175" s="27" t="str">
        <f ca="1">IF(OR($A175="Marine Nautique",$A175="Barques Base",$A175=""),"",OFFSET([1]Données!$R$1,COUNTIF($A$8:$A175,$A175)-1,0))</f>
        <v/>
      </c>
      <c r="D175" s="28"/>
      <c r="E175" s="29">
        <f t="shared" si="32"/>
        <v>0</v>
      </c>
      <c r="F175" s="29">
        <f t="shared" si="33"/>
        <v>1</v>
      </c>
      <c r="G175" s="29">
        <f t="shared" si="34"/>
        <v>52</v>
      </c>
      <c r="H175" s="40"/>
      <c r="I175" s="31">
        <f t="shared" si="30"/>
        <v>0</v>
      </c>
      <c r="J175" s="31">
        <f t="shared" si="41"/>
        <v>0</v>
      </c>
      <c r="K175" s="32"/>
      <c r="L175" s="33" t="str">
        <f t="shared" si="35"/>
        <v/>
      </c>
      <c r="M175" s="33"/>
      <c r="N175" s="32"/>
      <c r="O175" s="32"/>
      <c r="P175" s="32"/>
      <c r="Q175" s="34">
        <f t="shared" si="36"/>
        <v>0</v>
      </c>
      <c r="R175" s="35">
        <f t="shared" si="40"/>
        <v>0</v>
      </c>
      <c r="S175" s="36">
        <f t="shared" si="31"/>
        <v>3641.0280000000007</v>
      </c>
      <c r="T175" s="37"/>
      <c r="U175" s="36" t="str">
        <f t="shared" si="39"/>
        <v/>
      </c>
      <c r="W175" s="36" t="str">
        <f t="shared" si="37"/>
        <v/>
      </c>
    </row>
    <row r="176" spans="1:23" ht="22.5" customHeight="1" x14ac:dyDescent="0.2">
      <c r="A176" s="25"/>
      <c r="B176" s="26" t="str">
        <f t="shared" si="38"/>
        <v/>
      </c>
      <c r="C176" s="27" t="str">
        <f ca="1">IF(OR($A176="Marine Nautique",$A176="Barques Base",$A176=""),"",OFFSET([1]Données!$R$1,COUNTIF($A$8:$A176,$A176)-1,0))</f>
        <v/>
      </c>
      <c r="D176" s="28"/>
      <c r="E176" s="29">
        <f t="shared" si="32"/>
        <v>0</v>
      </c>
      <c r="F176" s="29">
        <f t="shared" si="33"/>
        <v>1</v>
      </c>
      <c r="G176" s="29">
        <f t="shared" si="34"/>
        <v>52</v>
      </c>
      <c r="H176" s="40"/>
      <c r="I176" s="31">
        <f t="shared" si="30"/>
        <v>0</v>
      </c>
      <c r="J176" s="31">
        <f t="shared" si="41"/>
        <v>0</v>
      </c>
      <c r="K176" s="32"/>
      <c r="L176" s="33" t="str">
        <f t="shared" si="35"/>
        <v/>
      </c>
      <c r="M176" s="33"/>
      <c r="N176" s="32"/>
      <c r="O176" s="32"/>
      <c r="P176" s="32"/>
      <c r="Q176" s="34">
        <f t="shared" si="36"/>
        <v>0</v>
      </c>
      <c r="R176" s="35">
        <f t="shared" si="40"/>
        <v>0</v>
      </c>
      <c r="S176" s="36">
        <f t="shared" si="31"/>
        <v>3641.0280000000007</v>
      </c>
      <c r="T176" s="37"/>
      <c r="U176" s="36" t="str">
        <f t="shared" si="39"/>
        <v/>
      </c>
      <c r="W176" s="36" t="str">
        <f t="shared" si="37"/>
        <v/>
      </c>
    </row>
    <row r="177" spans="1:23" ht="22.5" customHeight="1" x14ac:dyDescent="0.2">
      <c r="A177" s="25"/>
      <c r="B177" s="26" t="str">
        <f t="shared" si="38"/>
        <v/>
      </c>
      <c r="C177" s="27" t="str">
        <f ca="1">IF(OR($A177="Marine Nautique",$A177="Barques Base",$A177=""),"",OFFSET([1]Données!$R$1,COUNTIF($A$8:$A177,$A177)-1,0))</f>
        <v/>
      </c>
      <c r="D177" s="28"/>
      <c r="E177" s="29">
        <f t="shared" si="32"/>
        <v>0</v>
      </c>
      <c r="F177" s="29">
        <f t="shared" si="33"/>
        <v>1</v>
      </c>
      <c r="G177" s="29">
        <f t="shared" si="34"/>
        <v>52</v>
      </c>
      <c r="H177" s="40"/>
      <c r="I177" s="31">
        <f t="shared" si="30"/>
        <v>0</v>
      </c>
      <c r="J177" s="31">
        <f t="shared" si="41"/>
        <v>0</v>
      </c>
      <c r="K177" s="32"/>
      <c r="L177" s="33" t="str">
        <f t="shared" si="35"/>
        <v/>
      </c>
      <c r="M177" s="33"/>
      <c r="N177" s="32"/>
      <c r="O177" s="32"/>
      <c r="P177" s="32"/>
      <c r="Q177" s="34">
        <f t="shared" si="36"/>
        <v>0</v>
      </c>
      <c r="R177" s="35">
        <f t="shared" si="40"/>
        <v>0</v>
      </c>
      <c r="S177" s="36">
        <f t="shared" si="31"/>
        <v>3641.0280000000007</v>
      </c>
      <c r="T177" s="37"/>
      <c r="U177" s="36" t="str">
        <f t="shared" si="39"/>
        <v/>
      </c>
      <c r="W177" s="36" t="str">
        <f t="shared" si="37"/>
        <v/>
      </c>
    </row>
    <row r="178" spans="1:23" ht="22.5" customHeight="1" x14ac:dyDescent="0.2">
      <c r="A178" s="25"/>
      <c r="B178" s="26" t="str">
        <f t="shared" si="38"/>
        <v/>
      </c>
      <c r="C178" s="27" t="str">
        <f ca="1">IF(OR($A178="Marine Nautique",$A178="Barques Base",$A178=""),"",OFFSET([1]Données!$R$1,COUNTIF($A$8:$A178,$A178)-1,0))</f>
        <v/>
      </c>
      <c r="D178" s="28"/>
      <c r="E178" s="29">
        <f t="shared" si="32"/>
        <v>0</v>
      </c>
      <c r="F178" s="29">
        <f t="shared" si="33"/>
        <v>1</v>
      </c>
      <c r="G178" s="29">
        <f t="shared" si="34"/>
        <v>52</v>
      </c>
      <c r="H178" s="40"/>
      <c r="I178" s="31">
        <f t="shared" si="30"/>
        <v>0</v>
      </c>
      <c r="J178" s="31">
        <f t="shared" si="41"/>
        <v>0</v>
      </c>
      <c r="K178" s="32"/>
      <c r="L178" s="33" t="str">
        <f t="shared" si="35"/>
        <v/>
      </c>
      <c r="M178" s="33"/>
      <c r="N178" s="32"/>
      <c r="O178" s="32"/>
      <c r="P178" s="32"/>
      <c r="Q178" s="34">
        <f t="shared" si="36"/>
        <v>0</v>
      </c>
      <c r="R178" s="35">
        <f t="shared" si="40"/>
        <v>0</v>
      </c>
      <c r="S178" s="36">
        <f t="shared" si="31"/>
        <v>3641.0280000000007</v>
      </c>
      <c r="T178" s="37"/>
      <c r="U178" s="36" t="str">
        <f t="shared" si="39"/>
        <v/>
      </c>
      <c r="W178" s="36" t="str">
        <f t="shared" si="37"/>
        <v/>
      </c>
    </row>
    <row r="179" spans="1:23" ht="22.5" customHeight="1" x14ac:dyDescent="0.2">
      <c r="A179" s="25"/>
      <c r="B179" s="26" t="str">
        <f t="shared" si="38"/>
        <v/>
      </c>
      <c r="C179" s="27" t="str">
        <f ca="1">IF(OR($A179="Marine Nautique",$A179="Barques Base",$A179=""),"",OFFSET([1]Données!$R$1,COUNTIF($A$8:$A179,$A179)-1,0))</f>
        <v/>
      </c>
      <c r="D179" s="28"/>
      <c r="E179" s="29">
        <f t="shared" si="32"/>
        <v>0</v>
      </c>
      <c r="F179" s="29">
        <f t="shared" si="33"/>
        <v>1</v>
      </c>
      <c r="G179" s="29">
        <f t="shared" si="34"/>
        <v>52</v>
      </c>
      <c r="H179" s="40"/>
      <c r="I179" s="31">
        <f t="shared" si="30"/>
        <v>0</v>
      </c>
      <c r="J179" s="31">
        <f t="shared" si="41"/>
        <v>0</v>
      </c>
      <c r="K179" s="32"/>
      <c r="L179" s="33" t="str">
        <f t="shared" si="35"/>
        <v/>
      </c>
      <c r="M179" s="33"/>
      <c r="N179" s="32"/>
      <c r="O179" s="32"/>
      <c r="P179" s="32"/>
      <c r="Q179" s="34">
        <f t="shared" si="36"/>
        <v>0</v>
      </c>
      <c r="R179" s="35">
        <f t="shared" si="40"/>
        <v>0</v>
      </c>
      <c r="S179" s="36">
        <f t="shared" si="31"/>
        <v>3641.0280000000007</v>
      </c>
      <c r="T179" s="37"/>
      <c r="U179" s="36" t="str">
        <f t="shared" si="39"/>
        <v/>
      </c>
      <c r="W179" s="36" t="str">
        <f t="shared" si="37"/>
        <v/>
      </c>
    </row>
    <row r="180" spans="1:23" ht="22.5" customHeight="1" x14ac:dyDescent="0.2">
      <c r="A180" s="25"/>
      <c r="B180" s="26" t="str">
        <f t="shared" si="38"/>
        <v/>
      </c>
      <c r="C180" s="27" t="str">
        <f ca="1">IF(OR($A180="Marine Nautique",$A180="Barques Base",$A180=""),"",OFFSET([1]Données!$R$1,COUNTIF($A$8:$A180,$A180)-1,0))</f>
        <v/>
      </c>
      <c r="D180" s="28"/>
      <c r="E180" s="29">
        <f t="shared" si="32"/>
        <v>0</v>
      </c>
      <c r="F180" s="29">
        <f t="shared" si="33"/>
        <v>1</v>
      </c>
      <c r="G180" s="29">
        <f t="shared" si="34"/>
        <v>52</v>
      </c>
      <c r="H180" s="40"/>
      <c r="I180" s="31">
        <f t="shared" si="30"/>
        <v>0</v>
      </c>
      <c r="J180" s="31">
        <f t="shared" si="41"/>
        <v>0</v>
      </c>
      <c r="K180" s="32"/>
      <c r="L180" s="33" t="str">
        <f t="shared" si="35"/>
        <v/>
      </c>
      <c r="M180" s="33"/>
      <c r="N180" s="32"/>
      <c r="O180" s="32"/>
      <c r="P180" s="32"/>
      <c r="Q180" s="34">
        <f t="shared" si="36"/>
        <v>0</v>
      </c>
      <c r="R180" s="35">
        <f t="shared" si="40"/>
        <v>0</v>
      </c>
      <c r="S180" s="36">
        <f t="shared" si="31"/>
        <v>3641.0280000000007</v>
      </c>
      <c r="T180" s="37"/>
      <c r="U180" s="36" t="str">
        <f t="shared" si="39"/>
        <v/>
      </c>
      <c r="W180" s="36" t="str">
        <f t="shared" si="37"/>
        <v/>
      </c>
    </row>
    <row r="181" spans="1:23" ht="22.5" customHeight="1" x14ac:dyDescent="0.2">
      <c r="A181" s="25"/>
      <c r="B181" s="26" t="str">
        <f t="shared" si="38"/>
        <v/>
      </c>
      <c r="C181" s="27" t="str">
        <f ca="1">IF(OR($A181="Marine Nautique",$A181="Barques Base",$A181=""),"",OFFSET([1]Données!$R$1,COUNTIF($A$8:$A181,$A181)-1,0))</f>
        <v/>
      </c>
      <c r="D181" s="28"/>
      <c r="E181" s="29">
        <f t="shared" si="32"/>
        <v>0</v>
      </c>
      <c r="F181" s="29">
        <f t="shared" si="33"/>
        <v>1</v>
      </c>
      <c r="G181" s="29">
        <f t="shared" si="34"/>
        <v>52</v>
      </c>
      <c r="H181" s="40"/>
      <c r="I181" s="31">
        <f t="shared" si="30"/>
        <v>0</v>
      </c>
      <c r="J181" s="31">
        <f t="shared" si="41"/>
        <v>0</v>
      </c>
      <c r="K181" s="32"/>
      <c r="L181" s="33" t="str">
        <f t="shared" si="35"/>
        <v/>
      </c>
      <c r="M181" s="33"/>
      <c r="N181" s="32"/>
      <c r="O181" s="32"/>
      <c r="P181" s="32"/>
      <c r="Q181" s="34">
        <f t="shared" si="36"/>
        <v>0</v>
      </c>
      <c r="R181" s="35">
        <f t="shared" si="40"/>
        <v>0</v>
      </c>
      <c r="S181" s="36">
        <f t="shared" si="31"/>
        <v>3641.0280000000007</v>
      </c>
      <c r="T181" s="37"/>
      <c r="U181" s="36" t="str">
        <f t="shared" si="39"/>
        <v/>
      </c>
      <c r="W181" s="36" t="str">
        <f t="shared" si="37"/>
        <v/>
      </c>
    </row>
    <row r="182" spans="1:23" ht="22.5" customHeight="1" x14ac:dyDescent="0.2">
      <c r="A182" s="25"/>
      <c r="B182" s="26" t="str">
        <f t="shared" si="38"/>
        <v/>
      </c>
      <c r="C182" s="27" t="str">
        <f ca="1">IF(OR($A182="Marine Nautique",$A182="Barques Base",$A182=""),"",OFFSET([1]Données!$R$1,COUNTIF($A$8:$A182,$A182)-1,0))</f>
        <v/>
      </c>
      <c r="D182" s="28"/>
      <c r="E182" s="29">
        <f t="shared" si="32"/>
        <v>0</v>
      </c>
      <c r="F182" s="29">
        <f t="shared" si="33"/>
        <v>1</v>
      </c>
      <c r="G182" s="29">
        <f t="shared" si="34"/>
        <v>52</v>
      </c>
      <c r="H182" s="40"/>
      <c r="I182" s="31">
        <f t="shared" si="30"/>
        <v>0</v>
      </c>
      <c r="J182" s="31">
        <f t="shared" si="41"/>
        <v>0</v>
      </c>
      <c r="K182" s="32"/>
      <c r="L182" s="33" t="str">
        <f t="shared" si="35"/>
        <v/>
      </c>
      <c r="M182" s="33"/>
      <c r="N182" s="32"/>
      <c r="O182" s="32"/>
      <c r="P182" s="32"/>
      <c r="Q182" s="34">
        <f t="shared" si="36"/>
        <v>0</v>
      </c>
      <c r="R182" s="35">
        <f t="shared" si="40"/>
        <v>0</v>
      </c>
      <c r="S182" s="36">
        <f t="shared" si="31"/>
        <v>3641.0280000000007</v>
      </c>
      <c r="T182" s="37"/>
      <c r="U182" s="36" t="str">
        <f t="shared" si="39"/>
        <v/>
      </c>
      <c r="W182" s="36" t="str">
        <f t="shared" si="37"/>
        <v/>
      </c>
    </row>
    <row r="183" spans="1:23" ht="22.5" customHeight="1" x14ac:dyDescent="0.2">
      <c r="A183" s="25"/>
      <c r="B183" s="26" t="str">
        <f t="shared" si="38"/>
        <v/>
      </c>
      <c r="C183" s="27" t="str">
        <f ca="1">IF(OR($A183="Marine Nautique",$A183="Barques Base",$A183=""),"",OFFSET([1]Données!$R$1,COUNTIF($A$8:$A183,$A183)-1,0))</f>
        <v/>
      </c>
      <c r="D183" s="28"/>
      <c r="E183" s="29">
        <f t="shared" si="32"/>
        <v>0</v>
      </c>
      <c r="F183" s="29">
        <f t="shared" si="33"/>
        <v>1</v>
      </c>
      <c r="G183" s="29">
        <f t="shared" si="34"/>
        <v>52</v>
      </c>
      <c r="H183" s="40"/>
      <c r="I183" s="31">
        <f t="shared" si="30"/>
        <v>0</v>
      </c>
      <c r="J183" s="31">
        <f t="shared" si="41"/>
        <v>0</v>
      </c>
      <c r="K183" s="32"/>
      <c r="L183" s="33" t="str">
        <f t="shared" si="35"/>
        <v/>
      </c>
      <c r="M183" s="33"/>
      <c r="N183" s="32"/>
      <c r="O183" s="32"/>
      <c r="P183" s="32"/>
      <c r="Q183" s="34">
        <f t="shared" si="36"/>
        <v>0</v>
      </c>
      <c r="R183" s="35">
        <f t="shared" si="40"/>
        <v>0</v>
      </c>
      <c r="S183" s="36">
        <f t="shared" si="31"/>
        <v>3641.0280000000007</v>
      </c>
      <c r="T183" s="37"/>
      <c r="U183" s="36" t="str">
        <f t="shared" si="39"/>
        <v/>
      </c>
      <c r="W183" s="36" t="str">
        <f t="shared" si="37"/>
        <v/>
      </c>
    </row>
    <row r="184" spans="1:23" ht="22.5" customHeight="1" x14ac:dyDescent="0.2">
      <c r="A184" s="25"/>
      <c r="B184" s="26" t="str">
        <f t="shared" si="38"/>
        <v/>
      </c>
      <c r="C184" s="27" t="str">
        <f ca="1">IF(OR($A184="Marine Nautique",$A184="Barques Base",$A184=""),"",OFFSET([1]Données!$R$1,COUNTIF($A$8:$A184,$A184)-1,0))</f>
        <v/>
      </c>
      <c r="D184" s="28"/>
      <c r="E184" s="29">
        <f t="shared" si="32"/>
        <v>0</v>
      </c>
      <c r="F184" s="29">
        <f t="shared" si="33"/>
        <v>1</v>
      </c>
      <c r="G184" s="29">
        <f t="shared" si="34"/>
        <v>52</v>
      </c>
      <c r="H184" s="40"/>
      <c r="I184" s="31">
        <f t="shared" ref="I184:I206" si="42">IF(OR($A184="Barques Base",$A184="Marine Nautique"),"",$H184*1.66)</f>
        <v>0</v>
      </c>
      <c r="J184" s="31">
        <f t="shared" si="41"/>
        <v>0</v>
      </c>
      <c r="K184" s="32"/>
      <c r="L184" s="33" t="str">
        <f t="shared" si="35"/>
        <v/>
      </c>
      <c r="M184" s="33"/>
      <c r="N184" s="32"/>
      <c r="O184" s="32"/>
      <c r="P184" s="32"/>
      <c r="Q184" s="34">
        <f t="shared" si="36"/>
        <v>0</v>
      </c>
      <c r="R184" s="35">
        <f t="shared" si="40"/>
        <v>0</v>
      </c>
      <c r="S184" s="36">
        <f t="shared" si="31"/>
        <v>3641.0280000000007</v>
      </c>
      <c r="T184" s="37"/>
      <c r="U184" s="36" t="str">
        <f t="shared" si="39"/>
        <v/>
      </c>
      <c r="W184" s="36" t="str">
        <f t="shared" si="37"/>
        <v/>
      </c>
    </row>
    <row r="185" spans="1:23" ht="22.5" customHeight="1" x14ac:dyDescent="0.2">
      <c r="A185" s="25"/>
      <c r="B185" s="26" t="str">
        <f t="shared" si="38"/>
        <v/>
      </c>
      <c r="C185" s="27" t="str">
        <f ca="1">IF(OR($A185="Marine Nautique",$A185="Barques Base",$A185=""),"",OFFSET([1]Données!$R$1,COUNTIF($A$8:$A185,$A185)-1,0))</f>
        <v/>
      </c>
      <c r="D185" s="28"/>
      <c r="E185" s="29">
        <f t="shared" si="32"/>
        <v>0</v>
      </c>
      <c r="F185" s="29">
        <f t="shared" si="33"/>
        <v>1</v>
      </c>
      <c r="G185" s="29">
        <f t="shared" si="34"/>
        <v>52</v>
      </c>
      <c r="H185" s="40"/>
      <c r="I185" s="31">
        <f t="shared" si="42"/>
        <v>0</v>
      </c>
      <c r="J185" s="31">
        <f t="shared" si="41"/>
        <v>0</v>
      </c>
      <c r="K185" s="32"/>
      <c r="L185" s="33" t="str">
        <f t="shared" si="35"/>
        <v/>
      </c>
      <c r="M185" s="33"/>
      <c r="N185" s="32"/>
      <c r="O185" s="32"/>
      <c r="P185" s="32"/>
      <c r="Q185" s="34">
        <f t="shared" si="36"/>
        <v>0</v>
      </c>
      <c r="R185" s="35">
        <f t="shared" si="40"/>
        <v>0</v>
      </c>
      <c r="S185" s="36">
        <f t="shared" si="31"/>
        <v>3641.0280000000007</v>
      </c>
      <c r="T185" s="37"/>
      <c r="U185" s="36" t="str">
        <f t="shared" si="39"/>
        <v/>
      </c>
      <c r="W185" s="36" t="str">
        <f t="shared" si="37"/>
        <v/>
      </c>
    </row>
    <row r="186" spans="1:23" ht="22.5" customHeight="1" x14ac:dyDescent="0.2">
      <c r="A186" s="25"/>
      <c r="B186" s="26" t="str">
        <f t="shared" si="38"/>
        <v/>
      </c>
      <c r="C186" s="27" t="str">
        <f ca="1">IF(OR($A186="Marine Nautique",$A186="Barques Base",$A186=""),"",OFFSET([1]Données!$R$1,COUNTIF($A$8:$A186,$A186)-1,0))</f>
        <v/>
      </c>
      <c r="D186" s="28"/>
      <c r="E186" s="29">
        <f t="shared" si="32"/>
        <v>0</v>
      </c>
      <c r="F186" s="29">
        <f t="shared" si="33"/>
        <v>1</v>
      </c>
      <c r="G186" s="29">
        <f t="shared" si="34"/>
        <v>52</v>
      </c>
      <c r="H186" s="40"/>
      <c r="I186" s="31">
        <f t="shared" si="42"/>
        <v>0</v>
      </c>
      <c r="J186" s="31">
        <f t="shared" si="41"/>
        <v>0</v>
      </c>
      <c r="K186" s="32"/>
      <c r="L186" s="33" t="str">
        <f t="shared" si="35"/>
        <v/>
      </c>
      <c r="M186" s="33"/>
      <c r="N186" s="32"/>
      <c r="O186" s="32"/>
      <c r="P186" s="32"/>
      <c r="Q186" s="34">
        <f t="shared" si="36"/>
        <v>0</v>
      </c>
      <c r="R186" s="35">
        <f t="shared" si="40"/>
        <v>0</v>
      </c>
      <c r="S186" s="36">
        <f t="shared" ref="S186:S206" si="43">IF($D186="",$S185,$S185-$H186)</f>
        <v>3641.0280000000007</v>
      </c>
      <c r="T186" s="37"/>
      <c r="U186" s="36" t="str">
        <f t="shared" si="39"/>
        <v/>
      </c>
      <c r="W186" s="36" t="str">
        <f t="shared" si="37"/>
        <v/>
      </c>
    </row>
    <row r="187" spans="1:23" ht="22.5" customHeight="1" x14ac:dyDescent="0.2">
      <c r="A187" s="25"/>
      <c r="B187" s="26" t="str">
        <f t="shared" si="38"/>
        <v/>
      </c>
      <c r="C187" s="27" t="str">
        <f ca="1">IF(OR($A187="Marine Nautique",$A187="Barques Base",$A187=""),"",OFFSET([1]Données!$R$1,COUNTIF($A$8:$A187,$A187)-1,0))</f>
        <v/>
      </c>
      <c r="D187" s="28"/>
      <c r="E187" s="29">
        <f t="shared" si="32"/>
        <v>0</v>
      </c>
      <c r="F187" s="29">
        <f t="shared" si="33"/>
        <v>1</v>
      </c>
      <c r="G187" s="29">
        <f t="shared" si="34"/>
        <v>52</v>
      </c>
      <c r="H187" s="40"/>
      <c r="I187" s="31">
        <f t="shared" si="42"/>
        <v>0</v>
      </c>
      <c r="J187" s="31">
        <f t="shared" si="41"/>
        <v>0</v>
      </c>
      <c r="K187" s="32"/>
      <c r="L187" s="33" t="str">
        <f t="shared" si="35"/>
        <v/>
      </c>
      <c r="M187" s="33"/>
      <c r="N187" s="32"/>
      <c r="O187" s="32"/>
      <c r="P187" s="32"/>
      <c r="Q187" s="34">
        <f t="shared" si="36"/>
        <v>0</v>
      </c>
      <c r="R187" s="35">
        <f t="shared" si="40"/>
        <v>0</v>
      </c>
      <c r="S187" s="36">
        <f t="shared" si="43"/>
        <v>3641.0280000000007</v>
      </c>
      <c r="T187" s="37"/>
      <c r="U187" s="36" t="str">
        <f t="shared" si="39"/>
        <v/>
      </c>
      <c r="W187" s="36" t="str">
        <f t="shared" si="37"/>
        <v/>
      </c>
    </row>
    <row r="188" spans="1:23" ht="22.5" customHeight="1" x14ac:dyDescent="0.2">
      <c r="A188" s="25"/>
      <c r="B188" s="26" t="str">
        <f t="shared" si="38"/>
        <v/>
      </c>
      <c r="C188" s="27" t="str">
        <f ca="1">IF(OR($A188="Marine Nautique",$A188="Barques Base",$A188=""),"",OFFSET([1]Données!$R$1,COUNTIF($A$8:$A188,$A188)-1,0))</f>
        <v/>
      </c>
      <c r="D188" s="28"/>
      <c r="E188" s="29">
        <f t="shared" si="32"/>
        <v>0</v>
      </c>
      <c r="F188" s="29">
        <f t="shared" si="33"/>
        <v>1</v>
      </c>
      <c r="G188" s="29">
        <f t="shared" si="34"/>
        <v>52</v>
      </c>
      <c r="H188" s="40"/>
      <c r="I188" s="31">
        <f t="shared" si="42"/>
        <v>0</v>
      </c>
      <c r="J188" s="31">
        <f t="shared" si="41"/>
        <v>0</v>
      </c>
      <c r="K188" s="32"/>
      <c r="L188" s="33" t="str">
        <f t="shared" si="35"/>
        <v/>
      </c>
      <c r="M188" s="33"/>
      <c r="N188" s="32"/>
      <c r="O188" s="32"/>
      <c r="P188" s="32"/>
      <c r="Q188" s="34">
        <f t="shared" si="36"/>
        <v>0</v>
      </c>
      <c r="R188" s="35">
        <f t="shared" si="40"/>
        <v>0</v>
      </c>
      <c r="S188" s="36">
        <f t="shared" si="43"/>
        <v>3641.0280000000007</v>
      </c>
      <c r="T188" s="37"/>
      <c r="U188" s="36" t="str">
        <f t="shared" si="39"/>
        <v/>
      </c>
      <c r="W188" s="36" t="str">
        <f t="shared" si="37"/>
        <v/>
      </c>
    </row>
    <row r="189" spans="1:23" ht="22.5" customHeight="1" x14ac:dyDescent="0.2">
      <c r="A189" s="25"/>
      <c r="B189" s="26" t="str">
        <f t="shared" si="38"/>
        <v/>
      </c>
      <c r="C189" s="27" t="str">
        <f ca="1">IF(OR($A189="Marine Nautique",$A189="Barques Base",$A189=""),"",OFFSET([1]Données!$R$1,COUNTIF($A$8:$A189,$A189)-1,0))</f>
        <v/>
      </c>
      <c r="D189" s="28"/>
      <c r="E189" s="29">
        <f t="shared" si="32"/>
        <v>0</v>
      </c>
      <c r="F189" s="29">
        <f t="shared" si="33"/>
        <v>1</v>
      </c>
      <c r="G189" s="29">
        <f t="shared" si="34"/>
        <v>52</v>
      </c>
      <c r="H189" s="40"/>
      <c r="I189" s="31">
        <f t="shared" si="42"/>
        <v>0</v>
      </c>
      <c r="J189" s="31">
        <f t="shared" si="41"/>
        <v>0</v>
      </c>
      <c r="K189" s="32"/>
      <c r="L189" s="33" t="str">
        <f t="shared" si="35"/>
        <v/>
      </c>
      <c r="M189" s="33"/>
      <c r="N189" s="32"/>
      <c r="O189" s="32"/>
      <c r="P189" s="32"/>
      <c r="Q189" s="34">
        <f t="shared" si="36"/>
        <v>0</v>
      </c>
      <c r="R189" s="35">
        <f t="shared" si="40"/>
        <v>0</v>
      </c>
      <c r="S189" s="36">
        <f t="shared" si="43"/>
        <v>3641.0280000000007</v>
      </c>
      <c r="T189" s="37"/>
      <c r="U189" s="36" t="str">
        <f t="shared" si="39"/>
        <v/>
      </c>
      <c r="W189" s="36" t="str">
        <f t="shared" si="37"/>
        <v/>
      </c>
    </row>
    <row r="190" spans="1:23" ht="22.5" customHeight="1" x14ac:dyDescent="0.2">
      <c r="A190" s="25"/>
      <c r="B190" s="26" t="str">
        <f t="shared" si="38"/>
        <v/>
      </c>
      <c r="C190" s="27" t="str">
        <f ca="1">IF(OR($A190="Marine Nautique",$A190="Barques Base",$A190=""),"",OFFSET([1]Données!$R$1,COUNTIF($A$8:$A190,$A190)-1,0))</f>
        <v/>
      </c>
      <c r="D190" s="28"/>
      <c r="E190" s="29">
        <f t="shared" si="32"/>
        <v>0</v>
      </c>
      <c r="F190" s="29">
        <f t="shared" si="33"/>
        <v>1</v>
      </c>
      <c r="G190" s="29">
        <f t="shared" si="34"/>
        <v>52</v>
      </c>
      <c r="H190" s="40"/>
      <c r="I190" s="31">
        <f t="shared" si="42"/>
        <v>0</v>
      </c>
      <c r="J190" s="31">
        <f t="shared" si="41"/>
        <v>0</v>
      </c>
      <c r="K190" s="32"/>
      <c r="L190" s="33" t="str">
        <f t="shared" si="35"/>
        <v/>
      </c>
      <c r="M190" s="33"/>
      <c r="N190" s="32"/>
      <c r="O190" s="32"/>
      <c r="P190" s="32"/>
      <c r="Q190" s="34">
        <f t="shared" si="36"/>
        <v>0</v>
      </c>
      <c r="R190" s="35">
        <f t="shared" si="40"/>
        <v>0</v>
      </c>
      <c r="S190" s="36">
        <f t="shared" si="43"/>
        <v>3641.0280000000007</v>
      </c>
      <c r="T190" s="37"/>
      <c r="U190" s="36" t="str">
        <f t="shared" si="39"/>
        <v/>
      </c>
      <c r="W190" s="36" t="str">
        <f t="shared" si="37"/>
        <v/>
      </c>
    </row>
    <row r="191" spans="1:23" ht="22.5" customHeight="1" x14ac:dyDescent="0.2">
      <c r="A191" s="25"/>
      <c r="B191" s="26" t="str">
        <f t="shared" si="38"/>
        <v/>
      </c>
      <c r="C191" s="27" t="str">
        <f ca="1">IF(OR($A191="Marine Nautique",$A191="Barques Base",$A191=""),"",OFFSET([1]Données!$R$1,COUNTIF($A$8:$A191,$A191)-1,0))</f>
        <v/>
      </c>
      <c r="D191" s="28"/>
      <c r="E191" s="29">
        <f t="shared" si="32"/>
        <v>0</v>
      </c>
      <c r="F191" s="29">
        <f t="shared" si="33"/>
        <v>1</v>
      </c>
      <c r="G191" s="29">
        <f t="shared" si="34"/>
        <v>52</v>
      </c>
      <c r="H191" s="40"/>
      <c r="I191" s="31">
        <f t="shared" si="42"/>
        <v>0</v>
      </c>
      <c r="J191" s="31">
        <f t="shared" si="41"/>
        <v>0</v>
      </c>
      <c r="K191" s="32"/>
      <c r="L191" s="33" t="str">
        <f t="shared" si="35"/>
        <v/>
      </c>
      <c r="M191" s="33"/>
      <c r="N191" s="32"/>
      <c r="O191" s="32"/>
      <c r="P191" s="32"/>
      <c r="Q191" s="34">
        <f t="shared" si="36"/>
        <v>0</v>
      </c>
      <c r="R191" s="35">
        <f t="shared" si="40"/>
        <v>0</v>
      </c>
      <c r="S191" s="36">
        <f t="shared" si="43"/>
        <v>3641.0280000000007</v>
      </c>
      <c r="T191" s="37"/>
      <c r="U191" s="36" t="str">
        <f t="shared" si="39"/>
        <v/>
      </c>
      <c r="W191" s="36" t="str">
        <f t="shared" si="37"/>
        <v/>
      </c>
    </row>
    <row r="192" spans="1:23" ht="22.5" customHeight="1" x14ac:dyDescent="0.2">
      <c r="A192" s="25"/>
      <c r="B192" s="26" t="str">
        <f t="shared" si="38"/>
        <v/>
      </c>
      <c r="C192" s="27" t="str">
        <f ca="1">IF(OR($A192="Marine Nautique",$A192="Barques Base",$A192=""),"",OFFSET([1]Données!$R$1,COUNTIF($A$8:$A192,$A192)-1,0))</f>
        <v/>
      </c>
      <c r="D192" s="28"/>
      <c r="E192" s="29">
        <f t="shared" si="32"/>
        <v>0</v>
      </c>
      <c r="F192" s="29">
        <f t="shared" si="33"/>
        <v>1</v>
      </c>
      <c r="G192" s="29">
        <f t="shared" si="34"/>
        <v>52</v>
      </c>
      <c r="H192" s="40"/>
      <c r="I192" s="31">
        <f t="shared" si="42"/>
        <v>0</v>
      </c>
      <c r="J192" s="31">
        <f t="shared" si="41"/>
        <v>0</v>
      </c>
      <c r="K192" s="32"/>
      <c r="L192" s="33" t="str">
        <f t="shared" si="35"/>
        <v/>
      </c>
      <c r="M192" s="33"/>
      <c r="N192" s="32"/>
      <c r="O192" s="32"/>
      <c r="P192" s="32"/>
      <c r="Q192" s="34">
        <f t="shared" si="36"/>
        <v>0</v>
      </c>
      <c r="R192" s="35">
        <f t="shared" si="40"/>
        <v>0</v>
      </c>
      <c r="S192" s="36">
        <f t="shared" si="43"/>
        <v>3641.0280000000007</v>
      </c>
      <c r="T192" s="37"/>
      <c r="U192" s="36" t="str">
        <f t="shared" si="39"/>
        <v/>
      </c>
      <c r="W192" s="36" t="str">
        <f t="shared" si="37"/>
        <v/>
      </c>
    </row>
    <row r="193" spans="1:23" ht="22.5" customHeight="1" x14ac:dyDescent="0.2">
      <c r="A193" s="25"/>
      <c r="B193" s="26" t="str">
        <f t="shared" si="38"/>
        <v/>
      </c>
      <c r="C193" s="27" t="str">
        <f ca="1">IF(OR($A193="Marine Nautique",$A193="Barques Base",$A193=""),"",OFFSET([1]Données!$R$1,COUNTIF($A$8:$A193,$A193)-1,0))</f>
        <v/>
      </c>
      <c r="D193" s="28"/>
      <c r="E193" s="29">
        <f t="shared" si="32"/>
        <v>0</v>
      </c>
      <c r="F193" s="29">
        <f t="shared" si="33"/>
        <v>1</v>
      </c>
      <c r="G193" s="29">
        <f t="shared" si="34"/>
        <v>52</v>
      </c>
      <c r="H193" s="40"/>
      <c r="I193" s="31">
        <f t="shared" si="42"/>
        <v>0</v>
      </c>
      <c r="J193" s="31">
        <f t="shared" si="41"/>
        <v>0</v>
      </c>
      <c r="K193" s="32"/>
      <c r="L193" s="33" t="str">
        <f t="shared" si="35"/>
        <v/>
      </c>
      <c r="M193" s="33"/>
      <c r="N193" s="32"/>
      <c r="O193" s="32"/>
      <c r="P193" s="32"/>
      <c r="Q193" s="34">
        <f t="shared" si="36"/>
        <v>0</v>
      </c>
      <c r="R193" s="35">
        <f t="shared" si="40"/>
        <v>0</v>
      </c>
      <c r="S193" s="36">
        <f t="shared" si="43"/>
        <v>3641.0280000000007</v>
      </c>
      <c r="T193" s="37"/>
      <c r="U193" s="36" t="str">
        <f t="shared" si="39"/>
        <v/>
      </c>
      <c r="W193" s="36" t="str">
        <f t="shared" si="37"/>
        <v/>
      </c>
    </row>
    <row r="194" spans="1:23" ht="22.5" customHeight="1" x14ac:dyDescent="0.2">
      <c r="A194" s="25"/>
      <c r="B194" s="26" t="str">
        <f t="shared" si="38"/>
        <v/>
      </c>
      <c r="C194" s="27" t="str">
        <f ca="1">IF(OR($A194="Marine Nautique",$A194="Barques Base",$A194=""),"",OFFSET([1]Données!$R$1,COUNTIF($A$8:$A194,$A194)-1,0))</f>
        <v/>
      </c>
      <c r="D194" s="28"/>
      <c r="E194" s="29">
        <f t="shared" si="32"/>
        <v>0</v>
      </c>
      <c r="F194" s="29">
        <f t="shared" si="33"/>
        <v>1</v>
      </c>
      <c r="G194" s="29">
        <f t="shared" si="34"/>
        <v>52</v>
      </c>
      <c r="H194" s="40"/>
      <c r="I194" s="31">
        <f t="shared" si="42"/>
        <v>0</v>
      </c>
      <c r="J194" s="31">
        <f t="shared" si="41"/>
        <v>0</v>
      </c>
      <c r="K194" s="32"/>
      <c r="L194" s="33" t="str">
        <f t="shared" si="35"/>
        <v/>
      </c>
      <c r="M194" s="33"/>
      <c r="N194" s="32"/>
      <c r="O194" s="32"/>
      <c r="P194" s="32"/>
      <c r="Q194" s="34">
        <f t="shared" si="36"/>
        <v>0</v>
      </c>
      <c r="R194" s="35">
        <f t="shared" si="40"/>
        <v>0</v>
      </c>
      <c r="S194" s="36">
        <f t="shared" si="43"/>
        <v>3641.0280000000007</v>
      </c>
      <c r="T194" s="37"/>
      <c r="U194" s="36" t="str">
        <f t="shared" si="39"/>
        <v/>
      </c>
      <c r="W194" s="36" t="str">
        <f t="shared" si="37"/>
        <v/>
      </c>
    </row>
    <row r="195" spans="1:23" ht="22.5" customHeight="1" x14ac:dyDescent="0.2">
      <c r="A195" s="25"/>
      <c r="B195" s="26" t="str">
        <f t="shared" si="38"/>
        <v/>
      </c>
      <c r="C195" s="27" t="str">
        <f ca="1">IF(OR($A195="Marine Nautique",$A195="Barques Base",$A195=""),"",OFFSET([1]Données!$R$1,COUNTIF($A$8:$A195,$A195)-1,0))</f>
        <v/>
      </c>
      <c r="D195" s="28"/>
      <c r="E195" s="29">
        <f t="shared" si="32"/>
        <v>0</v>
      </c>
      <c r="F195" s="29">
        <f t="shared" si="33"/>
        <v>1</v>
      </c>
      <c r="G195" s="29">
        <f t="shared" si="34"/>
        <v>52</v>
      </c>
      <c r="H195" s="40"/>
      <c r="I195" s="31">
        <f t="shared" si="42"/>
        <v>0</v>
      </c>
      <c r="J195" s="31">
        <f t="shared" si="41"/>
        <v>0</v>
      </c>
      <c r="K195" s="32"/>
      <c r="L195" s="33" t="str">
        <f t="shared" si="35"/>
        <v/>
      </c>
      <c r="M195" s="33"/>
      <c r="N195" s="32"/>
      <c r="O195" s="32"/>
      <c r="P195" s="32"/>
      <c r="Q195" s="34">
        <f t="shared" si="36"/>
        <v>0</v>
      </c>
      <c r="R195" s="35">
        <f t="shared" si="40"/>
        <v>0</v>
      </c>
      <c r="S195" s="36">
        <f t="shared" si="43"/>
        <v>3641.0280000000007</v>
      </c>
      <c r="T195" s="37"/>
      <c r="U195" s="36" t="str">
        <f t="shared" si="39"/>
        <v/>
      </c>
      <c r="W195" s="36" t="str">
        <f t="shared" si="37"/>
        <v/>
      </c>
    </row>
    <row r="196" spans="1:23" ht="22.5" customHeight="1" x14ac:dyDescent="0.2">
      <c r="A196" s="25"/>
      <c r="B196" s="26" t="str">
        <f t="shared" si="38"/>
        <v/>
      </c>
      <c r="C196" s="27" t="str">
        <f ca="1">IF(OR($A196="Marine Nautique",$A196="Barques Base",$A196=""),"",OFFSET([1]Données!$R$1,COUNTIF($A$8:$A196,$A196)-1,0))</f>
        <v/>
      </c>
      <c r="D196" s="28"/>
      <c r="E196" s="29">
        <f t="shared" si="32"/>
        <v>0</v>
      </c>
      <c r="F196" s="29">
        <f t="shared" si="33"/>
        <v>1</v>
      </c>
      <c r="G196" s="29">
        <f t="shared" si="34"/>
        <v>52</v>
      </c>
      <c r="H196" s="40"/>
      <c r="I196" s="31">
        <f t="shared" si="42"/>
        <v>0</v>
      </c>
      <c r="J196" s="31">
        <f t="shared" si="41"/>
        <v>0</v>
      </c>
      <c r="K196" s="32"/>
      <c r="L196" s="33" t="str">
        <f t="shared" si="35"/>
        <v/>
      </c>
      <c r="M196" s="33"/>
      <c r="N196" s="32"/>
      <c r="O196" s="32"/>
      <c r="P196" s="32"/>
      <c r="Q196" s="34">
        <f t="shared" si="36"/>
        <v>0</v>
      </c>
      <c r="R196" s="35">
        <f t="shared" si="40"/>
        <v>0</v>
      </c>
      <c r="S196" s="36">
        <f t="shared" si="43"/>
        <v>3641.0280000000007</v>
      </c>
      <c r="T196" s="37"/>
      <c r="U196" s="36" t="str">
        <f t="shared" si="39"/>
        <v/>
      </c>
      <c r="W196" s="36" t="str">
        <f t="shared" si="37"/>
        <v/>
      </c>
    </row>
    <row r="197" spans="1:23" ht="22.5" customHeight="1" x14ac:dyDescent="0.2">
      <c r="A197" s="25"/>
      <c r="B197" s="26" t="str">
        <f t="shared" si="38"/>
        <v/>
      </c>
      <c r="C197" s="27" t="str">
        <f ca="1">IF(OR($A197="Marine Nautique",$A197="Barques Base",$A197=""),"",OFFSET([1]Données!$R$1,COUNTIF($A$8:$A197,$A197)-1,0))</f>
        <v/>
      </c>
      <c r="D197" s="28"/>
      <c r="E197" s="29">
        <f t="shared" si="32"/>
        <v>0</v>
      </c>
      <c r="F197" s="29">
        <f t="shared" si="33"/>
        <v>1</v>
      </c>
      <c r="G197" s="29">
        <f t="shared" si="34"/>
        <v>52</v>
      </c>
      <c r="H197" s="40"/>
      <c r="I197" s="31">
        <f t="shared" si="42"/>
        <v>0</v>
      </c>
      <c r="J197" s="31">
        <f t="shared" si="41"/>
        <v>0</v>
      </c>
      <c r="K197" s="32"/>
      <c r="L197" s="33" t="str">
        <f t="shared" si="35"/>
        <v/>
      </c>
      <c r="M197" s="33"/>
      <c r="N197" s="32"/>
      <c r="O197" s="32"/>
      <c r="P197" s="32"/>
      <c r="Q197" s="34">
        <f t="shared" si="36"/>
        <v>0</v>
      </c>
      <c r="R197" s="35">
        <f t="shared" si="40"/>
        <v>0</v>
      </c>
      <c r="S197" s="36">
        <f t="shared" si="43"/>
        <v>3641.0280000000007</v>
      </c>
      <c r="T197" s="37"/>
      <c r="U197" s="36" t="str">
        <f t="shared" si="39"/>
        <v/>
      </c>
      <c r="W197" s="36" t="str">
        <f t="shared" si="37"/>
        <v/>
      </c>
    </row>
    <row r="198" spans="1:23" ht="22.5" customHeight="1" x14ac:dyDescent="0.2">
      <c r="A198" s="25"/>
      <c r="B198" s="26" t="str">
        <f t="shared" si="38"/>
        <v/>
      </c>
      <c r="C198" s="27" t="str">
        <f ca="1">IF(OR($A198="Marine Nautique",$A198="Barques Base",$A198=""),"",OFFSET([1]Données!$R$1,COUNTIF($A$8:$A198,$A198)-1,0))</f>
        <v/>
      </c>
      <c r="D198" s="28"/>
      <c r="E198" s="29">
        <f t="shared" si="32"/>
        <v>0</v>
      </c>
      <c r="F198" s="29">
        <f t="shared" si="33"/>
        <v>1</v>
      </c>
      <c r="G198" s="29">
        <f t="shared" si="34"/>
        <v>52</v>
      </c>
      <c r="H198" s="40"/>
      <c r="I198" s="31">
        <f t="shared" si="42"/>
        <v>0</v>
      </c>
      <c r="J198" s="31">
        <f t="shared" si="41"/>
        <v>0</v>
      </c>
      <c r="K198" s="32"/>
      <c r="L198" s="33" t="str">
        <f t="shared" si="35"/>
        <v/>
      </c>
      <c r="M198" s="33"/>
      <c r="N198" s="32"/>
      <c r="O198" s="32"/>
      <c r="P198" s="32"/>
      <c r="Q198" s="34">
        <f t="shared" si="36"/>
        <v>0</v>
      </c>
      <c r="R198" s="35">
        <f t="shared" si="40"/>
        <v>0</v>
      </c>
      <c r="S198" s="36">
        <f t="shared" si="43"/>
        <v>3641.0280000000007</v>
      </c>
      <c r="T198" s="37"/>
      <c r="U198" s="36" t="str">
        <f t="shared" si="39"/>
        <v/>
      </c>
      <c r="W198" s="36" t="str">
        <f t="shared" si="37"/>
        <v/>
      </c>
    </row>
    <row r="199" spans="1:23" ht="22.5" customHeight="1" x14ac:dyDescent="0.2">
      <c r="A199" s="25"/>
      <c r="B199" s="26" t="str">
        <f t="shared" si="38"/>
        <v/>
      </c>
      <c r="C199" s="27" t="str">
        <f ca="1">IF(OR($A199="Marine Nautique",$A199="Barques Base",$A199=""),"",OFFSET([1]Données!$R$1,COUNTIF($A$8:$A199,$A199)-1,0))</f>
        <v/>
      </c>
      <c r="D199" s="28"/>
      <c r="E199" s="29">
        <f t="shared" si="32"/>
        <v>0</v>
      </c>
      <c r="F199" s="29">
        <f t="shared" si="33"/>
        <v>1</v>
      </c>
      <c r="G199" s="29">
        <f t="shared" si="34"/>
        <v>52</v>
      </c>
      <c r="H199" s="40"/>
      <c r="I199" s="31">
        <f t="shared" si="42"/>
        <v>0</v>
      </c>
      <c r="J199" s="31">
        <f t="shared" si="41"/>
        <v>0</v>
      </c>
      <c r="K199" s="32"/>
      <c r="L199" s="33" t="str">
        <f t="shared" si="35"/>
        <v/>
      </c>
      <c r="M199" s="33"/>
      <c r="N199" s="32"/>
      <c r="O199" s="32"/>
      <c r="P199" s="32"/>
      <c r="Q199" s="34">
        <f t="shared" si="36"/>
        <v>0</v>
      </c>
      <c r="R199" s="35">
        <f t="shared" si="40"/>
        <v>0</v>
      </c>
      <c r="S199" s="36">
        <f t="shared" si="43"/>
        <v>3641.0280000000007</v>
      </c>
      <c r="T199" s="37"/>
      <c r="U199" s="36" t="str">
        <f t="shared" si="39"/>
        <v/>
      </c>
      <c r="W199" s="36" t="str">
        <f t="shared" si="37"/>
        <v/>
      </c>
    </row>
    <row r="200" spans="1:23" ht="22.5" customHeight="1" x14ac:dyDescent="0.2">
      <c r="A200" s="25"/>
      <c r="B200" s="26" t="str">
        <f t="shared" si="38"/>
        <v/>
      </c>
      <c r="C200" s="27" t="str">
        <f ca="1">IF(OR($A200="Marine Nautique",$A200="Barques Base",$A200=""),"",OFFSET([1]Données!$R$1,COUNTIF($A$8:$A200,$A200)-1,0))</f>
        <v/>
      </c>
      <c r="D200" s="28"/>
      <c r="E200" s="29">
        <f t="shared" ref="E200:E206" si="44">DAY(D200)</f>
        <v>0</v>
      </c>
      <c r="F200" s="29">
        <f t="shared" ref="F200:F206" si="45">MONTH(D200)</f>
        <v>1</v>
      </c>
      <c r="G200" s="29">
        <f t="shared" ref="G200:G206" si="46">_xlfn.ISOWEEKNUM(D200)</f>
        <v>52</v>
      </c>
      <c r="H200" s="40"/>
      <c r="I200" s="31">
        <f t="shared" si="42"/>
        <v>0</v>
      </c>
      <c r="J200" s="31">
        <f t="shared" si="41"/>
        <v>0</v>
      </c>
      <c r="K200" s="32"/>
      <c r="L200" s="33" t="str">
        <f t="shared" ref="L200:L206" si="47">IF($K200="","","N° chèq.")</f>
        <v/>
      </c>
      <c r="M200" s="33"/>
      <c r="N200" s="32"/>
      <c r="O200" s="32"/>
      <c r="P200" s="32"/>
      <c r="Q200" s="34">
        <f t="shared" ref="Q200:Q206" si="48">K200+N200+O200+P200</f>
        <v>0</v>
      </c>
      <c r="R200" s="35">
        <f t="shared" si="40"/>
        <v>0</v>
      </c>
      <c r="S200" s="36">
        <f t="shared" si="43"/>
        <v>3641.0280000000007</v>
      </c>
      <c r="T200" s="37"/>
      <c r="U200" s="36" t="str">
        <f t="shared" si="39"/>
        <v/>
      </c>
      <c r="W200" s="36" t="str">
        <f t="shared" ref="W200:W207" si="49">IF($T200="","",IF($T200-$S200=$S200,"",$T200-$S200))</f>
        <v/>
      </c>
    </row>
    <row r="201" spans="1:23" ht="22.5" customHeight="1" x14ac:dyDescent="0.2">
      <c r="A201" s="25"/>
      <c r="B201" s="26" t="str">
        <f t="shared" ref="B201:B206" si="50">IF(A201="Bateaux","Nom ?","")</f>
        <v/>
      </c>
      <c r="C201" s="27" t="str">
        <f ca="1">IF(OR($A201="Marine Nautique",$A201="Barques Base",$A201=""),"",OFFSET([1]Données!$R$1,COUNTIF($A$8:$A201,$A201)-1,0))</f>
        <v/>
      </c>
      <c r="D201" s="28"/>
      <c r="E201" s="29">
        <f t="shared" si="44"/>
        <v>0</v>
      </c>
      <c r="F201" s="29">
        <f t="shared" si="45"/>
        <v>1</v>
      </c>
      <c r="G201" s="29">
        <f t="shared" si="46"/>
        <v>52</v>
      </c>
      <c r="H201" s="40"/>
      <c r="I201" s="31">
        <f t="shared" si="42"/>
        <v>0</v>
      </c>
      <c r="J201" s="31">
        <f t="shared" si="41"/>
        <v>0</v>
      </c>
      <c r="K201" s="32"/>
      <c r="L201" s="33" t="str">
        <f t="shared" si="47"/>
        <v/>
      </c>
      <c r="M201" s="33"/>
      <c r="N201" s="32"/>
      <c r="O201" s="32"/>
      <c r="P201" s="32"/>
      <c r="Q201" s="34">
        <f t="shared" si="48"/>
        <v>0</v>
      </c>
      <c r="R201" s="35">
        <f t="shared" si="40"/>
        <v>0</v>
      </c>
      <c r="S201" s="36">
        <f t="shared" si="43"/>
        <v>3641.0280000000007</v>
      </c>
      <c r="T201" s="37"/>
      <c r="U201" s="36" t="str">
        <f t="shared" ref="U201:U207" si="51">IF($T201="","",IF($T201-$S201&gt;=-50,"",$T201-$S201))</f>
        <v/>
      </c>
      <c r="W201" s="36" t="str">
        <f t="shared" si="49"/>
        <v/>
      </c>
    </row>
    <row r="202" spans="1:23" ht="22.5" customHeight="1" x14ac:dyDescent="0.2">
      <c r="A202" s="25"/>
      <c r="B202" s="26" t="str">
        <f t="shared" si="50"/>
        <v/>
      </c>
      <c r="C202" s="27" t="str">
        <f ca="1">IF(OR($A202="Marine Nautique",$A202="Barques Base",$A202=""),"",OFFSET([1]Données!$R$1,COUNTIF($A$8:$A202,$A202)-1,0))</f>
        <v/>
      </c>
      <c r="D202" s="28"/>
      <c r="E202" s="29">
        <f t="shared" si="44"/>
        <v>0</v>
      </c>
      <c r="F202" s="29">
        <f t="shared" si="45"/>
        <v>1</v>
      </c>
      <c r="G202" s="29">
        <f t="shared" si="46"/>
        <v>52</v>
      </c>
      <c r="H202" s="40"/>
      <c r="I202" s="31">
        <f t="shared" si="42"/>
        <v>0</v>
      </c>
      <c r="J202" s="31">
        <f t="shared" si="41"/>
        <v>0</v>
      </c>
      <c r="K202" s="32"/>
      <c r="L202" s="33" t="str">
        <f t="shared" si="47"/>
        <v/>
      </c>
      <c r="M202" s="33"/>
      <c r="N202" s="32"/>
      <c r="O202" s="32"/>
      <c r="P202" s="32"/>
      <c r="Q202" s="34">
        <f t="shared" si="48"/>
        <v>0</v>
      </c>
      <c r="R202" s="35">
        <f t="shared" si="40"/>
        <v>0</v>
      </c>
      <c r="S202" s="36">
        <f t="shared" si="43"/>
        <v>3641.0280000000007</v>
      </c>
      <c r="T202" s="37"/>
      <c r="U202" s="36" t="str">
        <f t="shared" si="51"/>
        <v/>
      </c>
      <c r="W202" s="36" t="str">
        <f t="shared" si="49"/>
        <v/>
      </c>
    </row>
    <row r="203" spans="1:23" ht="22.5" customHeight="1" x14ac:dyDescent="0.2">
      <c r="A203" s="25"/>
      <c r="B203" s="26" t="str">
        <f t="shared" si="50"/>
        <v/>
      </c>
      <c r="C203" s="27" t="str">
        <f ca="1">IF(OR($A203="Marine Nautique",$A203="Barques Base",$A203=""),"",OFFSET([1]Données!$R$1,COUNTIF($A$8:$A203,$A203)-1,0))</f>
        <v/>
      </c>
      <c r="D203" s="28"/>
      <c r="E203" s="29">
        <f t="shared" si="44"/>
        <v>0</v>
      </c>
      <c r="F203" s="29">
        <f t="shared" si="45"/>
        <v>1</v>
      </c>
      <c r="G203" s="29">
        <f t="shared" si="46"/>
        <v>52</v>
      </c>
      <c r="H203" s="40"/>
      <c r="I203" s="31">
        <f t="shared" si="42"/>
        <v>0</v>
      </c>
      <c r="J203" s="31">
        <f t="shared" si="41"/>
        <v>0</v>
      </c>
      <c r="K203" s="32"/>
      <c r="L203" s="33" t="str">
        <f t="shared" si="47"/>
        <v/>
      </c>
      <c r="M203" s="33"/>
      <c r="N203" s="32"/>
      <c r="O203" s="32"/>
      <c r="P203" s="32"/>
      <c r="Q203" s="34">
        <f t="shared" si="48"/>
        <v>0</v>
      </c>
      <c r="R203" s="35">
        <f t="shared" ref="R203:R206" si="52">IF(ISERROR($Q203-$J193),,$Q203-$J203)</f>
        <v>0</v>
      </c>
      <c r="S203" s="36">
        <f t="shared" si="43"/>
        <v>3641.0280000000007</v>
      </c>
      <c r="T203" s="37"/>
      <c r="U203" s="36" t="str">
        <f t="shared" si="51"/>
        <v/>
      </c>
      <c r="W203" s="36" t="str">
        <f t="shared" si="49"/>
        <v/>
      </c>
    </row>
    <row r="204" spans="1:23" ht="22.5" customHeight="1" x14ac:dyDescent="0.2">
      <c r="A204" s="25"/>
      <c r="B204" s="26" t="str">
        <f t="shared" si="50"/>
        <v/>
      </c>
      <c r="C204" s="27" t="str">
        <f ca="1">IF(OR($A204="Marine Nautique",$A204="Barques Base",$A204=""),"",OFFSET([1]Données!$R$1,COUNTIF($A$8:$A204,$A204)-1,0))</f>
        <v/>
      </c>
      <c r="D204" s="28"/>
      <c r="E204" s="29">
        <f t="shared" si="44"/>
        <v>0</v>
      </c>
      <c r="F204" s="29">
        <f t="shared" si="45"/>
        <v>1</v>
      </c>
      <c r="G204" s="29">
        <f t="shared" si="46"/>
        <v>52</v>
      </c>
      <c r="H204" s="40"/>
      <c r="I204" s="31">
        <f t="shared" si="42"/>
        <v>0</v>
      </c>
      <c r="J204" s="31">
        <f t="shared" si="41"/>
        <v>0</v>
      </c>
      <c r="K204" s="32"/>
      <c r="L204" s="33" t="str">
        <f t="shared" si="47"/>
        <v/>
      </c>
      <c r="M204" s="33"/>
      <c r="N204" s="32"/>
      <c r="O204" s="32"/>
      <c r="P204" s="32"/>
      <c r="Q204" s="34">
        <f t="shared" si="48"/>
        <v>0</v>
      </c>
      <c r="R204" s="35">
        <f t="shared" si="52"/>
        <v>0</v>
      </c>
      <c r="S204" s="36">
        <f t="shared" si="43"/>
        <v>3641.0280000000007</v>
      </c>
      <c r="T204" s="37"/>
      <c r="U204" s="36" t="str">
        <f t="shared" si="51"/>
        <v/>
      </c>
      <c r="W204" s="36" t="str">
        <f t="shared" si="49"/>
        <v/>
      </c>
    </row>
    <row r="205" spans="1:23" ht="22.5" customHeight="1" x14ac:dyDescent="0.2">
      <c r="A205" s="25"/>
      <c r="B205" s="26" t="str">
        <f t="shared" si="50"/>
        <v/>
      </c>
      <c r="C205" s="27" t="str">
        <f ca="1">IF(OR($A205="Marine Nautique",$A205="Barques Base",$A205=""),"",OFFSET([1]Données!$R$1,COUNTIF($A$8:$A205,$A205)-1,0))</f>
        <v/>
      </c>
      <c r="D205" s="28"/>
      <c r="E205" s="29">
        <f t="shared" si="44"/>
        <v>0</v>
      </c>
      <c r="F205" s="29">
        <f t="shared" si="45"/>
        <v>1</v>
      </c>
      <c r="G205" s="29">
        <f t="shared" si="46"/>
        <v>52</v>
      </c>
      <c r="H205" s="40"/>
      <c r="I205" s="31">
        <f t="shared" si="42"/>
        <v>0</v>
      </c>
      <c r="J205" s="31">
        <f t="shared" si="41"/>
        <v>0</v>
      </c>
      <c r="K205" s="32"/>
      <c r="L205" s="33" t="str">
        <f t="shared" si="47"/>
        <v/>
      </c>
      <c r="M205" s="33"/>
      <c r="N205" s="32"/>
      <c r="O205" s="32"/>
      <c r="P205" s="32"/>
      <c r="Q205" s="34">
        <f t="shared" si="48"/>
        <v>0</v>
      </c>
      <c r="R205" s="35">
        <f t="shared" si="52"/>
        <v>0</v>
      </c>
      <c r="S205" s="36">
        <f t="shared" si="43"/>
        <v>3641.0280000000007</v>
      </c>
      <c r="T205" s="37"/>
      <c r="U205" s="36" t="str">
        <f t="shared" si="51"/>
        <v/>
      </c>
      <c r="W205" s="36" t="str">
        <f t="shared" si="49"/>
        <v/>
      </c>
    </row>
    <row r="206" spans="1:23" ht="22.5" customHeight="1" x14ac:dyDescent="0.2">
      <c r="A206" s="25"/>
      <c r="B206" s="26" t="str">
        <f t="shared" si="50"/>
        <v/>
      </c>
      <c r="C206" s="27" t="str">
        <f ca="1">IF(OR($A206="Marine Nautique",$A206="Barques Base",$A206=""),"",OFFSET([1]Données!$R$1,COUNTIF($A$8:$A206,$A206)-1,0))</f>
        <v/>
      </c>
      <c r="D206" s="28"/>
      <c r="E206" s="29">
        <f t="shared" si="44"/>
        <v>0</v>
      </c>
      <c r="F206" s="29">
        <f t="shared" si="45"/>
        <v>1</v>
      </c>
      <c r="G206" s="29">
        <f t="shared" si="46"/>
        <v>52</v>
      </c>
      <c r="H206" s="40"/>
      <c r="I206" s="31">
        <f t="shared" si="42"/>
        <v>0</v>
      </c>
      <c r="J206" s="31">
        <f t="shared" si="41"/>
        <v>0</v>
      </c>
      <c r="K206" s="32"/>
      <c r="L206" s="33" t="str">
        <f t="shared" si="47"/>
        <v/>
      </c>
      <c r="M206" s="33"/>
      <c r="N206" s="32"/>
      <c r="O206" s="32"/>
      <c r="P206" s="32"/>
      <c r="Q206" s="34">
        <f t="shared" si="48"/>
        <v>0</v>
      </c>
      <c r="R206" s="35">
        <f t="shared" si="52"/>
        <v>0</v>
      </c>
      <c r="S206" s="36">
        <f t="shared" si="43"/>
        <v>3641.0280000000007</v>
      </c>
      <c r="T206" s="37"/>
      <c r="U206" s="36" t="str">
        <f t="shared" si="51"/>
        <v/>
      </c>
      <c r="W206" s="36" t="str">
        <f t="shared" si="49"/>
        <v/>
      </c>
    </row>
    <row r="207" spans="1:23" x14ac:dyDescent="0.2">
      <c r="S207" s="43">
        <f>S206</f>
        <v>3641.0280000000007</v>
      </c>
      <c r="U207" s="8" t="str">
        <f t="shared" si="51"/>
        <v/>
      </c>
      <c r="W207" s="8" t="str">
        <f t="shared" si="49"/>
        <v/>
      </c>
    </row>
  </sheetData>
  <sheetProtection autoFilter="0"/>
  <autoFilter ref="C6:AD206">
    <filterColumn colId="9" showButton="0"/>
  </autoFilter>
  <mergeCells count="28">
    <mergeCell ref="A1:Q2"/>
    <mergeCell ref="T1:U2"/>
    <mergeCell ref="Y1:Z1"/>
    <mergeCell ref="Y2:Z2"/>
    <mergeCell ref="A4:A7"/>
    <mergeCell ref="B4:B7"/>
    <mergeCell ref="C4:C7"/>
    <mergeCell ref="D4:D7"/>
    <mergeCell ref="H4:I4"/>
    <mergeCell ref="K4:Q4"/>
    <mergeCell ref="E5:E7"/>
    <mergeCell ref="F5:F7"/>
    <mergeCell ref="G5:G7"/>
    <mergeCell ref="H5:H6"/>
    <mergeCell ref="I5:I6"/>
    <mergeCell ref="R4:R6"/>
    <mergeCell ref="S4:S6"/>
    <mergeCell ref="T4:T7"/>
    <mergeCell ref="U4:U7"/>
    <mergeCell ref="W4:W7"/>
    <mergeCell ref="Q5:Q6"/>
    <mergeCell ref="L7:M7"/>
    <mergeCell ref="J5:J6"/>
    <mergeCell ref="K5:K6"/>
    <mergeCell ref="L5:M6"/>
    <mergeCell ref="N5:N6"/>
    <mergeCell ref="O5:O6"/>
    <mergeCell ref="P5:P6"/>
  </mergeCells>
  <conditionalFormatting sqref="L8:M206">
    <cfRule type="cellIs" dxfId="10" priority="11" operator="equal">
      <formula>"N° chèq."</formula>
    </cfRule>
  </conditionalFormatting>
  <conditionalFormatting sqref="K8:K206">
    <cfRule type="expression" dxfId="9" priority="9">
      <formula>#REF!="Barques Base"</formula>
    </cfRule>
    <cfRule type="expression" dxfId="8" priority="10">
      <formula>#REF!="Marine Nautique"</formula>
    </cfRule>
  </conditionalFormatting>
  <conditionalFormatting sqref="N8:P206">
    <cfRule type="expression" dxfId="7" priority="7">
      <formula>#REF!="Barques Base"</formula>
    </cfRule>
    <cfRule type="expression" dxfId="6" priority="8">
      <formula>#REF!="Marine Nautique"</formula>
    </cfRule>
  </conditionalFormatting>
  <conditionalFormatting sqref="L8:M206">
    <cfRule type="expression" dxfId="5" priority="5">
      <formula>#REF!="Marine Nautique"</formula>
    </cfRule>
    <cfRule type="expression" dxfId="4" priority="6">
      <formula>#REF!="Barques Base"</formula>
    </cfRule>
  </conditionalFormatting>
  <conditionalFormatting sqref="W8:W206 U8:U206">
    <cfRule type="cellIs" dxfId="3" priority="4" operator="lessThan">
      <formula>0</formula>
    </cfRule>
  </conditionalFormatting>
  <conditionalFormatting sqref="B8:B206">
    <cfRule type="cellIs" dxfId="2" priority="3" operator="equal">
      <formula>"Nom ?"</formula>
    </cfRule>
  </conditionalFormatting>
  <conditionalFormatting sqref="R8:R206">
    <cfRule type="cellIs" dxfId="1" priority="2" operator="notBetween">
      <formula>0.008</formula>
      <formula>-0.008</formula>
    </cfRule>
  </conditionalFormatting>
  <conditionalFormatting sqref="S8:S206">
    <cfRule type="expression" dxfId="0" priority="1">
      <formula>$S8=$S7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[1]Données!#REF!</xm:f>
          </x14:formula1>
          <xm:sqref>A8:A206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Carburant</vt:lpstr>
      <vt:lpstr>Carburant!Impression_des_titres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DELSOL</dc:creator>
  <cp:lastModifiedBy>Marcel DELSOL</cp:lastModifiedBy>
  <dcterms:created xsi:type="dcterms:W3CDTF">2018-07-22T15:51:19Z</dcterms:created>
  <dcterms:modified xsi:type="dcterms:W3CDTF">2018-07-22T16:03:42Z</dcterms:modified>
</cp:coreProperties>
</file>