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TIEL\Documents\"/>
    </mc:Choice>
  </mc:AlternateContent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L4" i="1"/>
  <c r="L5" i="1"/>
  <c r="L6" i="1"/>
  <c r="L7" i="1"/>
  <c r="L8" i="1"/>
  <c r="L9" i="1"/>
  <c r="L10" i="1"/>
  <c r="L11" i="1"/>
  <c r="L12" i="1"/>
  <c r="L13" i="1"/>
  <c r="L14" i="1"/>
  <c r="N3" i="1"/>
  <c r="L3" i="1"/>
  <c r="K3" i="1"/>
  <c r="K4" i="1"/>
  <c r="K5" i="1"/>
  <c r="K6" i="1"/>
  <c r="K7" i="1"/>
  <c r="K8" i="1"/>
  <c r="K9" i="1"/>
  <c r="K10" i="1"/>
  <c r="K11" i="1"/>
  <c r="K12" i="1"/>
  <c r="K13" i="1"/>
  <c r="K14" i="1"/>
  <c r="M3" i="1"/>
  <c r="M4" i="1"/>
  <c r="M5" i="1"/>
  <c r="M6" i="1"/>
  <c r="M7" i="1"/>
  <c r="M8" i="1"/>
  <c r="M9" i="1"/>
  <c r="M10" i="1"/>
  <c r="M11" i="1"/>
  <c r="M12" i="1"/>
  <c r="M13" i="1"/>
  <c r="M14" i="1"/>
  <c r="H5" i="1" l="1"/>
  <c r="I5" i="1" s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I12" i="1" s="1"/>
  <c r="H13" i="1"/>
  <c r="H14" i="1"/>
  <c r="I8" i="1"/>
  <c r="I13" i="1"/>
  <c r="I14" i="1"/>
  <c r="H3" i="1"/>
  <c r="I3" i="1" s="1"/>
  <c r="H4" i="1"/>
  <c r="I4" i="1" s="1"/>
  <c r="E3" i="1"/>
  <c r="D4" i="1"/>
  <c r="E4" i="1"/>
  <c r="D5" i="1"/>
  <c r="D6" i="1"/>
  <c r="D7" i="1"/>
  <c r="D8" i="1"/>
  <c r="D9" i="1"/>
  <c r="D10" i="1"/>
  <c r="D11" i="1"/>
  <c r="D12" i="1"/>
  <c r="D13" i="1"/>
  <c r="D14" i="1"/>
  <c r="D3" i="1"/>
  <c r="F4" i="1" l="1"/>
  <c r="F3" i="1"/>
  <c r="K18" i="1"/>
  <c r="M18" i="1" s="1"/>
  <c r="E18" i="1"/>
  <c r="K17" i="1"/>
  <c r="M17" i="1" s="1"/>
  <c r="E17" i="1"/>
  <c r="M15" i="1" l="1"/>
  <c r="M19" i="1"/>
  <c r="K19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K15" i="1" l="1"/>
</calcChain>
</file>

<file path=xl/sharedStrings.xml><?xml version="1.0" encoding="utf-8"?>
<sst xmlns="http://schemas.openxmlformats.org/spreadsheetml/2006/main" count="26" uniqueCount="13">
  <si>
    <t>mi-temps thérapeutique</t>
  </si>
  <si>
    <t>maladie</t>
  </si>
  <si>
    <t>brut</t>
  </si>
  <si>
    <t>net</t>
  </si>
  <si>
    <t>reçu CPAM</t>
  </si>
  <si>
    <t>Dates</t>
  </si>
  <si>
    <t>Nb de jours</t>
  </si>
  <si>
    <t>33,38</t>
  </si>
  <si>
    <t>Taux Brut</t>
  </si>
  <si>
    <t>Taux net</t>
  </si>
  <si>
    <t>Valeur copiée</t>
  </si>
  <si>
    <t>Brut non copié</t>
  </si>
  <si>
    <t>Net non copié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</si>
</sst>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4" fontId="1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/>
    </xf>
    <xf numFmtId="4" fontId="0" fillId="0" borderId="1" xfId="0" applyNumberFormat="1" applyFont="1" applyFill="1" applyBorder="1"/>
    <xf numFmtId="4" fontId="1" fillId="0" borderId="1" xfId="0" applyNumberFormat="1" applyFont="1" applyFill="1" applyBorder="1"/>
    <xf numFmtId="4" fontId="1" fillId="3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/>
    <xf numFmtId="164" fontId="0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4" fontId="1" fillId="5" borderId="6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4" fontId="1" fillId="5" borderId="7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E1" workbookViewId="0">
      <pane ySplit="1" topLeftCell="A2" activePane="bottomLeft" state="frozen"/>
      <selection pane="bottomLeft" activeCell="O12" sqref="O12"/>
    </sheetView>
  </sheetViews>
  <sheetFormatPr baseColWidth="10" defaultRowHeight="15" x14ac:dyDescent="0.25"/>
  <cols>
    <col min="1" max="1" width="25.42578125" style="10" customWidth="1"/>
    <col min="2" max="2" width="12.42578125" style="6" customWidth="1"/>
    <col min="3" max="3" width="12.85546875" style="6" customWidth="1"/>
    <col min="4" max="4" width="11.140625" style="6" bestFit="1" customWidth="1"/>
    <col min="5" max="5" width="12.140625" style="8" bestFit="1" customWidth="1"/>
    <col min="6" max="6" width="9.28515625" style="8" bestFit="1" customWidth="1"/>
    <col min="7" max="7" width="13.28515625" style="9" bestFit="1" customWidth="1"/>
    <col min="8" max="8" width="7.28515625" style="9" customWidth="1"/>
    <col min="9" max="9" width="8.5703125" style="9" bestFit="1" customWidth="1"/>
    <col min="10" max="10" width="13.28515625" style="9" bestFit="1" customWidth="1"/>
    <col min="11" max="14" width="13.7109375" style="13" customWidth="1"/>
    <col min="15" max="16384" width="11.42578125" style="6"/>
  </cols>
  <sheetData>
    <row r="1" spans="1:14" s="12" customFormat="1" ht="15.75" thickBot="1" x14ac:dyDescent="0.3">
      <c r="B1" s="60" t="s">
        <v>5</v>
      </c>
      <c r="C1" s="61"/>
      <c r="D1" s="29" t="s">
        <v>6</v>
      </c>
      <c r="E1" s="18"/>
      <c r="F1" s="30" t="s">
        <v>8</v>
      </c>
      <c r="G1" s="48" t="s">
        <v>10</v>
      </c>
      <c r="I1" s="30" t="s">
        <v>9</v>
      </c>
      <c r="J1" s="48" t="s">
        <v>10</v>
      </c>
      <c r="K1" s="54" t="s">
        <v>2</v>
      </c>
      <c r="L1" s="54" t="s">
        <v>11</v>
      </c>
      <c r="M1" s="54" t="s">
        <v>3</v>
      </c>
      <c r="N1" s="62" t="s">
        <v>12</v>
      </c>
    </row>
    <row r="2" spans="1:14" x14ac:dyDescent="0.25">
      <c r="B2" s="25"/>
      <c r="C2" s="26"/>
      <c r="D2" s="27"/>
      <c r="F2" s="20"/>
      <c r="G2" s="49"/>
      <c r="I2" s="21"/>
      <c r="J2" s="49"/>
      <c r="K2" s="55"/>
      <c r="L2" s="55"/>
      <c r="M2" s="55"/>
      <c r="N2" s="63"/>
    </row>
    <row r="3" spans="1:14" x14ac:dyDescent="0.25">
      <c r="A3" s="17" t="s">
        <v>0</v>
      </c>
      <c r="B3" s="42">
        <v>42751</v>
      </c>
      <c r="C3" s="43">
        <v>42766</v>
      </c>
      <c r="D3" s="36">
        <f>C3-B3+1</f>
        <v>16</v>
      </c>
      <c r="E3" s="31">
        <f>996.8-498.4</f>
        <v>498.4</v>
      </c>
      <c r="F3" s="39">
        <f>E3/D3</f>
        <v>31.15</v>
      </c>
      <c r="G3" s="50">
        <v>31.15</v>
      </c>
      <c r="H3" s="34">
        <f>(G3*6.7%)-(G3-G3)</f>
        <v>2.0870500000000001</v>
      </c>
      <c r="I3" s="22">
        <f>G3-H3</f>
        <v>29.062949999999997</v>
      </c>
      <c r="J3" s="53">
        <v>29.06</v>
      </c>
      <c r="K3" s="56">
        <f>G3*D3</f>
        <v>498.4</v>
      </c>
      <c r="L3" s="56">
        <f>D3*F3</f>
        <v>498.4</v>
      </c>
      <c r="M3" s="57">
        <f>J3*D3</f>
        <v>464.96</v>
      </c>
      <c r="N3" s="64">
        <f>D3*I3</f>
        <v>465.00719999999995</v>
      </c>
    </row>
    <row r="4" spans="1:14" x14ac:dyDescent="0.25">
      <c r="A4" s="17" t="s">
        <v>0</v>
      </c>
      <c r="B4" s="42">
        <v>42767</v>
      </c>
      <c r="C4" s="43">
        <v>42794</v>
      </c>
      <c r="D4" s="36">
        <f t="shared" ref="D4:D14" si="0">C4-B4+1</f>
        <v>28</v>
      </c>
      <c r="E4" s="32">
        <f>(1869)-(934.5)</f>
        <v>934.5</v>
      </c>
      <c r="F4" s="39">
        <f>E4/D4</f>
        <v>33.375</v>
      </c>
      <c r="G4" s="51" t="s">
        <v>7</v>
      </c>
      <c r="H4" s="34">
        <f>(G4*6.7%)-(G4-G4)</f>
        <v>2.2364600000000001</v>
      </c>
      <c r="I4" s="22">
        <f>G4-H4</f>
        <v>31.143540000000002</v>
      </c>
      <c r="J4" s="53">
        <v>31.14</v>
      </c>
      <c r="K4" s="56">
        <f>G4*D4</f>
        <v>934.6400000000001</v>
      </c>
      <c r="L4" s="56">
        <f t="shared" ref="L4:L14" si="1">D4*F4</f>
        <v>934.5</v>
      </c>
      <c r="M4" s="57">
        <f>J4*D4</f>
        <v>871.92000000000007</v>
      </c>
      <c r="N4" s="64">
        <f t="shared" ref="N4:N14" si="2">D4*I4</f>
        <v>872.01912000000004</v>
      </c>
    </row>
    <row r="5" spans="1:14" x14ac:dyDescent="0.25">
      <c r="A5" s="10" t="s">
        <v>0</v>
      </c>
      <c r="B5" s="44">
        <v>42795</v>
      </c>
      <c r="C5" s="45">
        <v>42825</v>
      </c>
      <c r="D5" s="37">
        <f t="shared" si="0"/>
        <v>31</v>
      </c>
      <c r="E5" s="33">
        <f>1884-942</f>
        <v>942</v>
      </c>
      <c r="F5" s="40">
        <f t="shared" ref="F5:F14" si="3">E5/D5</f>
        <v>30.387096774193548</v>
      </c>
      <c r="G5" s="50">
        <v>30.387096774193548</v>
      </c>
      <c r="H5" s="35">
        <f t="shared" ref="H5:H14" si="4">(G5*6.7%)-(G5-G5)</f>
        <v>2.035935483870968</v>
      </c>
      <c r="I5" s="24">
        <f t="shared" ref="I5:I14" si="5">G5-H5</f>
        <v>28.35116129032258</v>
      </c>
      <c r="J5" s="50">
        <v>28.35</v>
      </c>
      <c r="K5" s="56">
        <f t="shared" ref="K5:K14" si="6">G5*D5</f>
        <v>942</v>
      </c>
      <c r="L5" s="56">
        <f t="shared" si="1"/>
        <v>942</v>
      </c>
      <c r="M5" s="57">
        <f t="shared" ref="M5:M13" si="7">J5*D5</f>
        <v>878.85</v>
      </c>
      <c r="N5" s="64">
        <f t="shared" si="2"/>
        <v>878.88599999999997</v>
      </c>
    </row>
    <row r="6" spans="1:14" x14ac:dyDescent="0.25">
      <c r="A6" s="10" t="s">
        <v>0</v>
      </c>
      <c r="B6" s="44">
        <v>42826</v>
      </c>
      <c r="C6" s="45">
        <v>42855</v>
      </c>
      <c r="D6" s="37">
        <f t="shared" si="0"/>
        <v>30</v>
      </c>
      <c r="E6" s="33">
        <f>1884-942</f>
        <v>942</v>
      </c>
      <c r="F6" s="40">
        <f t="shared" si="3"/>
        <v>31.4</v>
      </c>
      <c r="G6" s="50">
        <v>31.4</v>
      </c>
      <c r="H6" s="35">
        <f t="shared" si="4"/>
        <v>2.1038000000000001</v>
      </c>
      <c r="I6" s="24">
        <f t="shared" si="5"/>
        <v>29.296199999999999</v>
      </c>
      <c r="J6" s="50">
        <v>29.3</v>
      </c>
      <c r="K6" s="56">
        <f t="shared" si="6"/>
        <v>942</v>
      </c>
      <c r="L6" s="56">
        <f t="shared" si="1"/>
        <v>942</v>
      </c>
      <c r="M6" s="57">
        <f t="shared" si="7"/>
        <v>879</v>
      </c>
      <c r="N6" s="64">
        <f t="shared" si="2"/>
        <v>878.88599999999997</v>
      </c>
    </row>
    <row r="7" spans="1:14" x14ac:dyDescent="0.25">
      <c r="A7" s="10" t="s">
        <v>0</v>
      </c>
      <c r="B7" s="44">
        <v>42856</v>
      </c>
      <c r="C7" s="45">
        <v>42886</v>
      </c>
      <c r="D7" s="37">
        <f t="shared" si="0"/>
        <v>31</v>
      </c>
      <c r="E7" s="33">
        <f>1884-942</f>
        <v>942</v>
      </c>
      <c r="F7" s="40">
        <f t="shared" si="3"/>
        <v>30.387096774193548</v>
      </c>
      <c r="G7" s="50">
        <v>30.387096774193548</v>
      </c>
      <c r="H7" s="35">
        <f t="shared" si="4"/>
        <v>2.035935483870968</v>
      </c>
      <c r="I7" s="24">
        <f t="shared" si="5"/>
        <v>28.35116129032258</v>
      </c>
      <c r="J7" s="50">
        <v>28.35</v>
      </c>
      <c r="K7" s="56">
        <f t="shared" si="6"/>
        <v>942</v>
      </c>
      <c r="L7" s="56">
        <f t="shared" si="1"/>
        <v>942</v>
      </c>
      <c r="M7" s="57">
        <f t="shared" si="7"/>
        <v>878.85</v>
      </c>
      <c r="N7" s="64">
        <f t="shared" si="2"/>
        <v>878.88599999999997</v>
      </c>
    </row>
    <row r="8" spans="1:14" x14ac:dyDescent="0.25">
      <c r="A8" s="10" t="s">
        <v>0</v>
      </c>
      <c r="B8" s="44">
        <v>42887</v>
      </c>
      <c r="C8" s="45">
        <v>42905</v>
      </c>
      <c r="D8" s="37">
        <f t="shared" si="0"/>
        <v>19</v>
      </c>
      <c r="E8" s="33">
        <f>1193.2-596.6</f>
        <v>596.6</v>
      </c>
      <c r="F8" s="40">
        <f t="shared" si="3"/>
        <v>31.400000000000002</v>
      </c>
      <c r="G8" s="50">
        <v>31.400000000000002</v>
      </c>
      <c r="H8" s="35">
        <f t="shared" si="4"/>
        <v>2.1038000000000001</v>
      </c>
      <c r="I8" s="24">
        <f t="shared" si="5"/>
        <v>29.296200000000002</v>
      </c>
      <c r="J8" s="50">
        <v>29.3</v>
      </c>
      <c r="K8" s="56">
        <f t="shared" si="6"/>
        <v>596.6</v>
      </c>
      <c r="L8" s="56">
        <f t="shared" si="1"/>
        <v>596.6</v>
      </c>
      <c r="M8" s="57">
        <f t="shared" si="7"/>
        <v>556.70000000000005</v>
      </c>
      <c r="N8" s="64">
        <f t="shared" si="2"/>
        <v>556.62780000000009</v>
      </c>
    </row>
    <row r="9" spans="1:14" x14ac:dyDescent="0.25">
      <c r="A9" s="10" t="s">
        <v>0</v>
      </c>
      <c r="B9" s="44">
        <v>42909</v>
      </c>
      <c r="C9" s="45">
        <v>42914</v>
      </c>
      <c r="D9" s="37">
        <f t="shared" si="0"/>
        <v>6</v>
      </c>
      <c r="E9" s="33">
        <f>376.8-188.4</f>
        <v>188.4</v>
      </c>
      <c r="F9" s="40">
        <f t="shared" si="3"/>
        <v>31.400000000000002</v>
      </c>
      <c r="G9" s="50">
        <v>31.400000000000002</v>
      </c>
      <c r="H9" s="35">
        <f t="shared" si="4"/>
        <v>2.1038000000000001</v>
      </c>
      <c r="I9" s="24">
        <f t="shared" si="5"/>
        <v>29.296200000000002</v>
      </c>
      <c r="J9" s="50">
        <v>29.3</v>
      </c>
      <c r="K9" s="56">
        <f t="shared" si="6"/>
        <v>188.4</v>
      </c>
      <c r="L9" s="56">
        <f t="shared" si="1"/>
        <v>188.4</v>
      </c>
      <c r="M9" s="57">
        <f t="shared" si="7"/>
        <v>175.8</v>
      </c>
      <c r="N9" s="64">
        <f t="shared" si="2"/>
        <v>175.77720000000002</v>
      </c>
    </row>
    <row r="10" spans="1:14" x14ac:dyDescent="0.25">
      <c r="A10" s="10" t="s">
        <v>0</v>
      </c>
      <c r="B10" s="44">
        <v>42923</v>
      </c>
      <c r="C10" s="45">
        <v>42947</v>
      </c>
      <c r="D10" s="37">
        <f t="shared" si="0"/>
        <v>25</v>
      </c>
      <c r="E10" s="33">
        <f>1570-785</f>
        <v>785</v>
      </c>
      <c r="F10" s="40">
        <f t="shared" si="3"/>
        <v>31.4</v>
      </c>
      <c r="G10" s="50">
        <v>31.4</v>
      </c>
      <c r="H10" s="35">
        <f t="shared" si="4"/>
        <v>2.1038000000000001</v>
      </c>
      <c r="I10" s="24">
        <f t="shared" si="5"/>
        <v>29.296199999999999</v>
      </c>
      <c r="J10" s="50">
        <v>29.3</v>
      </c>
      <c r="K10" s="56">
        <f t="shared" si="6"/>
        <v>785</v>
      </c>
      <c r="L10" s="56">
        <f t="shared" si="1"/>
        <v>785</v>
      </c>
      <c r="M10" s="57">
        <f t="shared" si="7"/>
        <v>732.5</v>
      </c>
      <c r="N10" s="64">
        <f t="shared" si="2"/>
        <v>732.40499999999997</v>
      </c>
    </row>
    <row r="11" spans="1:14" x14ac:dyDescent="0.25">
      <c r="A11" s="10" t="s">
        <v>0</v>
      </c>
      <c r="B11" s="44">
        <v>42948</v>
      </c>
      <c r="C11" s="45">
        <v>42978</v>
      </c>
      <c r="D11" s="37">
        <f t="shared" si="0"/>
        <v>31</v>
      </c>
      <c r="E11" s="33">
        <f>1884-942</f>
        <v>942</v>
      </c>
      <c r="F11" s="40">
        <f t="shared" si="3"/>
        <v>30.387096774193548</v>
      </c>
      <c r="G11" s="50">
        <v>30.387096774193548</v>
      </c>
      <c r="H11" s="35">
        <f t="shared" si="4"/>
        <v>2.035935483870968</v>
      </c>
      <c r="I11" s="24">
        <f t="shared" si="5"/>
        <v>28.35116129032258</v>
      </c>
      <c r="J11" s="50">
        <v>28.35</v>
      </c>
      <c r="K11" s="56">
        <f t="shared" si="6"/>
        <v>942</v>
      </c>
      <c r="L11" s="56">
        <f t="shared" si="1"/>
        <v>942</v>
      </c>
      <c r="M11" s="57">
        <f t="shared" si="7"/>
        <v>878.85</v>
      </c>
      <c r="N11" s="64">
        <f t="shared" si="2"/>
        <v>878.88599999999997</v>
      </c>
    </row>
    <row r="12" spans="1:14" x14ac:dyDescent="0.25">
      <c r="A12" s="10" t="s">
        <v>0</v>
      </c>
      <c r="B12" s="44">
        <v>42979</v>
      </c>
      <c r="C12" s="45">
        <v>43008</v>
      </c>
      <c r="D12" s="37">
        <f t="shared" si="0"/>
        <v>30</v>
      </c>
      <c r="E12" s="33">
        <f>1884-942</f>
        <v>942</v>
      </c>
      <c r="F12" s="40">
        <f t="shared" si="3"/>
        <v>31.4</v>
      </c>
      <c r="G12" s="50">
        <v>31.4</v>
      </c>
      <c r="H12" s="35">
        <f t="shared" si="4"/>
        <v>2.1038000000000001</v>
      </c>
      <c r="I12" s="24">
        <f t="shared" si="5"/>
        <v>29.296199999999999</v>
      </c>
      <c r="J12" s="50">
        <v>29.3</v>
      </c>
      <c r="K12" s="56">
        <f t="shared" si="6"/>
        <v>942</v>
      </c>
      <c r="L12" s="56">
        <f t="shared" si="1"/>
        <v>942</v>
      </c>
      <c r="M12" s="57">
        <f t="shared" si="7"/>
        <v>879</v>
      </c>
      <c r="N12" s="64">
        <f t="shared" si="2"/>
        <v>878.88599999999997</v>
      </c>
    </row>
    <row r="13" spans="1:14" x14ac:dyDescent="0.25">
      <c r="A13" s="10" t="s">
        <v>0</v>
      </c>
      <c r="B13" s="44">
        <v>43009</v>
      </c>
      <c r="C13" s="45">
        <v>43039</v>
      </c>
      <c r="D13" s="37">
        <f t="shared" si="0"/>
        <v>31</v>
      </c>
      <c r="E13" s="33">
        <f>1884-942</f>
        <v>942</v>
      </c>
      <c r="F13" s="40">
        <f t="shared" si="3"/>
        <v>30.387096774193548</v>
      </c>
      <c r="G13" s="50">
        <v>30.387096774193548</v>
      </c>
      <c r="H13" s="35">
        <f t="shared" si="4"/>
        <v>2.035935483870968</v>
      </c>
      <c r="I13" s="24">
        <f t="shared" si="5"/>
        <v>28.35116129032258</v>
      </c>
      <c r="J13" s="50">
        <v>28.35</v>
      </c>
      <c r="K13" s="56">
        <f t="shared" si="6"/>
        <v>942</v>
      </c>
      <c r="L13" s="56">
        <f t="shared" si="1"/>
        <v>942</v>
      </c>
      <c r="M13" s="57">
        <f t="shared" si="7"/>
        <v>878.85</v>
      </c>
      <c r="N13" s="64">
        <f t="shared" si="2"/>
        <v>878.88599999999997</v>
      </c>
    </row>
    <row r="14" spans="1:14" ht="15.75" thickBot="1" x14ac:dyDescent="0.3">
      <c r="A14" s="10" t="s">
        <v>0</v>
      </c>
      <c r="B14" s="46">
        <v>43040</v>
      </c>
      <c r="C14" s="47">
        <v>43069</v>
      </c>
      <c r="D14" s="38">
        <f t="shared" si="0"/>
        <v>30</v>
      </c>
      <c r="E14" s="33">
        <f>1884-942</f>
        <v>942</v>
      </c>
      <c r="F14" s="41">
        <f t="shared" si="3"/>
        <v>31.4</v>
      </c>
      <c r="G14" s="52">
        <v>31.4</v>
      </c>
      <c r="H14" s="35">
        <f t="shared" si="4"/>
        <v>2.1038000000000001</v>
      </c>
      <c r="I14" s="28">
        <f t="shared" si="5"/>
        <v>29.296199999999999</v>
      </c>
      <c r="J14" s="52">
        <v>29.3</v>
      </c>
      <c r="K14" s="58">
        <f t="shared" si="6"/>
        <v>942</v>
      </c>
      <c r="L14" s="56">
        <f t="shared" si="1"/>
        <v>942</v>
      </c>
      <c r="M14" s="59">
        <f>J14*D14</f>
        <v>879</v>
      </c>
      <c r="N14" s="64">
        <f t="shared" si="2"/>
        <v>878.88599999999997</v>
      </c>
    </row>
    <row r="15" spans="1:14" x14ac:dyDescent="0.25">
      <c r="B15" s="7"/>
      <c r="G15" s="6"/>
      <c r="H15" s="6"/>
      <c r="I15" s="6"/>
      <c r="J15" s="6"/>
      <c r="K15" s="16">
        <f>SUM(K3:K14)</f>
        <v>9597.0400000000009</v>
      </c>
      <c r="L15" s="16"/>
      <c r="M15" s="23">
        <f>SUM(M3:M14)</f>
        <v>8954.2800000000007</v>
      </c>
      <c r="N15" s="23"/>
    </row>
    <row r="16" spans="1:14" x14ac:dyDescent="0.25">
      <c r="B16" s="7"/>
      <c r="M16" s="14"/>
      <c r="N16" s="14"/>
    </row>
    <row r="17" spans="1:17" x14ac:dyDescent="0.25">
      <c r="A17" s="10" t="s">
        <v>1</v>
      </c>
      <c r="B17" s="7">
        <v>42906</v>
      </c>
      <c r="C17" s="7">
        <v>42908</v>
      </c>
      <c r="D17" s="7"/>
      <c r="E17" s="2">
        <f>1914+1884+1884</f>
        <v>5682</v>
      </c>
      <c r="F17" s="3">
        <v>3</v>
      </c>
      <c r="G17" s="4">
        <v>5682</v>
      </c>
      <c r="H17" s="4"/>
      <c r="I17" s="4"/>
      <c r="J17" s="4"/>
      <c r="K17" s="15">
        <f>SUM(G17/3/30.42/2*F17)</f>
        <v>93.392504930966467</v>
      </c>
      <c r="L17" s="15"/>
      <c r="M17" s="15">
        <f>K17-(K17*6.7%)</f>
        <v>87.135207100591714</v>
      </c>
      <c r="N17" s="15"/>
      <c r="O17" s="4"/>
      <c r="P17" s="5"/>
    </row>
    <row r="18" spans="1:17" x14ac:dyDescent="0.25">
      <c r="A18" s="10" t="s">
        <v>1</v>
      </c>
      <c r="B18" s="7">
        <v>42915</v>
      </c>
      <c r="C18" s="7">
        <v>42922</v>
      </c>
      <c r="D18" s="7"/>
      <c r="E18" s="2">
        <f>1914+1884+1884</f>
        <v>5682</v>
      </c>
      <c r="F18" s="3">
        <v>8</v>
      </c>
      <c r="G18" s="4">
        <v>5682</v>
      </c>
      <c r="H18" s="4"/>
      <c r="I18" s="4"/>
      <c r="J18" s="4"/>
      <c r="K18" s="15">
        <f>SUM(G18/3/30.42/2*F18)</f>
        <v>249.04667981591058</v>
      </c>
      <c r="L18" s="15"/>
      <c r="M18" s="15">
        <f>K18-(K18*6.7%)</f>
        <v>232.36055226824456</v>
      </c>
      <c r="N18" s="15"/>
      <c r="O18" s="4"/>
      <c r="P18" s="5"/>
    </row>
    <row r="19" spans="1:17" x14ac:dyDescent="0.25">
      <c r="K19" s="16">
        <f>SUM(K17:K18)</f>
        <v>342.43918474687706</v>
      </c>
      <c r="L19" s="16"/>
      <c r="M19" s="16">
        <f>SUM(M17:M18)</f>
        <v>319.49575936883627</v>
      </c>
      <c r="N19" s="16"/>
    </row>
    <row r="21" spans="1:17" s="1" customFormat="1" ht="24.95" customHeight="1" x14ac:dyDescent="0.25">
      <c r="A21" s="11"/>
      <c r="F21" s="2"/>
      <c r="G21" s="3"/>
      <c r="H21" s="3"/>
      <c r="I21" s="3"/>
      <c r="J21" s="3"/>
      <c r="K21" s="4"/>
      <c r="L21" s="4"/>
      <c r="M21" s="4"/>
      <c r="N21" s="4"/>
      <c r="O21" s="4"/>
      <c r="P21" s="4"/>
      <c r="Q21" s="5"/>
    </row>
    <row r="22" spans="1:17" x14ac:dyDescent="0.25">
      <c r="K22" s="19"/>
      <c r="L22" s="19"/>
      <c r="M22" s="19"/>
      <c r="N22" s="19"/>
    </row>
    <row r="23" spans="1:17" x14ac:dyDescent="0.25">
      <c r="K23" s="14"/>
      <c r="L23" s="14"/>
    </row>
    <row r="24" spans="1:17" x14ac:dyDescent="0.25">
      <c r="M24" s="19"/>
      <c r="N24" s="19"/>
    </row>
    <row r="25" spans="1:17" x14ac:dyDescent="0.25">
      <c r="A25" s="17" t="s">
        <v>4</v>
      </c>
    </row>
  </sheetData>
  <mergeCells count="1">
    <mergeCell ref="B1:C1"/>
  </mergeCells>
  <printOptions gridLines="1"/>
  <pageMargins left="0.4" right="0.46" top="0.74803149606299213" bottom="0.74803149606299213" header="0.31496062992125984" footer="0.31496062992125984"/>
  <pageSetup paperSize="9" scale="86" orientation="portrait" r:id="rId1"/>
  <ignoredErrors>
    <ignoredError sqref="G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Souraya HAROUMI</dc:creator>
  <cp:lastModifiedBy>Leo GALTIER</cp:lastModifiedBy>
  <cp:lastPrinted>2017-11-28T07:20:00Z</cp:lastPrinted>
  <dcterms:created xsi:type="dcterms:W3CDTF">2017-11-27T08:32:23Z</dcterms:created>
  <dcterms:modified xsi:type="dcterms:W3CDTF">2017-11-28T10:14:33Z</dcterms:modified>
</cp:coreProperties>
</file>