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2940" yWindow="3735" windowWidth="20730" windowHeight="11760" tabRatio="500" activeTab="1"/>
  </bookViews>
  <sheets>
    <sheet name="Ventes" sheetId="3" r:id="rId1"/>
    <sheet name="Extraction" sheetId="2" r:id="rId2"/>
  </sheets>
  <definedNames>
    <definedName name="_xlnm._FilterDatabase" localSheetId="0" hidden="1">Ventes!$B$2:$N$72</definedName>
    <definedName name="_xlnm.Criteria" localSheetId="1">Extraction!$K$1:$O$2</definedName>
    <definedName name="_xlnm.Extract" localSheetId="1">Extraction!$A$9:$H$9</definedName>
    <definedName name="lstCategories" localSheetId="0">#REF!</definedName>
    <definedName name="lstCategories">#REF!</definedName>
    <definedName name="lstHeures" localSheetId="0">#REF!</definedName>
    <definedName name="lstHeures">#REF!</definedName>
    <definedName name="source">Ventes!$B$2:$N$72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" i="2" l="1"/>
  <c r="N2" i="2"/>
  <c r="M2" i="2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G7" i="2"/>
  <c r="E7" i="2"/>
  <c r="L2" i="2"/>
  <c r="K2" i="2"/>
</calcChain>
</file>

<file path=xl/sharedStrings.xml><?xml version="1.0" encoding="utf-8"?>
<sst xmlns="http://schemas.openxmlformats.org/spreadsheetml/2006/main" count="467" uniqueCount="286">
  <si>
    <t>DATE</t>
  </si>
  <si>
    <t>HEURE</t>
  </si>
  <si>
    <t>MARGE BRUTE%</t>
  </si>
  <si>
    <t>DATE DEBUT &gt;= à</t>
  </si>
  <si>
    <t>DATE FIN &lt;= à</t>
  </si>
  <si>
    <t>HEURE D</t>
  </si>
  <si>
    <t>HEURE F</t>
  </si>
  <si>
    <t>NOM DU CLIENT</t>
  </si>
  <si>
    <t>NOM CATEGORIE</t>
  </si>
  <si>
    <t>MARGE BRUTE% &lt;= à</t>
  </si>
  <si>
    <t>Nb transactions</t>
  </si>
  <si>
    <t>Chiffre d'affaires</t>
  </si>
  <si>
    <t>CODE PRODUIT</t>
  </si>
  <si>
    <t>DESCRIPTION</t>
  </si>
  <si>
    <t>QUANTITE</t>
  </si>
  <si>
    <t>PRIX COUTANT</t>
  </si>
  <si>
    <t>PRIX VENTE</t>
  </si>
  <si>
    <t>No.FACTURE</t>
  </si>
  <si>
    <t>CODE CATEGORIE</t>
  </si>
  <si>
    <t>TYPE FACTURE</t>
  </si>
  <si>
    <t>MARGE BRUTE</t>
  </si>
  <si>
    <t>182029</t>
  </si>
  <si>
    <t>314773</t>
  </si>
  <si>
    <t>TAPIS PR SOURIS ANTISTA.BL.EU</t>
  </si>
  <si>
    <t>NI0308</t>
  </si>
  <si>
    <t>TAPIS DE SOURIS</t>
  </si>
  <si>
    <t>PDV</t>
  </si>
  <si>
    <t>182060</t>
  </si>
  <si>
    <t>253385</t>
  </si>
  <si>
    <t>CART.J_ENC.CANON CLI-251BK NOIR</t>
  </si>
  <si>
    <t>NF0501</t>
  </si>
  <si>
    <t>CARTOUCHES JET D'ENCRE ORIGINALES</t>
  </si>
  <si>
    <t>182062</t>
  </si>
  <si>
    <t>M428502</t>
  </si>
  <si>
    <t>LA LISTE</t>
  </si>
  <si>
    <t>LV0101</t>
  </si>
  <si>
    <t>LIVRE</t>
  </si>
  <si>
    <t>182086</t>
  </si>
  <si>
    <t>MNV1844</t>
  </si>
  <si>
    <t>FIDGET SPINNER ASSORTIS</t>
  </si>
  <si>
    <t>NG0105</t>
  </si>
  <si>
    <t>JOUETS</t>
  </si>
  <si>
    <t>182087</t>
  </si>
  <si>
    <t>234906</t>
  </si>
  <si>
    <t>STYLO BILLE RÉTR. Z-GRIP FLIGHT ENCRE BLEU @12</t>
  </si>
  <si>
    <t>NE0702</t>
  </si>
  <si>
    <t>STYLOS À BILLE</t>
  </si>
  <si>
    <t>182088</t>
  </si>
  <si>
    <t>CRE</t>
  </si>
  <si>
    <t>182089</t>
  </si>
  <si>
    <t>182039</t>
  </si>
  <si>
    <t>M63408</t>
  </si>
  <si>
    <t>CARTON BLANC LYNX 65 LBS LETTRE</t>
  </si>
  <si>
    <t>NR0204</t>
  </si>
  <si>
    <t>PAPIER À USAGES MULTIPLES DE COULEUR</t>
  </si>
  <si>
    <t>253401</t>
  </si>
  <si>
    <t>CART.J-ENC.CANON CLI-251 MAG.</t>
  </si>
  <si>
    <t>182004</t>
  </si>
  <si>
    <t>ID87125</t>
  </si>
  <si>
    <t>UP SP AUTHENTIC HOCKEY 16/17</t>
  </si>
  <si>
    <t>NG0106</t>
  </si>
  <si>
    <t>JEUX DE SOCIÉTÉ</t>
  </si>
  <si>
    <t>182050</t>
  </si>
  <si>
    <t>182028</t>
  </si>
  <si>
    <t>790170</t>
  </si>
  <si>
    <t>122549 HAM COLOR COPY LET.60lb @250</t>
  </si>
  <si>
    <t>NR0203</t>
  </si>
  <si>
    <t>PAPIER BLANC POUR COPIE COULEUR</t>
  </si>
  <si>
    <t>182015</t>
  </si>
  <si>
    <t>281030</t>
  </si>
  <si>
    <t>INDEX A-Z LET. SUPER RAPIDEX</t>
  </si>
  <si>
    <t>NP2109</t>
  </si>
  <si>
    <t>INTERCALAIRES ET ONGLETS POUR RELIURES</t>
  </si>
  <si>
    <t>FAC</t>
  </si>
  <si>
    <t>182031</t>
  </si>
  <si>
    <t>MXFC8-1002</t>
  </si>
  <si>
    <t>FIDGET SPINNER</t>
  </si>
  <si>
    <t>24646</t>
  </si>
  <si>
    <t>TAIL- CRAY.BOSTON KS CHROM/NOIR</t>
  </si>
  <si>
    <t>NP1417</t>
  </si>
  <si>
    <t>TAILLE-CRAYONS</t>
  </si>
  <si>
    <t>182034</t>
  </si>
  <si>
    <t>MXFC81002P</t>
  </si>
  <si>
    <t>FIDGET SPINNER PSYCHEDELIC</t>
  </si>
  <si>
    <t>182076</t>
  </si>
  <si>
    <t>MXFC81002GA</t>
  </si>
  <si>
    <t>FIDGET SPINNER GALAXY</t>
  </si>
  <si>
    <t>182081</t>
  </si>
  <si>
    <t>MXFC81002PE</t>
  </si>
  <si>
    <t>FIDJET SPINNER PEPERMINT</t>
  </si>
  <si>
    <t>182082</t>
  </si>
  <si>
    <t>MXFC81002W</t>
  </si>
  <si>
    <t>FIDGET SPINNER WATERMELON</t>
  </si>
  <si>
    <t>M86207</t>
  </si>
  <si>
    <t>UD SERIES 1 HOCKEY 16/17</t>
  </si>
  <si>
    <t>182018</t>
  </si>
  <si>
    <t>135871</t>
  </si>
  <si>
    <t>BLOC LIG. 5/16 LET.96F. @5</t>
  </si>
  <si>
    <t>NR0302</t>
  </si>
  <si>
    <t>TABLETTES ET BLOCS-NOTES</t>
  </si>
  <si>
    <t>182084</t>
  </si>
  <si>
    <t>111443</t>
  </si>
  <si>
    <t>MARQ. +EFFAC.+NET 202 S/C (4)</t>
  </si>
  <si>
    <t>NE0403</t>
  </si>
  <si>
    <t>MARQUEURS À TABLEAU BLANC</t>
  </si>
  <si>
    <t>X764894</t>
  </si>
  <si>
    <t>AGRAF.EZ GRIP+AGRAF.+DEGR.</t>
  </si>
  <si>
    <t>NP1415</t>
  </si>
  <si>
    <t>AGRAFEUSES ET DÉGRAFEUSES</t>
  </si>
  <si>
    <t>182049</t>
  </si>
  <si>
    <t>MLP220532</t>
  </si>
  <si>
    <t>POCHETTES PLASTIQUE DE BAGAGES GRANDEUR 2-1/4 X 3-</t>
  </si>
  <si>
    <t>2M1001</t>
  </si>
  <si>
    <t>DIVERS</t>
  </si>
  <si>
    <t>182083</t>
  </si>
  <si>
    <t>223388</t>
  </si>
  <si>
    <t>BROTHER CART. J-ENCRE LC71BKS NOIR</t>
  </si>
  <si>
    <t>182003</t>
  </si>
  <si>
    <t>364810</t>
  </si>
  <si>
    <t>CLASS. EXP.7 POCH.LETTRE NOUV.VAGUE</t>
  </si>
  <si>
    <t>NP0709</t>
  </si>
  <si>
    <t>CLASSEURS PORTATIFS ET EXPANSIBLES</t>
  </si>
  <si>
    <t>182047</t>
  </si>
  <si>
    <t>M8480</t>
  </si>
  <si>
    <t>BALLON SAUTEUR EMOTI</t>
  </si>
  <si>
    <t>182016</t>
  </si>
  <si>
    <t>746024</t>
  </si>
  <si>
    <t>FICHE LIG.5X8  ASS. (100)</t>
  </si>
  <si>
    <t>NP0710</t>
  </si>
  <si>
    <t>FICHIERS ET FICHES</t>
  </si>
  <si>
    <t>181997</t>
  </si>
  <si>
    <t>347054</t>
  </si>
  <si>
    <t>CART.J-ENC.HP 934XL NOIR</t>
  </si>
  <si>
    <t>793620</t>
  </si>
  <si>
    <t>CALC.BUR.12CHIF.2140 S/C</t>
  </si>
  <si>
    <t>NQ0201</t>
  </si>
  <si>
    <t>CALCULATRICES DE BUREAU</t>
  </si>
  <si>
    <t>182021</t>
  </si>
  <si>
    <t>345488</t>
  </si>
  <si>
    <t>CHEM.OFFIX LÉG.10.5 ORANGE @100</t>
  </si>
  <si>
    <t>NP0702</t>
  </si>
  <si>
    <t>CHEMISES À DOSSIER</t>
  </si>
  <si>
    <t>345462</t>
  </si>
  <si>
    <t>CHEM.OFFIX LÉG.10.5 VERT @100</t>
  </si>
  <si>
    <t>345454</t>
  </si>
  <si>
    <t>CHEM.OFFIX LÉG10.5 BLEU @100</t>
  </si>
  <si>
    <t>182046</t>
  </si>
  <si>
    <t>L10810</t>
  </si>
  <si>
    <t>DUPLO-MON PREMIER JEU DE TRAIN</t>
  </si>
  <si>
    <t>2M0101</t>
  </si>
  <si>
    <t>LEGO</t>
  </si>
  <si>
    <t>182085</t>
  </si>
  <si>
    <t>P5680</t>
  </si>
  <si>
    <t>PLAYMOBIL AUTOBUS SCOLAIRE</t>
  </si>
  <si>
    <t>2M0102</t>
  </si>
  <si>
    <t>PLAYMOBIL</t>
  </si>
  <si>
    <t>182022</t>
  </si>
  <si>
    <t>136275</t>
  </si>
  <si>
    <t>AGRAFE CART.CAP.80FLE (1000)</t>
  </si>
  <si>
    <t>NP1416</t>
  </si>
  <si>
    <t>AGRAFES</t>
  </si>
  <si>
    <t>182017</t>
  </si>
  <si>
    <t>315176</t>
  </si>
  <si>
    <t>PAP.ST JAMES 8.5X11" BLA.P400 @400</t>
  </si>
  <si>
    <t>NR0207</t>
  </si>
  <si>
    <t>PAPIER À LETTRE</t>
  </si>
  <si>
    <t>182000</t>
  </si>
  <si>
    <t>251124</t>
  </si>
  <si>
    <t>PAPIER HYGIÉNIQUE 420F. 2 PLI BLANC @48</t>
  </si>
  <si>
    <t>NJ0605</t>
  </si>
  <si>
    <t>PAPIER HYGIÉNIQUE</t>
  </si>
  <si>
    <t>182071</t>
  </si>
  <si>
    <t>156414</t>
  </si>
  <si>
    <t>ENCRE JET+HP 61XL COUL.</t>
  </si>
  <si>
    <t>182067</t>
  </si>
  <si>
    <t>236661</t>
  </si>
  <si>
    <t>ETIQ.LASER 4X2 BLANC (1000)</t>
  </si>
  <si>
    <t>NP1301</t>
  </si>
  <si>
    <t>ÉTIQUETTES D'ADRESSE ET D'EXPÉDITION</t>
  </si>
  <si>
    <t>182035</t>
  </si>
  <si>
    <t>156398</t>
  </si>
  <si>
    <t>ENCRE JET+HP 61XL NOIR</t>
  </si>
  <si>
    <t>280933</t>
  </si>
  <si>
    <t>RELIEUR D QUICKFIT LUXE 5''BLANC</t>
  </si>
  <si>
    <t>NP2104</t>
  </si>
  <si>
    <t>RELIURES À ANNEAUX</t>
  </si>
  <si>
    <t>182027</t>
  </si>
  <si>
    <t>334755</t>
  </si>
  <si>
    <t>14009 PAPERLINE LET.20lb 92B @5000</t>
  </si>
  <si>
    <t>NR0201</t>
  </si>
  <si>
    <t>PAPIER BLANC POUR COPIE</t>
  </si>
  <si>
    <t>182037</t>
  </si>
  <si>
    <t>182043</t>
  </si>
  <si>
    <t>172544</t>
  </si>
  <si>
    <t>CLASSEUR MURAL LETTRE FUMEE @6</t>
  </si>
  <si>
    <t>NP0116</t>
  </si>
  <si>
    <t>CLASSEURS MURAUX</t>
  </si>
  <si>
    <t>182040</t>
  </si>
  <si>
    <t>M9059938</t>
  </si>
  <si>
    <t>6 FT DVI TO VGA MONITOR CABLE</t>
  </si>
  <si>
    <t>NI1301</t>
  </si>
  <si>
    <t>CÂBLES ET ADAPTATEURS</t>
  </si>
  <si>
    <t>182020</t>
  </si>
  <si>
    <t>100776</t>
  </si>
  <si>
    <t>COUV.PLAST.CLEAR VIEW LET @100</t>
  </si>
  <si>
    <t>NQ1202</t>
  </si>
  <si>
    <t>FOURNITURES POUR MACHINE À RELIER</t>
  </si>
  <si>
    <t>182026</t>
  </si>
  <si>
    <t>M4219333</t>
  </si>
  <si>
    <t>DPC BRO TN250 TNR</t>
  </si>
  <si>
    <t>NF0402</t>
  </si>
  <si>
    <t>CARTOUCHES DE TONER COMPATIBLES</t>
  </si>
  <si>
    <t>182080</t>
  </si>
  <si>
    <t>M5674041</t>
  </si>
  <si>
    <t>HP - Cartouche d'encre noire haut rendement 564XL</t>
  </si>
  <si>
    <t>NF0401</t>
  </si>
  <si>
    <t>CARTOUCHES DE TONER ORIGINALES</t>
  </si>
  <si>
    <t>182009</t>
  </si>
  <si>
    <t>186254</t>
  </si>
  <si>
    <t>CLE USB FLIP-FLASH 64Go ASS. S/C</t>
  </si>
  <si>
    <t>NI0104</t>
  </si>
  <si>
    <t>CLÉS USB À MÉMOIRE FLASH</t>
  </si>
  <si>
    <t>182033</t>
  </si>
  <si>
    <t>M5213911</t>
  </si>
  <si>
    <t>ADATA-HD650 COMBINE STATE-OF-THE-ART MATERIALS</t>
  </si>
  <si>
    <t>NI0101</t>
  </si>
  <si>
    <t>DISQUES DURS</t>
  </si>
  <si>
    <t>182024</t>
  </si>
  <si>
    <t>276097</t>
  </si>
  <si>
    <t>CART. LASER ORIG.HP CF380A NR</t>
  </si>
  <si>
    <t>276121</t>
  </si>
  <si>
    <t>CART.LASER ORIG.HP CF382A JAU.</t>
  </si>
  <si>
    <t>182012</t>
  </si>
  <si>
    <t>156521</t>
  </si>
  <si>
    <t>TAMBOUR BROTHER DR420</t>
  </si>
  <si>
    <t>NF0404</t>
  </si>
  <si>
    <t>TAMBOURS</t>
  </si>
  <si>
    <t>276113</t>
  </si>
  <si>
    <t>CART.LASER ORIG.HP CF383 MAG.</t>
  </si>
  <si>
    <t>276105</t>
  </si>
  <si>
    <t>CART.LAS.ORIG.HP CF381A CYAN</t>
  </si>
  <si>
    <t>182066</t>
  </si>
  <si>
    <t>217554</t>
  </si>
  <si>
    <t>CASQUE ÉCOUTE VOYAGEUR LEGEND UC</t>
  </si>
  <si>
    <t>NI1502</t>
  </si>
  <si>
    <t>CASQUES D'ÉCOUTE TÉLÉPHONIQUES</t>
  </si>
  <si>
    <t>182061</t>
  </si>
  <si>
    <t>OVT-DE45</t>
  </si>
  <si>
    <t>TOUR DELL OPTIPLEX 780/C2QUAD/4GO/160GO/SFF</t>
  </si>
  <si>
    <t>NI0403</t>
  </si>
  <si>
    <t>ORDINATEURS DE BUREAU</t>
  </si>
  <si>
    <t>704122</t>
  </si>
  <si>
    <t>TONER CART.+HP LJ4200</t>
  </si>
  <si>
    <t>182075</t>
  </si>
  <si>
    <t>M1240-3</t>
  </si>
  <si>
    <t>CHAISE OBUSFORME CONFORT</t>
  </si>
  <si>
    <t>NM0201</t>
  </si>
  <si>
    <t>CHAISES DE DIRECTION</t>
  </si>
  <si>
    <t>182100</t>
  </si>
  <si>
    <t>357186</t>
  </si>
  <si>
    <t>ENV.K.#10 FENET.4-1/8X9-1/2 24LB @500</t>
  </si>
  <si>
    <t>NW0404</t>
  </si>
  <si>
    <t>ENVELOPPES KRAFT</t>
  </si>
  <si>
    <t>182138</t>
  </si>
  <si>
    <t>259366</t>
  </si>
  <si>
    <t>ENS. 3 PAIRES OREILLETTES DE REMPLACEMENT CS50</t>
  </si>
  <si>
    <t>NI1503</t>
  </si>
  <si>
    <t>ACCESSOIRES POUR TÉLÉPHONES</t>
  </si>
  <si>
    <t>182160</t>
  </si>
  <si>
    <t>M738134</t>
  </si>
  <si>
    <t>TANGLE JR.-CLASSIQUE #3</t>
  </si>
  <si>
    <t>182195</t>
  </si>
  <si>
    <t>307835</t>
  </si>
  <si>
    <t>SOURIS VERBATIM S/FIL NOIRE</t>
  </si>
  <si>
    <t>NI1204</t>
  </si>
  <si>
    <t>SOURIS</t>
  </si>
  <si>
    <t>182097</t>
  </si>
  <si>
    <t>714022</t>
  </si>
  <si>
    <t>POST-IT SS 2X2 JAUNE @10</t>
  </si>
  <si>
    <t>NR0801</t>
  </si>
  <si>
    <t>FEUILLETS AUTOADHÉSIFS</t>
  </si>
  <si>
    <t>182146</t>
  </si>
  <si>
    <t>M55-4403</t>
  </si>
  <si>
    <t>BAC PEINTURE POUR TROTTOIR NÉON</t>
  </si>
  <si>
    <t>NG0107</t>
  </si>
  <si>
    <t>LOISIRS ET PASSE-TEMPS POUR ENFANTS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</si>
</sst>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[$-F400]h:mm:ss\ AM/PM"/>
    <numFmt numFmtId="166" formatCode="#,##0.00\ &quot;$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2"/>
      <color theme="1"/>
      <name val="Arial"/>
      <family val="2"/>
    </font>
    <font>
      <sz val="10"/>
      <color rgb="FFC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1" fillId="0" borderId="0" xfId="0" applyFont="1"/>
    <xf numFmtId="164" fontId="3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right" vertical="center"/>
    </xf>
    <xf numFmtId="21" fontId="2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wrapText="1"/>
    </xf>
    <xf numFmtId="166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vertical="center"/>
    </xf>
    <xf numFmtId="0" fontId="2" fillId="0" borderId="0" xfId="2" applyNumberFormat="1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21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2" applyNumberFormat="1" applyFont="1" applyAlignment="1">
      <alignment vertical="center"/>
    </xf>
    <xf numFmtId="49" fontId="2" fillId="0" borderId="0" xfId="0" applyNumberFormat="1" applyFont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locked="0"/>
    </xf>
    <xf numFmtId="165" fontId="2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right" vertical="center"/>
    </xf>
    <xf numFmtId="10" fontId="2" fillId="0" borderId="0" xfId="2" applyNumberFormat="1" applyFont="1" applyAlignment="1">
      <alignment vertical="center"/>
    </xf>
    <xf numFmtId="2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66" fontId="10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Pourcentage" xfId="2" builtinId="5"/>
  </cellStyles>
  <dxfs count="2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C00000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#,##0.00\ &quot;$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#,##0.00\ &quot;$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9"/>
        <name val="Calibri"/>
        <scheme val="minor"/>
      </font>
      <numFmt numFmtId="166" formatCode="#,##0.00\ &quot;$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F400]h:mm:ss\ AM/PM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d/mm/yyyy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476250</xdr:colOff>
      <xdr:row>0</xdr:row>
      <xdr:rowOff>0</xdr:rowOff>
    </xdr:from>
    <xdr:to>
      <xdr:col>6</xdr:col>
      <xdr:colOff>1278692</xdr:colOff>
      <xdr:row>0</xdr:row>
      <xdr:rowOff>530658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733550" y="0"/>
          <a:ext cx="4650542" cy="530658"/>
        </a:xfrm>
        <a:prstGeom prst="rect">
          <a:avLst/>
        </a:prstGeom>
        <a:noFill/>
        <a:ln>
          <a:noFill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lIns="91440" tIns="45720" rIns="91440" bIns="45720" anchor="ctr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l"/>
          <a:r>
            <a:rPr lang="fr-FR" sz="2800" b="1" cap="none" spc="0">
              <a:ln/>
              <a:solidFill>
                <a:schemeClr val="bg1"/>
              </a:solidFill>
              <a:effectLst/>
            </a:rPr>
            <a:t>Ventes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114300</xdr:colOff>
          <xdr:row>4</xdr:row>
          <xdr:rowOff>38100</xdr:rowOff>
        </xdr:from>
        <xdr:to>
          <xdr:col>10</xdr:col>
          <xdr:colOff>647700</xdr:colOff>
          <xdr:row>6</xdr:row>
          <xdr:rowOff>19050</xdr:rowOff>
        </xdr:to>
        <xdr:sp macro="" textlink="">
          <xdr:nvSpPr>
            <xdr:cNvPr id="2049" name="Bou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1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blVentes2013" displayName="tblVentes2013" ref="B2:N72" totalsRowShown="0" headerRowDxfId="20" dataDxfId="19">
  <tableColumns count="13">
    <tableColumn id="2" name="No.FACTURE" dataDxfId="18"/>
    <tableColumn id="3" name="DATE" dataDxfId="17"/>
    <tableColumn id="16" name="HEURE" dataDxfId="16"/>
    <tableColumn id="4" name="QUANTITE" dataDxfId="15"/>
    <tableColumn id="5" name="CODE PRODUIT" dataDxfId="14"/>
    <tableColumn id="15" name="DESCRIPTION" dataDxfId="13"/>
    <tableColumn id="12" name="CODE CATEGORIE" dataDxfId="12"/>
    <tableColumn id="6" name="NOM CATEGORIE" dataDxfId="11"/>
    <tableColumn id="9" name="PRIX COUTANT" dataDxfId="10"/>
    <tableColumn id="10" name="PRIX VENTE" dataDxfId="9"/>
    <tableColumn id="13" name="TYPE FACTURE" dataDxfId="8"/>
    <tableColumn id="21" name="MARGE BRUTE" dataDxfId="7">
      <calculatedColumnFormula>K3-J3</calculatedColumnFormula>
    </tableColumn>
    <tableColumn id="22" name="MARGE BRUTE%" dataDxfId="6" dataCellStyle="Pourcentage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">
    <tabColor theme="9" tint="-0.249977111117893"/>
    <pageSetUpPr fitToPage="1"/>
  </sheetPr>
  <dimension ref="B1:O72"/>
  <sheetViews>
    <sheetView showGridLines="0" topLeftCell="H7" workbookViewId="0">
      <selection activeCell="N3" sqref="N3"/>
    </sheetView>
  </sheetViews>
  <sheetFormatPr baseColWidth="10" defaultColWidth="11.42578125" defaultRowHeight="15" x14ac:dyDescent="0.25"/>
  <cols>
    <col min="1" max="1" width="2.7109375" style="29" customWidth="1"/>
    <col min="2" max="2" width="13.85546875" style="29" bestFit="1" customWidth="1"/>
    <col min="3" max="3" width="10.42578125" style="5" bestFit="1" customWidth="1"/>
    <col min="4" max="4" width="8.85546875" style="53" bestFit="1" customWidth="1"/>
    <col min="5" max="5" width="12" style="26" bestFit="1" customWidth="1"/>
    <col min="6" max="6" width="19.140625" style="29" bestFit="1" customWidth="1"/>
    <col min="7" max="7" width="53.7109375" style="29" bestFit="1" customWidth="1"/>
    <col min="8" max="8" width="17.85546875" style="29" bestFit="1" customWidth="1"/>
    <col min="9" max="9" width="50.28515625" style="54" bestFit="1" customWidth="1"/>
    <col min="10" max="10" width="13.7109375" style="55" bestFit="1" customWidth="1"/>
    <col min="11" max="11" width="10.85546875" style="56" bestFit="1" customWidth="1"/>
    <col min="12" max="12" width="12.42578125" style="57" bestFit="1" customWidth="1"/>
    <col min="13" max="13" width="10.140625" style="29" bestFit="1" customWidth="1"/>
    <col min="14" max="14" width="14.85546875" style="29" bestFit="1" customWidth="1"/>
    <col min="15" max="15" width="16.28515625" style="47" bestFit="1" customWidth="1"/>
    <col min="16" max="16384" width="11.42578125" style="29"/>
  </cols>
  <sheetData>
    <row r="1" spans="2:15" s="3" customFormat="1" ht="81" customHeight="1" x14ac:dyDescent="0.25">
      <c r="D1" s="35"/>
      <c r="E1" s="2"/>
      <c r="I1" s="1"/>
      <c r="J1" s="36"/>
      <c r="K1" s="37"/>
      <c r="L1" s="38"/>
      <c r="O1" s="39"/>
    </row>
    <row r="2" spans="2:15" ht="34.35" customHeight="1" x14ac:dyDescent="0.25">
      <c r="B2" s="40" t="s">
        <v>17</v>
      </c>
      <c r="C2" s="41" t="s">
        <v>0</v>
      </c>
      <c r="D2" s="42" t="s">
        <v>1</v>
      </c>
      <c r="E2" s="43" t="s">
        <v>14</v>
      </c>
      <c r="F2" s="40" t="s">
        <v>12</v>
      </c>
      <c r="G2" s="40" t="s">
        <v>13</v>
      </c>
      <c r="H2" s="40" t="s">
        <v>18</v>
      </c>
      <c r="I2" s="44" t="s">
        <v>8</v>
      </c>
      <c r="J2" s="45" t="s">
        <v>15</v>
      </c>
      <c r="K2" s="45" t="s">
        <v>16</v>
      </c>
      <c r="L2" s="46" t="s">
        <v>19</v>
      </c>
      <c r="M2" s="25" t="s">
        <v>20</v>
      </c>
      <c r="N2" s="47" t="s">
        <v>2</v>
      </c>
      <c r="O2" s="29"/>
    </row>
    <row r="3" spans="2:15" ht="12.75" x14ac:dyDescent="0.25">
      <c r="B3" s="48" t="s">
        <v>21</v>
      </c>
      <c r="C3" s="49">
        <v>42887</v>
      </c>
      <c r="D3" s="50">
        <v>0.375</v>
      </c>
      <c r="E3" s="26">
        <v>1</v>
      </c>
      <c r="F3" s="25" t="s">
        <v>22</v>
      </c>
      <c r="G3" s="25" t="s">
        <v>23</v>
      </c>
      <c r="H3" s="25" t="s">
        <v>24</v>
      </c>
      <c r="I3" s="21" t="s">
        <v>25</v>
      </c>
      <c r="J3" s="51">
        <v>1.1100000000000001</v>
      </c>
      <c r="K3" s="28">
        <v>6.79</v>
      </c>
      <c r="L3" s="22" t="s">
        <v>26</v>
      </c>
      <c r="M3" s="28">
        <f t="shared" ref="M3:M66" si="0">K3-J3</f>
        <v>5.68</v>
      </c>
      <c r="N3" s="52">
        <v>0.83652430044182613</v>
      </c>
      <c r="O3" s="29"/>
    </row>
    <row r="4" spans="2:15" ht="12.75" x14ac:dyDescent="0.25">
      <c r="B4" s="48" t="s">
        <v>27</v>
      </c>
      <c r="C4" s="49">
        <v>42887</v>
      </c>
      <c r="D4" s="50">
        <v>0.39583333333333331</v>
      </c>
      <c r="E4" s="26">
        <v>1</v>
      </c>
      <c r="F4" s="25" t="s">
        <v>28</v>
      </c>
      <c r="G4" s="25" t="s">
        <v>29</v>
      </c>
      <c r="H4" s="25" t="s">
        <v>30</v>
      </c>
      <c r="I4" s="21" t="s">
        <v>31</v>
      </c>
      <c r="J4" s="51">
        <v>13.04</v>
      </c>
      <c r="K4" s="28">
        <v>18.989999999999998</v>
      </c>
      <c r="L4" s="22" t="s">
        <v>26</v>
      </c>
      <c r="M4" s="28">
        <f t="shared" si="0"/>
        <v>5.9499999999999993</v>
      </c>
      <c r="N4" s="52">
        <v>0.31332280147446023</v>
      </c>
      <c r="O4" s="29"/>
    </row>
    <row r="5" spans="2:15" ht="12.75" x14ac:dyDescent="0.25">
      <c r="B5" s="48" t="s">
        <v>32</v>
      </c>
      <c r="C5" s="49">
        <v>42887</v>
      </c>
      <c r="D5" s="50">
        <v>0.41666666666666702</v>
      </c>
      <c r="E5" s="26">
        <v>1</v>
      </c>
      <c r="F5" s="25" t="s">
        <v>33</v>
      </c>
      <c r="G5" s="25" t="s">
        <v>34</v>
      </c>
      <c r="H5" s="25" t="s">
        <v>35</v>
      </c>
      <c r="I5" s="21" t="s">
        <v>36</v>
      </c>
      <c r="J5" s="51">
        <v>13.965</v>
      </c>
      <c r="K5" s="28">
        <v>19.95</v>
      </c>
      <c r="L5" s="22" t="s">
        <v>26</v>
      </c>
      <c r="M5" s="28">
        <f t="shared" si="0"/>
        <v>5.9849999999999994</v>
      </c>
      <c r="N5" s="52">
        <v>0.3</v>
      </c>
      <c r="O5" s="29"/>
    </row>
    <row r="6" spans="2:15" ht="12.75" x14ac:dyDescent="0.25">
      <c r="B6" s="48" t="s">
        <v>37</v>
      </c>
      <c r="C6" s="49">
        <v>42887</v>
      </c>
      <c r="D6" s="50">
        <v>0.4375</v>
      </c>
      <c r="E6" s="26">
        <v>1</v>
      </c>
      <c r="F6" s="25" t="s">
        <v>38</v>
      </c>
      <c r="G6" s="25" t="s">
        <v>39</v>
      </c>
      <c r="H6" s="25" t="s">
        <v>40</v>
      </c>
      <c r="I6" s="21" t="s">
        <v>41</v>
      </c>
      <c r="J6" s="51">
        <v>6</v>
      </c>
      <c r="K6" s="28">
        <v>11.99</v>
      </c>
      <c r="L6" s="22" t="s">
        <v>26</v>
      </c>
      <c r="M6" s="28">
        <f t="shared" si="0"/>
        <v>5.99</v>
      </c>
      <c r="N6" s="52">
        <v>0.49958298582151794</v>
      </c>
      <c r="O6" s="29"/>
    </row>
    <row r="7" spans="2:15" ht="12.75" x14ac:dyDescent="0.25">
      <c r="B7" s="48" t="s">
        <v>42</v>
      </c>
      <c r="C7" s="49">
        <v>42887</v>
      </c>
      <c r="D7" s="50">
        <v>0.45833333333333298</v>
      </c>
      <c r="E7" s="26">
        <v>4</v>
      </c>
      <c r="F7" s="25" t="s">
        <v>43</v>
      </c>
      <c r="G7" s="25" t="s">
        <v>44</v>
      </c>
      <c r="H7" s="25" t="s">
        <v>45</v>
      </c>
      <c r="I7" s="21" t="s">
        <v>46</v>
      </c>
      <c r="J7" s="51">
        <v>7.57</v>
      </c>
      <c r="K7" s="28">
        <v>13.59</v>
      </c>
      <c r="L7" s="22" t="s">
        <v>26</v>
      </c>
      <c r="M7" s="28">
        <f t="shared" si="0"/>
        <v>6.02</v>
      </c>
      <c r="N7" s="52">
        <v>0.44297277409860186</v>
      </c>
      <c r="O7" s="29"/>
    </row>
    <row r="8" spans="2:15" ht="12.75" x14ac:dyDescent="0.25">
      <c r="B8" s="48" t="s">
        <v>47</v>
      </c>
      <c r="C8" s="49">
        <v>42887</v>
      </c>
      <c r="D8" s="50">
        <v>0.47916666666666702</v>
      </c>
      <c r="E8" s="26">
        <v>4</v>
      </c>
      <c r="F8" s="25" t="s">
        <v>43</v>
      </c>
      <c r="G8" s="25" t="s">
        <v>44</v>
      </c>
      <c r="H8" s="25" t="s">
        <v>45</v>
      </c>
      <c r="I8" s="21" t="s">
        <v>46</v>
      </c>
      <c r="J8" s="51">
        <v>7.57</v>
      </c>
      <c r="K8" s="28">
        <v>13.59</v>
      </c>
      <c r="L8" s="22" t="s">
        <v>48</v>
      </c>
      <c r="M8" s="28">
        <f t="shared" si="0"/>
        <v>6.02</v>
      </c>
      <c r="N8" s="52">
        <v>0.44297277409860186</v>
      </c>
      <c r="O8" s="29"/>
    </row>
    <row r="9" spans="2:15" ht="12.75" x14ac:dyDescent="0.25">
      <c r="B9" s="48" t="s">
        <v>47</v>
      </c>
      <c r="C9" s="49">
        <v>42887</v>
      </c>
      <c r="D9" s="50">
        <v>0.5</v>
      </c>
      <c r="E9" s="26">
        <v>-4</v>
      </c>
      <c r="F9" s="25" t="s">
        <v>43</v>
      </c>
      <c r="G9" s="25" t="s">
        <v>44</v>
      </c>
      <c r="H9" s="25" t="s">
        <v>45</v>
      </c>
      <c r="I9" s="21" t="s">
        <v>46</v>
      </c>
      <c r="J9" s="51">
        <v>7.57</v>
      </c>
      <c r="K9" s="28">
        <v>13.59</v>
      </c>
      <c r="L9" s="22" t="s">
        <v>48</v>
      </c>
      <c r="M9" s="28">
        <f t="shared" si="0"/>
        <v>6.02</v>
      </c>
      <c r="N9" s="52">
        <v>0.44297277409860186</v>
      </c>
      <c r="O9" s="29"/>
    </row>
    <row r="10" spans="2:15" ht="12.75" x14ac:dyDescent="0.25">
      <c r="B10" s="48" t="s">
        <v>49</v>
      </c>
      <c r="C10" s="49">
        <v>42888</v>
      </c>
      <c r="D10" s="50">
        <v>0.375</v>
      </c>
      <c r="E10" s="26">
        <v>1</v>
      </c>
      <c r="F10" s="25" t="s">
        <v>43</v>
      </c>
      <c r="G10" s="25" t="s">
        <v>44</v>
      </c>
      <c r="H10" s="25" t="s">
        <v>45</v>
      </c>
      <c r="I10" s="21" t="s">
        <v>46</v>
      </c>
      <c r="J10" s="51">
        <v>7.57</v>
      </c>
      <c r="K10" s="28">
        <v>13.59</v>
      </c>
      <c r="L10" s="22" t="s">
        <v>26</v>
      </c>
      <c r="M10" s="28">
        <f t="shared" si="0"/>
        <v>6.02</v>
      </c>
      <c r="N10" s="52">
        <v>0.44297277409860186</v>
      </c>
      <c r="O10" s="29"/>
    </row>
    <row r="11" spans="2:15" ht="12.75" x14ac:dyDescent="0.25">
      <c r="B11" s="48" t="s">
        <v>50</v>
      </c>
      <c r="C11" s="49">
        <v>42888</v>
      </c>
      <c r="D11" s="50">
        <v>0.39583333333333331</v>
      </c>
      <c r="E11" s="26">
        <v>1</v>
      </c>
      <c r="F11" s="25" t="s">
        <v>51</v>
      </c>
      <c r="G11" s="25" t="s">
        <v>52</v>
      </c>
      <c r="H11" s="25" t="s">
        <v>53</v>
      </c>
      <c r="I11" s="21" t="s">
        <v>54</v>
      </c>
      <c r="J11" s="51">
        <v>7.97</v>
      </c>
      <c r="K11" s="28">
        <v>13.99</v>
      </c>
      <c r="L11" s="22" t="s">
        <v>48</v>
      </c>
      <c r="M11" s="28">
        <f t="shared" si="0"/>
        <v>6.0200000000000005</v>
      </c>
      <c r="N11" s="52">
        <v>0.43030736240171552</v>
      </c>
      <c r="O11" s="29"/>
    </row>
    <row r="12" spans="2:15" ht="12.75" x14ac:dyDescent="0.25">
      <c r="B12" s="48" t="s">
        <v>27</v>
      </c>
      <c r="C12" s="49">
        <v>42888</v>
      </c>
      <c r="D12" s="50">
        <v>0.41666666666666702</v>
      </c>
      <c r="E12" s="26">
        <v>1</v>
      </c>
      <c r="F12" s="25" t="s">
        <v>55</v>
      </c>
      <c r="G12" s="25" t="s">
        <v>56</v>
      </c>
      <c r="H12" s="25" t="s">
        <v>30</v>
      </c>
      <c r="I12" s="21" t="s">
        <v>31</v>
      </c>
      <c r="J12" s="51">
        <v>12.96</v>
      </c>
      <c r="K12" s="28">
        <v>18.989999999999998</v>
      </c>
      <c r="L12" s="22" t="s">
        <v>26</v>
      </c>
      <c r="M12" s="28">
        <f t="shared" si="0"/>
        <v>6.0299999999999976</v>
      </c>
      <c r="N12" s="52">
        <v>0.31753554502369657</v>
      </c>
      <c r="O12" s="29"/>
    </row>
    <row r="13" spans="2:15" ht="12.75" x14ac:dyDescent="0.25">
      <c r="B13" s="48" t="s">
        <v>57</v>
      </c>
      <c r="C13" s="49">
        <v>42888</v>
      </c>
      <c r="D13" s="50">
        <v>0.4375</v>
      </c>
      <c r="E13" s="26">
        <v>1</v>
      </c>
      <c r="F13" s="25" t="s">
        <v>58</v>
      </c>
      <c r="G13" s="25" t="s">
        <v>59</v>
      </c>
      <c r="H13" s="25" t="s">
        <v>60</v>
      </c>
      <c r="I13" s="21" t="s">
        <v>61</v>
      </c>
      <c r="J13" s="51">
        <v>5.7918000000000003</v>
      </c>
      <c r="K13" s="28">
        <v>11.99</v>
      </c>
      <c r="L13" s="22" t="s">
        <v>26</v>
      </c>
      <c r="M13" s="28">
        <f t="shared" si="0"/>
        <v>6.1981999999999999</v>
      </c>
      <c r="N13" s="52">
        <v>0.51694745621351124</v>
      </c>
      <c r="O13" s="29"/>
    </row>
    <row r="14" spans="2:15" ht="12.75" x14ac:dyDescent="0.25">
      <c r="B14" s="48" t="s">
        <v>57</v>
      </c>
      <c r="C14" s="49">
        <v>42888</v>
      </c>
      <c r="D14" s="50">
        <v>0.45833333333333298</v>
      </c>
      <c r="E14" s="26">
        <v>1</v>
      </c>
      <c r="F14" s="25" t="s">
        <v>58</v>
      </c>
      <c r="G14" s="25" t="s">
        <v>59</v>
      </c>
      <c r="H14" s="25" t="s">
        <v>60</v>
      </c>
      <c r="I14" s="21" t="s">
        <v>61</v>
      </c>
      <c r="J14" s="51">
        <v>5.7918000000000003</v>
      </c>
      <c r="K14" s="28">
        <v>11.99</v>
      </c>
      <c r="L14" s="22" t="s">
        <v>26</v>
      </c>
      <c r="M14" s="28">
        <f t="shared" si="0"/>
        <v>6.1981999999999999</v>
      </c>
      <c r="N14" s="52">
        <v>0.51694745621351124</v>
      </c>
      <c r="O14" s="29"/>
    </row>
    <row r="15" spans="2:15" ht="12.75" x14ac:dyDescent="0.25">
      <c r="B15" s="48" t="s">
        <v>62</v>
      </c>
      <c r="C15" s="49">
        <v>42888</v>
      </c>
      <c r="D15" s="50">
        <v>0.47916666666666702</v>
      </c>
      <c r="E15" s="26">
        <v>3</v>
      </c>
      <c r="F15" s="25" t="s">
        <v>58</v>
      </c>
      <c r="G15" s="25" t="s">
        <v>59</v>
      </c>
      <c r="H15" s="25" t="s">
        <v>60</v>
      </c>
      <c r="I15" s="21" t="s">
        <v>61</v>
      </c>
      <c r="J15" s="51">
        <v>5.7918000000000003</v>
      </c>
      <c r="K15" s="28">
        <v>11.99</v>
      </c>
      <c r="L15" s="22" t="s">
        <v>26</v>
      </c>
      <c r="M15" s="28">
        <f t="shared" si="0"/>
        <v>6.1981999999999999</v>
      </c>
      <c r="N15" s="52">
        <v>0.51694745621351124</v>
      </c>
      <c r="O15" s="29"/>
    </row>
    <row r="16" spans="2:15" ht="12.75" x14ac:dyDescent="0.25">
      <c r="B16" s="48" t="s">
        <v>63</v>
      </c>
      <c r="C16" s="49">
        <v>42888</v>
      </c>
      <c r="D16" s="50">
        <v>0.5</v>
      </c>
      <c r="E16" s="26">
        <v>1</v>
      </c>
      <c r="F16" s="25" t="s">
        <v>64</v>
      </c>
      <c r="G16" s="25" t="s">
        <v>65</v>
      </c>
      <c r="H16" s="25" t="s">
        <v>66</v>
      </c>
      <c r="I16" s="21" t="s">
        <v>67</v>
      </c>
      <c r="J16" s="51">
        <v>10.5556</v>
      </c>
      <c r="K16" s="28">
        <v>16.989999999999998</v>
      </c>
      <c r="L16" s="22" t="s">
        <v>26</v>
      </c>
      <c r="M16" s="28">
        <f t="shared" si="0"/>
        <v>6.4343999999999983</v>
      </c>
      <c r="N16" s="52">
        <v>0.37871689228958205</v>
      </c>
      <c r="O16" s="29"/>
    </row>
    <row r="17" spans="2:15" ht="12.75" x14ac:dyDescent="0.25">
      <c r="B17" s="48" t="s">
        <v>50</v>
      </c>
      <c r="C17" s="49">
        <v>42889</v>
      </c>
      <c r="D17" s="50">
        <v>0.375</v>
      </c>
      <c r="E17" s="26">
        <v>-1</v>
      </c>
      <c r="F17" s="25" t="s">
        <v>64</v>
      </c>
      <c r="G17" s="25" t="s">
        <v>65</v>
      </c>
      <c r="H17" s="25" t="s">
        <v>66</v>
      </c>
      <c r="I17" s="21" t="s">
        <v>67</v>
      </c>
      <c r="J17" s="51">
        <v>10.5556</v>
      </c>
      <c r="K17" s="28">
        <v>16.989999999999998</v>
      </c>
      <c r="L17" s="22" t="s">
        <v>48</v>
      </c>
      <c r="M17" s="28">
        <f t="shared" si="0"/>
        <v>6.4343999999999983</v>
      </c>
      <c r="N17" s="52">
        <v>0.37871689228958205</v>
      </c>
      <c r="O17" s="29"/>
    </row>
    <row r="18" spans="2:15" ht="12.75" x14ac:dyDescent="0.25">
      <c r="B18" s="48" t="s">
        <v>68</v>
      </c>
      <c r="C18" s="49">
        <v>42889</v>
      </c>
      <c r="D18" s="50">
        <v>0.39583333333333331</v>
      </c>
      <c r="E18" s="26">
        <v>1</v>
      </c>
      <c r="F18" s="25" t="s">
        <v>69</v>
      </c>
      <c r="G18" s="25" t="s">
        <v>70</v>
      </c>
      <c r="H18" s="25" t="s">
        <v>71</v>
      </c>
      <c r="I18" s="21" t="s">
        <v>72</v>
      </c>
      <c r="J18" s="51">
        <v>4.83</v>
      </c>
      <c r="K18" s="28">
        <v>11.29</v>
      </c>
      <c r="L18" s="22" t="s">
        <v>73</v>
      </c>
      <c r="M18" s="28">
        <f t="shared" si="0"/>
        <v>6.4599999999999991</v>
      </c>
      <c r="N18" s="52">
        <v>0.57218777679362265</v>
      </c>
      <c r="O18" s="29"/>
    </row>
    <row r="19" spans="2:15" ht="12.75" x14ac:dyDescent="0.25">
      <c r="B19" s="48" t="s">
        <v>74</v>
      </c>
      <c r="C19" s="49">
        <v>42889</v>
      </c>
      <c r="D19" s="50">
        <v>0.41666666666666702</v>
      </c>
      <c r="E19" s="26">
        <v>1</v>
      </c>
      <c r="F19" s="25" t="s">
        <v>75</v>
      </c>
      <c r="G19" s="25" t="s">
        <v>76</v>
      </c>
      <c r="H19" s="25" t="s">
        <v>40</v>
      </c>
      <c r="I19" s="21" t="s">
        <v>41</v>
      </c>
      <c r="J19" s="51">
        <v>5.5</v>
      </c>
      <c r="K19" s="28">
        <v>11.99</v>
      </c>
      <c r="L19" s="22" t="s">
        <v>26</v>
      </c>
      <c r="M19" s="28">
        <f t="shared" si="0"/>
        <v>6.49</v>
      </c>
      <c r="N19" s="52">
        <v>0.54128440366972475</v>
      </c>
      <c r="O19" s="29"/>
    </row>
    <row r="20" spans="2:15" ht="12.75" x14ac:dyDescent="0.25">
      <c r="B20" s="48" t="s">
        <v>68</v>
      </c>
      <c r="C20" s="49">
        <v>42889</v>
      </c>
      <c r="D20" s="50">
        <v>0.4375</v>
      </c>
      <c r="E20" s="26">
        <v>2</v>
      </c>
      <c r="F20" s="25" t="s">
        <v>77</v>
      </c>
      <c r="G20" s="25" t="s">
        <v>78</v>
      </c>
      <c r="H20" s="25" t="s">
        <v>79</v>
      </c>
      <c r="I20" s="21" t="s">
        <v>80</v>
      </c>
      <c r="J20" s="51">
        <v>13.9031</v>
      </c>
      <c r="K20" s="28">
        <v>20.45</v>
      </c>
      <c r="L20" s="22" t="s">
        <v>73</v>
      </c>
      <c r="M20" s="28">
        <f t="shared" si="0"/>
        <v>6.5468999999999991</v>
      </c>
      <c r="N20" s="52">
        <v>0.32014180929095348</v>
      </c>
      <c r="O20" s="29"/>
    </row>
    <row r="21" spans="2:15" ht="12.75" x14ac:dyDescent="0.25">
      <c r="B21" s="48" t="s">
        <v>81</v>
      </c>
      <c r="C21" s="49">
        <v>42889</v>
      </c>
      <c r="D21" s="50">
        <v>0.45833333333333298</v>
      </c>
      <c r="E21" s="26">
        <v>1</v>
      </c>
      <c r="F21" s="25" t="s">
        <v>82</v>
      </c>
      <c r="G21" s="25" t="s">
        <v>83</v>
      </c>
      <c r="H21" s="25" t="s">
        <v>40</v>
      </c>
      <c r="I21" s="21" t="s">
        <v>41</v>
      </c>
      <c r="J21" s="51">
        <v>5.4166999999999996</v>
      </c>
      <c r="K21" s="28">
        <v>11.99</v>
      </c>
      <c r="L21" s="22" t="s">
        <v>26</v>
      </c>
      <c r="M21" s="28">
        <f t="shared" si="0"/>
        <v>6.5733000000000006</v>
      </c>
      <c r="N21" s="52">
        <v>0.54823185988323608</v>
      </c>
      <c r="O21" s="29"/>
    </row>
    <row r="22" spans="2:15" ht="12.75" x14ac:dyDescent="0.25">
      <c r="B22" s="48" t="s">
        <v>84</v>
      </c>
      <c r="C22" s="49">
        <v>42889</v>
      </c>
      <c r="D22" s="50">
        <v>0.47916666666666702</v>
      </c>
      <c r="E22" s="26">
        <v>1</v>
      </c>
      <c r="F22" s="25" t="s">
        <v>85</v>
      </c>
      <c r="G22" s="25" t="s">
        <v>86</v>
      </c>
      <c r="H22" s="25" t="s">
        <v>40</v>
      </c>
      <c r="I22" s="21" t="s">
        <v>41</v>
      </c>
      <c r="J22" s="51">
        <v>5.4166999999999996</v>
      </c>
      <c r="K22" s="28">
        <v>11.99</v>
      </c>
      <c r="L22" s="22" t="s">
        <v>26</v>
      </c>
      <c r="M22" s="28">
        <f t="shared" si="0"/>
        <v>6.5733000000000006</v>
      </c>
      <c r="N22" s="52">
        <v>0.54823185988323608</v>
      </c>
      <c r="O22" s="29"/>
    </row>
    <row r="23" spans="2:15" ht="12.75" x14ac:dyDescent="0.25">
      <c r="B23" s="48" t="s">
        <v>87</v>
      </c>
      <c r="C23" s="49">
        <v>42889</v>
      </c>
      <c r="D23" s="50">
        <v>0.5</v>
      </c>
      <c r="E23" s="26">
        <v>1</v>
      </c>
      <c r="F23" s="25" t="s">
        <v>88</v>
      </c>
      <c r="G23" s="25" t="s">
        <v>89</v>
      </c>
      <c r="H23" s="25" t="s">
        <v>40</v>
      </c>
      <c r="I23" s="21" t="s">
        <v>41</v>
      </c>
      <c r="J23" s="51">
        <v>5.4166999999999996</v>
      </c>
      <c r="K23" s="28">
        <v>11.99</v>
      </c>
      <c r="L23" s="22" t="s">
        <v>26</v>
      </c>
      <c r="M23" s="28">
        <f t="shared" si="0"/>
        <v>6.5733000000000006</v>
      </c>
      <c r="N23" s="52">
        <v>0.54823185988323608</v>
      </c>
      <c r="O23" s="29"/>
    </row>
    <row r="24" spans="2:15" ht="12.75" x14ac:dyDescent="0.25">
      <c r="B24" s="48" t="s">
        <v>90</v>
      </c>
      <c r="C24" s="49">
        <v>42890</v>
      </c>
      <c r="D24" s="50">
        <v>0.375</v>
      </c>
      <c r="E24" s="26">
        <v>1</v>
      </c>
      <c r="F24" s="25" t="s">
        <v>91</v>
      </c>
      <c r="G24" s="25" t="s">
        <v>92</v>
      </c>
      <c r="H24" s="25" t="s">
        <v>40</v>
      </c>
      <c r="I24" s="21" t="s">
        <v>41</v>
      </c>
      <c r="J24" s="51">
        <v>5.4166999999999996</v>
      </c>
      <c r="K24" s="28">
        <v>11.99</v>
      </c>
      <c r="L24" s="22" t="s">
        <v>26</v>
      </c>
      <c r="M24" s="28">
        <f t="shared" si="0"/>
        <v>6.5733000000000006</v>
      </c>
      <c r="N24" s="52">
        <v>0.54823185988323608</v>
      </c>
      <c r="O24" s="29"/>
    </row>
    <row r="25" spans="2:15" ht="12.75" x14ac:dyDescent="0.25">
      <c r="B25" s="48" t="s">
        <v>57</v>
      </c>
      <c r="C25" s="49">
        <v>42890</v>
      </c>
      <c r="D25" s="50">
        <v>0.39583333333333331</v>
      </c>
      <c r="E25" s="26">
        <v>3</v>
      </c>
      <c r="F25" s="25" t="s">
        <v>93</v>
      </c>
      <c r="G25" s="25" t="s">
        <v>94</v>
      </c>
      <c r="H25" s="25" t="s">
        <v>60</v>
      </c>
      <c r="I25" s="21" t="s">
        <v>61</v>
      </c>
      <c r="J25" s="51">
        <v>3.2063000000000001</v>
      </c>
      <c r="K25" s="28">
        <v>9.99</v>
      </c>
      <c r="L25" s="22" t="s">
        <v>26</v>
      </c>
      <c r="M25" s="28">
        <f t="shared" si="0"/>
        <v>6.7836999999999996</v>
      </c>
      <c r="N25" s="52">
        <v>0.67904904904904895</v>
      </c>
      <c r="O25" s="29"/>
    </row>
    <row r="26" spans="2:15" ht="12.75" x14ac:dyDescent="0.25">
      <c r="B26" s="48" t="s">
        <v>95</v>
      </c>
      <c r="C26" s="49">
        <v>42890</v>
      </c>
      <c r="D26" s="50">
        <v>0.41666666666666702</v>
      </c>
      <c r="E26" s="26">
        <v>1</v>
      </c>
      <c r="F26" s="25" t="s">
        <v>96</v>
      </c>
      <c r="G26" s="25" t="s">
        <v>97</v>
      </c>
      <c r="H26" s="25" t="s">
        <v>98</v>
      </c>
      <c r="I26" s="21" t="s">
        <v>99</v>
      </c>
      <c r="J26" s="51">
        <v>5.0199999999999996</v>
      </c>
      <c r="K26" s="28">
        <v>11.89</v>
      </c>
      <c r="L26" s="22" t="s">
        <v>73</v>
      </c>
      <c r="M26" s="28">
        <f t="shared" si="0"/>
        <v>6.870000000000001</v>
      </c>
      <c r="N26" s="52">
        <v>0.57779646761984871</v>
      </c>
      <c r="O26" s="29"/>
    </row>
    <row r="27" spans="2:15" ht="12.75" x14ac:dyDescent="0.25">
      <c r="B27" s="48" t="s">
        <v>100</v>
      </c>
      <c r="C27" s="49">
        <v>42890</v>
      </c>
      <c r="D27" s="50">
        <v>0.4375</v>
      </c>
      <c r="E27" s="26">
        <v>1</v>
      </c>
      <c r="F27" s="25" t="s">
        <v>101</v>
      </c>
      <c r="G27" s="25" t="s">
        <v>102</v>
      </c>
      <c r="H27" s="25" t="s">
        <v>103</v>
      </c>
      <c r="I27" s="21" t="s">
        <v>104</v>
      </c>
      <c r="J27" s="51">
        <v>7.11</v>
      </c>
      <c r="K27" s="28">
        <v>14.29</v>
      </c>
      <c r="L27" s="22" t="s">
        <v>26</v>
      </c>
      <c r="M27" s="28">
        <f t="shared" si="0"/>
        <v>7.1799999999999988</v>
      </c>
      <c r="N27" s="52">
        <v>0.50244926522043387</v>
      </c>
      <c r="O27" s="29"/>
    </row>
    <row r="28" spans="2:15" ht="12.75" x14ac:dyDescent="0.25">
      <c r="B28" s="48" t="s">
        <v>42</v>
      </c>
      <c r="C28" s="49">
        <v>42890</v>
      </c>
      <c r="D28" s="50">
        <v>0.45833333333333298</v>
      </c>
      <c r="E28" s="26">
        <v>1</v>
      </c>
      <c r="F28" s="25" t="s">
        <v>105</v>
      </c>
      <c r="G28" s="25" t="s">
        <v>106</v>
      </c>
      <c r="H28" s="25" t="s">
        <v>107</v>
      </c>
      <c r="I28" s="21" t="s">
        <v>108</v>
      </c>
      <c r="J28" s="51">
        <v>5.27</v>
      </c>
      <c r="K28" s="28">
        <v>12.49</v>
      </c>
      <c r="L28" s="22" t="s">
        <v>26</v>
      </c>
      <c r="M28" s="28">
        <f t="shared" si="0"/>
        <v>7.2200000000000006</v>
      </c>
      <c r="N28" s="52">
        <v>0.57806244995996803</v>
      </c>
      <c r="O28" s="29"/>
    </row>
    <row r="29" spans="2:15" ht="12.75" x14ac:dyDescent="0.25">
      <c r="B29" s="48" t="s">
        <v>109</v>
      </c>
      <c r="C29" s="49">
        <v>42890</v>
      </c>
      <c r="D29" s="50">
        <v>0.47916666666666702</v>
      </c>
      <c r="E29" s="26">
        <v>2</v>
      </c>
      <c r="F29" s="25" t="s">
        <v>110</v>
      </c>
      <c r="G29" s="25" t="s">
        <v>111</v>
      </c>
      <c r="H29" s="25" t="s">
        <v>112</v>
      </c>
      <c r="I29" s="21" t="s">
        <v>113</v>
      </c>
      <c r="J29" s="51">
        <v>2.5</v>
      </c>
      <c r="K29" s="28">
        <v>9.99</v>
      </c>
      <c r="L29" s="22" t="s">
        <v>26</v>
      </c>
      <c r="M29" s="28">
        <f t="shared" si="0"/>
        <v>7.49</v>
      </c>
      <c r="N29" s="52">
        <v>0.74974974974974973</v>
      </c>
      <c r="O29" s="29"/>
    </row>
    <row r="30" spans="2:15" ht="12.75" x14ac:dyDescent="0.25">
      <c r="B30" s="48" t="s">
        <v>114</v>
      </c>
      <c r="C30" s="49">
        <v>42890</v>
      </c>
      <c r="D30" s="50">
        <v>0.5</v>
      </c>
      <c r="E30" s="26">
        <v>1</v>
      </c>
      <c r="F30" s="25" t="s">
        <v>115</v>
      </c>
      <c r="G30" s="25" t="s">
        <v>116</v>
      </c>
      <c r="H30" s="25" t="s">
        <v>30</v>
      </c>
      <c r="I30" s="21" t="s">
        <v>31</v>
      </c>
      <c r="J30" s="51">
        <v>14.4</v>
      </c>
      <c r="K30" s="28">
        <v>21.99</v>
      </c>
      <c r="L30" s="22" t="s">
        <v>26</v>
      </c>
      <c r="M30" s="28">
        <f t="shared" si="0"/>
        <v>7.5899999999999981</v>
      </c>
      <c r="N30" s="52">
        <v>0.34515688949522505</v>
      </c>
      <c r="O30" s="29"/>
    </row>
    <row r="31" spans="2:15" ht="12.75" x14ac:dyDescent="0.25">
      <c r="B31" s="48" t="s">
        <v>117</v>
      </c>
      <c r="C31" s="49">
        <v>42891</v>
      </c>
      <c r="D31" s="50">
        <v>0.375</v>
      </c>
      <c r="E31" s="26">
        <v>1</v>
      </c>
      <c r="F31" s="25" t="s">
        <v>118</v>
      </c>
      <c r="G31" s="25" t="s">
        <v>119</v>
      </c>
      <c r="H31" s="25" t="s">
        <v>120</v>
      </c>
      <c r="I31" s="21" t="s">
        <v>121</v>
      </c>
      <c r="J31" s="51">
        <v>6.77</v>
      </c>
      <c r="K31" s="28">
        <v>15.19</v>
      </c>
      <c r="L31" s="22" t="s">
        <v>26</v>
      </c>
      <c r="M31" s="28">
        <f t="shared" si="0"/>
        <v>8.42</v>
      </c>
      <c r="N31" s="52">
        <v>0.55431204739960505</v>
      </c>
      <c r="O31" s="29"/>
    </row>
    <row r="32" spans="2:15" ht="12.75" x14ac:dyDescent="0.25">
      <c r="B32" s="48" t="s">
        <v>122</v>
      </c>
      <c r="C32" s="49">
        <v>42891</v>
      </c>
      <c r="D32" s="50">
        <v>0.39583333333333331</v>
      </c>
      <c r="E32" s="26">
        <v>1</v>
      </c>
      <c r="F32" s="25" t="s">
        <v>123</v>
      </c>
      <c r="G32" s="25" t="s">
        <v>124</v>
      </c>
      <c r="H32" s="25" t="s">
        <v>40</v>
      </c>
      <c r="I32" s="21" t="s">
        <v>41</v>
      </c>
      <c r="J32" s="51">
        <v>8.5</v>
      </c>
      <c r="K32" s="28">
        <v>16.989999999999998</v>
      </c>
      <c r="L32" s="22" t="s">
        <v>26</v>
      </c>
      <c r="M32" s="28">
        <f t="shared" si="0"/>
        <v>8.4899999999999984</v>
      </c>
      <c r="N32" s="52">
        <v>0.49970570924072977</v>
      </c>
      <c r="O32" s="29"/>
    </row>
    <row r="33" spans="2:15" ht="12.75" x14ac:dyDescent="0.25">
      <c r="B33" s="48" t="s">
        <v>125</v>
      </c>
      <c r="C33" s="49">
        <v>42891</v>
      </c>
      <c r="D33" s="50">
        <v>0.41666666666666702</v>
      </c>
      <c r="E33" s="26">
        <v>1</v>
      </c>
      <c r="F33" s="25" t="s">
        <v>126</v>
      </c>
      <c r="G33" s="25" t="s">
        <v>127</v>
      </c>
      <c r="H33" s="25" t="s">
        <v>128</v>
      </c>
      <c r="I33" s="21" t="s">
        <v>129</v>
      </c>
      <c r="J33" s="51">
        <v>1.03</v>
      </c>
      <c r="K33" s="28">
        <v>10.09</v>
      </c>
      <c r="L33" s="22" t="s">
        <v>73</v>
      </c>
      <c r="M33" s="28">
        <f t="shared" si="0"/>
        <v>9.06</v>
      </c>
      <c r="N33" s="52">
        <v>0.89791873141724488</v>
      </c>
      <c r="O33" s="29"/>
    </row>
    <row r="34" spans="2:15" ht="12.75" x14ac:dyDescent="0.25">
      <c r="B34" s="48" t="s">
        <v>130</v>
      </c>
      <c r="C34" s="49">
        <v>42891</v>
      </c>
      <c r="D34" s="50">
        <v>0.4375</v>
      </c>
      <c r="E34" s="26">
        <v>1</v>
      </c>
      <c r="F34" s="25" t="s">
        <v>131</v>
      </c>
      <c r="G34" s="25" t="s">
        <v>132</v>
      </c>
      <c r="H34" s="25" t="s">
        <v>30</v>
      </c>
      <c r="I34" s="21" t="s">
        <v>31</v>
      </c>
      <c r="J34" s="51">
        <v>35.5</v>
      </c>
      <c r="K34" s="28">
        <v>45.11</v>
      </c>
      <c r="L34" s="22" t="s">
        <v>26</v>
      </c>
      <c r="M34" s="28">
        <f t="shared" si="0"/>
        <v>9.61</v>
      </c>
      <c r="N34" s="52">
        <v>0.2130348038129018</v>
      </c>
      <c r="O34" s="29"/>
    </row>
    <row r="35" spans="2:15" ht="12.75" x14ac:dyDescent="0.25">
      <c r="B35" s="48" t="s">
        <v>37</v>
      </c>
      <c r="C35" s="49">
        <v>42891</v>
      </c>
      <c r="D35" s="50">
        <v>0.45833333333333298</v>
      </c>
      <c r="E35" s="26">
        <v>1</v>
      </c>
      <c r="F35" s="25" t="s">
        <v>133</v>
      </c>
      <c r="G35" s="25" t="s">
        <v>134</v>
      </c>
      <c r="H35" s="25" t="s">
        <v>135</v>
      </c>
      <c r="I35" s="21" t="s">
        <v>136</v>
      </c>
      <c r="J35" s="51">
        <v>12.02</v>
      </c>
      <c r="K35" s="28">
        <v>21.99</v>
      </c>
      <c r="L35" s="22" t="s">
        <v>26</v>
      </c>
      <c r="M35" s="28">
        <f t="shared" si="0"/>
        <v>9.9699999999999989</v>
      </c>
      <c r="N35" s="52">
        <v>0.45338790359254205</v>
      </c>
      <c r="O35" s="29"/>
    </row>
    <row r="36" spans="2:15" ht="12.75" x14ac:dyDescent="0.25">
      <c r="B36" s="48" t="s">
        <v>137</v>
      </c>
      <c r="C36" s="49">
        <v>42891</v>
      </c>
      <c r="D36" s="50">
        <v>0.47916666666666702</v>
      </c>
      <c r="E36" s="26">
        <v>1</v>
      </c>
      <c r="F36" s="25" t="s">
        <v>138</v>
      </c>
      <c r="G36" s="25" t="s">
        <v>139</v>
      </c>
      <c r="H36" s="25" t="s">
        <v>140</v>
      </c>
      <c r="I36" s="21" t="s">
        <v>141</v>
      </c>
      <c r="J36" s="51">
        <v>15.83</v>
      </c>
      <c r="K36" s="28">
        <v>25.99</v>
      </c>
      <c r="L36" s="22" t="s">
        <v>73</v>
      </c>
      <c r="M36" s="28">
        <f t="shared" si="0"/>
        <v>10.159999999999998</v>
      </c>
      <c r="N36" s="52">
        <v>0.3909195844555598</v>
      </c>
      <c r="O36" s="29"/>
    </row>
    <row r="37" spans="2:15" ht="12.75" x14ac:dyDescent="0.25">
      <c r="B37" s="48" t="s">
        <v>137</v>
      </c>
      <c r="C37" s="49">
        <v>42891</v>
      </c>
      <c r="D37" s="50">
        <v>0.5</v>
      </c>
      <c r="E37" s="26">
        <v>1</v>
      </c>
      <c r="F37" s="25" t="s">
        <v>142</v>
      </c>
      <c r="G37" s="25" t="s">
        <v>143</v>
      </c>
      <c r="H37" s="25" t="s">
        <v>140</v>
      </c>
      <c r="I37" s="21" t="s">
        <v>141</v>
      </c>
      <c r="J37" s="51">
        <v>15.83</v>
      </c>
      <c r="K37" s="28">
        <v>25.99</v>
      </c>
      <c r="L37" s="22" t="s">
        <v>73</v>
      </c>
      <c r="M37" s="28">
        <f t="shared" si="0"/>
        <v>10.159999999999998</v>
      </c>
      <c r="N37" s="52">
        <v>0.3909195844555598</v>
      </c>
      <c r="O37" s="29"/>
    </row>
    <row r="38" spans="2:15" ht="12.75" x14ac:dyDescent="0.25">
      <c r="B38" s="48" t="s">
        <v>137</v>
      </c>
      <c r="C38" s="49">
        <v>42917</v>
      </c>
      <c r="D38" s="50">
        <v>0.375</v>
      </c>
      <c r="E38" s="26">
        <v>1</v>
      </c>
      <c r="F38" s="25" t="s">
        <v>144</v>
      </c>
      <c r="G38" s="25" t="s">
        <v>145</v>
      </c>
      <c r="H38" s="25" t="s">
        <v>140</v>
      </c>
      <c r="I38" s="21" t="s">
        <v>141</v>
      </c>
      <c r="J38" s="51">
        <v>15.83</v>
      </c>
      <c r="K38" s="28">
        <v>25.99</v>
      </c>
      <c r="L38" s="22" t="s">
        <v>73</v>
      </c>
      <c r="M38" s="28">
        <f t="shared" si="0"/>
        <v>10.159999999999998</v>
      </c>
      <c r="N38" s="52">
        <v>0.3909195844555598</v>
      </c>
      <c r="O38" s="29"/>
    </row>
    <row r="39" spans="2:15" ht="12.75" x14ac:dyDescent="0.25">
      <c r="B39" s="48" t="s">
        <v>146</v>
      </c>
      <c r="C39" s="49">
        <v>42917</v>
      </c>
      <c r="D39" s="50">
        <v>0.39583333333333331</v>
      </c>
      <c r="E39" s="26">
        <v>1</v>
      </c>
      <c r="F39" s="25" t="s">
        <v>147</v>
      </c>
      <c r="G39" s="25" t="s">
        <v>148</v>
      </c>
      <c r="H39" s="25" t="s">
        <v>149</v>
      </c>
      <c r="I39" s="21" t="s">
        <v>150</v>
      </c>
      <c r="J39" s="51">
        <v>18.936</v>
      </c>
      <c r="K39" s="28">
        <v>29.99</v>
      </c>
      <c r="L39" s="22" t="s">
        <v>26</v>
      </c>
      <c r="M39" s="28">
        <f t="shared" si="0"/>
        <v>11.053999999999998</v>
      </c>
      <c r="N39" s="52">
        <v>0.36858952984328108</v>
      </c>
      <c r="O39" s="29"/>
    </row>
    <row r="40" spans="2:15" ht="12.75" x14ac:dyDescent="0.25">
      <c r="B40" s="48" t="s">
        <v>151</v>
      </c>
      <c r="C40" s="49">
        <v>42917</v>
      </c>
      <c r="D40" s="50">
        <v>0.41666666666666702</v>
      </c>
      <c r="E40" s="26">
        <v>1</v>
      </c>
      <c r="F40" s="25" t="s">
        <v>152</v>
      </c>
      <c r="G40" s="25" t="s">
        <v>153</v>
      </c>
      <c r="H40" s="25" t="s">
        <v>154</v>
      </c>
      <c r="I40" s="21" t="s">
        <v>155</v>
      </c>
      <c r="J40" s="51">
        <v>17.02</v>
      </c>
      <c r="K40" s="28">
        <v>29.99</v>
      </c>
      <c r="L40" s="22" t="s">
        <v>26</v>
      </c>
      <c r="M40" s="28">
        <f t="shared" si="0"/>
        <v>12.969999999999999</v>
      </c>
      <c r="N40" s="52">
        <v>0.43247749249749917</v>
      </c>
      <c r="O40" s="29"/>
    </row>
    <row r="41" spans="2:15" ht="12.75" x14ac:dyDescent="0.25">
      <c r="B41" s="48" t="s">
        <v>156</v>
      </c>
      <c r="C41" s="49">
        <v>42917</v>
      </c>
      <c r="D41" s="50">
        <v>0.4375</v>
      </c>
      <c r="E41" s="26">
        <v>1</v>
      </c>
      <c r="F41" s="25" t="s">
        <v>157</v>
      </c>
      <c r="G41" s="25" t="s">
        <v>158</v>
      </c>
      <c r="H41" s="25" t="s">
        <v>159</v>
      </c>
      <c r="I41" s="21" t="s">
        <v>160</v>
      </c>
      <c r="J41" s="51">
        <v>13.81</v>
      </c>
      <c r="K41" s="28">
        <v>26.99</v>
      </c>
      <c r="L41" s="22" t="s">
        <v>73</v>
      </c>
      <c r="M41" s="28">
        <f t="shared" si="0"/>
        <v>13.179999999999998</v>
      </c>
      <c r="N41" s="52">
        <v>0.48832901074472024</v>
      </c>
      <c r="O41" s="29"/>
    </row>
    <row r="42" spans="2:15" ht="12.75" x14ac:dyDescent="0.25">
      <c r="B42" s="48" t="s">
        <v>161</v>
      </c>
      <c r="C42" s="49">
        <v>42917</v>
      </c>
      <c r="D42" s="50">
        <v>0.45833333333333298</v>
      </c>
      <c r="E42" s="26">
        <v>1</v>
      </c>
      <c r="F42" s="25" t="s">
        <v>162</v>
      </c>
      <c r="G42" s="25" t="s">
        <v>163</v>
      </c>
      <c r="H42" s="25" t="s">
        <v>164</v>
      </c>
      <c r="I42" s="21" t="s">
        <v>165</v>
      </c>
      <c r="J42" s="51">
        <v>30.89</v>
      </c>
      <c r="K42" s="28">
        <v>44.29</v>
      </c>
      <c r="L42" s="22" t="s">
        <v>73</v>
      </c>
      <c r="M42" s="28">
        <f t="shared" si="0"/>
        <v>13.399999999999999</v>
      </c>
      <c r="N42" s="52">
        <v>0.30255136599683902</v>
      </c>
      <c r="O42" s="29"/>
    </row>
    <row r="43" spans="2:15" ht="12.75" x14ac:dyDescent="0.25">
      <c r="B43" s="48" t="s">
        <v>166</v>
      </c>
      <c r="C43" s="49">
        <v>42917</v>
      </c>
      <c r="D43" s="50">
        <v>0.47916666666666702</v>
      </c>
      <c r="E43" s="26">
        <v>-2</v>
      </c>
      <c r="F43" s="25" t="s">
        <v>167</v>
      </c>
      <c r="G43" s="25" t="s">
        <v>168</v>
      </c>
      <c r="H43" s="25" t="s">
        <v>169</v>
      </c>
      <c r="I43" s="21" t="s">
        <v>170</v>
      </c>
      <c r="J43" s="51">
        <v>23.34</v>
      </c>
      <c r="K43" s="28">
        <v>36.89</v>
      </c>
      <c r="L43" s="22" t="s">
        <v>48</v>
      </c>
      <c r="M43" s="28">
        <f t="shared" si="0"/>
        <v>13.55</v>
      </c>
      <c r="N43" s="52">
        <v>0.36730821360802385</v>
      </c>
      <c r="O43" s="29"/>
    </row>
    <row r="44" spans="2:15" ht="12.75" x14ac:dyDescent="0.25">
      <c r="B44" s="48" t="s">
        <v>171</v>
      </c>
      <c r="C44" s="49">
        <v>42917</v>
      </c>
      <c r="D44" s="50">
        <v>0.5</v>
      </c>
      <c r="E44" s="26">
        <v>1</v>
      </c>
      <c r="F44" s="25" t="s">
        <v>172</v>
      </c>
      <c r="G44" s="25" t="s">
        <v>173</v>
      </c>
      <c r="H44" s="25" t="s">
        <v>30</v>
      </c>
      <c r="I44" s="21" t="s">
        <v>31</v>
      </c>
      <c r="J44" s="51">
        <v>41.320999999999998</v>
      </c>
      <c r="K44" s="28">
        <v>54.94</v>
      </c>
      <c r="L44" s="22" t="s">
        <v>26</v>
      </c>
      <c r="M44" s="28">
        <f t="shared" si="0"/>
        <v>13.619</v>
      </c>
      <c r="N44" s="52">
        <v>0.24788860575172916</v>
      </c>
      <c r="O44" s="29"/>
    </row>
    <row r="45" spans="2:15" ht="12.75" x14ac:dyDescent="0.25">
      <c r="B45" s="48" t="s">
        <v>174</v>
      </c>
      <c r="C45" s="49">
        <v>42918</v>
      </c>
      <c r="D45" s="50">
        <v>0.375</v>
      </c>
      <c r="E45" s="26">
        <v>1</v>
      </c>
      <c r="F45" s="25" t="s">
        <v>175</v>
      </c>
      <c r="G45" s="25" t="s">
        <v>176</v>
      </c>
      <c r="H45" s="25" t="s">
        <v>177</v>
      </c>
      <c r="I45" s="21" t="s">
        <v>178</v>
      </c>
      <c r="J45" s="51">
        <v>31.13</v>
      </c>
      <c r="K45" s="28">
        <v>44.99</v>
      </c>
      <c r="L45" s="22" t="s">
        <v>73</v>
      </c>
      <c r="M45" s="28">
        <f t="shared" si="0"/>
        <v>13.860000000000003</v>
      </c>
      <c r="N45" s="52">
        <v>0.30806845965770174</v>
      </c>
      <c r="O45" s="29"/>
    </row>
    <row r="46" spans="2:15" ht="12.75" x14ac:dyDescent="0.25">
      <c r="B46" s="48" t="s">
        <v>179</v>
      </c>
      <c r="C46" s="49">
        <v>42918</v>
      </c>
      <c r="D46" s="50">
        <v>0.39583333333333331</v>
      </c>
      <c r="E46" s="26">
        <v>1</v>
      </c>
      <c r="F46" s="25" t="s">
        <v>180</v>
      </c>
      <c r="G46" s="25" t="s">
        <v>181</v>
      </c>
      <c r="H46" s="25" t="s">
        <v>30</v>
      </c>
      <c r="I46" s="21" t="s">
        <v>31</v>
      </c>
      <c r="J46" s="51">
        <v>39.619100000000003</v>
      </c>
      <c r="K46" s="28">
        <v>53.89</v>
      </c>
      <c r="L46" s="22" t="s">
        <v>26</v>
      </c>
      <c r="M46" s="28">
        <f t="shared" si="0"/>
        <v>14.270899999999997</v>
      </c>
      <c r="N46" s="52">
        <v>0.264815364631657</v>
      </c>
      <c r="O46" s="29"/>
    </row>
    <row r="47" spans="2:15" ht="12.75" x14ac:dyDescent="0.25">
      <c r="B47" s="48" t="s">
        <v>68</v>
      </c>
      <c r="C47" s="49">
        <v>42918</v>
      </c>
      <c r="D47" s="50">
        <v>0.41666666666666702</v>
      </c>
      <c r="E47" s="26">
        <v>1</v>
      </c>
      <c r="F47" s="25" t="s">
        <v>182</v>
      </c>
      <c r="G47" s="25" t="s">
        <v>183</v>
      </c>
      <c r="H47" s="25" t="s">
        <v>184</v>
      </c>
      <c r="I47" s="21" t="s">
        <v>185</v>
      </c>
      <c r="J47" s="51">
        <v>16.09</v>
      </c>
      <c r="K47" s="28">
        <v>33.39</v>
      </c>
      <c r="L47" s="22" t="s">
        <v>73</v>
      </c>
      <c r="M47" s="28">
        <f t="shared" si="0"/>
        <v>17.3</v>
      </c>
      <c r="N47" s="52">
        <v>0.51811919736448042</v>
      </c>
      <c r="O47" s="29"/>
    </row>
    <row r="48" spans="2:15" ht="12.75" x14ac:dyDescent="0.25">
      <c r="B48" s="48" t="s">
        <v>186</v>
      </c>
      <c r="C48" s="49">
        <v>42918</v>
      </c>
      <c r="D48" s="50">
        <v>0.4375</v>
      </c>
      <c r="E48" s="26">
        <v>1</v>
      </c>
      <c r="F48" s="25" t="s">
        <v>187</v>
      </c>
      <c r="G48" s="25" t="s">
        <v>188</v>
      </c>
      <c r="H48" s="25" t="s">
        <v>189</v>
      </c>
      <c r="I48" s="21" t="s">
        <v>190</v>
      </c>
      <c r="J48" s="51">
        <v>33.005299999999998</v>
      </c>
      <c r="K48" s="28">
        <v>50.99</v>
      </c>
      <c r="L48" s="22" t="s">
        <v>73</v>
      </c>
      <c r="M48" s="28">
        <f t="shared" si="0"/>
        <v>17.984700000000004</v>
      </c>
      <c r="N48" s="52">
        <v>0.35271033535987456</v>
      </c>
      <c r="O48" s="29"/>
    </row>
    <row r="49" spans="2:15" ht="12.75" x14ac:dyDescent="0.25">
      <c r="B49" s="48" t="s">
        <v>191</v>
      </c>
      <c r="C49" s="49">
        <v>42918</v>
      </c>
      <c r="D49" s="50">
        <v>0.45833333333333298</v>
      </c>
      <c r="E49" s="26">
        <v>1</v>
      </c>
      <c r="F49" s="25" t="s">
        <v>187</v>
      </c>
      <c r="G49" s="25" t="s">
        <v>188</v>
      </c>
      <c r="H49" s="25" t="s">
        <v>189</v>
      </c>
      <c r="I49" s="21" t="s">
        <v>190</v>
      </c>
      <c r="J49" s="51">
        <v>33.005299999999998</v>
      </c>
      <c r="K49" s="28">
        <v>50.99</v>
      </c>
      <c r="L49" s="22" t="s">
        <v>26</v>
      </c>
      <c r="M49" s="28">
        <f t="shared" si="0"/>
        <v>17.984700000000004</v>
      </c>
      <c r="N49" s="52">
        <v>0.35271033535987456</v>
      </c>
      <c r="O49" s="29"/>
    </row>
    <row r="50" spans="2:15" ht="12.75" x14ac:dyDescent="0.25">
      <c r="B50" s="48" t="s">
        <v>174</v>
      </c>
      <c r="C50" s="49">
        <v>42918</v>
      </c>
      <c r="D50" s="50">
        <v>0.47916666666666702</v>
      </c>
      <c r="E50" s="26">
        <v>1</v>
      </c>
      <c r="F50" s="25" t="s">
        <v>187</v>
      </c>
      <c r="G50" s="25" t="s">
        <v>188</v>
      </c>
      <c r="H50" s="25" t="s">
        <v>189</v>
      </c>
      <c r="I50" s="21" t="s">
        <v>190</v>
      </c>
      <c r="J50" s="51">
        <v>33.005299999999998</v>
      </c>
      <c r="K50" s="28">
        <v>50.99</v>
      </c>
      <c r="L50" s="22" t="s">
        <v>73</v>
      </c>
      <c r="M50" s="28">
        <f t="shared" si="0"/>
        <v>17.984700000000004</v>
      </c>
      <c r="N50" s="52">
        <v>0.35271033535987456</v>
      </c>
      <c r="O50" s="29"/>
    </row>
    <row r="51" spans="2:15" ht="12.75" x14ac:dyDescent="0.25">
      <c r="B51" s="48" t="s">
        <v>192</v>
      </c>
      <c r="C51" s="49">
        <v>42918</v>
      </c>
      <c r="D51" s="50">
        <v>0.5</v>
      </c>
      <c r="E51" s="26">
        <v>1</v>
      </c>
      <c r="F51" s="25" t="s">
        <v>193</v>
      </c>
      <c r="G51" s="25" t="s">
        <v>194</v>
      </c>
      <c r="H51" s="25" t="s">
        <v>195</v>
      </c>
      <c r="I51" s="21" t="s">
        <v>196</v>
      </c>
      <c r="J51" s="51">
        <v>19.350000000000001</v>
      </c>
      <c r="K51" s="28">
        <v>37.69</v>
      </c>
      <c r="L51" s="22" t="s">
        <v>26</v>
      </c>
      <c r="M51" s="28">
        <f t="shared" si="0"/>
        <v>18.339999999999996</v>
      </c>
      <c r="N51" s="52">
        <v>0.48660122048288662</v>
      </c>
      <c r="O51" s="29"/>
    </row>
    <row r="52" spans="2:15" ht="12.75" x14ac:dyDescent="0.25">
      <c r="B52" s="48" t="s">
        <v>197</v>
      </c>
      <c r="C52" s="49">
        <v>42919</v>
      </c>
      <c r="D52" s="50">
        <v>0.375</v>
      </c>
      <c r="E52" s="26">
        <v>1</v>
      </c>
      <c r="F52" s="25" t="s">
        <v>198</v>
      </c>
      <c r="G52" s="25" t="s">
        <v>199</v>
      </c>
      <c r="H52" s="25" t="s">
        <v>200</v>
      </c>
      <c r="I52" s="21" t="s">
        <v>201</v>
      </c>
      <c r="J52" s="51">
        <v>9.8800000000000008</v>
      </c>
      <c r="K52" s="28">
        <v>28.99</v>
      </c>
      <c r="L52" s="22" t="s">
        <v>26</v>
      </c>
      <c r="M52" s="28">
        <f t="shared" si="0"/>
        <v>19.11</v>
      </c>
      <c r="N52" s="52">
        <v>0.65919282511210764</v>
      </c>
      <c r="O52" s="29"/>
    </row>
    <row r="53" spans="2:15" ht="12.75" x14ac:dyDescent="0.25">
      <c r="B53" s="48" t="s">
        <v>202</v>
      </c>
      <c r="C53" s="49">
        <v>42919</v>
      </c>
      <c r="D53" s="50">
        <v>0.39583333333333331</v>
      </c>
      <c r="E53" s="26">
        <v>2</v>
      </c>
      <c r="F53" s="25" t="s">
        <v>203</v>
      </c>
      <c r="G53" s="25" t="s">
        <v>204</v>
      </c>
      <c r="H53" s="25" t="s">
        <v>205</v>
      </c>
      <c r="I53" s="21" t="s">
        <v>206</v>
      </c>
      <c r="J53" s="51">
        <v>27.22</v>
      </c>
      <c r="K53" s="28">
        <v>49.99</v>
      </c>
      <c r="L53" s="22" t="s">
        <v>73</v>
      </c>
      <c r="M53" s="28">
        <f t="shared" si="0"/>
        <v>22.770000000000003</v>
      </c>
      <c r="N53" s="52">
        <v>0.45549109821964395</v>
      </c>
      <c r="O53" s="29"/>
    </row>
    <row r="54" spans="2:15" ht="12.75" x14ac:dyDescent="0.25">
      <c r="B54" s="48" t="s">
        <v>207</v>
      </c>
      <c r="C54" s="49">
        <v>42919</v>
      </c>
      <c r="D54" s="50">
        <v>0.41666666666666702</v>
      </c>
      <c r="E54" s="26">
        <v>1</v>
      </c>
      <c r="F54" s="25" t="s">
        <v>208</v>
      </c>
      <c r="G54" s="25" t="s">
        <v>209</v>
      </c>
      <c r="H54" s="25" t="s">
        <v>210</v>
      </c>
      <c r="I54" s="21" t="s">
        <v>211</v>
      </c>
      <c r="J54" s="51">
        <v>9.8699999999999992</v>
      </c>
      <c r="K54" s="28">
        <v>32.99</v>
      </c>
      <c r="L54" s="22" t="s">
        <v>73</v>
      </c>
      <c r="M54" s="28">
        <f t="shared" si="0"/>
        <v>23.120000000000005</v>
      </c>
      <c r="N54" s="52">
        <v>0.70081842982722042</v>
      </c>
      <c r="O54" s="29"/>
    </row>
    <row r="55" spans="2:15" ht="12.75" x14ac:dyDescent="0.25">
      <c r="B55" s="48" t="s">
        <v>212</v>
      </c>
      <c r="C55" s="49">
        <v>42919</v>
      </c>
      <c r="D55" s="50">
        <v>0.4375</v>
      </c>
      <c r="E55" s="26">
        <v>1</v>
      </c>
      <c r="F55" s="25" t="s">
        <v>213</v>
      </c>
      <c r="G55" s="25" t="s">
        <v>214</v>
      </c>
      <c r="H55" s="25" t="s">
        <v>215</v>
      </c>
      <c r="I55" s="21" t="s">
        <v>216</v>
      </c>
      <c r="J55" s="51">
        <v>70.540000000000006</v>
      </c>
      <c r="K55" s="28">
        <v>96.02</v>
      </c>
      <c r="L55" s="22" t="s">
        <v>26</v>
      </c>
      <c r="M55" s="28">
        <f t="shared" si="0"/>
        <v>25.47999999999999</v>
      </c>
      <c r="N55" s="52">
        <v>0.2653613830451988</v>
      </c>
      <c r="O55" s="29"/>
    </row>
    <row r="56" spans="2:15" ht="12.75" x14ac:dyDescent="0.25">
      <c r="B56" s="48" t="s">
        <v>217</v>
      </c>
      <c r="C56" s="49">
        <v>42919</v>
      </c>
      <c r="D56" s="50">
        <v>0.45833333333333298</v>
      </c>
      <c r="E56" s="26">
        <v>1</v>
      </c>
      <c r="F56" s="25" t="s">
        <v>218</v>
      </c>
      <c r="G56" s="25" t="s">
        <v>219</v>
      </c>
      <c r="H56" s="25" t="s">
        <v>220</v>
      </c>
      <c r="I56" s="21" t="s">
        <v>221</v>
      </c>
      <c r="J56" s="51">
        <v>23.99</v>
      </c>
      <c r="K56" s="28">
        <v>53.79</v>
      </c>
      <c r="L56" s="22" t="s">
        <v>26</v>
      </c>
      <c r="M56" s="28">
        <f t="shared" si="0"/>
        <v>29.8</v>
      </c>
      <c r="N56" s="52">
        <v>0.55400632087748658</v>
      </c>
      <c r="O56" s="29"/>
    </row>
    <row r="57" spans="2:15" ht="12.75" x14ac:dyDescent="0.25">
      <c r="B57" s="48" t="s">
        <v>222</v>
      </c>
      <c r="C57" s="49">
        <v>42919</v>
      </c>
      <c r="D57" s="50">
        <v>0.47916666666666702</v>
      </c>
      <c r="E57" s="26">
        <v>1</v>
      </c>
      <c r="F57" s="25" t="s">
        <v>223</v>
      </c>
      <c r="G57" s="25" t="s">
        <v>224</v>
      </c>
      <c r="H57" s="25" t="s">
        <v>225</v>
      </c>
      <c r="I57" s="21" t="s">
        <v>226</v>
      </c>
      <c r="J57" s="51">
        <v>80.91</v>
      </c>
      <c r="K57" s="28">
        <v>115.99</v>
      </c>
      <c r="L57" s="22" t="s">
        <v>26</v>
      </c>
      <c r="M57" s="28">
        <f t="shared" si="0"/>
        <v>35.08</v>
      </c>
      <c r="N57" s="52">
        <v>0.30243986550564705</v>
      </c>
      <c r="O57" s="29"/>
    </row>
    <row r="58" spans="2:15" ht="12.75" x14ac:dyDescent="0.25">
      <c r="B58" s="48" t="s">
        <v>227</v>
      </c>
      <c r="C58" s="49">
        <v>42919</v>
      </c>
      <c r="D58" s="50">
        <v>0.5</v>
      </c>
      <c r="E58" s="26">
        <v>2</v>
      </c>
      <c r="F58" s="25" t="s">
        <v>228</v>
      </c>
      <c r="G58" s="25" t="s">
        <v>229</v>
      </c>
      <c r="H58" s="25" t="s">
        <v>215</v>
      </c>
      <c r="I58" s="21" t="s">
        <v>216</v>
      </c>
      <c r="J58" s="51">
        <v>103.2675</v>
      </c>
      <c r="K58" s="28">
        <v>145.99</v>
      </c>
      <c r="L58" s="22" t="s">
        <v>73</v>
      </c>
      <c r="M58" s="28">
        <f t="shared" si="0"/>
        <v>42.722500000000011</v>
      </c>
      <c r="N58" s="52">
        <v>0.29263990684293451</v>
      </c>
      <c r="O58" s="29"/>
    </row>
    <row r="59" spans="2:15" ht="12.75" x14ac:dyDescent="0.25">
      <c r="B59" s="48" t="s">
        <v>227</v>
      </c>
      <c r="C59" s="49">
        <v>42920</v>
      </c>
      <c r="D59" s="50">
        <v>0.375</v>
      </c>
      <c r="E59" s="26">
        <v>1</v>
      </c>
      <c r="F59" s="25" t="s">
        <v>230</v>
      </c>
      <c r="G59" s="25" t="s">
        <v>231</v>
      </c>
      <c r="H59" s="25" t="s">
        <v>215</v>
      </c>
      <c r="I59" s="21" t="s">
        <v>216</v>
      </c>
      <c r="J59" s="51">
        <v>151.69999999999999</v>
      </c>
      <c r="K59" s="28">
        <v>194.99</v>
      </c>
      <c r="L59" s="22" t="s">
        <v>73</v>
      </c>
      <c r="M59" s="28">
        <f t="shared" si="0"/>
        <v>43.29000000000002</v>
      </c>
      <c r="N59" s="52">
        <v>0.22201138519924107</v>
      </c>
      <c r="O59" s="29"/>
    </row>
    <row r="60" spans="2:15" ht="12.75" x14ac:dyDescent="0.25">
      <c r="B60" s="48" t="s">
        <v>232</v>
      </c>
      <c r="C60" s="49">
        <v>42920</v>
      </c>
      <c r="D60" s="50">
        <v>0.39583333333333331</v>
      </c>
      <c r="E60" s="26">
        <v>1</v>
      </c>
      <c r="F60" s="25" t="s">
        <v>233</v>
      </c>
      <c r="G60" s="25" t="s">
        <v>234</v>
      </c>
      <c r="H60" s="25" t="s">
        <v>235</v>
      </c>
      <c r="I60" s="21" t="s">
        <v>236</v>
      </c>
      <c r="J60" s="51">
        <v>100.65</v>
      </c>
      <c r="K60" s="28">
        <v>145.99</v>
      </c>
      <c r="L60" s="22" t="s">
        <v>73</v>
      </c>
      <c r="M60" s="28">
        <f t="shared" si="0"/>
        <v>45.34</v>
      </c>
      <c r="N60" s="52">
        <v>0.31056921706966228</v>
      </c>
      <c r="O60" s="29"/>
    </row>
    <row r="61" spans="2:15" ht="12.75" x14ac:dyDescent="0.25">
      <c r="B61" s="48" t="s">
        <v>227</v>
      </c>
      <c r="C61" s="49">
        <v>42920</v>
      </c>
      <c r="D61" s="50">
        <v>0.41666666666666702</v>
      </c>
      <c r="E61" s="26">
        <v>1</v>
      </c>
      <c r="F61" s="25" t="s">
        <v>237</v>
      </c>
      <c r="G61" s="25" t="s">
        <v>238</v>
      </c>
      <c r="H61" s="25" t="s">
        <v>215</v>
      </c>
      <c r="I61" s="21" t="s">
        <v>216</v>
      </c>
      <c r="J61" s="51">
        <v>139.16999999999999</v>
      </c>
      <c r="K61" s="28">
        <v>194.99</v>
      </c>
      <c r="L61" s="22" t="s">
        <v>73</v>
      </c>
      <c r="M61" s="28">
        <f t="shared" si="0"/>
        <v>55.820000000000022</v>
      </c>
      <c r="N61" s="52">
        <v>0.2862710908251706</v>
      </c>
      <c r="O61" s="29"/>
    </row>
    <row r="62" spans="2:15" ht="12.75" x14ac:dyDescent="0.25">
      <c r="B62" s="48" t="s">
        <v>227</v>
      </c>
      <c r="C62" s="49">
        <v>42920</v>
      </c>
      <c r="D62" s="50">
        <v>0.4375</v>
      </c>
      <c r="E62" s="26">
        <v>1</v>
      </c>
      <c r="F62" s="25" t="s">
        <v>239</v>
      </c>
      <c r="G62" s="25" t="s">
        <v>240</v>
      </c>
      <c r="H62" s="25" t="s">
        <v>215</v>
      </c>
      <c r="I62" s="21" t="s">
        <v>216</v>
      </c>
      <c r="J62" s="51">
        <v>139.16999999999999</v>
      </c>
      <c r="K62" s="28">
        <v>194.99</v>
      </c>
      <c r="L62" s="22" t="s">
        <v>73</v>
      </c>
      <c r="M62" s="28">
        <f t="shared" si="0"/>
        <v>55.820000000000022</v>
      </c>
      <c r="N62" s="52">
        <v>0.2862710908251706</v>
      </c>
      <c r="O62" s="29"/>
    </row>
    <row r="63" spans="2:15" ht="12.75" x14ac:dyDescent="0.25">
      <c r="B63" s="48" t="s">
        <v>241</v>
      </c>
      <c r="C63" s="49">
        <v>42920</v>
      </c>
      <c r="D63" s="50">
        <v>0.45833333333333298</v>
      </c>
      <c r="E63" s="26">
        <v>1</v>
      </c>
      <c r="F63" s="25" t="s">
        <v>242</v>
      </c>
      <c r="G63" s="25" t="s">
        <v>243</v>
      </c>
      <c r="H63" s="25" t="s">
        <v>244</v>
      </c>
      <c r="I63" s="21" t="s">
        <v>245</v>
      </c>
      <c r="J63" s="51">
        <v>68.040000000000006</v>
      </c>
      <c r="K63" s="28">
        <v>129.99</v>
      </c>
      <c r="L63" s="22" t="s">
        <v>26</v>
      </c>
      <c r="M63" s="28">
        <f t="shared" si="0"/>
        <v>61.95</v>
      </c>
      <c r="N63" s="52">
        <v>0.47657512116316636</v>
      </c>
      <c r="O63" s="29"/>
    </row>
    <row r="64" spans="2:15" ht="12.75" x14ac:dyDescent="0.25">
      <c r="B64" s="48" t="s">
        <v>246</v>
      </c>
      <c r="C64" s="49">
        <v>42920</v>
      </c>
      <c r="D64" s="50">
        <v>0.47916666666666702</v>
      </c>
      <c r="E64" s="26">
        <v>1</v>
      </c>
      <c r="F64" s="25" t="s">
        <v>247</v>
      </c>
      <c r="G64" s="25" t="s">
        <v>248</v>
      </c>
      <c r="H64" s="25" t="s">
        <v>249</v>
      </c>
      <c r="I64" s="21" t="s">
        <v>250</v>
      </c>
      <c r="J64" s="51">
        <v>153.33330000000001</v>
      </c>
      <c r="K64" s="28">
        <v>229</v>
      </c>
      <c r="L64" s="22" t="s">
        <v>26</v>
      </c>
      <c r="M64" s="28">
        <f t="shared" si="0"/>
        <v>75.666699999999992</v>
      </c>
      <c r="N64" s="52">
        <v>0.33042227074235803</v>
      </c>
      <c r="O64" s="29"/>
    </row>
    <row r="65" spans="2:15" ht="12.75" x14ac:dyDescent="0.25">
      <c r="B65" s="48" t="s">
        <v>68</v>
      </c>
      <c r="C65" s="49">
        <v>42920</v>
      </c>
      <c r="D65" s="50">
        <v>0.5</v>
      </c>
      <c r="E65" s="26">
        <v>1</v>
      </c>
      <c r="F65" s="25" t="s">
        <v>251</v>
      </c>
      <c r="G65" s="25" t="s">
        <v>252</v>
      </c>
      <c r="H65" s="25" t="s">
        <v>215</v>
      </c>
      <c r="I65" s="21" t="s">
        <v>216</v>
      </c>
      <c r="J65" s="51">
        <v>210.77</v>
      </c>
      <c r="K65" s="28">
        <v>289.99</v>
      </c>
      <c r="L65" s="22" t="s">
        <v>73</v>
      </c>
      <c r="M65" s="28">
        <f t="shared" si="0"/>
        <v>79.22</v>
      </c>
      <c r="N65" s="52">
        <v>0.27318183385633987</v>
      </c>
      <c r="O65" s="29"/>
    </row>
    <row r="66" spans="2:15" ht="12.75" x14ac:dyDescent="0.25">
      <c r="B66" s="48" t="s">
        <v>253</v>
      </c>
      <c r="C66" s="49">
        <v>42921</v>
      </c>
      <c r="D66" s="50">
        <v>0.375</v>
      </c>
      <c r="E66" s="26">
        <v>1</v>
      </c>
      <c r="F66" s="25" t="s">
        <v>254</v>
      </c>
      <c r="G66" s="25" t="s">
        <v>255</v>
      </c>
      <c r="H66" s="25" t="s">
        <v>256</v>
      </c>
      <c r="I66" s="21" t="s">
        <v>257</v>
      </c>
      <c r="J66" s="51">
        <v>342.10500000000002</v>
      </c>
      <c r="K66" s="28">
        <v>439.99</v>
      </c>
      <c r="L66" s="22" t="s">
        <v>73</v>
      </c>
      <c r="M66" s="28">
        <f t="shared" si="0"/>
        <v>97.884999999999991</v>
      </c>
      <c r="N66" s="52">
        <v>0.22247096524921017</v>
      </c>
      <c r="O66" s="29"/>
    </row>
    <row r="67" spans="2:15" ht="12.75" x14ac:dyDescent="0.25">
      <c r="B67" s="48" t="s">
        <v>258</v>
      </c>
      <c r="C67" s="49">
        <v>42921</v>
      </c>
      <c r="D67" s="50">
        <v>0.39583333333333331</v>
      </c>
      <c r="E67" s="26">
        <v>1</v>
      </c>
      <c r="F67" s="25" t="s">
        <v>259</v>
      </c>
      <c r="G67" s="25" t="s">
        <v>260</v>
      </c>
      <c r="H67" s="25" t="s">
        <v>261</v>
      </c>
      <c r="I67" s="21" t="s">
        <v>262</v>
      </c>
      <c r="J67" s="51">
        <v>25.01</v>
      </c>
      <c r="K67" s="28">
        <v>29.59</v>
      </c>
      <c r="L67" s="22" t="s">
        <v>73</v>
      </c>
      <c r="M67" s="28">
        <f t="shared" ref="M67:M72" si="1">K67-J67</f>
        <v>4.5799999999999983</v>
      </c>
      <c r="N67" s="52">
        <v>0.15478202095302462</v>
      </c>
      <c r="O67" s="29"/>
    </row>
    <row r="68" spans="2:15" ht="12.75" x14ac:dyDescent="0.25">
      <c r="B68" s="48" t="s">
        <v>263</v>
      </c>
      <c r="C68" s="49">
        <v>42921</v>
      </c>
      <c r="D68" s="50">
        <v>0.41666666666666702</v>
      </c>
      <c r="E68" s="26">
        <v>1</v>
      </c>
      <c r="F68" s="25" t="s">
        <v>264</v>
      </c>
      <c r="G68" s="25" t="s">
        <v>265</v>
      </c>
      <c r="H68" s="25" t="s">
        <v>266</v>
      </c>
      <c r="I68" s="21" t="s">
        <v>267</v>
      </c>
      <c r="J68" s="51">
        <v>3.4</v>
      </c>
      <c r="K68" s="28">
        <v>7.99</v>
      </c>
      <c r="L68" s="22" t="s">
        <v>26</v>
      </c>
      <c r="M68" s="28">
        <f t="shared" si="1"/>
        <v>4.59</v>
      </c>
      <c r="N68" s="52">
        <v>0.57446808510638292</v>
      </c>
      <c r="O68" s="29"/>
    </row>
    <row r="69" spans="2:15" ht="12.75" x14ac:dyDescent="0.25">
      <c r="B69" s="48" t="s">
        <v>268</v>
      </c>
      <c r="C69" s="49">
        <v>42921</v>
      </c>
      <c r="D69" s="50">
        <v>0.4375</v>
      </c>
      <c r="E69" s="26">
        <v>1</v>
      </c>
      <c r="F69" s="25" t="s">
        <v>269</v>
      </c>
      <c r="G69" s="25" t="s">
        <v>270</v>
      </c>
      <c r="H69" s="25" t="s">
        <v>40</v>
      </c>
      <c r="I69" s="21" t="s">
        <v>41</v>
      </c>
      <c r="J69" s="51">
        <v>7</v>
      </c>
      <c r="K69" s="28">
        <v>11.99</v>
      </c>
      <c r="L69" s="22" t="s">
        <v>26</v>
      </c>
      <c r="M69" s="28">
        <f t="shared" si="1"/>
        <v>4.99</v>
      </c>
      <c r="N69" s="52">
        <v>0.41618015012510429</v>
      </c>
      <c r="O69" s="29"/>
    </row>
    <row r="70" spans="2:15" ht="12.75" x14ac:dyDescent="0.25">
      <c r="B70" s="48" t="s">
        <v>271</v>
      </c>
      <c r="C70" s="49">
        <v>42921</v>
      </c>
      <c r="D70" s="50">
        <v>0.45833333333333298</v>
      </c>
      <c r="E70" s="26">
        <v>1</v>
      </c>
      <c r="F70" s="25" t="s">
        <v>272</v>
      </c>
      <c r="G70" s="25" t="s">
        <v>273</v>
      </c>
      <c r="H70" s="25" t="s">
        <v>274</v>
      </c>
      <c r="I70" s="21" t="s">
        <v>275</v>
      </c>
      <c r="J70" s="51">
        <v>15.84</v>
      </c>
      <c r="K70" s="28">
        <v>20.99</v>
      </c>
      <c r="L70" s="22" t="s">
        <v>26</v>
      </c>
      <c r="M70" s="28">
        <f t="shared" si="1"/>
        <v>5.1499999999999986</v>
      </c>
      <c r="N70" s="52">
        <v>0.24535493091948543</v>
      </c>
      <c r="O70" s="29"/>
    </row>
    <row r="71" spans="2:15" ht="12.75" x14ac:dyDescent="0.25">
      <c r="B71" s="48" t="s">
        <v>276</v>
      </c>
      <c r="C71" s="49">
        <v>42921</v>
      </c>
      <c r="D71" s="50">
        <v>0.47916666666666702</v>
      </c>
      <c r="E71" s="26">
        <v>1</v>
      </c>
      <c r="F71" s="25" t="s">
        <v>277</v>
      </c>
      <c r="G71" s="25" t="s">
        <v>278</v>
      </c>
      <c r="H71" s="25" t="s">
        <v>279</v>
      </c>
      <c r="I71" s="21" t="s">
        <v>280</v>
      </c>
      <c r="J71" s="51">
        <v>7.07</v>
      </c>
      <c r="K71" s="28">
        <v>12.29</v>
      </c>
      <c r="L71" s="22" t="s">
        <v>73</v>
      </c>
      <c r="M71" s="28">
        <f t="shared" si="1"/>
        <v>5.2199999999999989</v>
      </c>
      <c r="N71" s="52">
        <v>0.42473555736371027</v>
      </c>
      <c r="O71" s="29"/>
    </row>
    <row r="72" spans="2:15" ht="12.75" x14ac:dyDescent="0.25">
      <c r="B72" s="48" t="s">
        <v>281</v>
      </c>
      <c r="C72" s="49">
        <v>42921</v>
      </c>
      <c r="D72" s="50">
        <v>0.5</v>
      </c>
      <c r="E72" s="26">
        <v>1</v>
      </c>
      <c r="F72" s="25" t="s">
        <v>282</v>
      </c>
      <c r="G72" s="25" t="s">
        <v>283</v>
      </c>
      <c r="H72" s="25" t="s">
        <v>284</v>
      </c>
      <c r="I72" s="21" t="s">
        <v>285</v>
      </c>
      <c r="J72" s="51">
        <v>7.56</v>
      </c>
      <c r="K72" s="28">
        <v>12.99</v>
      </c>
      <c r="L72" s="22" t="s">
        <v>26</v>
      </c>
      <c r="M72" s="28">
        <f t="shared" si="1"/>
        <v>5.4300000000000006</v>
      </c>
      <c r="N72" s="52">
        <v>0.41801385681293307</v>
      </c>
      <c r="O72" s="29"/>
    </row>
  </sheetData>
  <sheetProtection selectLockedCells="1"/>
  <pageMargins left="0.70866141732283472" right="0.70866141732283472" top="0.74803149606299213" bottom="0.74803149606299213" header="0.31496062992125984" footer="0.31496062992125984"/>
  <pageSetup scale="31" fitToHeight="0" orientation="landscape" horizontalDpi="4294967295" verticalDpi="4294967295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O37"/>
  <sheetViews>
    <sheetView tabSelected="1" topLeftCell="F1" workbookViewId="0">
      <selection activeCell="J15" sqref="J15"/>
    </sheetView>
  </sheetViews>
  <sheetFormatPr baseColWidth="10" defaultRowHeight="15" x14ac:dyDescent="0.25"/>
  <cols>
    <col min="2" max="2" width="13.85546875" bestFit="1" customWidth="1"/>
    <col min="3" max="3" width="14.28515625" bestFit="1" customWidth="1"/>
    <col min="4" max="4" width="24.7109375" customWidth="1"/>
    <col min="6" max="6" width="17.140625" customWidth="1"/>
    <col min="7" max="7" width="19.28515625" customWidth="1"/>
    <col min="8" max="8" width="21.42578125" customWidth="1"/>
    <col min="11" max="15" width="14.85546875" customWidth="1"/>
  </cols>
  <sheetData>
    <row r="1" spans="1:15" x14ac:dyDescent="0.25">
      <c r="A1" s="1"/>
      <c r="B1" s="2"/>
      <c r="C1" s="2"/>
      <c r="D1" s="2"/>
      <c r="E1" s="3"/>
      <c r="F1" s="4"/>
      <c r="G1" s="2"/>
      <c r="H1" s="3"/>
      <c r="I1" s="5"/>
      <c r="J1" s="3"/>
      <c r="K1" s="6" t="s">
        <v>0</v>
      </c>
      <c r="L1" s="6" t="s">
        <v>0</v>
      </c>
      <c r="M1" s="6" t="s">
        <v>1</v>
      </c>
      <c r="N1" s="6" t="s">
        <v>1</v>
      </c>
      <c r="O1" s="6" t="s">
        <v>2</v>
      </c>
    </row>
    <row r="2" spans="1:15" x14ac:dyDescent="0.25">
      <c r="A2" s="1"/>
      <c r="B2" s="2"/>
      <c r="C2" s="2"/>
      <c r="D2" s="59"/>
      <c r="E2" s="59"/>
      <c r="F2" s="5"/>
      <c r="G2" s="7"/>
      <c r="H2" s="5"/>
      <c r="I2" s="5"/>
      <c r="J2" s="3"/>
      <c r="K2" s="8" t="str">
        <f>"&gt;="&amp;B4</f>
        <v>&gt;=42887</v>
      </c>
      <c r="L2" s="8" t="str">
        <f>"&lt;="&amp;C4</f>
        <v>&lt;=42889</v>
      </c>
      <c r="M2" s="9" t="str">
        <f>IF(D4="","&gt;=06:00","&gt;="&amp;TEXT(D4,"hh:mm"))</f>
        <v>&gt;=09:00</v>
      </c>
      <c r="N2" s="9" t="str">
        <f>IF(E4="","&lt;=23:59","&lt;="&amp;TEXT(E4,"hh:mm"))</f>
        <v>&lt;=10:00</v>
      </c>
      <c r="O2" s="9" t="str">
        <f>IF(H4="","&lt;="&amp;500%,"&lt;="&amp;SUBSTITUTE(H4,",","."))</f>
        <v>&lt;=0.5</v>
      </c>
    </row>
    <row r="3" spans="1:15" x14ac:dyDescent="0.25">
      <c r="A3" s="1"/>
      <c r="B3" s="10" t="s">
        <v>3</v>
      </c>
      <c r="C3" s="10" t="s">
        <v>4</v>
      </c>
      <c r="D3" s="6" t="s">
        <v>5</v>
      </c>
      <c r="E3" s="6" t="s">
        <v>6</v>
      </c>
      <c r="F3" s="6" t="s">
        <v>7</v>
      </c>
      <c r="G3" s="11" t="s">
        <v>8</v>
      </c>
      <c r="H3" s="11" t="s">
        <v>9</v>
      </c>
      <c r="I3" s="5"/>
      <c r="J3" s="3"/>
      <c r="K3" s="3"/>
      <c r="L3" s="3"/>
      <c r="M3" s="3"/>
      <c r="N3" s="3"/>
      <c r="O3" s="3"/>
    </row>
    <row r="4" spans="1:15" x14ac:dyDescent="0.25">
      <c r="A4" s="1"/>
      <c r="B4" s="12">
        <v>42887</v>
      </c>
      <c r="C4" s="12">
        <v>42889</v>
      </c>
      <c r="D4" s="9">
        <v>0.375</v>
      </c>
      <c r="E4" s="9">
        <v>0.41666666666666669</v>
      </c>
      <c r="F4" s="8"/>
      <c r="G4" s="13"/>
      <c r="H4" s="14">
        <v>0.5</v>
      </c>
      <c r="I4" s="5"/>
      <c r="J4" s="3"/>
      <c r="K4" s="3"/>
      <c r="L4" s="3"/>
      <c r="M4" s="3"/>
      <c r="N4" s="3"/>
      <c r="O4" s="3"/>
    </row>
    <row r="5" spans="1:15" x14ac:dyDescent="0.25">
      <c r="A5" s="15"/>
      <c r="B5" s="7"/>
      <c r="C5" s="7"/>
      <c r="D5" s="7"/>
      <c r="E5" s="5"/>
      <c r="F5" s="7"/>
      <c r="G5" s="7"/>
      <c r="H5" s="5"/>
      <c r="I5" s="5"/>
      <c r="J5" s="5"/>
      <c r="K5" s="5"/>
      <c r="L5" s="5"/>
      <c r="M5" s="5"/>
      <c r="N5" s="5"/>
      <c r="O5" s="5"/>
    </row>
    <row r="6" spans="1:15" ht="15.75" thickBot="1" x14ac:dyDescent="0.3">
      <c r="A6" s="15"/>
      <c r="B6" s="7"/>
      <c r="C6" s="7"/>
      <c r="D6" s="7"/>
      <c r="E6" s="16" t="s">
        <v>10</v>
      </c>
      <c r="F6" s="7"/>
      <c r="G6" s="17" t="s">
        <v>11</v>
      </c>
      <c r="H6" s="5"/>
      <c r="I6" s="5"/>
      <c r="J6" s="5"/>
      <c r="K6" s="5"/>
      <c r="L6" s="5"/>
      <c r="M6" s="5"/>
      <c r="N6" s="5"/>
      <c r="O6" s="5"/>
    </row>
    <row r="7" spans="1:15" ht="21.75" thickTop="1" x14ac:dyDescent="0.25">
      <c r="A7" s="15"/>
      <c r="B7" s="7"/>
      <c r="C7" s="7"/>
      <c r="D7" s="7"/>
      <c r="E7" s="18">
        <f>COUNTA(E10:E100000)</f>
        <v>6</v>
      </c>
      <c r="F7" s="19"/>
      <c r="G7" s="20">
        <f>SUM(G10:G100000)</f>
        <v>102.49999999999999</v>
      </c>
      <c r="H7" s="5"/>
      <c r="I7" s="5"/>
      <c r="J7" s="5"/>
      <c r="K7" s="5"/>
      <c r="L7" s="5"/>
      <c r="M7" s="5"/>
      <c r="N7" s="5"/>
      <c r="O7" s="5"/>
    </row>
    <row r="8" spans="1:15" x14ac:dyDescent="0.25">
      <c r="A8" s="21"/>
      <c r="B8" s="22"/>
      <c r="C8" s="23"/>
      <c r="D8" s="24"/>
      <c r="E8" s="25"/>
      <c r="F8" s="26"/>
      <c r="G8" s="27"/>
      <c r="H8" s="28"/>
      <c r="I8" s="29"/>
      <c r="J8" s="29"/>
      <c r="K8" s="29"/>
      <c r="L8" s="29"/>
      <c r="M8" s="30"/>
      <c r="N8" s="29"/>
      <c r="O8" s="29"/>
    </row>
    <row r="9" spans="1:15" x14ac:dyDescent="0.25">
      <c r="A9" s="31" t="s">
        <v>0</v>
      </c>
      <c r="B9" s="31" t="s">
        <v>1</v>
      </c>
      <c r="C9" s="32" t="s">
        <v>12</v>
      </c>
      <c r="D9" s="33" t="s">
        <v>13</v>
      </c>
      <c r="E9" s="31" t="s">
        <v>14</v>
      </c>
      <c r="F9" s="34" t="s">
        <v>15</v>
      </c>
      <c r="G9" s="34" t="s">
        <v>16</v>
      </c>
      <c r="H9" s="34" t="s">
        <v>2</v>
      </c>
      <c r="I9" s="5"/>
      <c r="J9" s="5"/>
      <c r="K9" s="5"/>
      <c r="L9" s="5"/>
      <c r="M9" s="5"/>
      <c r="N9" s="5"/>
      <c r="O9" s="5"/>
    </row>
    <row r="10" spans="1:15" x14ac:dyDescent="0.25">
      <c r="A10" s="58">
        <v>42887</v>
      </c>
      <c r="B10" s="50">
        <v>0.39583333333333331</v>
      </c>
      <c r="C10" s="25" t="s">
        <v>28</v>
      </c>
      <c r="D10" s="25" t="s">
        <v>29</v>
      </c>
      <c r="E10" s="26">
        <v>1</v>
      </c>
      <c r="F10" s="51">
        <v>13.04</v>
      </c>
      <c r="G10" s="28">
        <v>18.989999999999998</v>
      </c>
      <c r="H10" s="52">
        <v>0.31332280147446023</v>
      </c>
    </row>
    <row r="11" spans="1:15" x14ac:dyDescent="0.25">
      <c r="A11" s="58">
        <v>42887</v>
      </c>
      <c r="B11" s="50">
        <v>0.41666666666666702</v>
      </c>
      <c r="C11" s="25" t="s">
        <v>33</v>
      </c>
      <c r="D11" s="25" t="s">
        <v>34</v>
      </c>
      <c r="E11" s="26">
        <v>1</v>
      </c>
      <c r="F11" s="51">
        <v>13.965</v>
      </c>
      <c r="G11" s="28">
        <v>19.95</v>
      </c>
      <c r="H11" s="52">
        <v>0.3</v>
      </c>
    </row>
    <row r="12" spans="1:15" x14ac:dyDescent="0.25">
      <c r="A12" s="58">
        <v>42888</v>
      </c>
      <c r="B12" s="50">
        <v>0.375</v>
      </c>
      <c r="C12" s="25" t="s">
        <v>43</v>
      </c>
      <c r="D12" s="25" t="s">
        <v>44</v>
      </c>
      <c r="E12" s="26">
        <v>1</v>
      </c>
      <c r="F12" s="51">
        <v>7.57</v>
      </c>
      <c r="G12" s="28">
        <v>13.59</v>
      </c>
      <c r="H12" s="52">
        <v>0.44297277409860186</v>
      </c>
    </row>
    <row r="13" spans="1:15" x14ac:dyDescent="0.25">
      <c r="A13" s="58">
        <v>42888</v>
      </c>
      <c r="B13" s="50">
        <v>0.39583333333333331</v>
      </c>
      <c r="C13" s="25" t="s">
        <v>51</v>
      </c>
      <c r="D13" s="25" t="s">
        <v>52</v>
      </c>
      <c r="E13" s="26">
        <v>1</v>
      </c>
      <c r="F13" s="51">
        <v>7.97</v>
      </c>
      <c r="G13" s="28">
        <v>13.99</v>
      </c>
      <c r="H13" s="52">
        <v>0.43030736240171552</v>
      </c>
    </row>
    <row r="14" spans="1:15" x14ac:dyDescent="0.25">
      <c r="A14" s="58">
        <v>42888</v>
      </c>
      <c r="B14" s="50">
        <v>0.41666666666666702</v>
      </c>
      <c r="C14" s="25" t="s">
        <v>55</v>
      </c>
      <c r="D14" s="25" t="s">
        <v>56</v>
      </c>
      <c r="E14" s="26">
        <v>1</v>
      </c>
      <c r="F14" s="51">
        <v>12.96</v>
      </c>
      <c r="G14" s="28">
        <v>18.989999999999998</v>
      </c>
      <c r="H14" s="52">
        <v>0.31753554502369657</v>
      </c>
    </row>
    <row r="15" spans="1:15" x14ac:dyDescent="0.25">
      <c r="A15" s="58">
        <v>42889</v>
      </c>
      <c r="B15" s="50">
        <v>0.375</v>
      </c>
      <c r="C15" s="25" t="s">
        <v>64</v>
      </c>
      <c r="D15" s="25" t="s">
        <v>65</v>
      </c>
      <c r="E15" s="26">
        <v>-1</v>
      </c>
      <c r="F15" s="51">
        <v>10.5556</v>
      </c>
      <c r="G15" s="28">
        <v>16.989999999999998</v>
      </c>
      <c r="H15" s="52">
        <v>0.37871689228958205</v>
      </c>
    </row>
    <row r="16" spans="1:15" x14ac:dyDescent="0.25">
      <c r="A16" s="58"/>
      <c r="B16" s="50"/>
      <c r="C16" s="25"/>
      <c r="D16" s="25"/>
      <c r="E16" s="26"/>
      <c r="F16" s="51"/>
      <c r="G16" s="28"/>
      <c r="H16" s="52"/>
    </row>
    <row r="17" spans="1:8" x14ac:dyDescent="0.25">
      <c r="A17" s="58"/>
      <c r="B17" s="50"/>
      <c r="C17" s="25"/>
      <c r="D17" s="25"/>
      <c r="E17" s="26"/>
      <c r="F17" s="51"/>
      <c r="G17" s="28"/>
      <c r="H17" s="52"/>
    </row>
    <row r="18" spans="1:8" x14ac:dyDescent="0.25">
      <c r="A18" s="58"/>
      <c r="B18" s="50"/>
      <c r="C18" s="25"/>
      <c r="D18" s="25"/>
      <c r="E18" s="26"/>
      <c r="F18" s="51"/>
      <c r="G18" s="28"/>
      <c r="H18" s="52"/>
    </row>
    <row r="19" spans="1:8" x14ac:dyDescent="0.25">
      <c r="A19" s="58"/>
      <c r="B19" s="50"/>
      <c r="C19" s="25"/>
      <c r="D19" s="25"/>
      <c r="E19" s="26"/>
      <c r="F19" s="51"/>
      <c r="G19" s="28"/>
      <c r="H19" s="52"/>
    </row>
    <row r="20" spans="1:8" x14ac:dyDescent="0.25">
      <c r="A20" s="58"/>
      <c r="B20" s="50"/>
      <c r="C20" s="25"/>
      <c r="D20" s="25"/>
      <c r="E20" s="26"/>
      <c r="F20" s="51"/>
      <c r="G20" s="28"/>
      <c r="H20" s="52"/>
    </row>
    <row r="21" spans="1:8" x14ac:dyDescent="0.25">
      <c r="A21" s="58"/>
      <c r="B21" s="50"/>
      <c r="C21" s="25"/>
      <c r="D21" s="25"/>
      <c r="E21" s="26"/>
      <c r="F21" s="51"/>
      <c r="G21" s="28"/>
      <c r="H21" s="52"/>
    </row>
    <row r="22" spans="1:8" x14ac:dyDescent="0.25">
      <c r="A22" s="58"/>
      <c r="B22" s="50"/>
      <c r="C22" s="25"/>
      <c r="D22" s="25"/>
      <c r="E22" s="26"/>
      <c r="F22" s="51"/>
      <c r="G22" s="28"/>
      <c r="H22" s="52"/>
    </row>
    <row r="23" spans="1:8" x14ac:dyDescent="0.25">
      <c r="A23" s="58"/>
      <c r="B23" s="50"/>
      <c r="C23" s="25"/>
      <c r="D23" s="25"/>
      <c r="E23" s="26"/>
      <c r="F23" s="51"/>
      <c r="G23" s="28"/>
      <c r="H23" s="52"/>
    </row>
    <row r="24" spans="1:8" x14ac:dyDescent="0.25">
      <c r="A24" s="58"/>
      <c r="B24" s="50"/>
      <c r="C24" s="25"/>
      <c r="D24" s="25"/>
      <c r="E24" s="26"/>
      <c r="F24" s="51"/>
      <c r="G24" s="28"/>
      <c r="H24" s="52"/>
    </row>
    <row r="25" spans="1:8" x14ac:dyDescent="0.25">
      <c r="A25" s="58"/>
      <c r="B25" s="50"/>
      <c r="C25" s="25"/>
      <c r="D25" s="25"/>
      <c r="E25" s="26"/>
      <c r="F25" s="51"/>
      <c r="G25" s="28"/>
      <c r="H25" s="52"/>
    </row>
    <row r="26" spans="1:8" x14ac:dyDescent="0.25">
      <c r="A26" s="58"/>
      <c r="B26" s="50"/>
      <c r="C26" s="25"/>
      <c r="D26" s="25"/>
      <c r="E26" s="26"/>
      <c r="F26" s="51"/>
      <c r="G26" s="28"/>
      <c r="H26" s="52"/>
    </row>
    <row r="27" spans="1:8" x14ac:dyDescent="0.25">
      <c r="A27" s="58"/>
      <c r="B27" s="50"/>
      <c r="C27" s="25"/>
      <c r="D27" s="25"/>
      <c r="E27" s="26"/>
      <c r="F27" s="51"/>
      <c r="G27" s="28"/>
      <c r="H27" s="52"/>
    </row>
    <row r="28" spans="1:8" x14ac:dyDescent="0.25">
      <c r="A28" s="58"/>
      <c r="B28" s="50"/>
      <c r="C28" s="25"/>
      <c r="D28" s="25"/>
      <c r="E28" s="26"/>
      <c r="F28" s="51"/>
      <c r="G28" s="28"/>
      <c r="H28" s="52"/>
    </row>
    <row r="29" spans="1:8" x14ac:dyDescent="0.25">
      <c r="A29" s="58"/>
      <c r="B29" s="50"/>
      <c r="C29" s="25"/>
      <c r="D29" s="25"/>
      <c r="E29" s="26"/>
      <c r="F29" s="51"/>
      <c r="G29" s="28"/>
      <c r="H29" s="52"/>
    </row>
    <row r="30" spans="1:8" x14ac:dyDescent="0.25">
      <c r="A30" s="58"/>
      <c r="B30" s="50"/>
      <c r="C30" s="25"/>
      <c r="D30" s="25"/>
      <c r="E30" s="26"/>
      <c r="F30" s="51"/>
      <c r="G30" s="28"/>
      <c r="H30" s="52"/>
    </row>
    <row r="31" spans="1:8" x14ac:dyDescent="0.25">
      <c r="A31" s="58"/>
      <c r="B31" s="50"/>
      <c r="C31" s="25"/>
      <c r="D31" s="25"/>
      <c r="E31" s="26"/>
      <c r="F31" s="51"/>
      <c r="G31" s="28"/>
      <c r="H31" s="52"/>
    </row>
    <row r="32" spans="1:8" x14ac:dyDescent="0.25">
      <c r="A32" s="58"/>
      <c r="B32" s="50"/>
      <c r="C32" s="25"/>
      <c r="D32" s="25"/>
      <c r="E32" s="26"/>
      <c r="F32" s="51"/>
      <c r="G32" s="28"/>
      <c r="H32" s="52"/>
    </row>
    <row r="33" spans="1:8" x14ac:dyDescent="0.25">
      <c r="A33" s="58"/>
      <c r="B33" s="50"/>
      <c r="C33" s="25"/>
      <c r="D33" s="25"/>
      <c r="E33" s="26"/>
      <c r="F33" s="51"/>
      <c r="G33" s="28"/>
      <c r="H33" s="52"/>
    </row>
    <row r="34" spans="1:8" x14ac:dyDescent="0.25">
      <c r="A34" s="58"/>
      <c r="B34" s="50"/>
      <c r="C34" s="25"/>
      <c r="D34" s="25"/>
      <c r="E34" s="26"/>
      <c r="F34" s="51"/>
      <c r="G34" s="28"/>
      <c r="H34" s="52"/>
    </row>
    <row r="35" spans="1:8" x14ac:dyDescent="0.25">
      <c r="A35" s="58"/>
      <c r="B35" s="50"/>
      <c r="C35" s="25"/>
      <c r="D35" s="25"/>
      <c r="E35" s="26"/>
      <c r="F35" s="51"/>
      <c r="G35" s="28"/>
      <c r="H35" s="52"/>
    </row>
    <row r="36" spans="1:8" x14ac:dyDescent="0.25">
      <c r="A36" s="58"/>
      <c r="B36" s="50"/>
      <c r="C36" s="25"/>
      <c r="D36" s="25"/>
      <c r="E36" s="26"/>
      <c r="F36" s="51"/>
      <c r="G36" s="28"/>
      <c r="H36" s="52"/>
    </row>
    <row r="37" spans="1:8" x14ac:dyDescent="0.25">
      <c r="A37" s="58"/>
      <c r="B37" s="50"/>
      <c r="C37" s="25"/>
      <c r="D37" s="25"/>
      <c r="E37" s="26"/>
      <c r="F37" s="51"/>
      <c r="G37" s="28"/>
      <c r="H37" s="52"/>
    </row>
  </sheetData>
  <mergeCells count="1">
    <mergeCell ref="D2:E2"/>
  </mergeCells>
  <conditionalFormatting sqref="H8">
    <cfRule type="containsText" dxfId="5" priority="4" operator="containsText" text="rupture">
      <formula>NOT(ISERROR(SEARCH("rupture",H8)))</formula>
    </cfRule>
    <cfRule type="containsText" dxfId="4" priority="5" operator="containsText" text="Attention">
      <formula>NOT(ISERROR(SEARCH("Attention",H8)))</formula>
    </cfRule>
    <cfRule type="containsText" dxfId="3" priority="6" operator="containsText" text="commander">
      <formula>NOT(ISERROR(SEARCH("commander",H8)))</formula>
    </cfRule>
  </conditionalFormatting>
  <conditionalFormatting sqref="G4">
    <cfRule type="containsText" dxfId="2" priority="1" operator="containsText" text="rupture">
      <formula>NOT(ISERROR(SEARCH("rupture",G4)))</formula>
    </cfRule>
    <cfRule type="containsText" dxfId="1" priority="2" operator="containsText" text="Attention">
      <formula>NOT(ISERROR(SEARCH("Attention",G4)))</formula>
    </cfRule>
    <cfRule type="containsText" dxfId="0" priority="3" operator="containsText" text="commander">
      <formula>NOT(ISERROR(SEARCH("commander",G4)))</formula>
    </cfRule>
  </conditionalFormatting>
  <dataValidations count="3">
    <dataValidation type="list" allowBlank="1" showInputMessage="1" showErrorMessage="1" sqref="D4:E4">
      <formula1>lstHeures</formula1>
    </dataValidation>
    <dataValidation type="list" allowBlank="1" showInputMessage="1" showErrorMessage="1" sqref="F4">
      <formula1>cltClients</formula1>
    </dataValidation>
    <dataValidation type="list" allowBlank="1" showInputMessage="1" showErrorMessage="1" sqref="G4">
      <formula1>catCategories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outon 1">
              <controlPr defaultSize="0" print="0" autoFill="0" autoPict="0" macro="[0]!Macro2">
                <anchor moveWithCells="1" sizeWithCells="1">
                  <from>
                    <xdr:col>9</xdr:col>
                    <xdr:colOff>114300</xdr:colOff>
                    <xdr:row>4</xdr:row>
                    <xdr:rowOff>38100</xdr:rowOff>
                  </from>
                  <to>
                    <xdr:col>10</xdr:col>
                    <xdr:colOff>647700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Ventes</vt:lpstr>
      <vt:lpstr>Extraction</vt:lpstr>
      <vt:lpstr>Extraction!Criteres</vt:lpstr>
      <vt:lpstr>Extraction!Extraire</vt:lpstr>
      <vt:lpstr>source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 </cp:lastModifiedBy>
  <dcterms:created xsi:type="dcterms:W3CDTF">2017-10-12T20:32:03Z</dcterms:created>
  <dcterms:modified xsi:type="dcterms:W3CDTF">2017-10-13T13:39:16Z</dcterms:modified>
</cp:coreProperties>
</file>