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 codeName="{00000000-0000-0000-0000-000000000000}"/>
  <workbookPr codeName="ThisWorkbook" checkCompatibility="1" autoCompressPictures="0"/>
  <bookViews>
    <workbookView xWindow="0" yWindow="0" windowWidth="25600" windowHeight="15460" tabRatio="993"/>
  </bookViews>
  <sheets>
    <sheet name="Bon de Commande" sheetId="6" r:id="rId1"/>
    <sheet name="Bon de Livraison" sheetId="47" r:id="rId2"/>
    <sheet name="CLIENTS" sheetId="8" r:id="rId3"/>
    <sheet name="DATA BASE" sheetId="7" state="hidden" r:id="rId4"/>
    <sheet name="PAR" sheetId="35" r:id="rId5"/>
    <sheet name="BEL" sheetId="36" r:id="rId6"/>
    <sheet name="BIS" sheetId="37" r:id="rId7"/>
  </sheets>
  <definedNames>
    <definedName name="CODECLIENT" localSheetId="1">Table1[CODE CLIENT]</definedName>
    <definedName name="CODECLIENT">Table1[CODE CLIENT]</definedName>
    <definedName name="_xlnm.Print_Area" localSheetId="0">'Bon de Commande'!$A$1:$K$61</definedName>
  </definedNames>
  <calcPr calcId="140001" concurrentCalc="0"/>
  <extLst>
    <ext xmlns:mx="http://schemas.microsoft.com/office/mac/excel/2008/main" uri="{7523E5D3-25F3-A5E0-1632-64F254C22452}">
      <mx:CRTarget Flags="4096"/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M4" i="35"/>
  <c r="M5" i="35"/>
  <c r="M3" i="35"/>
  <c r="M2" i="35"/>
  <c r="G21" i="6"/>
  <c r="J21" i="6"/>
  <c r="G22" i="6"/>
  <c r="J22" i="6"/>
  <c r="G23" i="6"/>
  <c r="J23" i="6"/>
  <c r="G24" i="6"/>
  <c r="J24" i="6"/>
  <c r="G25" i="6"/>
  <c r="J25" i="6"/>
  <c r="G26" i="6"/>
  <c r="J26" i="6"/>
  <c r="G27" i="6"/>
  <c r="J27" i="6"/>
  <c r="G28" i="6"/>
  <c r="J28" i="6"/>
  <c r="G29" i="6"/>
  <c r="J29" i="6"/>
  <c r="G30" i="6"/>
  <c r="J30" i="6"/>
  <c r="G31" i="6"/>
  <c r="J31" i="6"/>
  <c r="G32" i="6"/>
  <c r="J32" i="6"/>
  <c r="G33" i="6"/>
  <c r="J33" i="6"/>
  <c r="G34" i="6"/>
  <c r="J34" i="6"/>
  <c r="G35" i="6"/>
  <c r="J35" i="6"/>
  <c r="G36" i="6"/>
  <c r="J36" i="6"/>
  <c r="G37" i="6"/>
  <c r="J37" i="6"/>
  <c r="G38" i="6"/>
  <c r="J38" i="6"/>
  <c r="G39" i="6"/>
  <c r="J39" i="6"/>
  <c r="G40" i="6"/>
  <c r="J40" i="6"/>
  <c r="G41" i="6"/>
  <c r="J41" i="6"/>
  <c r="G42" i="6"/>
  <c r="J42" i="6"/>
  <c r="G43" i="6"/>
  <c r="J43" i="6"/>
  <c r="G44" i="6"/>
  <c r="J44" i="6"/>
  <c r="G45" i="6"/>
  <c r="J45" i="6"/>
  <c r="G46" i="6"/>
  <c r="J46" i="6"/>
  <c r="G47" i="6"/>
  <c r="J47" i="6"/>
  <c r="G48" i="6"/>
  <c r="J48" i="6"/>
  <c r="G49" i="6"/>
  <c r="J49" i="6"/>
  <c r="G50" i="6"/>
  <c r="J50" i="6"/>
  <c r="G51" i="6"/>
  <c r="J51" i="6"/>
  <c r="G52" i="6"/>
  <c r="J52" i="6"/>
  <c r="G53" i="6"/>
  <c r="J53" i="6"/>
  <c r="G54" i="6"/>
  <c r="J54" i="6"/>
  <c r="J56" i="6"/>
  <c r="J55" i="6"/>
  <c r="H55" i="6"/>
  <c r="I55" i="6"/>
  <c r="H4" i="47"/>
  <c r="G4" i="47"/>
  <c r="H16" i="47"/>
  <c r="E16" i="47"/>
  <c r="E14" i="47"/>
  <c r="C21" i="47"/>
  <c r="H21" i="47"/>
  <c r="B21" i="47"/>
  <c r="C22" i="47"/>
  <c r="H22" i="47"/>
  <c r="B22" i="47"/>
  <c r="C23" i="47"/>
  <c r="H23" i="47"/>
  <c r="B23" i="47"/>
  <c r="C24" i="47"/>
  <c r="H24" i="47"/>
  <c r="B24" i="47"/>
  <c r="C25" i="47"/>
  <c r="H25" i="47"/>
  <c r="B25" i="47"/>
  <c r="C26" i="47"/>
  <c r="H26" i="47"/>
  <c r="B26" i="47"/>
  <c r="C27" i="47"/>
  <c r="H27" i="47"/>
  <c r="B27" i="47"/>
  <c r="C28" i="47"/>
  <c r="H28" i="47"/>
  <c r="B28" i="47"/>
  <c r="C29" i="47"/>
  <c r="H29" i="47"/>
  <c r="B29" i="47"/>
  <c r="C30" i="47"/>
  <c r="H30" i="47"/>
  <c r="B30" i="47"/>
  <c r="C31" i="47"/>
  <c r="H31" i="47"/>
  <c r="B31" i="47"/>
  <c r="C32" i="47"/>
  <c r="H32" i="47"/>
  <c r="B32" i="47"/>
  <c r="C33" i="47"/>
  <c r="H33" i="47"/>
  <c r="B33" i="47"/>
  <c r="C34" i="47"/>
  <c r="H34" i="47"/>
  <c r="B34" i="47"/>
  <c r="C35" i="47"/>
  <c r="H35" i="47"/>
  <c r="B35" i="47"/>
  <c r="C36" i="47"/>
  <c r="H36" i="47"/>
  <c r="B36" i="47"/>
  <c r="C37" i="47"/>
  <c r="H37" i="47"/>
  <c r="B37" i="47"/>
  <c r="C38" i="47"/>
  <c r="H38" i="47"/>
  <c r="B38" i="47"/>
  <c r="C39" i="47"/>
  <c r="H39" i="47"/>
  <c r="B39" i="47"/>
  <c r="C40" i="47"/>
  <c r="H40" i="47"/>
  <c r="B40" i="47"/>
  <c r="C41" i="47"/>
  <c r="H41" i="47"/>
  <c r="B41" i="47"/>
  <c r="C42" i="47"/>
  <c r="H42" i="47"/>
  <c r="B42" i="47"/>
  <c r="C43" i="47"/>
  <c r="H43" i="47"/>
  <c r="B43" i="47"/>
  <c r="C44" i="47"/>
  <c r="H44" i="47"/>
  <c r="B44" i="47"/>
  <c r="C45" i="47"/>
  <c r="H45" i="47"/>
  <c r="B45" i="47"/>
  <c r="C46" i="47"/>
  <c r="H46" i="47"/>
  <c r="B46" i="47"/>
  <c r="C47" i="47"/>
  <c r="H47" i="47"/>
  <c r="B47" i="47"/>
  <c r="C48" i="47"/>
  <c r="H48" i="47"/>
  <c r="B48" i="47"/>
  <c r="C49" i="47"/>
  <c r="H49" i="47"/>
  <c r="B49" i="47"/>
  <c r="C50" i="47"/>
  <c r="H50" i="47"/>
  <c r="B50" i="47"/>
  <c r="C51" i="47"/>
  <c r="H51" i="47"/>
  <c r="B51" i="47"/>
  <c r="C52" i="47"/>
  <c r="H52" i="47"/>
  <c r="B52" i="47"/>
  <c r="C53" i="47"/>
  <c r="H53" i="47"/>
  <c r="B53" i="47"/>
  <c r="C54" i="47"/>
  <c r="H54" i="47"/>
  <c r="B54" i="47"/>
  <c r="E57" i="47"/>
  <c r="N2" i="35"/>
  <c r="G21" i="47"/>
  <c r="J58" i="47"/>
  <c r="C10" i="47"/>
  <c r="N3" i="35"/>
  <c r="G22" i="47"/>
  <c r="N4" i="35"/>
  <c r="G23" i="47"/>
  <c r="N5" i="35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F10" i="6"/>
  <c r="F10" i="47"/>
  <c r="G9" i="6"/>
  <c r="G9" i="47"/>
  <c r="F9" i="6"/>
  <c r="F9" i="47"/>
  <c r="F8" i="6"/>
  <c r="F8" i="47"/>
  <c r="G7" i="6"/>
  <c r="G7" i="47"/>
  <c r="F7" i="6"/>
  <c r="F7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51" i="47"/>
  <c r="J52" i="47"/>
  <c r="J53" i="47"/>
  <c r="J54" i="47"/>
  <c r="J55" i="47"/>
  <c r="H55" i="47"/>
  <c r="I55" i="47"/>
  <c r="I54" i="47"/>
  <c r="D54" i="47"/>
  <c r="I53" i="47"/>
  <c r="D53" i="47"/>
  <c r="I52" i="47"/>
  <c r="D52" i="47"/>
  <c r="I51" i="47"/>
  <c r="D51" i="47"/>
  <c r="I50" i="47"/>
  <c r="D50" i="47"/>
  <c r="I49" i="47"/>
  <c r="D49" i="47"/>
  <c r="I48" i="47"/>
  <c r="D48" i="47"/>
  <c r="I47" i="47"/>
  <c r="D47" i="47"/>
  <c r="I46" i="47"/>
  <c r="D46" i="47"/>
  <c r="I45" i="47"/>
  <c r="D45" i="47"/>
  <c r="I44" i="47"/>
  <c r="D44" i="47"/>
  <c r="I43" i="47"/>
  <c r="D43" i="47"/>
  <c r="I42" i="47"/>
  <c r="D42" i="47"/>
  <c r="I41" i="47"/>
  <c r="D41" i="47"/>
  <c r="I40" i="47"/>
  <c r="D40" i="47"/>
  <c r="I39" i="47"/>
  <c r="D39" i="47"/>
  <c r="I38" i="47"/>
  <c r="D38" i="47"/>
  <c r="I37" i="47"/>
  <c r="D37" i="47"/>
  <c r="I36" i="47"/>
  <c r="D36" i="47"/>
  <c r="I35" i="47"/>
  <c r="D35" i="47"/>
  <c r="I34" i="47"/>
  <c r="D34" i="47"/>
  <c r="I33" i="47"/>
  <c r="D33" i="47"/>
  <c r="I32" i="47"/>
  <c r="D32" i="47"/>
  <c r="I31" i="47"/>
  <c r="D31" i="47"/>
  <c r="I30" i="47"/>
  <c r="D30" i="47"/>
  <c r="I29" i="47"/>
  <c r="D29" i="47"/>
  <c r="I28" i="47"/>
  <c r="D28" i="47"/>
  <c r="I27" i="47"/>
  <c r="D27" i="47"/>
  <c r="I26" i="47"/>
  <c r="D26" i="47"/>
  <c r="I25" i="47"/>
  <c r="D25" i="47"/>
  <c r="I24" i="47"/>
  <c r="D24" i="47"/>
  <c r="I23" i="47"/>
  <c r="D23" i="47"/>
  <c r="I22" i="47"/>
  <c r="D22" i="47"/>
  <c r="I21" i="47"/>
  <c r="D21" i="47"/>
  <c r="H14" i="47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21" i="6"/>
  <c r="H56" i="6"/>
  <c r="I56" i="6"/>
  <c r="D22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21" i="6"/>
  <c r="M5" i="37"/>
  <c r="N5" i="37"/>
  <c r="O5" i="37"/>
  <c r="M4" i="37"/>
  <c r="N4" i="37"/>
  <c r="O4" i="37"/>
  <c r="M3" i="37"/>
  <c r="N3" i="37"/>
  <c r="O3" i="37"/>
  <c r="M2" i="37"/>
  <c r="N2" i="37"/>
  <c r="O2" i="37"/>
  <c r="N5" i="36"/>
  <c r="N4" i="36"/>
  <c r="N3" i="36"/>
  <c r="N2" i="36"/>
  <c r="H14" i="6"/>
</calcChain>
</file>

<file path=xl/sharedStrings.xml><?xml version="1.0" encoding="utf-8"?>
<sst xmlns="http://schemas.openxmlformats.org/spreadsheetml/2006/main" count="153" uniqueCount="97">
  <si>
    <t>16 rue du Pont Neuf</t>
  </si>
  <si>
    <t>75001 PARIS</t>
  </si>
  <si>
    <t>Désignation</t>
  </si>
  <si>
    <t>BON DE COMMANDE</t>
  </si>
  <si>
    <t>A-2-C</t>
  </si>
  <si>
    <t>06.89.62.94.06</t>
  </si>
  <si>
    <t>Commandé le :</t>
  </si>
  <si>
    <t>Livraison souhaitée le :</t>
  </si>
  <si>
    <t>Réf.</t>
  </si>
  <si>
    <t>A-2-C SAS - 16 rue du Pont Neuf  - 75001 PARIS  - SASU Société par actions simplifiée à associé unique - Capital social 1 000,00 € - 
Chiffre d'affaires 2016 271 200,00 € - RCS Paris B 808 359 400 - SIRET (siège) 80835940000013 – SIREN 808 359 400 - TVA  FR 30808359400 – NAF 7022Z</t>
  </si>
  <si>
    <t>Code Client :</t>
  </si>
  <si>
    <t>Commande enregistrée par :</t>
  </si>
  <si>
    <t>BON DE LIVRAISON</t>
  </si>
  <si>
    <t>Qté.</t>
  </si>
  <si>
    <t>DESIGNATION</t>
  </si>
  <si>
    <t>G.I.E.</t>
  </si>
  <si>
    <t>Chronofood</t>
  </si>
  <si>
    <t>Transport EFL</t>
  </si>
  <si>
    <t>BEL001</t>
  </si>
  <si>
    <t>BEL002</t>
  </si>
  <si>
    <t>BEL003</t>
  </si>
  <si>
    <t>BEL004</t>
  </si>
  <si>
    <t>PAR001</t>
  </si>
  <si>
    <t>PAR002</t>
  </si>
  <si>
    <t>PAR003</t>
  </si>
  <si>
    <t>PAR004</t>
  </si>
  <si>
    <t>BIS001</t>
  </si>
  <si>
    <t>BIS002</t>
  </si>
  <si>
    <t>BIS003</t>
  </si>
  <si>
    <t>BIS004</t>
  </si>
  <si>
    <t>BL N°</t>
  </si>
  <si>
    <t>BC N°</t>
  </si>
  <si>
    <t>CODE POSTAL</t>
  </si>
  <si>
    <t>CODE CLIENT</t>
  </si>
  <si>
    <t>CLIENT</t>
  </si>
  <si>
    <t>VILLE</t>
  </si>
  <si>
    <t>ADRESSE</t>
  </si>
  <si>
    <t>TÉLÉPHONE</t>
  </si>
  <si>
    <t>DLU</t>
  </si>
  <si>
    <t>CODE EAN</t>
  </si>
  <si>
    <t>PUHT</t>
  </si>
  <si>
    <t>Pièce</t>
  </si>
  <si>
    <t>NOM SOCIÉTÉ</t>
  </si>
  <si>
    <t>Version 2.0</t>
  </si>
  <si>
    <t>Ø cm</t>
  </si>
  <si>
    <t>Pièces</t>
  </si>
  <si>
    <t>N°</t>
  </si>
  <si>
    <t>CODES</t>
  </si>
  <si>
    <t>CODES PAR</t>
  </si>
  <si>
    <t>UNITÉ DE VENTE</t>
  </si>
  <si>
    <t>PRIX DE VENTE</t>
  </si>
  <si>
    <t>MARGE EFFECTUÉE</t>
  </si>
  <si>
    <t>CODES BEL</t>
  </si>
  <si>
    <t>PRIX D'ACHAT (-10%)</t>
  </si>
  <si>
    <t>Uté. DE VENTE</t>
  </si>
  <si>
    <t>P.U.H.T.</t>
  </si>
  <si>
    <t>POIDS (gr.)</t>
  </si>
  <si>
    <t>PERS.</t>
  </si>
  <si>
    <t>Pc.</t>
  </si>
  <si>
    <t>Plt.</t>
  </si>
  <si>
    <t>UV</t>
  </si>
  <si>
    <t>/ 2017</t>
  </si>
  <si>
    <t>Enlèvement par :</t>
  </si>
  <si>
    <t>Tot. (HT)</t>
  </si>
  <si>
    <t>TOTAL (HT)</t>
  </si>
  <si>
    <t>Date de réception et signature</t>
  </si>
  <si>
    <t>Poids total</t>
  </si>
  <si>
    <t>Nbre de colis</t>
  </si>
  <si>
    <t xml:space="preserve"> </t>
  </si>
  <si>
    <t>Sous-Total :</t>
  </si>
  <si>
    <t>Pari Gourmet</t>
  </si>
  <si>
    <t>Erté</t>
  </si>
  <si>
    <t>Alain</t>
  </si>
  <si>
    <t>Alexandre</t>
  </si>
  <si>
    <t>Chalène</t>
  </si>
  <si>
    <t>Florent</t>
  </si>
  <si>
    <t>Gilles</t>
  </si>
  <si>
    <t>Nom.Prénom@a2c-memoiredessaveurs.fr</t>
  </si>
  <si>
    <t>Nom.Prénom@a2c-agroconseils.fr</t>
  </si>
  <si>
    <t>001LER</t>
  </si>
  <si>
    <t>LEROY MERLIN</t>
  </si>
  <si>
    <t>SERVICE</t>
  </si>
  <si>
    <t>Bordeaux</t>
  </si>
  <si>
    <t>Avennue général de Gaule</t>
  </si>
  <si>
    <t>02 56 62 34 00</t>
  </si>
  <si>
    <t>FRAISE PAR 1</t>
  </si>
  <si>
    <t>FRAISE PAR 2</t>
  </si>
  <si>
    <t>FRAISE PAR 3</t>
  </si>
  <si>
    <t>FRAISEPAR 4</t>
  </si>
  <si>
    <t>POIRES PAR 1</t>
  </si>
  <si>
    <t>POIRES PAR 2</t>
  </si>
  <si>
    <t>POIRES PAR 3</t>
  </si>
  <si>
    <t>POIRES PAR 4</t>
  </si>
  <si>
    <t>KIWI PAR 1</t>
  </si>
  <si>
    <t>KIWI PAR 2</t>
  </si>
  <si>
    <t>KIWI PAR 3</t>
  </si>
  <si>
    <t>KIWI PAR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</si>
</sst>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000"/>
    <numFmt numFmtId="167" formatCode="0#&quot; &quot;##&quot; &quot;##&quot; &quot;##&quot; &quot;##"/>
    <numFmt numFmtId="168" formatCode="00000"/>
    <numFmt numFmtId="169" formatCode="&quot;PAR&quot;###,000"/>
    <numFmt numFmtId="170" formatCode="_-* #,##0_€_-;\-* #,##0_€_-;_-* &quot;-&quot;_€_-;_-@_-"/>
    <numFmt numFmtId="171" formatCode="0.00&quot;¤&quot;"/>
    <numFmt numFmtId="172" formatCode="0&quot; J&quot;"/>
    <numFmt numFmtId="173" formatCode="_-* #,##0.00\ [$€-40C]_-;\-* #,##0.00\ [$€-40C]_-;_-* &quot;-&quot;??\ [$€-40C]_-;_-@_-"/>
    <numFmt numFmtId="174" formatCode="&quot;[&quot;0&quot; gr.]&quot;"/>
    <numFmt numFmtId="175" formatCode="0&quot; Pers.&quot;"/>
    <numFmt numFmtId="176" formatCode="&quot;(Ø &quot;0&quot; cm)&quot;"/>
    <numFmt numFmtId="177" formatCode="#,##0\ &quot;gr.&quot;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rgb="FF00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4"/>
      <color rgb="FF000000"/>
      <name val="Arial"/>
    </font>
    <font>
      <i/>
      <sz val="6"/>
      <color theme="1" tint="0.499984740745262"/>
      <name val="Arial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i/>
      <sz val="8"/>
      <color theme="1"/>
      <name val="Arial"/>
    </font>
    <font>
      <sz val="12"/>
      <color theme="1"/>
      <name val="Arial"/>
    </font>
    <font>
      <i/>
      <sz val="12"/>
      <color theme="1"/>
      <name val="Arial"/>
    </font>
    <font>
      <sz val="12"/>
      <color rgb="FF000000"/>
      <name val="Arial"/>
    </font>
    <font>
      <u/>
      <sz val="12"/>
      <color theme="10"/>
      <name val="Arial"/>
    </font>
    <font>
      <b/>
      <i/>
      <sz val="16"/>
      <color rgb="FF000000"/>
      <name val="Arial"/>
    </font>
    <font>
      <b/>
      <sz val="16"/>
      <color rgb="FF000000"/>
      <name val="Arial"/>
    </font>
    <font>
      <b/>
      <sz val="16"/>
      <color theme="1"/>
      <name val="Arial"/>
    </font>
    <font>
      <sz val="10"/>
      <name val="Arial"/>
      <family val="2"/>
    </font>
    <font>
      <sz val="11"/>
      <name val="Arial"/>
    </font>
    <font>
      <sz val="11"/>
      <color rgb="FF000000"/>
      <name val="Arial"/>
    </font>
    <font>
      <b/>
      <sz val="11"/>
      <name val="Arial"/>
    </font>
    <font>
      <sz val="12"/>
      <color rgb="FF000000"/>
      <name val="Lucida Grande"/>
    </font>
    <font>
      <b/>
      <sz val="11"/>
      <color theme="1"/>
      <name val="Arial"/>
    </font>
    <font>
      <b/>
      <sz val="11"/>
      <color theme="0"/>
      <name val="Arial"/>
    </font>
    <font>
      <sz val="12"/>
      <name val="Verdana"/>
    </font>
    <font>
      <sz val="12"/>
      <name val="Arial"/>
    </font>
    <font>
      <sz val="10"/>
      <name val="Geneva"/>
    </font>
    <font>
      <i/>
      <sz val="8"/>
      <color rgb="FF808080"/>
      <name val="Arial"/>
    </font>
    <font>
      <sz val="11"/>
      <name val="Calibri"/>
      <family val="2"/>
      <scheme val="minor"/>
    </font>
    <font>
      <b/>
      <sz val="12"/>
      <name val="Arial"/>
    </font>
    <font>
      <sz val="9"/>
      <color theme="1" tint="0.34998626667073579"/>
      <name val="Calibri"/>
      <scheme val="minor"/>
    </font>
    <font>
      <sz val="9"/>
      <color theme="1"/>
      <name val="Calibri"/>
      <scheme val="minor"/>
    </font>
    <font>
      <b/>
      <sz val="12"/>
      <color rgb="FF000000"/>
      <name val="Calibri"/>
      <scheme val="minor"/>
    </font>
    <font>
      <b/>
      <sz val="9"/>
      <color theme="1"/>
      <name val="Calibri"/>
      <scheme val="minor"/>
    </font>
    <font>
      <b/>
      <i/>
      <sz val="12"/>
      <color rgb="FF000000"/>
      <name val="Calibri"/>
      <scheme val="minor"/>
    </font>
    <font>
      <b/>
      <i/>
      <sz val="10"/>
      <color rgb="FF000000"/>
      <name val="Calibri"/>
      <scheme val="minor"/>
    </font>
    <font>
      <i/>
      <sz val="8"/>
      <color theme="1"/>
      <name val="Calibri"/>
      <scheme val="minor"/>
    </font>
    <font>
      <i/>
      <sz val="8"/>
      <color rgb="FF808080"/>
      <name val="Calibri"/>
      <scheme val="minor"/>
    </font>
    <font>
      <b/>
      <sz val="11"/>
      <color rgb="FF000000"/>
      <name val="Calibri"/>
      <scheme val="minor"/>
    </font>
    <font>
      <b/>
      <u/>
      <sz val="11"/>
      <color rgb="FF000000"/>
      <name val="Calibri"/>
      <scheme val="minor"/>
    </font>
    <font>
      <sz val="11"/>
      <color theme="0"/>
      <name val="Arial"/>
    </font>
    <font>
      <b/>
      <sz val="10"/>
      <color rgb="FF000000"/>
      <name val="Calibri"/>
      <scheme val="minor"/>
    </font>
    <font>
      <b/>
      <sz val="10"/>
      <color theme="1"/>
      <name val="Calibri"/>
      <scheme val="minor"/>
    </font>
    <font>
      <i/>
      <sz val="9"/>
      <color theme="0" tint="-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02">
    <xf numFmtId="0" fontId="0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/>
    <xf numFmtId="170" fontId="39" fillId="0" borderId="0" applyFont="0" applyFill="0" applyBorder="0" applyAlignment="0" applyProtection="0"/>
    <xf numFmtId="0" fontId="4" fillId="0" borderId="0"/>
    <xf numFmtId="171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9">
    <xf numFmtId="0" fontId="0" fillId="0" borderId="0" xfId="0"/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7" fillId="0" borderId="0" xfId="0" applyFont="1"/>
    <xf numFmtId="0" fontId="25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Fill="1" applyAlignment="1" applyProtection="1">
      <alignment vertical="center"/>
    </xf>
    <xf numFmtId="0" fontId="5" fillId="0" borderId="0" xfId="0" applyFont="1"/>
    <xf numFmtId="0" fontId="33" fillId="0" borderId="0" xfId="0" applyFont="1" applyFill="1" applyBorder="1" applyAlignment="1">
      <alignment horizontal="left" vertical="center"/>
    </xf>
    <xf numFmtId="167" fontId="33" fillId="0" borderId="0" xfId="0" applyNumberFormat="1" applyFont="1" applyFill="1" applyBorder="1" applyAlignment="1">
      <alignment horizontal="right" vertical="center"/>
    </xf>
    <xf numFmtId="168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7" fillId="0" borderId="0" xfId="0" applyFont="1" applyFill="1" applyBorder="1"/>
    <xf numFmtId="49" fontId="35" fillId="0" borderId="0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 applyProtection="1">
      <alignment horizontal="left" vertical="center"/>
      <protection locked="0"/>
    </xf>
    <xf numFmtId="168" fontId="33" fillId="0" borderId="7" xfId="0" applyNumberFormat="1" applyFont="1" applyFill="1" applyBorder="1" applyAlignment="1" applyProtection="1">
      <alignment horizontal="center" vertical="center"/>
      <protection locked="0"/>
    </xf>
    <xf numFmtId="167" fontId="33" fillId="0" borderId="7" xfId="0" applyNumberFormat="1" applyFont="1" applyFill="1" applyBorder="1" applyAlignment="1" applyProtection="1">
      <alignment horizontal="right" vertical="center"/>
      <protection locked="0"/>
    </xf>
    <xf numFmtId="0" fontId="33" fillId="0" borderId="7" xfId="0" applyFont="1" applyFill="1" applyBorder="1" applyProtection="1">
      <protection locked="0"/>
    </xf>
    <xf numFmtId="167" fontId="33" fillId="0" borderId="7" xfId="0" applyNumberFormat="1" applyFont="1" applyFill="1" applyBorder="1" applyAlignment="1" applyProtection="1">
      <alignment horizontal="right"/>
      <protection locked="0"/>
    </xf>
    <xf numFmtId="168" fontId="33" fillId="0" borderId="7" xfId="0" applyNumberFormat="1" applyFont="1" applyFill="1" applyBorder="1" applyAlignment="1" applyProtection="1">
      <alignment horizontal="center"/>
      <protection locked="0"/>
    </xf>
    <xf numFmtId="0" fontId="33" fillId="0" borderId="26" xfId="0" applyFont="1" applyFill="1" applyBorder="1" applyAlignment="1" applyProtection="1">
      <alignment horizontal="left" vertical="center"/>
      <protection locked="0"/>
    </xf>
    <xf numFmtId="168" fontId="33" fillId="0" borderId="26" xfId="0" applyNumberFormat="1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Protection="1">
      <protection locked="0"/>
    </xf>
    <xf numFmtId="167" fontId="33" fillId="0" borderId="26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68" fontId="33" fillId="0" borderId="0" xfId="0" applyNumberFormat="1" applyFont="1" applyFill="1" applyBorder="1" applyAlignment="1" applyProtection="1">
      <alignment horizontal="center" vertical="center"/>
      <protection locked="0"/>
    </xf>
    <xf numFmtId="167" fontId="3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3" fillId="0" borderId="0" xfId="209" applyFont="1" applyFill="1" applyAlignment="1">
      <alignment horizontal="center" vertical="center"/>
    </xf>
    <xf numFmtId="0" fontId="33" fillId="0" borderId="0" xfId="209" applyFont="1" applyFill="1" applyAlignment="1">
      <alignment vertical="center"/>
    </xf>
    <xf numFmtId="3" fontId="33" fillId="0" borderId="0" xfId="210" applyNumberFormat="1" applyFont="1" applyFill="1" applyBorder="1" applyAlignment="1">
      <alignment horizontal="left" vertical="center"/>
    </xf>
    <xf numFmtId="0" fontId="33" fillId="0" borderId="0" xfId="211" applyFont="1" applyFill="1"/>
    <xf numFmtId="176" fontId="33" fillId="0" borderId="0" xfId="212" applyNumberFormat="1" applyFont="1" applyFill="1" applyBorder="1" applyAlignment="1">
      <alignment horizontal="right" vertical="center"/>
    </xf>
    <xf numFmtId="175" fontId="33" fillId="0" borderId="0" xfId="212" applyNumberFormat="1" applyFont="1" applyFill="1" applyBorder="1" applyAlignment="1">
      <alignment horizontal="right" vertical="center"/>
    </xf>
    <xf numFmtId="174" fontId="33" fillId="0" borderId="0" xfId="212" applyNumberFormat="1" applyFont="1" applyFill="1" applyBorder="1" applyAlignment="1">
      <alignment horizontal="right" vertical="center"/>
    </xf>
    <xf numFmtId="172" fontId="33" fillId="0" borderId="0" xfId="212" applyNumberFormat="1" applyFont="1" applyFill="1" applyBorder="1" applyAlignment="1">
      <alignment horizontal="center" vertical="center"/>
    </xf>
    <xf numFmtId="3" fontId="33" fillId="0" borderId="0" xfId="212" applyNumberFormat="1" applyFont="1" applyFill="1" applyBorder="1" applyAlignment="1">
      <alignment horizontal="center" vertical="center"/>
    </xf>
    <xf numFmtId="173" fontId="33" fillId="0" borderId="0" xfId="213" applyNumberFormat="1" applyFont="1" applyFill="1" applyBorder="1" applyAlignment="1">
      <alignment horizontal="left" vertical="center"/>
    </xf>
    <xf numFmtId="0" fontId="33" fillId="0" borderId="0" xfId="209" applyFont="1" applyFill="1" applyBorder="1" applyAlignment="1">
      <alignment horizontal="center" vertical="center"/>
    </xf>
    <xf numFmtId="173" fontId="33" fillId="0" borderId="0" xfId="209" applyNumberFormat="1" applyFont="1" applyFill="1" applyAlignment="1">
      <alignment vertical="center"/>
    </xf>
    <xf numFmtId="3" fontId="33" fillId="0" borderId="0" xfId="214" applyNumberFormat="1" applyFont="1" applyFill="1" applyBorder="1" applyAlignment="1">
      <alignment horizontal="center" vertical="center"/>
    </xf>
    <xf numFmtId="0" fontId="33" fillId="0" borderId="0" xfId="213" applyNumberFormat="1" applyFont="1" applyFill="1" applyBorder="1" applyAlignment="1">
      <alignment horizontal="center" vertical="center"/>
    </xf>
    <xf numFmtId="3" fontId="33" fillId="0" borderId="0" xfId="209" applyNumberFormat="1" applyFont="1" applyFill="1" applyBorder="1" applyAlignment="1">
      <alignment horizontal="left" vertical="center"/>
    </xf>
    <xf numFmtId="175" fontId="33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3" fontId="33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76" fontId="33" fillId="0" borderId="0" xfId="212" applyNumberFormat="1" applyFont="1" applyFill="1" applyAlignment="1">
      <alignment horizontal="right" vertical="center"/>
    </xf>
    <xf numFmtId="174" fontId="33" fillId="0" borderId="0" xfId="212" applyNumberFormat="1" applyFont="1" applyFill="1" applyBorder="1" applyAlignment="1" applyProtection="1">
      <alignment horizontal="right" vertical="center"/>
    </xf>
    <xf numFmtId="0" fontId="43" fillId="0" borderId="0" xfId="0" applyFont="1" applyAlignment="1">
      <alignment vertical="center"/>
    </xf>
    <xf numFmtId="173" fontId="33" fillId="0" borderId="0" xfId="213" applyNumberFormat="1" applyFont="1" applyFill="1" applyBorder="1" applyAlignment="1">
      <alignment horizontal="center" vertical="center"/>
    </xf>
    <xf numFmtId="173" fontId="33" fillId="0" borderId="0" xfId="209" applyNumberFormat="1" applyFont="1" applyFill="1" applyAlignment="1">
      <alignment horizontal="center" vertical="center"/>
    </xf>
    <xf numFmtId="3" fontId="33" fillId="0" borderId="0" xfId="209" applyNumberFormat="1" applyFont="1" applyFill="1" applyBorder="1" applyAlignment="1">
      <alignment horizontal="center" vertical="center"/>
    </xf>
    <xf numFmtId="3" fontId="33" fillId="0" borderId="0" xfId="212" applyNumberFormat="1" applyFont="1" applyFill="1" applyBorder="1" applyAlignment="1">
      <alignment horizontal="left" vertical="center"/>
    </xf>
    <xf numFmtId="176" fontId="33" fillId="0" borderId="0" xfId="0" applyNumberFormat="1" applyFont="1" applyFill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23" fillId="0" borderId="13" xfId="0" applyFont="1" applyFill="1" applyBorder="1" applyAlignment="1" applyProtection="1">
      <alignment vertical="center"/>
    </xf>
    <xf numFmtId="0" fontId="23" fillId="0" borderId="14" xfId="0" applyFont="1" applyFill="1" applyBorder="1" applyAlignment="1" applyProtection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 applyProtection="1">
      <alignment vertical="center"/>
    </xf>
    <xf numFmtId="0" fontId="29" fillId="0" borderId="23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right"/>
    </xf>
    <xf numFmtId="166" fontId="3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4" fontId="23" fillId="0" borderId="0" xfId="0" applyNumberFormat="1" applyFont="1" applyFill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17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3" fillId="0" borderId="16" xfId="0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6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14" fontId="24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 indent="1"/>
    </xf>
    <xf numFmtId="167" fontId="23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169" fontId="4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Fill="1" applyAlignment="1">
      <alignment horizontal="left" vertical="center" wrapText="1" indent="1"/>
    </xf>
    <xf numFmtId="0" fontId="23" fillId="0" borderId="28" xfId="0" applyFont="1" applyFill="1" applyBorder="1" applyAlignment="1" applyProtection="1">
      <alignment vertical="center"/>
    </xf>
    <xf numFmtId="0" fontId="23" fillId="0" borderId="26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34" fillId="0" borderId="2" xfId="0" applyFont="1" applyFill="1" applyBorder="1" applyAlignment="1" applyProtection="1">
      <alignment horizontal="left" vertical="center" indent="1"/>
    </xf>
    <xf numFmtId="168" fontId="23" fillId="0" borderId="2" xfId="0" applyNumberFormat="1" applyFont="1" applyFill="1" applyBorder="1" applyAlignment="1" applyProtection="1">
      <alignment horizontal="left" vertical="center" indent="1"/>
    </xf>
    <xf numFmtId="167" fontId="23" fillId="0" borderId="2" xfId="0" applyNumberFormat="1" applyFont="1" applyFill="1" applyBorder="1" applyAlignment="1" applyProtection="1">
      <alignment horizontal="left" vertical="center" indent="1"/>
    </xf>
    <xf numFmtId="0" fontId="25" fillId="0" borderId="30" xfId="0" applyFont="1" applyFill="1" applyBorder="1" applyAlignment="1">
      <alignment vertical="center"/>
    </xf>
    <xf numFmtId="0" fontId="23" fillId="0" borderId="4" xfId="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3" xfId="0" applyFont="1" applyFill="1" applyBorder="1" applyAlignment="1">
      <alignment horizontal="left" vertical="center" indent="1"/>
    </xf>
    <xf numFmtId="0" fontId="20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23" fillId="0" borderId="2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right" vertical="center"/>
    </xf>
    <xf numFmtId="0" fontId="37" fillId="0" borderId="4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>
      <alignment vertical="center"/>
    </xf>
    <xf numFmtId="14" fontId="26" fillId="0" borderId="4" xfId="0" applyNumberFormat="1" applyFont="1" applyFill="1" applyBorder="1" applyAlignment="1">
      <alignment horizontal="right" vertical="center"/>
    </xf>
    <xf numFmtId="14" fontId="37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left" vertical="center" indent="1"/>
    </xf>
    <xf numFmtId="0" fontId="47" fillId="2" borderId="25" xfId="0" applyFont="1" applyFill="1" applyBorder="1" applyAlignment="1">
      <alignment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173" fontId="46" fillId="0" borderId="31" xfId="0" applyNumberFormat="1" applyFont="1" applyFill="1" applyBorder="1" applyAlignment="1" applyProtection="1">
      <alignment horizontal="left" vertical="center" wrapText="1"/>
    </xf>
    <xf numFmtId="173" fontId="46" fillId="0" borderId="32" xfId="0" applyNumberFormat="1" applyFont="1" applyFill="1" applyBorder="1" applyAlignment="1">
      <alignment vertical="center"/>
    </xf>
    <xf numFmtId="0" fontId="48" fillId="0" borderId="18" xfId="0" applyFont="1" applyFill="1" applyBorder="1" applyAlignment="1">
      <alignment horizontal="left" vertical="center"/>
    </xf>
    <xf numFmtId="3" fontId="48" fillId="0" borderId="32" xfId="0" applyNumberFormat="1" applyFont="1" applyFill="1" applyBorder="1" applyAlignment="1" applyProtection="1">
      <alignment horizontal="right" vertical="center"/>
      <protection locked="0"/>
    </xf>
    <xf numFmtId="173" fontId="46" fillId="0" borderId="34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51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right"/>
    </xf>
    <xf numFmtId="0" fontId="47" fillId="0" borderId="27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23" fillId="0" borderId="0" xfId="0" applyFont="1" applyFill="1" applyAlignment="1" applyProtection="1">
      <alignment vertical="center"/>
    </xf>
    <xf numFmtId="0" fontId="23" fillId="0" borderId="30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horizontal="right" vertical="center"/>
    </xf>
    <xf numFmtId="0" fontId="37" fillId="0" borderId="4" xfId="0" applyFont="1" applyFill="1" applyBorder="1" applyAlignment="1" applyProtection="1">
      <alignment horizontal="left" vertical="center"/>
    </xf>
    <xf numFmtId="14" fontId="26" fillId="0" borderId="4" xfId="0" applyNumberFormat="1" applyFont="1" applyFill="1" applyBorder="1" applyAlignment="1" applyProtection="1">
      <alignment horizontal="right" vertical="center"/>
    </xf>
    <xf numFmtId="14" fontId="37" fillId="0" borderId="4" xfId="0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vertical="center"/>
    </xf>
    <xf numFmtId="0" fontId="47" fillId="2" borderId="12" xfId="0" applyFont="1" applyFill="1" applyBorder="1" applyAlignment="1" applyProtection="1">
      <alignment horizontal="center" vertical="center"/>
    </xf>
    <xf numFmtId="0" fontId="47" fillId="2" borderId="12" xfId="0" applyFont="1" applyFill="1" applyBorder="1" applyAlignment="1" applyProtection="1">
      <alignment horizontal="left" vertical="center" indent="1"/>
    </xf>
    <xf numFmtId="0" fontId="47" fillId="2" borderId="25" xfId="0" applyFont="1" applyFill="1" applyBorder="1" applyAlignment="1" applyProtection="1">
      <alignment vertical="center"/>
    </xf>
    <xf numFmtId="0" fontId="47" fillId="2" borderId="11" xfId="0" applyFont="1" applyFill="1" applyBorder="1" applyAlignment="1" applyProtection="1">
      <alignment horizontal="center" vertical="center"/>
    </xf>
    <xf numFmtId="0" fontId="47" fillId="2" borderId="22" xfId="0" applyFont="1" applyFill="1" applyBorder="1" applyAlignment="1" applyProtection="1">
      <alignment horizontal="center" vertical="center"/>
    </xf>
    <xf numFmtId="0" fontId="47" fillId="2" borderId="12" xfId="0" applyFont="1" applyFill="1" applyBorder="1" applyAlignment="1" applyProtection="1">
      <alignment horizontal="center" vertical="center" wrapText="1"/>
    </xf>
    <xf numFmtId="0" fontId="47" fillId="2" borderId="11" xfId="0" applyFont="1" applyFill="1" applyBorder="1" applyAlignment="1" applyProtection="1">
      <alignment horizontal="center" vertical="center" wrapText="1"/>
    </xf>
    <xf numFmtId="173" fontId="56" fillId="0" borderId="11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57" fillId="0" borderId="18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173" fontId="58" fillId="0" borderId="0" xfId="0" applyNumberFormat="1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right" vertical="center" wrapText="1"/>
    </xf>
    <xf numFmtId="0" fontId="2" fillId="0" borderId="0" xfId="0" applyFont="1"/>
    <xf numFmtId="166" fontId="31" fillId="0" borderId="0" xfId="0" applyNumberFormat="1" applyFont="1" applyFill="1" applyAlignment="1" applyProtection="1">
      <alignment horizontal="center"/>
    </xf>
    <xf numFmtId="0" fontId="1" fillId="0" borderId="0" xfId="0" applyFont="1"/>
    <xf numFmtId="0" fontId="16" fillId="0" borderId="0" xfId="1"/>
    <xf numFmtId="0" fontId="16" fillId="0" borderId="0" xfId="1" applyFill="1" applyBorder="1" applyAlignment="1" applyProtection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horizontal="right" vertical="center"/>
    </xf>
    <xf numFmtId="166" fontId="31" fillId="0" borderId="0" xfId="0" applyNumberFormat="1" applyFont="1" applyFill="1" applyAlignment="1" applyProtection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8" fillId="0" borderId="0" xfId="1" applyFont="1" applyFill="1" applyBorder="1" applyAlignment="1" applyProtection="1">
      <alignment horizontal="left" vertical="center"/>
      <protection locked="0"/>
    </xf>
    <xf numFmtId="14" fontId="37" fillId="0" borderId="0" xfId="0" applyNumberFormat="1" applyFont="1" applyFill="1" applyBorder="1" applyAlignment="1" applyProtection="1">
      <alignment horizontal="left" vertical="center"/>
    </xf>
    <xf numFmtId="14" fontId="37" fillId="0" borderId="3" xfId="0" applyNumberFormat="1" applyFont="1" applyFill="1" applyBorder="1" applyAlignment="1" applyProtection="1">
      <alignment horizontal="left" vertical="center"/>
    </xf>
    <xf numFmtId="14" fontId="37" fillId="0" borderId="0" xfId="0" applyNumberFormat="1" applyFont="1" applyFill="1" applyBorder="1" applyAlignment="1" applyProtection="1">
      <alignment horizontal="left" vertical="center"/>
      <protection locked="0"/>
    </xf>
    <xf numFmtId="14" fontId="37" fillId="0" borderId="3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horizontal="center" vertical="center" wrapText="1"/>
    </xf>
    <xf numFmtId="177" fontId="47" fillId="0" borderId="1" xfId="0" applyNumberFormat="1" applyFont="1" applyFill="1" applyBorder="1" applyAlignment="1">
      <alignment horizontal="center" vertical="center" wrapText="1"/>
    </xf>
    <xf numFmtId="177" fontId="47" fillId="0" borderId="29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Alignment="1" applyProtection="1">
      <alignment horizontal="center"/>
      <protection locked="0"/>
    </xf>
  </cellXfs>
  <cellStyles count="502">
    <cellStyle name="EURO" xfId="212"/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Milliers [0] 2" xfId="210"/>
    <cellStyle name="Milliers 2" xfId="214"/>
    <cellStyle name="Monétaire 2" xfId="213"/>
    <cellStyle name="Normal" xfId="0" builtinId="0"/>
    <cellStyle name="Normal 2" xfId="22"/>
    <cellStyle name="Normal 2 2" xfId="209"/>
    <cellStyle name="Normal 3" xfId="211"/>
    <cellStyle name="Normal 4" xfId="234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0&quot; J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4" formatCode="&quot;[&quot;0&quot; gr.]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5" formatCode="0&quot; Pers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&quot;(Ø &quot;0&quot; cm)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vertical="center" textRotation="0" wrapText="0" justifyLastLine="0" shrinkToFit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0&quot; J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4" formatCode="&quot;[&quot;0&quot; gr.]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5" formatCode="0&quot; Pers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&quot;(Ø &quot;0&quot; cm)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0" justifyLastLine="0" shrinkToFit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0&quot; J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4" formatCode="&quot;[&quot;0&quot; gr.]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5" formatCode="0&quot; Pers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&quot;(Ø &quot;0&quot; cm)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0" justifyLastLine="0" shrinkToFit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#&quot; &quot;##&quot; &quot;##&quot; &quot;##&quot; &quot;##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000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bottom style="thin">
          <color auto="1"/>
        </bottom>
      </border>
    </dxf>
    <dxf>
      <fill>
        <patternFill patternType="none">
          <fgColor indexed="64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0" formatCode="@"/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</dxfs>
  <tableStyles count="0" defaultTableStyle="TableStyleMedium2" defaultPivotStyle="PivotStyleLight16"/>
  <colors>
    <mruColors>
      <color rgb="FF999999"/>
      <color rgb="FFFF8000"/>
      <color rgb="FF8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56</xdr:row>
          <xdr:rowOff>101600</xdr:rowOff>
        </xdr:from>
        <xdr:to>
          <xdr:col>5</xdr:col>
          <xdr:colOff>1346200</xdr:colOff>
          <xdr:row>58</xdr:row>
          <xdr:rowOff>25400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Enregistrement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139700</xdr:colOff>
          <xdr:row>56</xdr:row>
          <xdr:rowOff>114300</xdr:rowOff>
        </xdr:from>
        <xdr:to>
          <xdr:col>8</xdr:col>
          <xdr:colOff>266700</xdr:colOff>
          <xdr:row>58</xdr:row>
          <xdr:rowOff>25400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Nouvelle Saisie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</xdr:colOff>
      <xdr:row>1</xdr:row>
      <xdr:rowOff>57150</xdr:rowOff>
    </xdr:from>
    <xdr:to>
      <xdr:col>4</xdr:col>
      <xdr:colOff>442161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133350"/>
          <a:ext cx="1686761" cy="622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165100</xdr:colOff>
          <xdr:row>56</xdr:row>
          <xdr:rowOff>114300</xdr:rowOff>
        </xdr:from>
        <xdr:to>
          <xdr:col>5</xdr:col>
          <xdr:colOff>0</xdr:colOff>
          <xdr:row>58</xdr:row>
          <xdr:rowOff>25400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Nouvelle Page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57150</xdr:rowOff>
    </xdr:from>
    <xdr:to>
      <xdr:col>4</xdr:col>
      <xdr:colOff>442161</xdr:colOff>
      <xdr:row>4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00" y="133350"/>
          <a:ext cx="1686761" cy="622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G42" totalsRowShown="0" headerRowDxfId="62" dataDxfId="61" tableBorderDxfId="60">
  <autoFilter ref="A1:G42"/>
  <tableColumns count="7">
    <tableColumn id="1" name="CODE CLIENT" dataDxfId="59"/>
    <tableColumn id="2" name="CLIENT" dataDxfId="58"/>
    <tableColumn id="3" name="NOM SOCIÉTÉ" dataDxfId="57"/>
    <tableColumn id="4" name="VILLE" dataDxfId="56"/>
    <tableColumn id="5" name="CODE POSTAL" dataDxfId="55"/>
    <tableColumn id="6" name="ADRESSE" dataDxfId="54"/>
    <tableColumn id="7" name="TÉLÉPHONE" dataDxfId="5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4" name="Table14" displayName="Table14" ref="A1:N231" totalsRowShown="0" headerRowDxfId="51" dataDxfId="50" dataCellStyle="Normal 2 2">
  <autoFilter ref="A1:N231"/>
  <tableColumns count="14">
    <tableColumn id="1" name="N°" dataDxfId="49" dataCellStyle="Normal 2 2"/>
    <tableColumn id="2" name="CODES" dataDxfId="48" dataCellStyle="Normal 2 2"/>
    <tableColumn id="3" name="CODES PAR" dataDxfId="47" dataCellStyle="Normal 2 2"/>
    <tableColumn id="4" name="DESIGNATION" dataDxfId="46" dataCellStyle="Normal 3"/>
    <tableColumn id="5" name="Qté." dataDxfId="45" dataCellStyle="Normal 3"/>
    <tableColumn id="6" name="Ø cm" dataDxfId="44" dataCellStyle="EURO"/>
    <tableColumn id="7" name="PERS." dataDxfId="43" dataCellStyle="EURO"/>
    <tableColumn id="8" name="POIDS (gr.)" dataDxfId="42" dataCellStyle="EURO"/>
    <tableColumn id="9" name="DLU" dataDxfId="41" dataCellStyle="EURO"/>
    <tableColumn id="10" name="CODE EAN" dataDxfId="40" dataCellStyle="Milliers 2"/>
    <tableColumn id="11" name="PUHT" dataDxfId="39" dataCellStyle="Monétaire 2"/>
    <tableColumn id="12" name="UNITÉ DE VENTE" dataDxfId="38" dataCellStyle="Monétaire 2"/>
    <tableColumn id="13" name="PRIX D'ACHAT (-10%)" dataDxfId="37" dataCellStyle="Normal 2 2">
      <calculatedColumnFormula>K2*0.9</calculatedColumnFormula>
    </tableColumn>
    <tableColumn id="14" name="PRIX DE VENTE" dataDxfId="36" dataCellStyle="Normal 2 2">
      <calculatedColumnFormula>M2/0.8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A1:N44" totalsRowShown="0" headerRowDxfId="34" dataDxfId="33" dataCellStyle="Normal 2 2">
  <autoFilter ref="A1:N44"/>
  <tableColumns count="14">
    <tableColumn id="1" name="N°" dataDxfId="32" dataCellStyle="Normal 2 2"/>
    <tableColumn id="2" name="CODES" dataDxfId="31"/>
    <tableColumn id="3" name="CODES BEL" dataDxfId="30"/>
    <tableColumn id="4" name="DESIGNATION" dataDxfId="29"/>
    <tableColumn id="5" name="Qté." dataDxfId="28"/>
    <tableColumn id="6" name="Ø cm" dataDxfId="27" dataCellStyle="EURO"/>
    <tableColumn id="7" name="PERS." dataDxfId="26" dataCellStyle="EURO"/>
    <tableColumn id="8" name="POIDS (gr.)" dataDxfId="25" dataCellStyle="EURO"/>
    <tableColumn id="9" name="DLU" dataDxfId="24" dataCellStyle="EURO"/>
    <tableColumn id="10" name="CODE EAN" dataDxfId="23" dataCellStyle="EURO"/>
    <tableColumn id="11" name="PUHT" dataDxfId="22" dataCellStyle="Monétaire 2"/>
    <tableColumn id="12" name="UNITÉ DE VENTE" dataDxfId="21" dataCellStyle="Normal 2 2"/>
    <tableColumn id="13" name="PRIX D'ACHAT (-10%)" dataDxfId="20" dataCellStyle="Normal 2 2"/>
    <tableColumn id="14" name="PRIX DE VENTE" dataDxfId="19" dataCellStyle="Normal 2 2">
      <calculatedColumnFormula>M2/0.8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6" name="Table16" displayName="Table16" ref="A1:O63" totalsRowShown="0" headerRowDxfId="16" dataDxfId="15" dataCellStyle="Normal 2 2">
  <autoFilter ref="A1:O63"/>
  <tableColumns count="15">
    <tableColumn id="1" name="N°" dataDxfId="14" dataCellStyle="Normal 2 2"/>
    <tableColumn id="2" name="CODES" dataDxfId="13" dataCellStyle="Normal 2 2"/>
    <tableColumn id="3" name="CODES BEL" dataDxfId="12" dataCellStyle="Milliers [0] 2"/>
    <tableColumn id="4" name="DESIGNATION" dataDxfId="11" dataCellStyle="Milliers [0] 2"/>
    <tableColumn id="5" name="Qté." dataDxfId="10" dataCellStyle="Milliers [0] 2"/>
    <tableColumn id="6" name="Ø cm" dataDxfId="9" dataCellStyle="EURO"/>
    <tableColumn id="7" name="PERS." dataDxfId="8" dataCellStyle="EURO"/>
    <tableColumn id="8" name="POIDS (gr.)" dataDxfId="7" dataCellStyle="EURO"/>
    <tableColumn id="9" name="DLU" dataDxfId="6" dataCellStyle="EURO"/>
    <tableColumn id="10" name="CODE EAN" dataDxfId="5" dataCellStyle="EURO"/>
    <tableColumn id="11" name="P.U.H.T." dataDxfId="4" dataCellStyle="Monétaire 2"/>
    <tableColumn id="12" name="Uté. DE VENTE" dataDxfId="3" dataCellStyle="Normal 2 2"/>
    <tableColumn id="13" name="PRIX D'ACHAT (-10%)" dataDxfId="2" dataCellStyle="Normal 2 2">
      <calculatedColumnFormula>K2*0.9</calculatedColumnFormula>
    </tableColumn>
    <tableColumn id="14" name="PRIX DE VENTE" dataDxfId="1" dataCellStyle="Normal 2 2">
      <calculatedColumnFormula>M2/0.8</calculatedColumnFormula>
    </tableColumn>
    <tableColumn id="15" name="MARGE EFFECTUÉE" dataDxfId="0" dataCellStyle="Normal 2 2">
      <calculatedColumnFormula>N2-M2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om.Pr%C3%A9nom@a2c-agroconseils.fr" TargetMode="External"/><Relationship Id="rId2" Type="http://schemas.openxmlformats.org/officeDocument/2006/relationships/hyperlink" Target="mailto:Nom.Pr%C3%A9nom@a2c-memoiredessaveurs.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tabColor rgb="FFFFFF00"/>
  </sheetPr>
  <dimension ref="A1:N61"/>
  <sheetViews>
    <sheetView showGridLines="0" tabSelected="1" zoomScale="75" zoomScaleNormal="75" zoomScalePageLayoutView="75" workbookViewId="0">
      <selection activeCell="E14" sqref="E14"/>
    </sheetView>
  </sheetViews>
  <sheetFormatPr baseColWidth="10" defaultRowHeight="13" x14ac:dyDescent="0"/>
  <cols>
    <col min="1" max="1" width="1" style="3" customWidth="1"/>
    <col min="2" max="2" width="1.83203125" style="3" customWidth="1"/>
    <col min="3" max="3" width="8.83203125" style="3" customWidth="1"/>
    <col min="4" max="4" width="16.83203125" style="3" customWidth="1"/>
    <col min="5" max="6" width="17.83203125" style="3" customWidth="1"/>
    <col min="7" max="7" width="8.83203125" style="3" customWidth="1"/>
    <col min="8" max="8" width="5.1640625" style="3" customWidth="1"/>
    <col min="9" max="9" width="3.83203125" style="3" customWidth="1"/>
    <col min="10" max="10" width="8.83203125" style="3" customWidth="1"/>
    <col min="11" max="11" width="1.83203125" style="3" customWidth="1"/>
    <col min="12" max="12" width="2.5" style="3" customWidth="1"/>
    <col min="13" max="13" width="4.1640625" style="3" customWidth="1"/>
    <col min="14" max="16" width="11.5" style="3" customWidth="1"/>
    <col min="17" max="16384" width="10.83203125" style="3"/>
  </cols>
  <sheetData>
    <row r="1" spans="2:14" ht="6" customHeight="1" thickBot="1"/>
    <row r="2" spans="2:14" ht="6" customHeight="1">
      <c r="B2" s="69"/>
      <c r="C2" s="70"/>
      <c r="D2" s="70"/>
      <c r="E2" s="70"/>
      <c r="F2" s="70"/>
      <c r="G2" s="70"/>
      <c r="H2" s="70"/>
      <c r="I2" s="70"/>
      <c r="J2" s="70"/>
      <c r="K2" s="71"/>
    </row>
    <row r="3" spans="2:14" ht="23">
      <c r="B3" s="72"/>
      <c r="C3" s="73" t="s">
        <v>4</v>
      </c>
      <c r="D3" s="74"/>
      <c r="E3" s="75"/>
      <c r="F3" s="130"/>
      <c r="G3" s="76" t="s">
        <v>3</v>
      </c>
      <c r="H3" s="76"/>
      <c r="I3" s="76"/>
      <c r="K3" s="77"/>
      <c r="L3" s="1"/>
    </row>
    <row r="4" spans="2:14" ht="23">
      <c r="B4" s="72"/>
      <c r="C4" s="78"/>
      <c r="D4" s="79"/>
      <c r="E4" s="80"/>
      <c r="F4" s="81" t="s">
        <v>31</v>
      </c>
      <c r="G4" s="82">
        <v>40</v>
      </c>
      <c r="H4" s="205" t="s">
        <v>61</v>
      </c>
      <c r="I4" s="205"/>
      <c r="K4" s="77"/>
      <c r="L4" s="1"/>
    </row>
    <row r="5" spans="2:14" ht="6" customHeight="1">
      <c r="B5" s="72"/>
      <c r="C5" s="83"/>
      <c r="D5" s="9"/>
      <c r="E5" s="9"/>
      <c r="F5" s="9"/>
      <c r="G5" s="9"/>
      <c r="H5" s="84"/>
      <c r="I5" s="85"/>
      <c r="J5" s="86"/>
      <c r="K5" s="77"/>
      <c r="L5" s="1"/>
    </row>
    <row r="6" spans="2:14" ht="4" customHeight="1">
      <c r="B6" s="72"/>
      <c r="C6" s="78"/>
      <c r="D6" s="87"/>
      <c r="E6" s="87"/>
      <c r="F6" s="116"/>
      <c r="G6" s="117"/>
      <c r="H6" s="117"/>
      <c r="I6" s="117"/>
      <c r="J6" s="118"/>
      <c r="K6" s="88"/>
    </row>
    <row r="7" spans="2:14" ht="15">
      <c r="B7" s="72"/>
      <c r="C7" s="207" t="s">
        <v>0</v>
      </c>
      <c r="D7" s="207"/>
      <c r="E7" s="207"/>
      <c r="F7" s="119" t="str">
        <f>IF(E14="","",VLOOKUP(E14,CLIENTS!A$2:G$41,2,FALSE))</f>
        <v>LEROY MERLIN</v>
      </c>
      <c r="G7" s="113" t="str">
        <f>IF(E14="","",VLOOKUP(E14,CLIENTS!A$2:G$41,3,FALSE))</f>
        <v>SERVICE</v>
      </c>
      <c r="I7" s="128"/>
      <c r="J7" s="129"/>
      <c r="K7" s="88"/>
    </row>
    <row r="8" spans="2:14" ht="15">
      <c r="B8" s="72"/>
      <c r="C8" s="207" t="s">
        <v>1</v>
      </c>
      <c r="D8" s="208"/>
      <c r="E8" s="208"/>
      <c r="F8" s="122" t="str">
        <f>IF(E14="","",VLOOKUP(E14,CLIENTS!A$2:G$41,6,FALSE))</f>
        <v>Avennue général de Gaule</v>
      </c>
      <c r="G8" s="111"/>
      <c r="H8" s="111"/>
      <c r="I8" s="120"/>
      <c r="J8" s="121"/>
      <c r="K8" s="88"/>
    </row>
    <row r="9" spans="2:14" ht="15">
      <c r="B9" s="72"/>
      <c r="C9" s="209" t="s">
        <v>5</v>
      </c>
      <c r="D9" s="208"/>
      <c r="E9" s="208"/>
      <c r="F9" s="123">
        <f>IF(E14="","",VLOOKUP(E14,CLIENTS!A$2:G$41,5,FALSE))</f>
        <v>78500</v>
      </c>
      <c r="G9" s="87" t="str">
        <f>IF(E14="","",VLOOKUP(E14,CLIENTS!A$2:G$41,4,FALSE))</f>
        <v>Bordeaux</v>
      </c>
      <c r="H9" s="87"/>
      <c r="I9" s="120"/>
      <c r="J9" s="121"/>
      <c r="K9" s="88"/>
    </row>
    <row r="10" spans="2:14" ht="15">
      <c r="B10" s="72"/>
      <c r="C10" s="210" t="s">
        <v>77</v>
      </c>
      <c r="D10" s="210"/>
      <c r="E10" s="210"/>
      <c r="F10" s="124" t="str">
        <f>IF(E14="","",VLOOKUP(E14,CLIENTS!A$2:G$41,7,FALSE))</f>
        <v>02 56 62 34 00</v>
      </c>
      <c r="G10" s="112"/>
      <c r="H10" s="112"/>
      <c r="I10" s="120"/>
      <c r="J10" s="121"/>
      <c r="K10" s="88"/>
    </row>
    <row r="11" spans="2:14" ht="4" customHeight="1">
      <c r="B11" s="72"/>
      <c r="C11" s="89"/>
      <c r="D11" s="87"/>
      <c r="E11" s="87"/>
      <c r="F11" s="125"/>
      <c r="G11" s="126"/>
      <c r="H11" s="126"/>
      <c r="I11" s="126"/>
      <c r="J11" s="127"/>
      <c r="K11" s="88"/>
    </row>
    <row r="12" spans="2:14" ht="4" customHeight="1">
      <c r="B12" s="72"/>
      <c r="C12" s="89"/>
      <c r="D12" s="87"/>
      <c r="E12" s="87"/>
      <c r="F12" s="131"/>
      <c r="G12" s="87"/>
      <c r="H12" s="87"/>
      <c r="I12" s="87"/>
      <c r="J12" s="87"/>
      <c r="K12" s="88"/>
    </row>
    <row r="13" spans="2:14" ht="6" customHeight="1">
      <c r="B13" s="72"/>
      <c r="C13" s="116"/>
      <c r="D13" s="117"/>
      <c r="E13" s="117"/>
      <c r="F13" s="132" t="s">
        <v>68</v>
      </c>
      <c r="G13" s="117"/>
      <c r="H13" s="117"/>
      <c r="I13" s="117"/>
      <c r="J13" s="118"/>
      <c r="K13" s="88"/>
    </row>
    <row r="14" spans="2:14" ht="15">
      <c r="B14" s="90"/>
      <c r="C14" s="133"/>
      <c r="D14" s="134" t="s">
        <v>10</v>
      </c>
      <c r="E14" s="135" t="s">
        <v>79</v>
      </c>
      <c r="F14" s="120"/>
      <c r="G14" s="91" t="s">
        <v>6</v>
      </c>
      <c r="H14" s="211">
        <f ca="1">TODAY()</f>
        <v>42973</v>
      </c>
      <c r="I14" s="211"/>
      <c r="J14" s="212"/>
      <c r="K14" s="88"/>
      <c r="N14" s="4"/>
    </row>
    <row r="15" spans="2:14" ht="6" customHeight="1">
      <c r="B15" s="90"/>
      <c r="C15" s="136"/>
      <c r="D15" s="134"/>
      <c r="E15" s="131"/>
      <c r="F15" s="131"/>
      <c r="G15" s="131"/>
      <c r="H15" s="131"/>
      <c r="I15" s="131"/>
      <c r="J15" s="121"/>
      <c r="K15" s="88"/>
      <c r="N15" s="4"/>
    </row>
    <row r="16" spans="2:14" ht="15">
      <c r="B16" s="90"/>
      <c r="C16" s="136"/>
      <c r="D16" s="134" t="s">
        <v>62</v>
      </c>
      <c r="E16" s="135" t="s">
        <v>16</v>
      </c>
      <c r="F16" s="120"/>
      <c r="G16" s="91" t="s">
        <v>7</v>
      </c>
      <c r="H16" s="213">
        <v>42973</v>
      </c>
      <c r="I16" s="213"/>
      <c r="J16" s="214"/>
      <c r="K16" s="88"/>
    </row>
    <row r="17" spans="1:11" s="173" customFormat="1" ht="6" customHeight="1">
      <c r="B17" s="72"/>
      <c r="C17" s="174"/>
      <c r="D17" s="175"/>
      <c r="E17" s="176"/>
      <c r="F17" s="126"/>
      <c r="G17" s="177"/>
      <c r="H17" s="178"/>
      <c r="I17" s="178"/>
      <c r="J17" s="127"/>
      <c r="K17" s="179"/>
    </row>
    <row r="18" spans="1:11" s="173" customFormat="1" ht="6" customHeight="1">
      <c r="B18" s="72"/>
      <c r="K18" s="179"/>
    </row>
    <row r="19" spans="1:11" s="173" customFormat="1" ht="15">
      <c r="B19" s="72"/>
      <c r="C19" s="180" t="s">
        <v>8</v>
      </c>
      <c r="D19" s="181" t="s">
        <v>2</v>
      </c>
      <c r="E19" s="182"/>
      <c r="F19" s="182"/>
      <c r="G19" s="183" t="s">
        <v>40</v>
      </c>
      <c r="H19" s="184" t="s">
        <v>13</v>
      </c>
      <c r="I19" s="185" t="s">
        <v>60</v>
      </c>
      <c r="J19" s="186" t="s">
        <v>63</v>
      </c>
      <c r="K19" s="179"/>
    </row>
    <row r="20" spans="1:11" ht="6" customHeight="1">
      <c r="B20" s="90"/>
      <c r="C20" s="92"/>
      <c r="D20" s="92"/>
      <c r="E20" s="92"/>
      <c r="F20" s="92"/>
      <c r="G20" s="92"/>
      <c r="H20" s="93"/>
      <c r="I20" s="94"/>
      <c r="J20" s="94"/>
      <c r="K20" s="88"/>
    </row>
    <row r="21" spans="1:11">
      <c r="A21" s="95"/>
      <c r="B21" s="90"/>
      <c r="C21" s="114"/>
      <c r="D21" s="96" t="str">
        <f>IFERROR(VLOOKUP(C21,PAR!$A$2:$N$300,4,FALSE)," ")</f>
        <v xml:space="preserve"> </v>
      </c>
      <c r="E21" s="97"/>
      <c r="F21" s="97"/>
      <c r="G21" s="153" t="str">
        <f>IFERROR(VLOOKUP(C21,PAR!$A$2:$N$300,13,FALSE)," ")</f>
        <v xml:space="preserve"> </v>
      </c>
      <c r="H21" s="155"/>
      <c r="I21" s="156" t="str">
        <f>IFERROR(VLOOKUP(C21,PAR!$A$2:$N$300,12,FALSE)," ")</f>
        <v xml:space="preserve"> </v>
      </c>
      <c r="J21" s="152" t="str">
        <f>IFERROR(H21*G21," ")</f>
        <v xml:space="preserve"> </v>
      </c>
      <c r="K21" s="88"/>
    </row>
    <row r="22" spans="1:11">
      <c r="A22" s="95"/>
      <c r="B22" s="90"/>
      <c r="C22" s="114"/>
      <c r="D22" s="96" t="str">
        <f>IFERROR(VLOOKUP(C22,PAR!$A$2:$N$300,4,FALSE)," ")</f>
        <v xml:space="preserve"> </v>
      </c>
      <c r="E22" s="97"/>
      <c r="F22" s="97"/>
      <c r="G22" s="153" t="str">
        <f>IFERROR(VLOOKUP(C22,PAR!$A$2:$N$300,13,FALSE)," ")</f>
        <v xml:space="preserve"> </v>
      </c>
      <c r="H22" s="155"/>
      <c r="I22" s="156" t="str">
        <f>IFERROR(VLOOKUP(C22,PAR!$A$2:$N$300,12,FALSE)," ")</f>
        <v xml:space="preserve"> </v>
      </c>
      <c r="J22" s="152" t="str">
        <f t="shared" ref="J22:J54" si="0">IFERROR(H22*G22," ")</f>
        <v xml:space="preserve"> </v>
      </c>
      <c r="K22" s="88"/>
    </row>
    <row r="23" spans="1:11">
      <c r="A23" s="95"/>
      <c r="B23" s="90"/>
      <c r="C23" s="114"/>
      <c r="D23" s="96" t="str">
        <f>IFERROR(VLOOKUP(C23,PAR!$A$2:$N$300,4,FALSE)," ")</f>
        <v xml:space="preserve"> </v>
      </c>
      <c r="E23" s="97"/>
      <c r="F23" s="97"/>
      <c r="G23" s="153" t="str">
        <f>IFERROR(VLOOKUP(C23,PAR!$A$2:$N$300,13,FALSE)," ")</f>
        <v xml:space="preserve"> </v>
      </c>
      <c r="H23" s="155"/>
      <c r="I23" s="156" t="str">
        <f>IFERROR(VLOOKUP(C23,PAR!$A$2:$N$300,12,FALSE)," ")</f>
        <v xml:space="preserve"> </v>
      </c>
      <c r="J23" s="152" t="str">
        <f t="shared" si="0"/>
        <v xml:space="preserve"> </v>
      </c>
      <c r="K23" s="88"/>
    </row>
    <row r="24" spans="1:11">
      <c r="A24" s="95"/>
      <c r="B24" s="90"/>
      <c r="C24" s="114"/>
      <c r="D24" s="96" t="str">
        <f>IFERROR(VLOOKUP(C24,PAR!$A$2:$N$300,4,FALSE)," ")</f>
        <v xml:space="preserve"> </v>
      </c>
      <c r="E24" s="97"/>
      <c r="F24" s="97"/>
      <c r="G24" s="153" t="str">
        <f>IFERROR(VLOOKUP(C24,PAR!$A$2:$N$300,13,FALSE)," ")</f>
        <v xml:space="preserve"> </v>
      </c>
      <c r="H24" s="155"/>
      <c r="I24" s="156" t="str">
        <f>IFERROR(VLOOKUP(C24,PAR!$A$2:$N$300,12,FALSE)," ")</f>
        <v xml:space="preserve"> </v>
      </c>
      <c r="J24" s="152" t="str">
        <f t="shared" si="0"/>
        <v xml:space="preserve"> </v>
      </c>
      <c r="K24" s="88"/>
    </row>
    <row r="25" spans="1:11">
      <c r="A25" s="95"/>
      <c r="B25" s="90"/>
      <c r="C25" s="114"/>
      <c r="D25" s="96" t="str">
        <f>IFERROR(VLOOKUP(C25,PAR!$A$2:$N$300,4,FALSE)," ")</f>
        <v xml:space="preserve"> </v>
      </c>
      <c r="E25" s="97"/>
      <c r="F25" s="97"/>
      <c r="G25" s="153" t="str">
        <f>IFERROR(VLOOKUP(C25,PAR!$A$2:$N$300,13,FALSE)," ")</f>
        <v xml:space="preserve"> </v>
      </c>
      <c r="H25" s="155"/>
      <c r="I25" s="156" t="str">
        <f>IFERROR(VLOOKUP(C25,PAR!$A$2:$N$300,12,FALSE)," ")</f>
        <v xml:space="preserve"> </v>
      </c>
      <c r="J25" s="152" t="str">
        <f t="shared" si="0"/>
        <v xml:space="preserve"> </v>
      </c>
      <c r="K25" s="88"/>
    </row>
    <row r="26" spans="1:11">
      <c r="A26" s="98"/>
      <c r="B26" s="90"/>
      <c r="C26" s="114"/>
      <c r="D26" s="96" t="str">
        <f>IFERROR(VLOOKUP(C26,PAR!$A$2:$N$300,4,FALSE)," ")</f>
        <v xml:space="preserve"> </v>
      </c>
      <c r="E26" s="97"/>
      <c r="F26" s="97"/>
      <c r="G26" s="153" t="str">
        <f>IFERROR(VLOOKUP(C26,PAR!$A$2:$N$300,13,FALSE)," ")</f>
        <v xml:space="preserve"> </v>
      </c>
      <c r="H26" s="155"/>
      <c r="I26" s="156" t="str">
        <f>IFERROR(VLOOKUP(C26,PAR!$A$2:$N$300,12,FALSE)," ")</f>
        <v xml:space="preserve"> </v>
      </c>
      <c r="J26" s="152" t="str">
        <f t="shared" si="0"/>
        <v xml:space="preserve"> </v>
      </c>
      <c r="K26" s="88"/>
    </row>
    <row r="27" spans="1:11">
      <c r="A27" s="95"/>
      <c r="B27" s="90"/>
      <c r="C27" s="114"/>
      <c r="D27" s="96" t="str">
        <f>IFERROR(VLOOKUP(C27,PAR!$A$2:$N$300,4,FALSE)," ")</f>
        <v xml:space="preserve"> </v>
      </c>
      <c r="E27" s="97"/>
      <c r="F27" s="97"/>
      <c r="G27" s="153" t="str">
        <f>IFERROR(VLOOKUP(C27,PAR!$A$2:$N$300,13,FALSE)," ")</f>
        <v xml:space="preserve"> </v>
      </c>
      <c r="H27" s="155"/>
      <c r="I27" s="156" t="str">
        <f>IFERROR(VLOOKUP(C27,PAR!$A$2:$N$300,12,FALSE)," ")</f>
        <v xml:space="preserve"> </v>
      </c>
      <c r="J27" s="152" t="str">
        <f t="shared" si="0"/>
        <v xml:space="preserve"> </v>
      </c>
      <c r="K27" s="88"/>
    </row>
    <row r="28" spans="1:11">
      <c r="A28" s="95"/>
      <c r="B28" s="90"/>
      <c r="C28" s="114"/>
      <c r="D28" s="96" t="str">
        <f>IFERROR(VLOOKUP(C28,PAR!$A$2:$N$300,4,FALSE)," ")</f>
        <v xml:space="preserve"> </v>
      </c>
      <c r="E28" s="97"/>
      <c r="F28" s="97"/>
      <c r="G28" s="153" t="str">
        <f>IFERROR(VLOOKUP(C28,PAR!$A$2:$N$300,13,FALSE)," ")</f>
        <v xml:space="preserve"> </v>
      </c>
      <c r="H28" s="155"/>
      <c r="I28" s="156" t="str">
        <f>IFERROR(VLOOKUP(C28,PAR!$A$2:$N$300,12,FALSE)," ")</f>
        <v xml:space="preserve"> </v>
      </c>
      <c r="J28" s="152" t="str">
        <f t="shared" si="0"/>
        <v xml:space="preserve"> </v>
      </c>
      <c r="K28" s="88"/>
    </row>
    <row r="29" spans="1:11">
      <c r="A29" s="95"/>
      <c r="B29" s="90"/>
      <c r="C29" s="114"/>
      <c r="D29" s="96" t="str">
        <f>IFERROR(VLOOKUP(C29,PAR!$A$2:$N$300,4,FALSE)," ")</f>
        <v xml:space="preserve"> </v>
      </c>
      <c r="E29" s="97"/>
      <c r="F29" s="97"/>
      <c r="G29" s="153" t="str">
        <f>IFERROR(VLOOKUP(C29,PAR!$A$2:$N$300,13,FALSE)," ")</f>
        <v xml:space="preserve"> </v>
      </c>
      <c r="H29" s="155"/>
      <c r="I29" s="156" t="str">
        <f>IFERROR(VLOOKUP(C29,PAR!$A$2:$N$300,12,FALSE)," ")</f>
        <v xml:space="preserve"> </v>
      </c>
      <c r="J29" s="152" t="str">
        <f t="shared" si="0"/>
        <v xml:space="preserve"> </v>
      </c>
      <c r="K29" s="88"/>
    </row>
    <row r="30" spans="1:11">
      <c r="A30" s="95"/>
      <c r="B30" s="90"/>
      <c r="C30" s="114"/>
      <c r="D30" s="96" t="str">
        <f>IFERROR(VLOOKUP(C30,PAR!$A$2:$N$300,4,FALSE)," ")</f>
        <v xml:space="preserve"> </v>
      </c>
      <c r="E30" s="97"/>
      <c r="F30" s="97"/>
      <c r="G30" s="153" t="str">
        <f>IFERROR(VLOOKUP(C30,PAR!$A$2:$N$300,13,FALSE)," ")</f>
        <v xml:space="preserve"> </v>
      </c>
      <c r="H30" s="155"/>
      <c r="I30" s="156" t="str">
        <f>IFERROR(VLOOKUP(C30,PAR!$A$2:$N$300,12,FALSE)," ")</f>
        <v xml:space="preserve"> </v>
      </c>
      <c r="J30" s="152" t="str">
        <f t="shared" si="0"/>
        <v xml:space="preserve"> </v>
      </c>
      <c r="K30" s="88"/>
    </row>
    <row r="31" spans="1:11">
      <c r="A31" s="95"/>
      <c r="B31" s="90"/>
      <c r="C31" s="114"/>
      <c r="D31" s="96" t="str">
        <f>IFERROR(VLOOKUP(C31,PAR!$A$2:$N$300,4,FALSE)," ")</f>
        <v xml:space="preserve"> </v>
      </c>
      <c r="E31" s="97"/>
      <c r="F31" s="97"/>
      <c r="G31" s="153" t="str">
        <f>IFERROR(VLOOKUP(C31,PAR!$A$2:$N$300,13,FALSE)," ")</f>
        <v xml:space="preserve"> </v>
      </c>
      <c r="H31" s="155"/>
      <c r="I31" s="156" t="str">
        <f>IFERROR(VLOOKUP(C31,PAR!$A$2:$N$300,12,FALSE)," ")</f>
        <v xml:space="preserve"> </v>
      </c>
      <c r="J31" s="152" t="str">
        <f t="shared" si="0"/>
        <v xml:space="preserve"> </v>
      </c>
      <c r="K31" s="88"/>
    </row>
    <row r="32" spans="1:11">
      <c r="A32" s="95"/>
      <c r="B32" s="90"/>
      <c r="C32" s="114"/>
      <c r="D32" s="96" t="str">
        <f>IFERROR(VLOOKUP(C32,PAR!$A$2:$N$300,4,FALSE)," ")</f>
        <v xml:space="preserve"> </v>
      </c>
      <c r="E32" s="97"/>
      <c r="F32" s="97"/>
      <c r="G32" s="153" t="str">
        <f>IFERROR(VLOOKUP(C32,PAR!$A$2:$N$300,13,FALSE)," ")</f>
        <v xml:space="preserve"> </v>
      </c>
      <c r="H32" s="155"/>
      <c r="I32" s="156" t="str">
        <f>IFERROR(VLOOKUP(C32,PAR!$A$2:$N$300,12,FALSE)," ")</f>
        <v xml:space="preserve"> </v>
      </c>
      <c r="J32" s="152" t="str">
        <f t="shared" si="0"/>
        <v xml:space="preserve"> </v>
      </c>
      <c r="K32" s="88"/>
    </row>
    <row r="33" spans="1:11">
      <c r="A33" s="95"/>
      <c r="B33" s="90"/>
      <c r="C33" s="114"/>
      <c r="D33" s="96" t="str">
        <f>IFERROR(VLOOKUP(C33,PAR!$A$2:$N$300,4,FALSE)," ")</f>
        <v xml:space="preserve"> </v>
      </c>
      <c r="E33" s="97"/>
      <c r="F33" s="97"/>
      <c r="G33" s="153" t="str">
        <f>IFERROR(VLOOKUP(C33,PAR!$A$2:$N$300,13,FALSE)," ")</f>
        <v xml:space="preserve"> </v>
      </c>
      <c r="H33" s="155"/>
      <c r="I33" s="156" t="str">
        <f>IFERROR(VLOOKUP(C33,PAR!$A$2:$N$300,12,FALSE)," ")</f>
        <v xml:space="preserve"> </v>
      </c>
      <c r="J33" s="152" t="str">
        <f t="shared" si="0"/>
        <v xml:space="preserve"> </v>
      </c>
      <c r="K33" s="88"/>
    </row>
    <row r="34" spans="1:11">
      <c r="A34" s="95"/>
      <c r="B34" s="90"/>
      <c r="C34" s="114"/>
      <c r="D34" s="96" t="str">
        <f>IFERROR(VLOOKUP(C34,PAR!$A$2:$N$300,4,FALSE)," ")</f>
        <v xml:space="preserve"> </v>
      </c>
      <c r="E34" s="97"/>
      <c r="F34" s="97"/>
      <c r="G34" s="153" t="str">
        <f>IFERROR(VLOOKUP(C34,PAR!$A$2:$N$300,13,FALSE)," ")</f>
        <v xml:space="preserve"> </v>
      </c>
      <c r="H34" s="155"/>
      <c r="I34" s="156" t="str">
        <f>IFERROR(VLOOKUP(C34,PAR!$A$2:$N$300,12,FALSE)," ")</f>
        <v xml:space="preserve"> </v>
      </c>
      <c r="J34" s="152" t="str">
        <f t="shared" si="0"/>
        <v xml:space="preserve"> </v>
      </c>
      <c r="K34" s="88"/>
    </row>
    <row r="35" spans="1:11">
      <c r="A35" s="95"/>
      <c r="B35" s="90"/>
      <c r="C35" s="114"/>
      <c r="D35" s="96" t="str">
        <f>IFERROR(VLOOKUP(C35,PAR!$A$2:$N$300,4,FALSE)," ")</f>
        <v xml:space="preserve"> </v>
      </c>
      <c r="E35" s="97"/>
      <c r="F35" s="97"/>
      <c r="G35" s="153" t="str">
        <f>IFERROR(VLOOKUP(C35,PAR!$A$2:$N$300,13,FALSE)," ")</f>
        <v xml:space="preserve"> </v>
      </c>
      <c r="H35" s="155"/>
      <c r="I35" s="156" t="str">
        <f>IFERROR(VLOOKUP(C35,PAR!$A$2:$N$300,12,FALSE)," ")</f>
        <v xml:space="preserve"> </v>
      </c>
      <c r="J35" s="152" t="str">
        <f t="shared" si="0"/>
        <v xml:space="preserve"> </v>
      </c>
      <c r="K35" s="88"/>
    </row>
    <row r="36" spans="1:11">
      <c r="A36" s="95"/>
      <c r="B36" s="90"/>
      <c r="C36" s="114"/>
      <c r="D36" s="96" t="str">
        <f>IFERROR(VLOOKUP(C36,PAR!$A$2:$N$300,4,FALSE)," ")</f>
        <v xml:space="preserve"> </v>
      </c>
      <c r="E36" s="97"/>
      <c r="F36" s="97"/>
      <c r="G36" s="153" t="str">
        <f>IFERROR(VLOOKUP(C36,PAR!$A$2:$N$300,13,FALSE)," ")</f>
        <v xml:space="preserve"> </v>
      </c>
      <c r="H36" s="155"/>
      <c r="I36" s="156" t="str">
        <f>IFERROR(VLOOKUP(C36,PAR!$A$2:$N$300,12,FALSE)," ")</f>
        <v xml:space="preserve"> </v>
      </c>
      <c r="J36" s="152" t="str">
        <f t="shared" si="0"/>
        <v xml:space="preserve"> </v>
      </c>
      <c r="K36" s="88"/>
    </row>
    <row r="37" spans="1:11">
      <c r="A37" s="95"/>
      <c r="B37" s="90"/>
      <c r="C37" s="114"/>
      <c r="D37" s="96" t="str">
        <f>IFERROR(VLOOKUP(C37,PAR!$A$2:$N$300,4,FALSE)," ")</f>
        <v xml:space="preserve"> </v>
      </c>
      <c r="E37" s="97"/>
      <c r="F37" s="97"/>
      <c r="G37" s="153" t="str">
        <f>IFERROR(VLOOKUP(C37,PAR!$A$2:$N$300,13,FALSE)," ")</f>
        <v xml:space="preserve"> </v>
      </c>
      <c r="H37" s="155"/>
      <c r="I37" s="156" t="str">
        <f>IFERROR(VLOOKUP(C37,PAR!$A$2:$N$300,12,FALSE)," ")</f>
        <v xml:space="preserve"> </v>
      </c>
      <c r="J37" s="152" t="str">
        <f t="shared" si="0"/>
        <v xml:space="preserve"> </v>
      </c>
      <c r="K37" s="88"/>
    </row>
    <row r="38" spans="1:11">
      <c r="A38" s="95"/>
      <c r="B38" s="90"/>
      <c r="C38" s="114"/>
      <c r="D38" s="96" t="str">
        <f>IFERROR(VLOOKUP(C38,PAR!$A$2:$N$300,4,FALSE)," ")</f>
        <v xml:space="preserve"> </v>
      </c>
      <c r="E38" s="97"/>
      <c r="F38" s="97"/>
      <c r="G38" s="153" t="str">
        <f>IFERROR(VLOOKUP(C38,PAR!$A$2:$N$300,13,FALSE)," ")</f>
        <v xml:space="preserve"> </v>
      </c>
      <c r="H38" s="155"/>
      <c r="I38" s="156" t="str">
        <f>IFERROR(VLOOKUP(C38,PAR!$A$2:$N$300,12,FALSE)," ")</f>
        <v xml:space="preserve"> </v>
      </c>
      <c r="J38" s="152" t="str">
        <f t="shared" si="0"/>
        <v xml:space="preserve"> </v>
      </c>
      <c r="K38" s="88"/>
    </row>
    <row r="39" spans="1:11">
      <c r="A39" s="95"/>
      <c r="B39" s="90"/>
      <c r="C39" s="114"/>
      <c r="D39" s="96" t="str">
        <f>IFERROR(VLOOKUP(C39,PAR!$A$2:$N$300,4,FALSE)," ")</f>
        <v xml:space="preserve"> </v>
      </c>
      <c r="E39" s="97"/>
      <c r="F39" s="97"/>
      <c r="G39" s="153" t="str">
        <f>IFERROR(VLOOKUP(C39,PAR!$A$2:$N$300,13,FALSE)," ")</f>
        <v xml:space="preserve"> </v>
      </c>
      <c r="H39" s="155"/>
      <c r="I39" s="156" t="str">
        <f>IFERROR(VLOOKUP(C39,PAR!$A$2:$N$300,12,FALSE)," ")</f>
        <v xml:space="preserve"> </v>
      </c>
      <c r="J39" s="152" t="str">
        <f t="shared" si="0"/>
        <v xml:space="preserve"> </v>
      </c>
      <c r="K39" s="88"/>
    </row>
    <row r="40" spans="1:11">
      <c r="A40" s="95"/>
      <c r="B40" s="90"/>
      <c r="C40" s="114"/>
      <c r="D40" s="96" t="str">
        <f>IFERROR(VLOOKUP(C40,PAR!$A$2:$N$300,4,FALSE)," ")</f>
        <v xml:space="preserve"> </v>
      </c>
      <c r="E40" s="97"/>
      <c r="F40" s="97"/>
      <c r="G40" s="153" t="str">
        <f>IFERROR(VLOOKUP(C40,PAR!$A$2:$N$300,13,FALSE)," ")</f>
        <v xml:space="preserve"> </v>
      </c>
      <c r="H40" s="155"/>
      <c r="I40" s="156" t="str">
        <f>IFERROR(VLOOKUP(C40,PAR!$A$2:$N$300,12,FALSE)," ")</f>
        <v xml:space="preserve"> </v>
      </c>
      <c r="J40" s="152" t="str">
        <f t="shared" si="0"/>
        <v xml:space="preserve"> </v>
      </c>
      <c r="K40" s="88"/>
    </row>
    <row r="41" spans="1:11">
      <c r="A41" s="95"/>
      <c r="B41" s="90"/>
      <c r="C41" s="114"/>
      <c r="D41" s="96" t="str">
        <f>IFERROR(VLOOKUP(C41,PAR!$A$2:$N$300,4,FALSE)," ")</f>
        <v xml:space="preserve"> </v>
      </c>
      <c r="E41" s="97"/>
      <c r="F41" s="97"/>
      <c r="G41" s="153" t="str">
        <f>IFERROR(VLOOKUP(C41,PAR!$A$2:$N$300,13,FALSE)," ")</f>
        <v xml:space="preserve"> </v>
      </c>
      <c r="H41" s="155"/>
      <c r="I41" s="156" t="str">
        <f>IFERROR(VLOOKUP(C41,PAR!$A$2:$N$300,12,FALSE)," ")</f>
        <v xml:space="preserve"> </v>
      </c>
      <c r="J41" s="152" t="str">
        <f t="shared" si="0"/>
        <v xml:space="preserve"> </v>
      </c>
      <c r="K41" s="88"/>
    </row>
    <row r="42" spans="1:11">
      <c r="A42" s="95"/>
      <c r="B42" s="90"/>
      <c r="C42" s="114"/>
      <c r="D42" s="96" t="str">
        <f>IFERROR(VLOOKUP(C42,PAR!$A$2:$N$300,4,FALSE)," ")</f>
        <v xml:space="preserve"> </v>
      </c>
      <c r="E42" s="97"/>
      <c r="F42" s="97"/>
      <c r="G42" s="153" t="str">
        <f>IFERROR(VLOOKUP(C42,PAR!$A$2:$N$300,13,FALSE)," ")</f>
        <v xml:space="preserve"> </v>
      </c>
      <c r="H42" s="155"/>
      <c r="I42" s="156" t="str">
        <f>IFERROR(VLOOKUP(C42,PAR!$A$2:$N$300,12,FALSE)," ")</f>
        <v xml:space="preserve"> </v>
      </c>
      <c r="J42" s="152" t="str">
        <f t="shared" si="0"/>
        <v xml:space="preserve"> </v>
      </c>
      <c r="K42" s="88"/>
    </row>
    <row r="43" spans="1:11">
      <c r="A43" s="95"/>
      <c r="B43" s="90"/>
      <c r="C43" s="114"/>
      <c r="D43" s="96" t="str">
        <f>IFERROR(VLOOKUP(C43,PAR!$A$2:$N$300,4,FALSE)," ")</f>
        <v xml:space="preserve"> </v>
      </c>
      <c r="E43" s="97"/>
      <c r="F43" s="97"/>
      <c r="G43" s="153" t="str">
        <f>IFERROR(VLOOKUP(C43,PAR!$A$2:$N$300,13,FALSE)," ")</f>
        <v xml:space="preserve"> </v>
      </c>
      <c r="H43" s="155"/>
      <c r="I43" s="156" t="str">
        <f>IFERROR(VLOOKUP(C43,PAR!$A$2:$N$300,12,FALSE)," ")</f>
        <v xml:space="preserve"> </v>
      </c>
      <c r="J43" s="152" t="str">
        <f t="shared" si="0"/>
        <v xml:space="preserve"> </v>
      </c>
      <c r="K43" s="88"/>
    </row>
    <row r="44" spans="1:11">
      <c r="A44" s="95"/>
      <c r="B44" s="90"/>
      <c r="C44" s="114"/>
      <c r="D44" s="96" t="str">
        <f>IFERROR(VLOOKUP(C44,PAR!$A$2:$N$300,4,FALSE)," ")</f>
        <v xml:space="preserve"> </v>
      </c>
      <c r="E44" s="97"/>
      <c r="F44" s="97"/>
      <c r="G44" s="153" t="str">
        <f>IFERROR(VLOOKUP(C44,PAR!$A$2:$N$300,13,FALSE)," ")</f>
        <v xml:space="preserve"> </v>
      </c>
      <c r="H44" s="155"/>
      <c r="I44" s="156" t="str">
        <f>IFERROR(VLOOKUP(C44,PAR!$A$2:$N$300,12,FALSE)," ")</f>
        <v xml:space="preserve"> </v>
      </c>
      <c r="J44" s="152" t="str">
        <f t="shared" si="0"/>
        <v xml:space="preserve"> </v>
      </c>
      <c r="K44" s="88"/>
    </row>
    <row r="45" spans="1:11">
      <c r="A45" s="95"/>
      <c r="B45" s="90"/>
      <c r="C45" s="114"/>
      <c r="D45" s="96" t="str">
        <f>IFERROR(VLOOKUP(C45,PAR!$A$2:$N$300,4,FALSE)," ")</f>
        <v xml:space="preserve"> </v>
      </c>
      <c r="E45" s="97"/>
      <c r="F45" s="97"/>
      <c r="G45" s="153" t="str">
        <f>IFERROR(VLOOKUP(C45,PAR!$A$2:$N$300,13,FALSE)," ")</f>
        <v xml:space="preserve"> </v>
      </c>
      <c r="H45" s="155"/>
      <c r="I45" s="156" t="str">
        <f>IFERROR(VLOOKUP(C45,PAR!$A$2:$N$300,12,FALSE)," ")</f>
        <v xml:space="preserve"> </v>
      </c>
      <c r="J45" s="152" t="str">
        <f t="shared" si="0"/>
        <v xml:space="preserve"> </v>
      </c>
      <c r="K45" s="88"/>
    </row>
    <row r="46" spans="1:11">
      <c r="A46" s="95"/>
      <c r="B46" s="90"/>
      <c r="C46" s="114"/>
      <c r="D46" s="96" t="str">
        <f>IFERROR(VLOOKUP(C46,PAR!$A$2:$N$300,4,FALSE)," ")</f>
        <v xml:space="preserve"> </v>
      </c>
      <c r="E46" s="97"/>
      <c r="F46" s="97"/>
      <c r="G46" s="153" t="str">
        <f>IFERROR(VLOOKUP(C46,PAR!$A$2:$N$300,13,FALSE)," ")</f>
        <v xml:space="preserve"> </v>
      </c>
      <c r="H46" s="155"/>
      <c r="I46" s="156" t="str">
        <f>IFERROR(VLOOKUP(C46,PAR!$A$2:$N$300,12,FALSE)," ")</f>
        <v xml:space="preserve"> </v>
      </c>
      <c r="J46" s="152" t="str">
        <f t="shared" si="0"/>
        <v xml:space="preserve"> </v>
      </c>
      <c r="K46" s="88"/>
    </row>
    <row r="47" spans="1:11">
      <c r="A47" s="95"/>
      <c r="B47" s="90"/>
      <c r="C47" s="114"/>
      <c r="D47" s="96" t="str">
        <f>IFERROR(VLOOKUP(C47,PAR!$A$2:$N$300,4,FALSE)," ")</f>
        <v xml:space="preserve"> </v>
      </c>
      <c r="E47" s="97"/>
      <c r="F47" s="97"/>
      <c r="G47" s="153" t="str">
        <f>IFERROR(VLOOKUP(C47,PAR!$A$2:$N$300,13,FALSE)," ")</f>
        <v xml:space="preserve"> </v>
      </c>
      <c r="H47" s="155"/>
      <c r="I47" s="156" t="str">
        <f>IFERROR(VLOOKUP(C47,PAR!$A$2:$N$300,12,FALSE)," ")</f>
        <v xml:space="preserve"> </v>
      </c>
      <c r="J47" s="152" t="str">
        <f t="shared" si="0"/>
        <v xml:space="preserve"> </v>
      </c>
      <c r="K47" s="88"/>
    </row>
    <row r="48" spans="1:11">
      <c r="A48" s="95"/>
      <c r="B48" s="90"/>
      <c r="C48" s="114"/>
      <c r="D48" s="96" t="str">
        <f>IFERROR(VLOOKUP(C48,PAR!$A$2:$N$300,4,FALSE)," ")</f>
        <v xml:space="preserve"> </v>
      </c>
      <c r="E48" s="97"/>
      <c r="F48" s="97"/>
      <c r="G48" s="153" t="str">
        <f>IFERROR(VLOOKUP(C48,PAR!$A$2:$N$300,13,FALSE)," ")</f>
        <v xml:space="preserve"> </v>
      </c>
      <c r="H48" s="155"/>
      <c r="I48" s="156" t="str">
        <f>IFERROR(VLOOKUP(C48,PAR!$A$2:$N$300,12,FALSE)," ")</f>
        <v xml:space="preserve"> </v>
      </c>
      <c r="J48" s="152" t="str">
        <f t="shared" si="0"/>
        <v xml:space="preserve"> </v>
      </c>
      <c r="K48" s="88"/>
    </row>
    <row r="49" spans="1:13">
      <c r="A49" s="95"/>
      <c r="B49" s="90"/>
      <c r="C49" s="114"/>
      <c r="D49" s="96" t="str">
        <f>IFERROR(VLOOKUP(C49,PAR!$A$2:$N$300,4,FALSE)," ")</f>
        <v xml:space="preserve"> </v>
      </c>
      <c r="E49" s="97"/>
      <c r="F49" s="97"/>
      <c r="G49" s="153" t="str">
        <f>IFERROR(VLOOKUP(C49,PAR!$A$2:$N$300,13,FALSE)," ")</f>
        <v xml:space="preserve"> </v>
      </c>
      <c r="H49" s="155"/>
      <c r="I49" s="156" t="str">
        <f>IFERROR(VLOOKUP(C49,PAR!$A$2:$N$300,12,FALSE)," ")</f>
        <v xml:space="preserve"> </v>
      </c>
      <c r="J49" s="152" t="str">
        <f t="shared" si="0"/>
        <v xml:space="preserve"> </v>
      </c>
      <c r="K49" s="88"/>
    </row>
    <row r="50" spans="1:13">
      <c r="A50" s="95"/>
      <c r="B50" s="90"/>
      <c r="C50" s="114"/>
      <c r="D50" s="96" t="str">
        <f>IFERROR(VLOOKUP(C50,PAR!$A$2:$N$300,4,FALSE)," ")</f>
        <v xml:space="preserve"> </v>
      </c>
      <c r="E50" s="97"/>
      <c r="F50" s="97"/>
      <c r="G50" s="153" t="str">
        <f>IFERROR(VLOOKUP(C50,PAR!$A$2:$N$300,13,FALSE)," ")</f>
        <v xml:space="preserve"> </v>
      </c>
      <c r="H50" s="155"/>
      <c r="I50" s="156" t="str">
        <f>IFERROR(VLOOKUP(C50,PAR!$A$2:$N$300,12,FALSE)," ")</f>
        <v xml:space="preserve"> </v>
      </c>
      <c r="J50" s="152" t="str">
        <f t="shared" si="0"/>
        <v xml:space="preserve"> </v>
      </c>
      <c r="K50" s="88"/>
    </row>
    <row r="51" spans="1:13">
      <c r="A51" s="95"/>
      <c r="B51" s="90"/>
      <c r="C51" s="114"/>
      <c r="D51" s="96" t="str">
        <f>IFERROR(VLOOKUP(C51,PAR!$A$2:$N$300,4,FALSE)," ")</f>
        <v xml:space="preserve"> </v>
      </c>
      <c r="E51" s="97"/>
      <c r="F51" s="97"/>
      <c r="G51" s="153" t="str">
        <f>IFERROR(VLOOKUP(C51,PAR!$A$2:$N$300,13,FALSE)," ")</f>
        <v xml:space="preserve"> </v>
      </c>
      <c r="H51" s="155"/>
      <c r="I51" s="156" t="str">
        <f>IFERROR(VLOOKUP(C51,PAR!$A$2:$N$300,12,FALSE)," ")</f>
        <v xml:space="preserve"> </v>
      </c>
      <c r="J51" s="152" t="str">
        <f t="shared" si="0"/>
        <v xml:space="preserve"> </v>
      </c>
      <c r="K51" s="88"/>
    </row>
    <row r="52" spans="1:13">
      <c r="A52" s="95"/>
      <c r="B52" s="90"/>
      <c r="C52" s="114"/>
      <c r="D52" s="96" t="str">
        <f>IFERROR(VLOOKUP(C52,PAR!$A$2:$N$300,4,FALSE)," ")</f>
        <v xml:space="preserve"> </v>
      </c>
      <c r="E52" s="97"/>
      <c r="F52" s="97"/>
      <c r="G52" s="153" t="str">
        <f>IFERROR(VLOOKUP(C52,PAR!$A$2:$N$300,13,FALSE)," ")</f>
        <v xml:space="preserve"> </v>
      </c>
      <c r="H52" s="155"/>
      <c r="I52" s="156" t="str">
        <f>IFERROR(VLOOKUP(C52,PAR!$A$2:$N$300,12,FALSE)," ")</f>
        <v xml:space="preserve"> </v>
      </c>
      <c r="J52" s="152" t="str">
        <f t="shared" si="0"/>
        <v xml:space="preserve"> </v>
      </c>
      <c r="K52" s="88"/>
    </row>
    <row r="53" spans="1:13">
      <c r="A53" s="98"/>
      <c r="B53" s="90"/>
      <c r="C53" s="114"/>
      <c r="D53" s="96" t="str">
        <f>IFERROR(VLOOKUP(C53,PAR!$A$2:$N$300,4,FALSE)," ")</f>
        <v xml:space="preserve"> </v>
      </c>
      <c r="E53" s="97"/>
      <c r="F53" s="97"/>
      <c r="G53" s="153" t="str">
        <f>IFERROR(VLOOKUP(C53,PAR!$A$2:$N$300,13,FALSE)," ")</f>
        <v xml:space="preserve"> </v>
      </c>
      <c r="H53" s="155"/>
      <c r="I53" s="156" t="str">
        <f>IFERROR(VLOOKUP(C53,PAR!$A$2:$N$300,12,FALSE)," ")</f>
        <v xml:space="preserve"> </v>
      </c>
      <c r="J53" s="152" t="str">
        <f t="shared" si="0"/>
        <v xml:space="preserve"> </v>
      </c>
      <c r="K53" s="88"/>
    </row>
    <row r="54" spans="1:13">
      <c r="A54" s="98"/>
      <c r="B54" s="90"/>
      <c r="C54" s="114"/>
      <c r="D54" s="96" t="str">
        <f>IFERROR(VLOOKUP(C54,PAR!$A$2:$N$300,4,FALSE)," ")</f>
        <v xml:space="preserve"> </v>
      </c>
      <c r="E54" s="97"/>
      <c r="F54" s="97"/>
      <c r="G54" s="153" t="str">
        <f>IFERROR(VLOOKUP(C54,PAR!$A$2:$N$300,13,FALSE)," ")</f>
        <v xml:space="preserve"> </v>
      </c>
      <c r="H54" s="155"/>
      <c r="I54" s="156" t="str">
        <f>IFERROR(VLOOKUP(C54,PAR!$A$2:$N$300,12,FALSE)," ")</f>
        <v xml:space="preserve"> </v>
      </c>
      <c r="J54" s="152" t="str">
        <f t="shared" si="0"/>
        <v xml:space="preserve"> </v>
      </c>
      <c r="K54" s="88"/>
    </row>
    <row r="55" spans="1:13">
      <c r="B55" s="90"/>
      <c r="C55" s="115"/>
      <c r="D55" s="99"/>
      <c r="E55" s="99"/>
      <c r="F55" s="99"/>
      <c r="G55" s="194" t="s">
        <v>69</v>
      </c>
      <c r="H55" s="191">
        <f>SUM(H21:H54)</f>
        <v>0</v>
      </c>
      <c r="I55" s="190" t="str">
        <f>IF(H55="","","(UV)")</f>
        <v>(UV)</v>
      </c>
      <c r="J55" s="192">
        <f>SUM(J21:J54)</f>
        <v>0</v>
      </c>
      <c r="K55" s="88"/>
    </row>
    <row r="56" spans="1:13" ht="15" customHeight="1">
      <c r="B56" s="90"/>
      <c r="C56" s="206" t="s">
        <v>11</v>
      </c>
      <c r="D56" s="206"/>
      <c r="E56" s="206"/>
      <c r="F56" s="204" t="s">
        <v>64</v>
      </c>
      <c r="G56" s="204"/>
      <c r="H56" s="188">
        <f>SUM(H21:H54)</f>
        <v>0</v>
      </c>
      <c r="I56" s="189" t="str">
        <f>IF(H56="","","(UV)")</f>
        <v>(UV)</v>
      </c>
      <c r="J56" s="187">
        <f>SUM(J21:J54)</f>
        <v>0</v>
      </c>
      <c r="K56" s="88"/>
      <c r="M56" s="2"/>
    </row>
    <row r="57" spans="1:13" ht="15" customHeight="1">
      <c r="B57" s="90"/>
      <c r="C57" s="203" t="s">
        <v>73</v>
      </c>
      <c r="D57" s="203"/>
      <c r="E57" s="101"/>
      <c r="F57" s="101"/>
      <c r="G57" s="100"/>
      <c r="H57" s="102"/>
      <c r="I57" s="103"/>
      <c r="J57" s="104"/>
      <c r="K57" s="88"/>
      <c r="M57" s="2"/>
    </row>
    <row r="58" spans="1:13" ht="13" customHeight="1">
      <c r="B58" s="90"/>
      <c r="I58" s="106"/>
      <c r="J58" s="151" t="s">
        <v>43</v>
      </c>
      <c r="K58" s="88"/>
    </row>
    <row r="59" spans="1:13" ht="6" customHeight="1">
      <c r="B59" s="90"/>
      <c r="C59" s="105"/>
      <c r="D59" s="99"/>
      <c r="E59" s="99"/>
      <c r="F59" s="99"/>
      <c r="G59" s="99"/>
      <c r="H59" s="107"/>
      <c r="I59" s="107"/>
      <c r="J59" s="107"/>
      <c r="K59" s="88"/>
    </row>
    <row r="60" spans="1:13" ht="20" customHeight="1">
      <c r="B60" s="90"/>
      <c r="C60" s="200" t="s">
        <v>9</v>
      </c>
      <c r="D60" s="201"/>
      <c r="E60" s="201"/>
      <c r="F60" s="201"/>
      <c r="G60" s="201"/>
      <c r="H60" s="201"/>
      <c r="I60" s="201"/>
      <c r="J60" s="202"/>
      <c r="K60" s="88"/>
    </row>
    <row r="61" spans="1:13" ht="6" customHeight="1" thickBot="1">
      <c r="B61" s="108"/>
      <c r="C61" s="109"/>
      <c r="D61" s="109"/>
      <c r="E61" s="109"/>
      <c r="F61" s="109"/>
      <c r="G61" s="109"/>
      <c r="H61" s="109"/>
      <c r="I61" s="109"/>
      <c r="J61" s="109"/>
      <c r="K61" s="110"/>
    </row>
  </sheetData>
  <sheetProtection selectLockedCells="1"/>
  <mergeCells count="11">
    <mergeCell ref="C60:J60"/>
    <mergeCell ref="C57:D57"/>
    <mergeCell ref="F56:G56"/>
    <mergeCell ref="H4:I4"/>
    <mergeCell ref="C56:E56"/>
    <mergeCell ref="C7:E7"/>
    <mergeCell ref="C8:E8"/>
    <mergeCell ref="C9:E9"/>
    <mergeCell ref="C10:E10"/>
    <mergeCell ref="H14:J14"/>
    <mergeCell ref="H16:J16"/>
  </mergeCells>
  <phoneticPr fontId="8" type="noConversion"/>
  <conditionalFormatting sqref="E14 E16 H14 H16 C57">
    <cfRule type="containsBlanks" dxfId="68" priority="109">
      <formula>LEN(TRIM(C14))=0</formula>
    </cfRule>
  </conditionalFormatting>
  <conditionalFormatting sqref="G4">
    <cfRule type="containsBlanks" dxfId="67" priority="105">
      <formula>LEN(TRIM(G4))=0</formula>
    </cfRule>
  </conditionalFormatting>
  <conditionalFormatting sqref="H4">
    <cfRule type="containsBlanks" dxfId="66" priority="76">
      <formula>LEN(TRIM(H4))=0</formula>
    </cfRule>
  </conditionalFormatting>
  <dataValidations count="2">
    <dataValidation allowBlank="1" showInputMessage="1" sqref="C21:C54"/>
    <dataValidation type="list" allowBlank="1" showInputMessage="1" sqref="E14">
      <formula1>CODECLIENT</formula1>
    </dataValidation>
  </dataValidations>
  <pageMargins left="0.25" right="0.25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locked="0" defaultSize="0" print="0" autoFill="0" autoPict="0" macro="[0]!Sauvegarde">
                <anchor moveWithCells="1" sizeWithCells="1">
                  <from>
                    <xdr:col>5</xdr:col>
                    <xdr:colOff>152400</xdr:colOff>
                    <xdr:row>56</xdr:row>
                    <xdr:rowOff>101600</xdr:rowOff>
                  </from>
                  <to>
                    <xdr:col>5</xdr:col>
                    <xdr:colOff>1346200</xdr:colOff>
                    <xdr:row>58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Suppression">
                <anchor moveWithCells="1" sizeWithCells="1">
                  <from>
                    <xdr:col>6</xdr:col>
                    <xdr:colOff>139700</xdr:colOff>
                    <xdr:row>56</xdr:row>
                    <xdr:rowOff>114300</xdr:rowOff>
                  </from>
                  <to>
                    <xdr:col>8</xdr:col>
                    <xdr:colOff>266700</xdr:colOff>
                    <xdr:row>58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5" name="Button 12">
              <controlPr locked="0" defaultSize="0" print="0" autoFill="0" autoPict="0" macro="[0]!Feuil1.nouvellepage">
                <anchor moveWithCells="1" sizeWithCells="1">
                  <from>
                    <xdr:col>4</xdr:col>
                    <xdr:colOff>165100</xdr:colOff>
                    <xdr:row>56</xdr:row>
                    <xdr:rowOff>114300</xdr:rowOff>
                  </from>
                  <to>
                    <xdr:col>5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BASE'!$C$1:$C$3</xm:f>
          </x14:formula1>
          <xm:sqref>C10</xm:sqref>
        </x14:dataValidation>
        <x14:dataValidation type="list" allowBlank="1" showInputMessage="1">
          <x14:formula1>
            <xm:f>'DATA BASE'!$A$1:$A$5</xm:f>
          </x14:formula1>
          <xm:sqref>C57</xm:sqref>
        </x14:dataValidation>
        <x14:dataValidation type="list" allowBlank="1" showInputMessage="1">
          <x14:formula1>
            <xm:f>'DATA BASE'!$B$1:$B$6</xm:f>
          </x14:formula1>
          <xm:sqref>E16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rgb="FF80FF00"/>
  </sheetPr>
  <dimension ref="A1:N61"/>
  <sheetViews>
    <sheetView showGridLines="0" topLeftCell="A7" zoomScale="75" zoomScaleNormal="75" zoomScalePageLayoutView="75" workbookViewId="0">
      <selection activeCell="Q18" sqref="Q18"/>
    </sheetView>
  </sheetViews>
  <sheetFormatPr baseColWidth="10" defaultRowHeight="13" x14ac:dyDescent="0"/>
  <cols>
    <col min="1" max="1" width="1" style="3" customWidth="1"/>
    <col min="2" max="2" width="1.83203125" style="3" customWidth="1"/>
    <col min="3" max="3" width="8.83203125" style="3" customWidth="1"/>
    <col min="4" max="4" width="16.83203125" style="3" customWidth="1"/>
    <col min="5" max="6" width="17.83203125" style="3" customWidth="1"/>
    <col min="7" max="7" width="8.83203125" style="3" customWidth="1"/>
    <col min="8" max="8" width="5.1640625" style="3" customWidth="1"/>
    <col min="9" max="9" width="3.83203125" style="3" customWidth="1"/>
    <col min="10" max="10" width="8.83203125" style="3" customWidth="1"/>
    <col min="11" max="11" width="1.83203125" style="3" customWidth="1"/>
    <col min="12" max="12" width="2.5" style="3" customWidth="1"/>
    <col min="13" max="13" width="4.1640625" style="3" customWidth="1"/>
    <col min="14" max="16" width="11.5" style="3" customWidth="1"/>
    <col min="17" max="16384" width="10.83203125" style="3"/>
  </cols>
  <sheetData>
    <row r="1" spans="2:14" ht="6" customHeight="1" thickBot="1"/>
    <row r="2" spans="2:14" ht="6" customHeight="1">
      <c r="B2" s="69"/>
      <c r="C2" s="70"/>
      <c r="D2" s="70"/>
      <c r="E2" s="70"/>
      <c r="F2" s="70"/>
      <c r="G2" s="70"/>
      <c r="H2" s="70"/>
      <c r="I2" s="70"/>
      <c r="J2" s="70"/>
      <c r="K2" s="71"/>
    </row>
    <row r="3" spans="2:14" ht="23">
      <c r="B3" s="72"/>
      <c r="C3" s="73" t="s">
        <v>4</v>
      </c>
      <c r="D3" s="74"/>
      <c r="E3" s="75"/>
      <c r="F3" s="130"/>
      <c r="G3" s="76" t="s">
        <v>12</v>
      </c>
      <c r="H3" s="76"/>
      <c r="I3" s="76"/>
      <c r="K3" s="77"/>
      <c r="L3" s="1"/>
    </row>
    <row r="4" spans="2:14" ht="23">
      <c r="B4" s="72"/>
      <c r="C4" s="78"/>
      <c r="D4" s="79"/>
      <c r="E4" s="80"/>
      <c r="F4" s="81" t="s">
        <v>30</v>
      </c>
      <c r="G4" s="196">
        <f>'Bon de Commande'!G4</f>
        <v>40</v>
      </c>
      <c r="H4" s="218" t="str">
        <f>'Bon de Commande'!H4:I4</f>
        <v>/ 2017</v>
      </c>
      <c r="I4" s="218"/>
      <c r="K4" s="77"/>
      <c r="L4" s="1"/>
    </row>
    <row r="5" spans="2:14" ht="6" customHeight="1">
      <c r="B5" s="72"/>
      <c r="C5" s="83"/>
      <c r="D5" s="9"/>
      <c r="E5" s="9"/>
      <c r="F5" s="9"/>
      <c r="G5" s="9"/>
      <c r="H5" s="84"/>
      <c r="I5" s="85"/>
      <c r="J5" s="86"/>
      <c r="K5" s="77"/>
      <c r="L5" s="1"/>
    </row>
    <row r="6" spans="2:14" ht="4" customHeight="1">
      <c r="B6" s="72"/>
      <c r="C6" s="78"/>
      <c r="D6" s="87"/>
      <c r="E6" s="87"/>
      <c r="F6" s="116"/>
      <c r="G6" s="117"/>
      <c r="H6" s="117"/>
      <c r="I6" s="117"/>
      <c r="J6" s="118"/>
      <c r="K6" s="88"/>
    </row>
    <row r="7" spans="2:14" ht="15">
      <c r="B7" s="72"/>
      <c r="C7" s="207" t="s">
        <v>0</v>
      </c>
      <c r="D7" s="207"/>
      <c r="E7" s="207"/>
      <c r="F7" s="119" t="str">
        <f>'Bon de Commande'!$F$7</f>
        <v>LEROY MERLIN</v>
      </c>
      <c r="G7" s="113" t="str">
        <f>'Bon de Commande'!$G$7</f>
        <v>SERVICE</v>
      </c>
      <c r="I7" s="128"/>
      <c r="J7" s="129"/>
      <c r="K7" s="88"/>
    </row>
    <row r="8" spans="2:14" ht="15">
      <c r="B8" s="72"/>
      <c r="C8" s="207" t="s">
        <v>1</v>
      </c>
      <c r="D8" s="208"/>
      <c r="E8" s="208"/>
      <c r="F8" s="122" t="str">
        <f>'Bon de Commande'!$F$8</f>
        <v>Avennue général de Gaule</v>
      </c>
      <c r="G8" s="111"/>
      <c r="H8" s="111"/>
      <c r="I8" s="120"/>
      <c r="J8" s="121"/>
      <c r="K8" s="88"/>
    </row>
    <row r="9" spans="2:14" ht="15">
      <c r="B9" s="72"/>
      <c r="C9" s="209" t="s">
        <v>5</v>
      </c>
      <c r="D9" s="208"/>
      <c r="E9" s="208"/>
      <c r="F9" s="123">
        <f>'Bon de Commande'!$F$9</f>
        <v>78500</v>
      </c>
      <c r="G9" s="87" t="str">
        <f>'Bon de Commande'!$G$9</f>
        <v>Bordeaux</v>
      </c>
      <c r="H9" s="87"/>
      <c r="I9" s="120"/>
      <c r="J9" s="121"/>
      <c r="K9" s="88"/>
    </row>
    <row r="10" spans="2:14" ht="15">
      <c r="B10" s="72"/>
      <c r="C10" s="210" t="str">
        <f>'Bon de Commande'!C10:E10</f>
        <v>Nom.Prénom@a2c-memoiredessaveurs.fr</v>
      </c>
      <c r="D10" s="210"/>
      <c r="E10" s="210"/>
      <c r="F10" s="124" t="str">
        <f>'Bon de Commande'!$F$10</f>
        <v>02 56 62 34 00</v>
      </c>
      <c r="G10" s="112"/>
      <c r="H10" s="112"/>
      <c r="I10" s="120"/>
      <c r="J10" s="121"/>
      <c r="K10" s="88"/>
    </row>
    <row r="11" spans="2:14" ht="4" customHeight="1">
      <c r="B11" s="72"/>
      <c r="C11" s="89"/>
      <c r="D11" s="87"/>
      <c r="E11" s="87"/>
      <c r="F11" s="125"/>
      <c r="G11" s="126"/>
      <c r="H11" s="126"/>
      <c r="I11" s="126"/>
      <c r="J11" s="127"/>
      <c r="K11" s="88"/>
    </row>
    <row r="12" spans="2:14" ht="4" customHeight="1">
      <c r="B12" s="72"/>
      <c r="C12" s="89"/>
      <c r="D12" s="87"/>
      <c r="E12" s="87"/>
      <c r="F12" s="131"/>
      <c r="G12" s="87"/>
      <c r="H12" s="87"/>
      <c r="I12" s="87"/>
      <c r="J12" s="87"/>
      <c r="K12" s="88"/>
    </row>
    <row r="13" spans="2:14" ht="6" customHeight="1">
      <c r="B13" s="72"/>
      <c r="C13" s="116"/>
      <c r="D13" s="117"/>
      <c r="E13" s="117"/>
      <c r="F13" s="132"/>
      <c r="G13" s="117"/>
      <c r="H13" s="117"/>
      <c r="I13" s="117"/>
      <c r="J13" s="118"/>
      <c r="K13" s="88"/>
    </row>
    <row r="14" spans="2:14" ht="15">
      <c r="B14" s="90"/>
      <c r="C14" s="133"/>
      <c r="D14" s="134" t="s">
        <v>10</v>
      </c>
      <c r="E14" s="135" t="str">
        <f>IF('Bon de Commande'!E14="","",'Bon de Commande'!E14)</f>
        <v>001LER</v>
      </c>
      <c r="F14" s="120"/>
      <c r="G14" s="91" t="s">
        <v>6</v>
      </c>
      <c r="H14" s="211">
        <f ca="1">TODAY()</f>
        <v>42973</v>
      </c>
      <c r="I14" s="211"/>
      <c r="J14" s="212"/>
      <c r="K14" s="88"/>
      <c r="N14" s="4"/>
    </row>
    <row r="15" spans="2:14" ht="6" customHeight="1">
      <c r="B15" s="90"/>
      <c r="C15" s="136"/>
      <c r="D15" s="134"/>
      <c r="E15" s="131"/>
      <c r="F15" s="131"/>
      <c r="G15" s="131"/>
      <c r="H15" s="131"/>
      <c r="I15" s="131"/>
      <c r="J15" s="121"/>
      <c r="K15" s="88"/>
      <c r="N15" s="4"/>
    </row>
    <row r="16" spans="2:14" ht="15">
      <c r="B16" s="90"/>
      <c r="C16" s="136"/>
      <c r="D16" s="134" t="s">
        <v>62</v>
      </c>
      <c r="E16" s="135" t="str">
        <f>IF('Bon de Commande'!E16="","",'Bon de Commande'!E16)</f>
        <v>Chronofood</v>
      </c>
      <c r="F16" s="120"/>
      <c r="G16" s="91" t="s">
        <v>7</v>
      </c>
      <c r="H16" s="213">
        <f>IF('Bon de Commande'!H16:J16="","",'Bon de Commande'!H16:J16)</f>
        <v>42973</v>
      </c>
      <c r="I16" s="213"/>
      <c r="J16" s="214"/>
      <c r="K16" s="88"/>
    </row>
    <row r="17" spans="1:11" ht="6" customHeight="1">
      <c r="B17" s="90"/>
      <c r="C17" s="137"/>
      <c r="D17" s="138"/>
      <c r="E17" s="139"/>
      <c r="F17" s="140"/>
      <c r="G17" s="141"/>
      <c r="H17" s="142"/>
      <c r="I17" s="142"/>
      <c r="J17" s="143"/>
      <c r="K17" s="88"/>
    </row>
    <row r="18" spans="1:11" ht="6" customHeight="1">
      <c r="B18" s="90"/>
      <c r="K18" s="88"/>
    </row>
    <row r="19" spans="1:11" ht="15">
      <c r="B19" s="90"/>
      <c r="C19" s="144" t="s">
        <v>8</v>
      </c>
      <c r="D19" s="145" t="s">
        <v>2</v>
      </c>
      <c r="E19" s="146"/>
      <c r="F19" s="146"/>
      <c r="G19" s="147" t="s">
        <v>40</v>
      </c>
      <c r="H19" s="148" t="s">
        <v>13</v>
      </c>
      <c r="I19" s="149" t="s">
        <v>60</v>
      </c>
      <c r="J19" s="150" t="s">
        <v>63</v>
      </c>
      <c r="K19" s="88"/>
    </row>
    <row r="20" spans="1:11" ht="6" customHeight="1">
      <c r="B20" s="90"/>
      <c r="C20" s="92"/>
      <c r="D20" s="92"/>
      <c r="E20" s="92"/>
      <c r="F20" s="92"/>
      <c r="G20" s="92"/>
      <c r="H20" s="93"/>
      <c r="I20" s="94"/>
      <c r="J20" s="94"/>
      <c r="K20" s="88"/>
    </row>
    <row r="21" spans="1:11">
      <c r="A21" s="95"/>
      <c r="B21" s="171" t="str">
        <f>IFERROR((VLOOKUP(C21,PAR!$A$2:$N$300,8,FALSE)*H21)," ")</f>
        <v xml:space="preserve"> </v>
      </c>
      <c r="C21" s="114" t="str">
        <f>IF('Bon de Commande'!$C21="","",'Bon de Commande'!$C21)</f>
        <v/>
      </c>
      <c r="D21" s="96" t="str">
        <f>IFERROR(VLOOKUP(C21,PAR!$A$2:$N$300,4,FALSE)," ")</f>
        <v xml:space="preserve"> </v>
      </c>
      <c r="E21" s="97"/>
      <c r="F21" s="97"/>
      <c r="G21" s="153" t="str">
        <f>IFERROR(VLOOKUP(C21,PAR!$A$2:$N$300,14,FALSE)," ")</f>
        <v xml:space="preserve"> </v>
      </c>
      <c r="H21" s="155" t="str">
        <f>IF('Bon de Commande'!$H21="","",'Bon de Commande'!$H21)</f>
        <v/>
      </c>
      <c r="I21" s="156" t="str">
        <f>IFERROR(VLOOKUP(C21,PAR!$A$2:$N$300,12,FALSE)," ")</f>
        <v xml:space="preserve"> </v>
      </c>
      <c r="J21" s="152" t="str">
        <f>IFERROR(H21*G21," ")</f>
        <v xml:space="preserve"> </v>
      </c>
      <c r="K21" s="172"/>
    </row>
    <row r="22" spans="1:11">
      <c r="A22" s="95"/>
      <c r="B22" s="171" t="str">
        <f>IFERROR((VLOOKUP(C22,PAR!$A$2:$N$300,8,FALSE)*H22)," ")</f>
        <v xml:space="preserve"> </v>
      </c>
      <c r="C22" s="114" t="str">
        <f>IF('Bon de Commande'!$C22="","",'Bon de Commande'!$C22)</f>
        <v/>
      </c>
      <c r="D22" s="96" t="str">
        <f>IFERROR(VLOOKUP(C22,PAR!$A$2:$N$300,4,FALSE)," ")</f>
        <v xml:space="preserve"> </v>
      </c>
      <c r="E22" s="97"/>
      <c r="F22" s="97"/>
      <c r="G22" s="153" t="str">
        <f>IFERROR(VLOOKUP(C22,PAR!$A$2:$N$300,14,FALSE)," ")</f>
        <v xml:space="preserve"> </v>
      </c>
      <c r="H22" s="155" t="str">
        <f>IF('Bon de Commande'!$H22="","",'Bon de Commande'!$H22)</f>
        <v/>
      </c>
      <c r="I22" s="156" t="str">
        <f>IFERROR(VLOOKUP(C22,PAR!$A$2:$N$300,12,FALSE)," ")</f>
        <v xml:space="preserve"> </v>
      </c>
      <c r="J22" s="152" t="str">
        <f t="shared" ref="J22:J54" si="0">IFERROR(H22*G22," ")</f>
        <v xml:space="preserve"> </v>
      </c>
      <c r="K22" s="172"/>
    </row>
    <row r="23" spans="1:11">
      <c r="A23" s="95"/>
      <c r="B23" s="171" t="str">
        <f>IFERROR((VLOOKUP(C23,PAR!$A$2:$N$300,8,FALSE)*H23)," ")</f>
        <v xml:space="preserve"> </v>
      </c>
      <c r="C23" s="114" t="str">
        <f>IF('Bon de Commande'!$C23="","",'Bon de Commande'!$C23)</f>
        <v/>
      </c>
      <c r="D23" s="96" t="str">
        <f>IFERROR(VLOOKUP(C23,PAR!$A$2:$N$300,4,FALSE)," ")</f>
        <v xml:space="preserve"> </v>
      </c>
      <c r="E23" s="97"/>
      <c r="F23" s="97"/>
      <c r="G23" s="153" t="str">
        <f>IFERROR(VLOOKUP(C23,PAR!$A$2:$N$300,14,FALSE)," ")</f>
        <v xml:space="preserve"> </v>
      </c>
      <c r="H23" s="155" t="str">
        <f>IF('Bon de Commande'!$H23="","",'Bon de Commande'!$H23)</f>
        <v/>
      </c>
      <c r="I23" s="156" t="str">
        <f>IFERROR(VLOOKUP(C23,PAR!$A$2:$N$300,12,FALSE)," ")</f>
        <v xml:space="preserve"> </v>
      </c>
      <c r="J23" s="152" t="str">
        <f t="shared" si="0"/>
        <v xml:space="preserve"> </v>
      </c>
      <c r="K23" s="172"/>
    </row>
    <row r="24" spans="1:11">
      <c r="A24" s="95"/>
      <c r="B24" s="171" t="str">
        <f>IFERROR((VLOOKUP(C24,PAR!$A$2:$N$300,8,FALSE)*H24)," ")</f>
        <v xml:space="preserve"> </v>
      </c>
      <c r="C24" s="114" t="str">
        <f>IF('Bon de Commande'!$C24="","",'Bon de Commande'!$C24)</f>
        <v/>
      </c>
      <c r="D24" s="96" t="str">
        <f>IFERROR(VLOOKUP(C24,PAR!$A$2:$N$300,4,FALSE)," ")</f>
        <v xml:space="preserve"> </v>
      </c>
      <c r="E24" s="97"/>
      <c r="F24" s="97"/>
      <c r="G24" s="153" t="str">
        <f>IFERROR(VLOOKUP(C24,PAR!$A$2:$N$300,14,FALSE)," ")</f>
        <v xml:space="preserve"> </v>
      </c>
      <c r="H24" s="155" t="str">
        <f>IF('Bon de Commande'!$H24="","",'Bon de Commande'!$H24)</f>
        <v/>
      </c>
      <c r="I24" s="156" t="str">
        <f>IFERROR(VLOOKUP(C24,PAR!$A$2:$N$300,12,FALSE)," ")</f>
        <v xml:space="preserve"> </v>
      </c>
      <c r="J24" s="152" t="str">
        <f t="shared" si="0"/>
        <v xml:space="preserve"> </v>
      </c>
      <c r="K24" s="172"/>
    </row>
    <row r="25" spans="1:11">
      <c r="A25" s="95"/>
      <c r="B25" s="171" t="str">
        <f>IFERROR((VLOOKUP(C25,PAR!$A$2:$N$300,8,FALSE)*H25)," ")</f>
        <v xml:space="preserve"> </v>
      </c>
      <c r="C25" s="114" t="str">
        <f>IF('Bon de Commande'!$C25="","",'Bon de Commande'!$C25)</f>
        <v/>
      </c>
      <c r="D25" s="96" t="str">
        <f>IFERROR(VLOOKUP(C25,PAR!$A$2:$N$300,4,FALSE)," ")</f>
        <v xml:space="preserve"> </v>
      </c>
      <c r="E25" s="97"/>
      <c r="F25" s="97"/>
      <c r="G25" s="153" t="str">
        <f>IFERROR(VLOOKUP(C25,PAR!$A$2:$N$300,14,FALSE)," ")</f>
        <v xml:space="preserve"> </v>
      </c>
      <c r="H25" s="155" t="str">
        <f>IF('Bon de Commande'!$H25="","",'Bon de Commande'!$H25)</f>
        <v/>
      </c>
      <c r="I25" s="156" t="str">
        <f>IFERROR(VLOOKUP(C25,PAR!$A$2:$N$300,12,FALSE)," ")</f>
        <v xml:space="preserve"> </v>
      </c>
      <c r="J25" s="152" t="str">
        <f t="shared" si="0"/>
        <v xml:space="preserve"> </v>
      </c>
      <c r="K25" s="172"/>
    </row>
    <row r="26" spans="1:11">
      <c r="A26" s="98"/>
      <c r="B26" s="171" t="str">
        <f>IFERROR((VLOOKUP(C26,PAR!$A$2:$N$300,8,FALSE)*H26)," ")</f>
        <v xml:space="preserve"> </v>
      </c>
      <c r="C26" s="114" t="str">
        <f>IF('Bon de Commande'!$C26="","",'Bon de Commande'!$C26)</f>
        <v/>
      </c>
      <c r="D26" s="96" t="str">
        <f>IFERROR(VLOOKUP(C26,PAR!$A$2:$N$300,4,FALSE)," ")</f>
        <v xml:space="preserve"> </v>
      </c>
      <c r="E26" s="97"/>
      <c r="F26" s="97"/>
      <c r="G26" s="153" t="str">
        <f>IFERROR(VLOOKUP(C26,PAR!$A$2:$N$300,14,FALSE)," ")</f>
        <v xml:space="preserve"> </v>
      </c>
      <c r="H26" s="155" t="str">
        <f>IF('Bon de Commande'!$H26="","",'Bon de Commande'!$H26)</f>
        <v/>
      </c>
      <c r="I26" s="156" t="str">
        <f>IFERROR(VLOOKUP(C26,PAR!$A$2:$N$300,12,FALSE)," ")</f>
        <v xml:space="preserve"> </v>
      </c>
      <c r="J26" s="152" t="str">
        <f t="shared" si="0"/>
        <v xml:space="preserve"> </v>
      </c>
      <c r="K26" s="172"/>
    </row>
    <row r="27" spans="1:11">
      <c r="A27" s="95"/>
      <c r="B27" s="171" t="str">
        <f>IFERROR((VLOOKUP(C27,PAR!$A$2:$N$300,8,FALSE)*H27)," ")</f>
        <v xml:space="preserve"> </v>
      </c>
      <c r="C27" s="114" t="str">
        <f>IF('Bon de Commande'!$C27="","",'Bon de Commande'!$C27)</f>
        <v/>
      </c>
      <c r="D27" s="96" t="str">
        <f>IFERROR(VLOOKUP(C27,PAR!$A$2:$N$300,4,FALSE)," ")</f>
        <v xml:space="preserve"> </v>
      </c>
      <c r="E27" s="97"/>
      <c r="F27" s="97"/>
      <c r="G27" s="153" t="str">
        <f>IFERROR(VLOOKUP(C27,PAR!$A$2:$N$300,14,FALSE)," ")</f>
        <v xml:space="preserve"> </v>
      </c>
      <c r="H27" s="155" t="str">
        <f>IF('Bon de Commande'!$H27="","",'Bon de Commande'!$H27)</f>
        <v/>
      </c>
      <c r="I27" s="156" t="str">
        <f>IFERROR(VLOOKUP(C27,PAR!$A$2:$N$300,12,FALSE)," ")</f>
        <v xml:space="preserve"> </v>
      </c>
      <c r="J27" s="152" t="str">
        <f t="shared" si="0"/>
        <v xml:space="preserve"> </v>
      </c>
      <c r="K27" s="172"/>
    </row>
    <row r="28" spans="1:11">
      <c r="A28" s="95"/>
      <c r="B28" s="171" t="str">
        <f>IFERROR((VLOOKUP(C28,PAR!$A$2:$N$300,8,FALSE)*H28)," ")</f>
        <v xml:space="preserve"> </v>
      </c>
      <c r="C28" s="114" t="str">
        <f>IF('Bon de Commande'!$C28="","",'Bon de Commande'!$C28)</f>
        <v/>
      </c>
      <c r="D28" s="96" t="str">
        <f>IFERROR(VLOOKUP(C28,PAR!$A$2:$N$300,4,FALSE)," ")</f>
        <v xml:space="preserve"> </v>
      </c>
      <c r="E28" s="97"/>
      <c r="F28" s="97"/>
      <c r="G28" s="153" t="str">
        <f>IFERROR(VLOOKUP(C28,PAR!$A$2:$N$300,14,FALSE)," ")</f>
        <v xml:space="preserve"> </v>
      </c>
      <c r="H28" s="155" t="str">
        <f>IF('Bon de Commande'!$H28="","",'Bon de Commande'!$H28)</f>
        <v/>
      </c>
      <c r="I28" s="156" t="str">
        <f>IFERROR(VLOOKUP(C28,PAR!$A$2:$N$300,12,FALSE)," ")</f>
        <v xml:space="preserve"> </v>
      </c>
      <c r="J28" s="152" t="str">
        <f t="shared" si="0"/>
        <v xml:space="preserve"> </v>
      </c>
      <c r="K28" s="172"/>
    </row>
    <row r="29" spans="1:11">
      <c r="A29" s="95"/>
      <c r="B29" s="171" t="str">
        <f>IFERROR((VLOOKUP(C29,PAR!$A$2:$N$300,8,FALSE)*H29)," ")</f>
        <v xml:space="preserve"> </v>
      </c>
      <c r="C29" s="114" t="str">
        <f>IF('Bon de Commande'!$C29="","",'Bon de Commande'!$C29)</f>
        <v/>
      </c>
      <c r="D29" s="96" t="str">
        <f>IFERROR(VLOOKUP(C29,PAR!$A$2:$N$300,4,FALSE)," ")</f>
        <v xml:space="preserve"> </v>
      </c>
      <c r="E29" s="97"/>
      <c r="F29" s="97"/>
      <c r="G29" s="153" t="str">
        <f>IFERROR(VLOOKUP(C29,PAR!$A$2:$N$300,14,FALSE)," ")</f>
        <v xml:space="preserve"> </v>
      </c>
      <c r="H29" s="155" t="str">
        <f>IF('Bon de Commande'!$H29="","",'Bon de Commande'!$H29)</f>
        <v/>
      </c>
      <c r="I29" s="156" t="str">
        <f>IFERROR(VLOOKUP(C29,PAR!$A$2:$N$300,12,FALSE)," ")</f>
        <v xml:space="preserve"> </v>
      </c>
      <c r="J29" s="152" t="str">
        <f t="shared" si="0"/>
        <v xml:space="preserve"> </v>
      </c>
      <c r="K29" s="172"/>
    </row>
    <row r="30" spans="1:11">
      <c r="A30" s="95"/>
      <c r="B30" s="171" t="str">
        <f>IFERROR((VLOOKUP(C30,PAR!$A$2:$N$300,8,FALSE)*H30)," ")</f>
        <v xml:space="preserve"> </v>
      </c>
      <c r="C30" s="114" t="str">
        <f>IF('Bon de Commande'!$C30="","",'Bon de Commande'!$C30)</f>
        <v/>
      </c>
      <c r="D30" s="96" t="str">
        <f>IFERROR(VLOOKUP(C30,PAR!$A$2:$N$300,4,FALSE)," ")</f>
        <v xml:space="preserve"> </v>
      </c>
      <c r="E30" s="97"/>
      <c r="F30" s="97"/>
      <c r="G30" s="153" t="str">
        <f>IFERROR(VLOOKUP(C30,PAR!$A$2:$N$300,14,FALSE)," ")</f>
        <v xml:space="preserve"> </v>
      </c>
      <c r="H30" s="155" t="str">
        <f>IF('Bon de Commande'!$H30="","",'Bon de Commande'!$H30)</f>
        <v/>
      </c>
      <c r="I30" s="156" t="str">
        <f>IFERROR(VLOOKUP(C30,PAR!$A$2:$N$300,12,FALSE)," ")</f>
        <v xml:space="preserve"> </v>
      </c>
      <c r="J30" s="152" t="str">
        <f t="shared" si="0"/>
        <v xml:space="preserve"> </v>
      </c>
      <c r="K30" s="172"/>
    </row>
    <row r="31" spans="1:11">
      <c r="A31" s="95"/>
      <c r="B31" s="171" t="str">
        <f>IFERROR((VLOOKUP(C31,PAR!$A$2:$N$300,8,FALSE)*H31)," ")</f>
        <v xml:space="preserve"> </v>
      </c>
      <c r="C31" s="114" t="str">
        <f>IF('Bon de Commande'!$C31="","",'Bon de Commande'!$C31)</f>
        <v/>
      </c>
      <c r="D31" s="96" t="str">
        <f>IFERROR(VLOOKUP(C31,PAR!$A$2:$N$300,4,FALSE)," ")</f>
        <v xml:space="preserve"> </v>
      </c>
      <c r="E31" s="97"/>
      <c r="F31" s="97"/>
      <c r="G31" s="153" t="str">
        <f>IFERROR(VLOOKUP(C31,PAR!$A$2:$N$300,14,FALSE)," ")</f>
        <v xml:space="preserve"> </v>
      </c>
      <c r="H31" s="155" t="str">
        <f>IF('Bon de Commande'!$H31="","",'Bon de Commande'!$H31)</f>
        <v/>
      </c>
      <c r="I31" s="156" t="str">
        <f>IFERROR(VLOOKUP(C31,PAR!$A$2:$N$300,12,FALSE)," ")</f>
        <v xml:space="preserve"> </v>
      </c>
      <c r="J31" s="152" t="str">
        <f t="shared" si="0"/>
        <v xml:space="preserve"> </v>
      </c>
      <c r="K31" s="172"/>
    </row>
    <row r="32" spans="1:11">
      <c r="A32" s="95"/>
      <c r="B32" s="171" t="str">
        <f>IFERROR((VLOOKUP(C32,PAR!$A$2:$N$300,8,FALSE)*H32)," ")</f>
        <v xml:space="preserve"> </v>
      </c>
      <c r="C32" s="114" t="str">
        <f>IF('Bon de Commande'!$C32="","",'Bon de Commande'!$C32)</f>
        <v/>
      </c>
      <c r="D32" s="96" t="str">
        <f>IFERROR(VLOOKUP(C32,PAR!$A$2:$N$300,4,FALSE)," ")</f>
        <v xml:space="preserve"> </v>
      </c>
      <c r="E32" s="97"/>
      <c r="F32" s="97"/>
      <c r="G32" s="153" t="str">
        <f>IFERROR(VLOOKUP(C32,PAR!$A$2:$N$300,14,FALSE)," ")</f>
        <v xml:space="preserve"> </v>
      </c>
      <c r="H32" s="155" t="str">
        <f>IF('Bon de Commande'!$H32="","",'Bon de Commande'!$H32)</f>
        <v/>
      </c>
      <c r="I32" s="156" t="str">
        <f>IFERROR(VLOOKUP(C32,PAR!$A$2:$N$300,12,FALSE)," ")</f>
        <v xml:space="preserve"> </v>
      </c>
      <c r="J32" s="152" t="str">
        <f t="shared" si="0"/>
        <v xml:space="preserve"> </v>
      </c>
      <c r="K32" s="172"/>
    </row>
    <row r="33" spans="1:11">
      <c r="A33" s="95"/>
      <c r="B33" s="171" t="str">
        <f>IFERROR((VLOOKUP(C33,PAR!$A$2:$N$300,8,FALSE)*H33)," ")</f>
        <v xml:space="preserve"> </v>
      </c>
      <c r="C33" s="114" t="str">
        <f>IF('Bon de Commande'!$C33="","",'Bon de Commande'!$C33)</f>
        <v/>
      </c>
      <c r="D33" s="96" t="str">
        <f>IFERROR(VLOOKUP(C33,PAR!$A$2:$N$300,4,FALSE)," ")</f>
        <v xml:space="preserve"> </v>
      </c>
      <c r="E33" s="97"/>
      <c r="F33" s="97"/>
      <c r="G33" s="153" t="str">
        <f>IFERROR(VLOOKUP(C33,PAR!$A$2:$N$300,14,FALSE)," ")</f>
        <v xml:space="preserve"> </v>
      </c>
      <c r="H33" s="155" t="str">
        <f>IF('Bon de Commande'!$H33="","",'Bon de Commande'!$H33)</f>
        <v/>
      </c>
      <c r="I33" s="156" t="str">
        <f>IFERROR(VLOOKUP(C33,PAR!$A$2:$N$300,12,FALSE)," ")</f>
        <v xml:space="preserve"> </v>
      </c>
      <c r="J33" s="152" t="str">
        <f t="shared" si="0"/>
        <v xml:space="preserve"> </v>
      </c>
      <c r="K33" s="172"/>
    </row>
    <row r="34" spans="1:11">
      <c r="A34" s="95"/>
      <c r="B34" s="171" t="str">
        <f>IFERROR((VLOOKUP(C34,PAR!$A$2:$N$300,8,FALSE)*H34)," ")</f>
        <v xml:space="preserve"> </v>
      </c>
      <c r="C34" s="114" t="str">
        <f>IF('Bon de Commande'!$C34="","",'Bon de Commande'!$C34)</f>
        <v/>
      </c>
      <c r="D34" s="96" t="str">
        <f>IFERROR(VLOOKUP(C34,PAR!$A$2:$N$300,4,FALSE)," ")</f>
        <v xml:space="preserve"> </v>
      </c>
      <c r="E34" s="97"/>
      <c r="F34" s="97"/>
      <c r="G34" s="153" t="str">
        <f>IFERROR(VLOOKUP(C34,PAR!$A$2:$N$300,14,FALSE)," ")</f>
        <v xml:space="preserve"> </v>
      </c>
      <c r="H34" s="155" t="str">
        <f>IF('Bon de Commande'!$H34="","",'Bon de Commande'!$H34)</f>
        <v/>
      </c>
      <c r="I34" s="156" t="str">
        <f>IFERROR(VLOOKUP(C34,PAR!$A$2:$N$300,12,FALSE)," ")</f>
        <v xml:space="preserve"> </v>
      </c>
      <c r="J34" s="152" t="str">
        <f t="shared" si="0"/>
        <v xml:space="preserve"> </v>
      </c>
      <c r="K34" s="172"/>
    </row>
    <row r="35" spans="1:11">
      <c r="A35" s="95"/>
      <c r="B35" s="171" t="str">
        <f>IFERROR((VLOOKUP(C35,PAR!$A$2:$N$300,8,FALSE)*H35)," ")</f>
        <v xml:space="preserve"> </v>
      </c>
      <c r="C35" s="114" t="str">
        <f>IF('Bon de Commande'!$C35="","",'Bon de Commande'!$C35)</f>
        <v/>
      </c>
      <c r="D35" s="96" t="str">
        <f>IFERROR(VLOOKUP(C35,PAR!$A$2:$N$300,4,FALSE)," ")</f>
        <v xml:space="preserve"> </v>
      </c>
      <c r="E35" s="97"/>
      <c r="F35" s="97"/>
      <c r="G35" s="153" t="str">
        <f>IFERROR(VLOOKUP(C35,PAR!$A$2:$N$300,14,FALSE)," ")</f>
        <v xml:space="preserve"> </v>
      </c>
      <c r="H35" s="155" t="str">
        <f>IF('Bon de Commande'!$H35="","",'Bon de Commande'!$H35)</f>
        <v/>
      </c>
      <c r="I35" s="156" t="str">
        <f>IFERROR(VLOOKUP(C35,PAR!$A$2:$N$300,12,FALSE)," ")</f>
        <v xml:space="preserve"> </v>
      </c>
      <c r="J35" s="152" t="str">
        <f t="shared" si="0"/>
        <v xml:space="preserve"> </v>
      </c>
      <c r="K35" s="172"/>
    </row>
    <row r="36" spans="1:11">
      <c r="A36" s="95"/>
      <c r="B36" s="171" t="str">
        <f>IFERROR((VLOOKUP(C36,PAR!$A$2:$N$300,8,FALSE)*H36)," ")</f>
        <v xml:space="preserve"> </v>
      </c>
      <c r="C36" s="114" t="str">
        <f>IF('Bon de Commande'!$C36="","",'Bon de Commande'!$C36)</f>
        <v/>
      </c>
      <c r="D36" s="96" t="str">
        <f>IFERROR(VLOOKUP(C36,PAR!$A$2:$N$300,4,FALSE)," ")</f>
        <v xml:space="preserve"> </v>
      </c>
      <c r="E36" s="97"/>
      <c r="F36" s="97"/>
      <c r="G36" s="153" t="str">
        <f>IFERROR(VLOOKUP(C36,PAR!$A$2:$N$300,14,FALSE)," ")</f>
        <v xml:space="preserve"> </v>
      </c>
      <c r="H36" s="155" t="str">
        <f>IF('Bon de Commande'!$H36="","",'Bon de Commande'!$H36)</f>
        <v/>
      </c>
      <c r="I36" s="156" t="str">
        <f>IFERROR(VLOOKUP(C36,PAR!$A$2:$N$300,12,FALSE)," ")</f>
        <v xml:space="preserve"> </v>
      </c>
      <c r="J36" s="152" t="str">
        <f t="shared" si="0"/>
        <v xml:space="preserve"> </v>
      </c>
      <c r="K36" s="172"/>
    </row>
    <row r="37" spans="1:11">
      <c r="A37" s="95"/>
      <c r="B37" s="171" t="str">
        <f>IFERROR((VLOOKUP(C37,PAR!$A$2:$N$300,8,FALSE)*H37)," ")</f>
        <v xml:space="preserve"> </v>
      </c>
      <c r="C37" s="114" t="str">
        <f>IF('Bon de Commande'!$C37="","",'Bon de Commande'!$C37)</f>
        <v/>
      </c>
      <c r="D37" s="96" t="str">
        <f>IFERROR(VLOOKUP(C37,PAR!$A$2:$N$300,4,FALSE)," ")</f>
        <v xml:space="preserve"> </v>
      </c>
      <c r="E37" s="97"/>
      <c r="F37" s="97"/>
      <c r="G37" s="153" t="str">
        <f>IFERROR(VLOOKUP(C37,PAR!$A$2:$N$300,14,FALSE)," ")</f>
        <v xml:space="preserve"> </v>
      </c>
      <c r="H37" s="155" t="str">
        <f>IF('Bon de Commande'!$H37="","",'Bon de Commande'!$H37)</f>
        <v/>
      </c>
      <c r="I37" s="156" t="str">
        <f>IFERROR(VLOOKUP(C37,PAR!$A$2:$N$300,12,FALSE)," ")</f>
        <v xml:space="preserve"> </v>
      </c>
      <c r="J37" s="152" t="str">
        <f t="shared" si="0"/>
        <v xml:space="preserve"> </v>
      </c>
      <c r="K37" s="172"/>
    </row>
    <row r="38" spans="1:11">
      <c r="A38" s="95"/>
      <c r="B38" s="171" t="str">
        <f>IFERROR((VLOOKUP(C38,PAR!$A$2:$N$300,8,FALSE)*H38)," ")</f>
        <v xml:space="preserve"> </v>
      </c>
      <c r="C38" s="114" t="str">
        <f>IF('Bon de Commande'!$C38="","",'Bon de Commande'!$C38)</f>
        <v/>
      </c>
      <c r="D38" s="96" t="str">
        <f>IFERROR(VLOOKUP(C38,PAR!$A$2:$N$300,4,FALSE)," ")</f>
        <v xml:space="preserve"> </v>
      </c>
      <c r="E38" s="97"/>
      <c r="F38" s="97"/>
      <c r="G38" s="153" t="str">
        <f>IFERROR(VLOOKUP(C38,PAR!$A$2:$N$300,14,FALSE)," ")</f>
        <v xml:space="preserve"> </v>
      </c>
      <c r="H38" s="155" t="str">
        <f>IF('Bon de Commande'!$H38="","",'Bon de Commande'!$H38)</f>
        <v/>
      </c>
      <c r="I38" s="156" t="str">
        <f>IFERROR(VLOOKUP(C38,PAR!$A$2:$N$300,12,FALSE)," ")</f>
        <v xml:space="preserve"> </v>
      </c>
      <c r="J38" s="152" t="str">
        <f t="shared" si="0"/>
        <v xml:space="preserve"> </v>
      </c>
      <c r="K38" s="172"/>
    </row>
    <row r="39" spans="1:11">
      <c r="A39" s="95"/>
      <c r="B39" s="171" t="str">
        <f>IFERROR((VLOOKUP(C39,PAR!$A$2:$N$300,8,FALSE)*H39)," ")</f>
        <v xml:space="preserve"> </v>
      </c>
      <c r="C39" s="114" t="str">
        <f>IF('Bon de Commande'!$C39="","",'Bon de Commande'!$C39)</f>
        <v/>
      </c>
      <c r="D39" s="96" t="str">
        <f>IFERROR(VLOOKUP(C39,PAR!$A$2:$N$300,4,FALSE)," ")</f>
        <v xml:space="preserve"> </v>
      </c>
      <c r="E39" s="97"/>
      <c r="F39" s="97"/>
      <c r="G39" s="153" t="str">
        <f>IFERROR(VLOOKUP(C39,PAR!$A$2:$N$300,14,FALSE)," ")</f>
        <v xml:space="preserve"> </v>
      </c>
      <c r="H39" s="155" t="str">
        <f>IF('Bon de Commande'!$H39="","",'Bon de Commande'!$H39)</f>
        <v/>
      </c>
      <c r="I39" s="156" t="str">
        <f>IFERROR(VLOOKUP(C39,PAR!$A$2:$N$300,12,FALSE)," ")</f>
        <v xml:space="preserve"> </v>
      </c>
      <c r="J39" s="152" t="str">
        <f t="shared" si="0"/>
        <v xml:space="preserve"> </v>
      </c>
      <c r="K39" s="172"/>
    </row>
    <row r="40" spans="1:11">
      <c r="A40" s="95"/>
      <c r="B40" s="171" t="str">
        <f>IFERROR((VLOOKUP(C40,PAR!$A$2:$N$300,8,FALSE)*H40)," ")</f>
        <v xml:space="preserve"> </v>
      </c>
      <c r="C40" s="114" t="str">
        <f>IF('Bon de Commande'!$C40="","",'Bon de Commande'!$C40)</f>
        <v/>
      </c>
      <c r="D40" s="96" t="str">
        <f>IFERROR(VLOOKUP(C40,PAR!$A$2:$N$300,4,FALSE)," ")</f>
        <v xml:space="preserve"> </v>
      </c>
      <c r="E40" s="97"/>
      <c r="F40" s="97"/>
      <c r="G40" s="153" t="str">
        <f>IFERROR(VLOOKUP(C40,PAR!$A$2:$N$300,14,FALSE)," ")</f>
        <v xml:space="preserve"> </v>
      </c>
      <c r="H40" s="155" t="str">
        <f>IF('Bon de Commande'!$H40="","",'Bon de Commande'!$H40)</f>
        <v/>
      </c>
      <c r="I40" s="156" t="str">
        <f>IFERROR(VLOOKUP(C40,PAR!$A$2:$N$300,12,FALSE)," ")</f>
        <v xml:space="preserve"> </v>
      </c>
      <c r="J40" s="152" t="str">
        <f t="shared" si="0"/>
        <v xml:space="preserve"> </v>
      </c>
      <c r="K40" s="172"/>
    </row>
    <row r="41" spans="1:11">
      <c r="A41" s="95"/>
      <c r="B41" s="171" t="str">
        <f>IFERROR((VLOOKUP(C41,PAR!$A$2:$N$300,8,FALSE)*H41)," ")</f>
        <v xml:space="preserve"> </v>
      </c>
      <c r="C41" s="114" t="str">
        <f>IF('Bon de Commande'!$C41="","",'Bon de Commande'!$C41)</f>
        <v/>
      </c>
      <c r="D41" s="96" t="str">
        <f>IFERROR(VLOOKUP(C41,PAR!$A$2:$N$300,4,FALSE)," ")</f>
        <v xml:space="preserve"> </v>
      </c>
      <c r="E41" s="97"/>
      <c r="F41" s="97"/>
      <c r="G41" s="153" t="str">
        <f>IFERROR(VLOOKUP(C41,PAR!$A$2:$N$300,14,FALSE)," ")</f>
        <v xml:space="preserve"> </v>
      </c>
      <c r="H41" s="155" t="str">
        <f>IF('Bon de Commande'!$H41="","",'Bon de Commande'!$H41)</f>
        <v/>
      </c>
      <c r="I41" s="156" t="str">
        <f>IFERROR(VLOOKUP(C41,PAR!$A$2:$N$300,12,FALSE)," ")</f>
        <v xml:space="preserve"> </v>
      </c>
      <c r="J41" s="152" t="str">
        <f t="shared" si="0"/>
        <v xml:space="preserve"> </v>
      </c>
      <c r="K41" s="172"/>
    </row>
    <row r="42" spans="1:11">
      <c r="A42" s="95"/>
      <c r="B42" s="171" t="str">
        <f>IFERROR((VLOOKUP(C42,PAR!$A$2:$N$300,8,FALSE)*H42)," ")</f>
        <v xml:space="preserve"> </v>
      </c>
      <c r="C42" s="114" t="str">
        <f>IF('Bon de Commande'!$C42="","",'Bon de Commande'!$C42)</f>
        <v/>
      </c>
      <c r="D42" s="96" t="str">
        <f>IFERROR(VLOOKUP(C42,PAR!$A$2:$N$300,4,FALSE)," ")</f>
        <v xml:space="preserve"> </v>
      </c>
      <c r="E42" s="97"/>
      <c r="F42" s="97"/>
      <c r="G42" s="153" t="str">
        <f>IFERROR(VLOOKUP(C42,PAR!$A$2:$N$300,14,FALSE)," ")</f>
        <v xml:space="preserve"> </v>
      </c>
      <c r="H42" s="155" t="str">
        <f>IF('Bon de Commande'!$H42="","",'Bon de Commande'!$H42)</f>
        <v/>
      </c>
      <c r="I42" s="156" t="str">
        <f>IFERROR(VLOOKUP(C42,PAR!$A$2:$N$300,12,FALSE)," ")</f>
        <v xml:space="preserve"> </v>
      </c>
      <c r="J42" s="152" t="str">
        <f t="shared" si="0"/>
        <v xml:space="preserve"> </v>
      </c>
      <c r="K42" s="172"/>
    </row>
    <row r="43" spans="1:11">
      <c r="A43" s="95"/>
      <c r="B43" s="171" t="str">
        <f>IFERROR((VLOOKUP(C43,PAR!$A$2:$N$300,8,FALSE)*H43)," ")</f>
        <v xml:space="preserve"> </v>
      </c>
      <c r="C43" s="114" t="str">
        <f>IF('Bon de Commande'!$C43="","",'Bon de Commande'!$C43)</f>
        <v/>
      </c>
      <c r="D43" s="96" t="str">
        <f>IFERROR(VLOOKUP(C43,PAR!$A$2:$N$300,4,FALSE)," ")</f>
        <v xml:space="preserve"> </v>
      </c>
      <c r="E43" s="97"/>
      <c r="F43" s="97"/>
      <c r="G43" s="153" t="str">
        <f>IFERROR(VLOOKUP(C43,PAR!$A$2:$N$300,14,FALSE)," ")</f>
        <v xml:space="preserve"> </v>
      </c>
      <c r="H43" s="155" t="str">
        <f>IF('Bon de Commande'!$H43="","",'Bon de Commande'!$H43)</f>
        <v/>
      </c>
      <c r="I43" s="156" t="str">
        <f>IFERROR(VLOOKUP(C43,PAR!$A$2:$N$300,12,FALSE)," ")</f>
        <v xml:space="preserve"> </v>
      </c>
      <c r="J43" s="152" t="str">
        <f t="shared" si="0"/>
        <v xml:space="preserve"> </v>
      </c>
      <c r="K43" s="172"/>
    </row>
    <row r="44" spans="1:11">
      <c r="A44" s="95"/>
      <c r="B44" s="171" t="str">
        <f>IFERROR((VLOOKUP(C44,PAR!$A$2:$N$300,8,FALSE)*H44)," ")</f>
        <v xml:space="preserve"> </v>
      </c>
      <c r="C44" s="114" t="str">
        <f>IF('Bon de Commande'!$C44="","",'Bon de Commande'!$C44)</f>
        <v/>
      </c>
      <c r="D44" s="96" t="str">
        <f>IFERROR(VLOOKUP(C44,PAR!$A$2:$N$300,4,FALSE)," ")</f>
        <v xml:space="preserve"> </v>
      </c>
      <c r="E44" s="97"/>
      <c r="F44" s="97"/>
      <c r="G44" s="153" t="str">
        <f>IFERROR(VLOOKUP(C44,PAR!$A$2:$N$300,14,FALSE)," ")</f>
        <v xml:space="preserve"> </v>
      </c>
      <c r="H44" s="155" t="str">
        <f>IF('Bon de Commande'!$H44="","",'Bon de Commande'!$H44)</f>
        <v/>
      </c>
      <c r="I44" s="156" t="str">
        <f>IFERROR(VLOOKUP(C44,PAR!$A$2:$N$300,12,FALSE)," ")</f>
        <v xml:space="preserve"> </v>
      </c>
      <c r="J44" s="152" t="str">
        <f t="shared" si="0"/>
        <v xml:space="preserve"> </v>
      </c>
      <c r="K44" s="172"/>
    </row>
    <row r="45" spans="1:11">
      <c r="A45" s="95"/>
      <c r="B45" s="171" t="str">
        <f>IFERROR((VLOOKUP(C45,PAR!$A$2:$N$300,8,FALSE)*H45)," ")</f>
        <v xml:space="preserve"> </v>
      </c>
      <c r="C45" s="114" t="str">
        <f>IF('Bon de Commande'!$C45="","",'Bon de Commande'!$C45)</f>
        <v/>
      </c>
      <c r="D45" s="96" t="str">
        <f>IFERROR(VLOOKUP(C45,PAR!$A$2:$N$300,4,FALSE)," ")</f>
        <v xml:space="preserve"> </v>
      </c>
      <c r="E45" s="97"/>
      <c r="F45" s="97"/>
      <c r="G45" s="153" t="str">
        <f>IFERROR(VLOOKUP(C45,PAR!$A$2:$N$300,14,FALSE)," ")</f>
        <v xml:space="preserve"> </v>
      </c>
      <c r="H45" s="155" t="str">
        <f>IF('Bon de Commande'!$H45="","",'Bon de Commande'!$H45)</f>
        <v/>
      </c>
      <c r="I45" s="156" t="str">
        <f>IFERROR(VLOOKUP(C45,PAR!$A$2:$N$300,12,FALSE)," ")</f>
        <v xml:space="preserve"> </v>
      </c>
      <c r="J45" s="152" t="str">
        <f t="shared" si="0"/>
        <v xml:space="preserve"> </v>
      </c>
      <c r="K45" s="172"/>
    </row>
    <row r="46" spans="1:11">
      <c r="A46" s="95"/>
      <c r="B46" s="171" t="str">
        <f>IFERROR((VLOOKUP(C46,PAR!$A$2:$N$300,8,FALSE)*H46)," ")</f>
        <v xml:space="preserve"> </v>
      </c>
      <c r="C46" s="114" t="str">
        <f>IF('Bon de Commande'!$C46="","",'Bon de Commande'!$C46)</f>
        <v/>
      </c>
      <c r="D46" s="96" t="str">
        <f>IFERROR(VLOOKUP(C46,PAR!$A$2:$N$300,4,FALSE)," ")</f>
        <v xml:space="preserve"> </v>
      </c>
      <c r="E46" s="97"/>
      <c r="F46" s="97"/>
      <c r="G46" s="153" t="str">
        <f>IFERROR(VLOOKUP(C46,PAR!$A$2:$N$300,14,FALSE)," ")</f>
        <v xml:space="preserve"> </v>
      </c>
      <c r="H46" s="155" t="str">
        <f>IF('Bon de Commande'!$H46="","",'Bon de Commande'!$H46)</f>
        <v/>
      </c>
      <c r="I46" s="156" t="str">
        <f>IFERROR(VLOOKUP(C46,PAR!$A$2:$N$300,12,FALSE)," ")</f>
        <v xml:space="preserve"> </v>
      </c>
      <c r="J46" s="152" t="str">
        <f t="shared" si="0"/>
        <v xml:space="preserve"> </v>
      </c>
      <c r="K46" s="172"/>
    </row>
    <row r="47" spans="1:11">
      <c r="A47" s="95"/>
      <c r="B47" s="171" t="str">
        <f>IFERROR((VLOOKUP(C47,PAR!$A$2:$N$300,8,FALSE)*H47)," ")</f>
        <v xml:space="preserve"> </v>
      </c>
      <c r="C47" s="114" t="str">
        <f>IF('Bon de Commande'!$C47="","",'Bon de Commande'!$C47)</f>
        <v/>
      </c>
      <c r="D47" s="96" t="str">
        <f>IFERROR(VLOOKUP(C47,PAR!$A$2:$N$300,4,FALSE)," ")</f>
        <v xml:space="preserve"> </v>
      </c>
      <c r="E47" s="97"/>
      <c r="F47" s="97"/>
      <c r="G47" s="153" t="str">
        <f>IFERROR(VLOOKUP(C47,PAR!$A$2:$N$300,14,FALSE)," ")</f>
        <v xml:space="preserve"> </v>
      </c>
      <c r="H47" s="155" t="str">
        <f>IF('Bon de Commande'!$H47="","",'Bon de Commande'!$H47)</f>
        <v/>
      </c>
      <c r="I47" s="156" t="str">
        <f>IFERROR(VLOOKUP(C47,PAR!$A$2:$N$300,12,FALSE)," ")</f>
        <v xml:space="preserve"> </v>
      </c>
      <c r="J47" s="152" t="str">
        <f t="shared" si="0"/>
        <v xml:space="preserve"> </v>
      </c>
      <c r="K47" s="172"/>
    </row>
    <row r="48" spans="1:11">
      <c r="A48" s="95"/>
      <c r="B48" s="171" t="str">
        <f>IFERROR((VLOOKUP(C48,PAR!$A$2:$N$300,8,FALSE)*H48)," ")</f>
        <v xml:space="preserve"> </v>
      </c>
      <c r="C48" s="114" t="str">
        <f>IF('Bon de Commande'!$C48="","",'Bon de Commande'!$C48)</f>
        <v/>
      </c>
      <c r="D48" s="96" t="str">
        <f>IFERROR(VLOOKUP(C48,PAR!$A$2:$N$300,4,FALSE)," ")</f>
        <v xml:space="preserve"> </v>
      </c>
      <c r="E48" s="97"/>
      <c r="F48" s="97"/>
      <c r="G48" s="153" t="str">
        <f>IFERROR(VLOOKUP(C48,PAR!$A$2:$N$300,14,FALSE)," ")</f>
        <v xml:space="preserve"> </v>
      </c>
      <c r="H48" s="155" t="str">
        <f>IF('Bon de Commande'!$H48="","",'Bon de Commande'!$H48)</f>
        <v/>
      </c>
      <c r="I48" s="156" t="str">
        <f>IFERROR(VLOOKUP(C48,PAR!$A$2:$N$300,12,FALSE)," ")</f>
        <v xml:space="preserve"> </v>
      </c>
      <c r="J48" s="152" t="str">
        <f t="shared" si="0"/>
        <v xml:space="preserve"> </v>
      </c>
      <c r="K48" s="172"/>
    </row>
    <row r="49" spans="1:13">
      <c r="A49" s="95"/>
      <c r="B49" s="171" t="str">
        <f>IFERROR((VLOOKUP(C49,PAR!$A$2:$N$300,8,FALSE)*H49)," ")</f>
        <v xml:space="preserve"> </v>
      </c>
      <c r="C49" s="114" t="str">
        <f>IF('Bon de Commande'!$C49="","",'Bon de Commande'!$C49)</f>
        <v/>
      </c>
      <c r="D49" s="96" t="str">
        <f>IFERROR(VLOOKUP(C49,PAR!$A$2:$N$300,4,FALSE)," ")</f>
        <v xml:space="preserve"> </v>
      </c>
      <c r="E49" s="97"/>
      <c r="F49" s="97"/>
      <c r="G49" s="153" t="str">
        <f>IFERROR(VLOOKUP(C49,PAR!$A$2:$N$300,14,FALSE)," ")</f>
        <v xml:space="preserve"> </v>
      </c>
      <c r="H49" s="155" t="str">
        <f>IF('Bon de Commande'!$H49="","",'Bon de Commande'!$H49)</f>
        <v/>
      </c>
      <c r="I49" s="156" t="str">
        <f>IFERROR(VLOOKUP(C49,PAR!$A$2:$N$300,12,FALSE)," ")</f>
        <v xml:space="preserve"> </v>
      </c>
      <c r="J49" s="152" t="str">
        <f t="shared" si="0"/>
        <v xml:space="preserve"> </v>
      </c>
      <c r="K49" s="172"/>
    </row>
    <row r="50" spans="1:13">
      <c r="A50" s="95"/>
      <c r="B50" s="171" t="str">
        <f>IFERROR((VLOOKUP(C50,PAR!$A$2:$N$300,8,FALSE)*H50)," ")</f>
        <v xml:space="preserve"> </v>
      </c>
      <c r="C50" s="114" t="str">
        <f>IF('Bon de Commande'!$C50="","",'Bon de Commande'!$C50)</f>
        <v/>
      </c>
      <c r="D50" s="96" t="str">
        <f>IFERROR(VLOOKUP(C50,PAR!$A$2:$N$300,4,FALSE)," ")</f>
        <v xml:space="preserve"> </v>
      </c>
      <c r="E50" s="97"/>
      <c r="F50" s="97"/>
      <c r="G50" s="153" t="str">
        <f>IFERROR(VLOOKUP(C50,PAR!$A$2:$N$300,14,FALSE)," ")</f>
        <v xml:space="preserve"> </v>
      </c>
      <c r="H50" s="155" t="str">
        <f>IF('Bon de Commande'!$H50="","",'Bon de Commande'!$H50)</f>
        <v/>
      </c>
      <c r="I50" s="156" t="str">
        <f>IFERROR(VLOOKUP(C50,PAR!$A$2:$N$300,12,FALSE)," ")</f>
        <v xml:space="preserve"> </v>
      </c>
      <c r="J50" s="152" t="str">
        <f t="shared" si="0"/>
        <v xml:space="preserve"> </v>
      </c>
      <c r="K50" s="172"/>
    </row>
    <row r="51" spans="1:13">
      <c r="A51" s="95"/>
      <c r="B51" s="171" t="str">
        <f>IFERROR((VLOOKUP(C51,PAR!$A$2:$N$300,8,FALSE)*H51)," ")</f>
        <v xml:space="preserve"> </v>
      </c>
      <c r="C51" s="114" t="str">
        <f>IF('Bon de Commande'!$C51="","",'Bon de Commande'!$C51)</f>
        <v/>
      </c>
      <c r="D51" s="96" t="str">
        <f>IFERROR(VLOOKUP(C51,PAR!$A$2:$N$300,4,FALSE)," ")</f>
        <v xml:space="preserve"> </v>
      </c>
      <c r="E51" s="97"/>
      <c r="F51" s="97"/>
      <c r="G51" s="153" t="str">
        <f>IFERROR(VLOOKUP(C51,PAR!$A$2:$N$300,14,FALSE)," ")</f>
        <v xml:space="preserve"> </v>
      </c>
      <c r="H51" s="155" t="str">
        <f>IF('Bon de Commande'!$H51="","",'Bon de Commande'!$H51)</f>
        <v/>
      </c>
      <c r="I51" s="156" t="str">
        <f>IFERROR(VLOOKUP(C51,PAR!$A$2:$N$300,12,FALSE)," ")</f>
        <v xml:space="preserve"> </v>
      </c>
      <c r="J51" s="152" t="str">
        <f t="shared" si="0"/>
        <v xml:space="preserve"> </v>
      </c>
      <c r="K51" s="172"/>
    </row>
    <row r="52" spans="1:13">
      <c r="A52" s="95"/>
      <c r="B52" s="171" t="str">
        <f>IFERROR((VLOOKUP(C52,PAR!$A$2:$N$300,8,FALSE)*H52)," ")</f>
        <v xml:space="preserve"> </v>
      </c>
      <c r="C52" s="114" t="str">
        <f>IF('Bon de Commande'!$C52="","",'Bon de Commande'!$C52)</f>
        <v/>
      </c>
      <c r="D52" s="96" t="str">
        <f>IFERROR(VLOOKUP(C52,PAR!$A$2:$N$300,4,FALSE)," ")</f>
        <v xml:space="preserve"> </v>
      </c>
      <c r="E52" s="97"/>
      <c r="F52" s="97"/>
      <c r="G52" s="153" t="str">
        <f>IFERROR(VLOOKUP(C52,PAR!$A$2:$N$300,14,FALSE)," ")</f>
        <v xml:space="preserve"> </v>
      </c>
      <c r="H52" s="155" t="str">
        <f>IF('Bon de Commande'!$H52="","",'Bon de Commande'!$H52)</f>
        <v/>
      </c>
      <c r="I52" s="156" t="str">
        <f>IFERROR(VLOOKUP(C52,PAR!$A$2:$N$300,12,FALSE)," ")</f>
        <v xml:space="preserve"> </v>
      </c>
      <c r="J52" s="152" t="str">
        <f t="shared" si="0"/>
        <v xml:space="preserve"> </v>
      </c>
      <c r="K52" s="172"/>
    </row>
    <row r="53" spans="1:13">
      <c r="A53" s="98"/>
      <c r="B53" s="171" t="str">
        <f>IFERROR((VLOOKUP(C53,PAR!$A$2:$N$300,8,FALSE)*H53)," ")</f>
        <v xml:space="preserve"> </v>
      </c>
      <c r="C53" s="114" t="str">
        <f>IF('Bon de Commande'!$C53="","",'Bon de Commande'!$C53)</f>
        <v/>
      </c>
      <c r="D53" s="96" t="str">
        <f>IFERROR(VLOOKUP(C53,PAR!$A$2:$N$300,4,FALSE)," ")</f>
        <v xml:space="preserve"> </v>
      </c>
      <c r="E53" s="97"/>
      <c r="F53" s="97"/>
      <c r="G53" s="153" t="str">
        <f>IFERROR(VLOOKUP(C53,PAR!$A$2:$N$300,14,FALSE)," ")</f>
        <v xml:space="preserve"> </v>
      </c>
      <c r="H53" s="155" t="str">
        <f>IF('Bon de Commande'!$H53="","",'Bon de Commande'!$H53)</f>
        <v/>
      </c>
      <c r="I53" s="156" t="str">
        <f>IFERROR(VLOOKUP(C53,PAR!$A$2:$N$300,12,FALSE)," ")</f>
        <v xml:space="preserve"> </v>
      </c>
      <c r="J53" s="152" t="str">
        <f t="shared" si="0"/>
        <v xml:space="preserve"> </v>
      </c>
      <c r="K53" s="172"/>
    </row>
    <row r="54" spans="1:13">
      <c r="A54" s="98"/>
      <c r="B54" s="171" t="str">
        <f>IFERROR((VLOOKUP(C54,PAR!$A$2:$N$300,8,FALSE)*H54)," ")</f>
        <v xml:space="preserve"> </v>
      </c>
      <c r="C54" s="114" t="str">
        <f>IF('Bon de Commande'!$C54="","",'Bon de Commande'!$C54)</f>
        <v/>
      </c>
      <c r="D54" s="96" t="str">
        <f>IFERROR(VLOOKUP(C54,PAR!$A$2:$N$300,4,FALSE)," ")</f>
        <v xml:space="preserve"> </v>
      </c>
      <c r="E54" s="97"/>
      <c r="F54" s="97"/>
      <c r="G54" s="153" t="str">
        <f>IFERROR(VLOOKUP(C54,PAR!$A$2:$N$300,14,FALSE)," ")</f>
        <v xml:space="preserve"> </v>
      </c>
      <c r="H54" s="155" t="str">
        <f>IF('Bon de Commande'!$H54="","",'Bon de Commande'!$H54)</f>
        <v/>
      </c>
      <c r="I54" s="156" t="str">
        <f>IFERROR(VLOOKUP(C54,PAR!$A$2:$N$300,12,FALSE)," ")</f>
        <v xml:space="preserve"> </v>
      </c>
      <c r="J54" s="152" t="str">
        <f t="shared" si="0"/>
        <v xml:space="preserve"> </v>
      </c>
      <c r="K54" s="172"/>
    </row>
    <row r="55" spans="1:13" ht="14">
      <c r="B55" s="90"/>
      <c r="C55" s="215" t="s">
        <v>65</v>
      </c>
      <c r="D55" s="215"/>
      <c r="E55" s="158"/>
      <c r="F55" s="158"/>
      <c r="G55" s="193" t="s">
        <v>64</v>
      </c>
      <c r="H55" s="188">
        <f>SUM(H21:H54)</f>
        <v>0</v>
      </c>
      <c r="I55" s="154" t="str">
        <f>IF(H55="","","(UV)")</f>
        <v>(UV)</v>
      </c>
      <c r="J55" s="187">
        <f>SUM(J21:J54)</f>
        <v>0</v>
      </c>
      <c r="K55" s="88"/>
    </row>
    <row r="56" spans="1:13" ht="15" customHeight="1">
      <c r="B56" s="90"/>
      <c r="E56" s="169" t="s">
        <v>66</v>
      </c>
      <c r="F56" s="167" t="s">
        <v>67</v>
      </c>
      <c r="K56" s="88"/>
      <c r="M56" s="2"/>
    </row>
    <row r="57" spans="1:13" ht="15" customHeight="1">
      <c r="B57" s="90"/>
      <c r="C57" s="160"/>
      <c r="D57" s="160"/>
      <c r="E57" s="216">
        <f>SUM(B21:B54)</f>
        <v>0</v>
      </c>
      <c r="F57" s="168"/>
      <c r="G57" s="161"/>
      <c r="H57" s="157"/>
      <c r="I57" s="162"/>
      <c r="J57" s="163"/>
      <c r="K57" s="88"/>
      <c r="M57" s="2"/>
    </row>
    <row r="58" spans="1:13" ht="13" customHeight="1">
      <c r="B58" s="90"/>
      <c r="C58" s="164"/>
      <c r="D58" s="164"/>
      <c r="E58" s="217"/>
      <c r="F58" s="170"/>
      <c r="G58" s="159"/>
      <c r="H58" s="159"/>
      <c r="I58" s="165"/>
      <c r="J58" s="166" t="str">
        <f>'Bon de Commande'!J58</f>
        <v>Version 2.0</v>
      </c>
      <c r="K58" s="88"/>
    </row>
    <row r="59" spans="1:13" ht="6" customHeight="1">
      <c r="B59" s="90"/>
      <c r="C59" s="105"/>
      <c r="D59" s="99"/>
      <c r="E59" s="99"/>
      <c r="F59" s="99"/>
      <c r="G59" s="99"/>
      <c r="H59" s="107"/>
      <c r="I59" s="107"/>
      <c r="J59" s="107"/>
      <c r="K59" s="88"/>
    </row>
    <row r="60" spans="1:13" ht="20" customHeight="1">
      <c r="B60" s="90"/>
      <c r="C60" s="200" t="s">
        <v>9</v>
      </c>
      <c r="D60" s="201"/>
      <c r="E60" s="201"/>
      <c r="F60" s="201"/>
      <c r="G60" s="201"/>
      <c r="H60" s="201"/>
      <c r="I60" s="201"/>
      <c r="J60" s="202"/>
      <c r="K60" s="88"/>
    </row>
    <row r="61" spans="1:13" ht="6" customHeight="1" thickBot="1">
      <c r="B61" s="108"/>
      <c r="C61" s="109"/>
      <c r="D61" s="109"/>
      <c r="E61" s="109"/>
      <c r="F61" s="109"/>
      <c r="G61" s="109"/>
      <c r="H61" s="109"/>
      <c r="I61" s="109"/>
      <c r="J61" s="109"/>
      <c r="K61" s="110"/>
    </row>
  </sheetData>
  <sheetProtection selectLockedCells="1"/>
  <mergeCells count="10">
    <mergeCell ref="H16:J16"/>
    <mergeCell ref="C60:J60"/>
    <mergeCell ref="C55:D55"/>
    <mergeCell ref="E57:E58"/>
    <mergeCell ref="H4:I4"/>
    <mergeCell ref="C7:E7"/>
    <mergeCell ref="C8:E8"/>
    <mergeCell ref="C9:E9"/>
    <mergeCell ref="C10:E10"/>
    <mergeCell ref="H14:J14"/>
  </mergeCells>
  <phoneticPr fontId="8" type="noConversion"/>
  <conditionalFormatting sqref="E14 E16 H14 H16">
    <cfRule type="containsBlanks" dxfId="65" priority="3">
      <formula>LEN(TRIM(E14))=0</formula>
    </cfRule>
  </conditionalFormatting>
  <conditionalFormatting sqref="G4">
    <cfRule type="containsBlanks" dxfId="64" priority="2">
      <formula>LEN(TRIM(G4))=0</formula>
    </cfRule>
  </conditionalFormatting>
  <conditionalFormatting sqref="H4">
    <cfRule type="containsBlanks" dxfId="63" priority="1">
      <formula>LEN(TRIM(H4))=0</formula>
    </cfRule>
  </conditionalFormatting>
  <dataValidations count="1">
    <dataValidation allowBlank="1" showInputMessage="1" sqref="C21:C54"/>
  </dataValidations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FF8000"/>
  </sheetPr>
  <dimension ref="A1:G44"/>
  <sheetViews>
    <sheetView showGridLines="0" showRowColHeaders="0" zoomScale="75" zoomScaleNormal="75" zoomScalePageLayoutView="75" workbookViewId="0">
      <pane ySplit="1" topLeftCell="A2" activePane="bottomLeft" state="frozen"/>
      <selection activeCell="K77" sqref="K77"/>
      <selection pane="bottomLeft" activeCell="G3" sqref="G3"/>
    </sheetView>
  </sheetViews>
  <sheetFormatPr baseColWidth="10" defaultRowHeight="15" customHeight="1" x14ac:dyDescent="0"/>
  <cols>
    <col min="1" max="4" width="27.1640625" style="11" customWidth="1"/>
    <col min="5" max="5" width="21.33203125" style="13" customWidth="1"/>
    <col min="6" max="6" width="45.6640625" style="11" customWidth="1"/>
    <col min="7" max="7" width="21.33203125" style="12" customWidth="1"/>
    <col min="8" max="16384" width="10.83203125" style="11"/>
  </cols>
  <sheetData>
    <row r="1" spans="1:7" s="16" customFormat="1" ht="28" customHeight="1">
      <c r="A1" s="17" t="s">
        <v>33</v>
      </c>
      <c r="B1" s="18" t="s">
        <v>34</v>
      </c>
      <c r="C1" s="18" t="s">
        <v>42</v>
      </c>
      <c r="D1" s="18" t="s">
        <v>35</v>
      </c>
      <c r="E1" s="18" t="s">
        <v>32</v>
      </c>
      <c r="F1" s="18" t="s">
        <v>36</v>
      </c>
      <c r="G1" s="19" t="s">
        <v>37</v>
      </c>
    </row>
    <row r="2" spans="1:7" ht="15" customHeight="1">
      <c r="A2" s="20" t="s">
        <v>79</v>
      </c>
      <c r="B2" s="20" t="s">
        <v>80</v>
      </c>
      <c r="C2" s="20" t="s">
        <v>81</v>
      </c>
      <c r="D2" s="20" t="s">
        <v>82</v>
      </c>
      <c r="E2" s="21">
        <v>78500</v>
      </c>
      <c r="F2" s="20" t="s">
        <v>83</v>
      </c>
      <c r="G2" s="22" t="s">
        <v>84</v>
      </c>
    </row>
    <row r="3" spans="1:7" ht="15" customHeight="1">
      <c r="A3" s="20"/>
      <c r="B3" s="20"/>
      <c r="C3" s="20"/>
      <c r="D3" s="20"/>
      <c r="E3" s="21"/>
      <c r="F3" s="20"/>
      <c r="G3" s="22"/>
    </row>
    <row r="4" spans="1:7" ht="15" customHeight="1">
      <c r="A4" s="20"/>
      <c r="B4" s="20"/>
      <c r="C4" s="20"/>
      <c r="D4" s="20"/>
      <c r="E4" s="21"/>
      <c r="F4" s="23"/>
      <c r="G4" s="24"/>
    </row>
    <row r="5" spans="1:7" ht="15" customHeight="1">
      <c r="A5" s="20"/>
      <c r="B5" s="20"/>
      <c r="C5" s="20"/>
      <c r="D5" s="20"/>
      <c r="E5" s="25"/>
      <c r="F5" s="23"/>
      <c r="G5" s="24"/>
    </row>
    <row r="6" spans="1:7" ht="15" customHeight="1">
      <c r="A6" s="20"/>
      <c r="B6" s="20"/>
      <c r="C6" s="20"/>
      <c r="D6" s="20"/>
      <c r="E6" s="21"/>
      <c r="F6" s="23"/>
      <c r="G6" s="24"/>
    </row>
    <row r="7" spans="1:7" ht="15" customHeight="1">
      <c r="A7" s="20"/>
      <c r="B7" s="20"/>
      <c r="C7" s="20"/>
      <c r="D7" s="20"/>
      <c r="E7" s="21"/>
      <c r="F7" s="23"/>
      <c r="G7" s="24"/>
    </row>
    <row r="8" spans="1:7" ht="15" customHeight="1">
      <c r="A8" s="20"/>
      <c r="B8" s="20"/>
      <c r="C8" s="20"/>
      <c r="D8" s="20"/>
      <c r="E8" s="21"/>
      <c r="F8" s="23"/>
      <c r="G8" s="24"/>
    </row>
    <row r="9" spans="1:7" ht="15" customHeight="1">
      <c r="A9" s="20"/>
      <c r="B9" s="20"/>
      <c r="C9" s="20"/>
      <c r="D9" s="20"/>
      <c r="E9" s="21"/>
      <c r="F9" s="23"/>
      <c r="G9" s="24"/>
    </row>
    <row r="10" spans="1:7" ht="15" customHeight="1">
      <c r="A10" s="20"/>
      <c r="B10" s="20"/>
      <c r="C10" s="20"/>
      <c r="D10" s="20"/>
      <c r="E10" s="25"/>
      <c r="F10" s="23"/>
      <c r="G10" s="24"/>
    </row>
    <row r="11" spans="1:7" ht="15" customHeight="1">
      <c r="A11" s="20"/>
      <c r="B11" s="20"/>
      <c r="C11" s="20"/>
      <c r="D11" s="20"/>
      <c r="E11" s="21"/>
      <c r="F11" s="23"/>
      <c r="G11" s="24"/>
    </row>
    <row r="12" spans="1:7" ht="15" customHeight="1">
      <c r="A12" s="20"/>
      <c r="B12" s="20"/>
      <c r="C12" s="20"/>
      <c r="D12" s="20"/>
      <c r="E12" s="21"/>
      <c r="F12" s="20"/>
      <c r="G12" s="22"/>
    </row>
    <row r="13" spans="1:7" ht="15" customHeight="1">
      <c r="A13" s="20"/>
      <c r="B13" s="20"/>
      <c r="C13" s="20"/>
      <c r="D13" s="20"/>
      <c r="E13" s="21"/>
      <c r="F13" s="23"/>
      <c r="G13" s="24"/>
    </row>
    <row r="14" spans="1:7" ht="15" customHeight="1">
      <c r="A14" s="20"/>
      <c r="B14" s="20"/>
      <c r="C14" s="20"/>
      <c r="D14" s="20"/>
      <c r="E14" s="21"/>
      <c r="F14" s="23"/>
      <c r="G14" s="24"/>
    </row>
    <row r="15" spans="1:7" ht="15" customHeight="1">
      <c r="A15" s="20"/>
      <c r="B15" s="20"/>
      <c r="C15" s="20"/>
      <c r="D15" s="20"/>
      <c r="E15" s="21"/>
      <c r="F15" s="20"/>
      <c r="G15" s="24"/>
    </row>
    <row r="16" spans="1:7" ht="15" customHeight="1">
      <c r="A16" s="20"/>
      <c r="B16" s="20"/>
      <c r="C16" s="20"/>
      <c r="D16" s="20"/>
      <c r="E16" s="21"/>
      <c r="F16" s="23"/>
      <c r="G16" s="24"/>
    </row>
    <row r="17" spans="1:7" ht="15" customHeight="1">
      <c r="A17" s="20"/>
      <c r="B17" s="20"/>
      <c r="C17" s="20"/>
      <c r="D17" s="20"/>
      <c r="E17" s="21"/>
      <c r="F17" s="23"/>
      <c r="G17" s="24"/>
    </row>
    <row r="18" spans="1:7" ht="15" customHeight="1">
      <c r="A18" s="20"/>
      <c r="B18" s="20"/>
      <c r="C18" s="20"/>
      <c r="D18" s="20"/>
      <c r="E18" s="21"/>
      <c r="F18" s="23"/>
      <c r="G18" s="24"/>
    </row>
    <row r="19" spans="1:7" ht="15" customHeight="1">
      <c r="A19" s="20"/>
      <c r="B19" s="20"/>
      <c r="C19" s="20"/>
      <c r="D19" s="20"/>
      <c r="E19" s="21"/>
      <c r="F19" s="23"/>
      <c r="G19" s="24"/>
    </row>
    <row r="20" spans="1:7" ht="15" customHeight="1">
      <c r="A20" s="20"/>
      <c r="B20" s="20"/>
      <c r="C20" s="20"/>
      <c r="D20" s="20"/>
      <c r="E20" s="21"/>
      <c r="F20" s="23"/>
      <c r="G20" s="24"/>
    </row>
    <row r="21" spans="1:7" ht="15" customHeight="1">
      <c r="A21" s="20"/>
      <c r="B21" s="20"/>
      <c r="C21" s="20"/>
      <c r="D21" s="20"/>
      <c r="E21" s="21"/>
      <c r="F21" s="23"/>
      <c r="G21" s="24"/>
    </row>
    <row r="22" spans="1:7" ht="15" customHeight="1">
      <c r="A22" s="20"/>
      <c r="B22" s="20"/>
      <c r="C22" s="20"/>
      <c r="D22" s="20"/>
      <c r="E22" s="21"/>
      <c r="F22" s="23"/>
      <c r="G22" s="24"/>
    </row>
    <row r="23" spans="1:7" ht="15" customHeight="1">
      <c r="A23" s="20"/>
      <c r="B23" s="20"/>
      <c r="C23" s="20"/>
      <c r="D23" s="20"/>
      <c r="E23" s="21"/>
      <c r="F23" s="23"/>
      <c r="G23" s="24"/>
    </row>
    <row r="24" spans="1:7" ht="15" customHeight="1">
      <c r="A24" s="20"/>
      <c r="B24" s="20"/>
      <c r="C24" s="20"/>
      <c r="D24" s="20"/>
      <c r="E24" s="21"/>
      <c r="F24" s="23"/>
      <c r="G24" s="24"/>
    </row>
    <row r="25" spans="1:7" ht="15" customHeight="1">
      <c r="A25" s="20"/>
      <c r="B25" s="20"/>
      <c r="C25" s="20"/>
      <c r="D25" s="20"/>
      <c r="E25" s="21"/>
      <c r="F25" s="23"/>
      <c r="G25" s="24"/>
    </row>
    <row r="26" spans="1:7" ht="15" customHeight="1">
      <c r="A26" s="20"/>
      <c r="B26" s="20"/>
      <c r="C26" s="20"/>
      <c r="D26" s="20"/>
      <c r="E26" s="21"/>
      <c r="F26" s="23"/>
      <c r="G26" s="24"/>
    </row>
    <row r="27" spans="1:7" ht="15" customHeight="1">
      <c r="A27" s="20"/>
      <c r="B27" s="20"/>
      <c r="C27" s="20"/>
      <c r="D27" s="20"/>
      <c r="E27" s="21"/>
      <c r="F27" s="23"/>
      <c r="G27" s="24"/>
    </row>
    <row r="28" spans="1:7" ht="15" customHeight="1">
      <c r="A28" s="20"/>
      <c r="B28" s="20"/>
      <c r="C28" s="20"/>
      <c r="D28" s="20"/>
      <c r="E28" s="21"/>
      <c r="F28" s="23"/>
      <c r="G28" s="24"/>
    </row>
    <row r="29" spans="1:7" ht="15" customHeight="1">
      <c r="A29" s="20"/>
      <c r="B29" s="20"/>
      <c r="C29" s="20"/>
      <c r="D29" s="20"/>
      <c r="E29" s="21"/>
      <c r="F29" s="23"/>
      <c r="G29" s="24"/>
    </row>
    <row r="30" spans="1:7" ht="15" customHeight="1">
      <c r="A30" s="20"/>
      <c r="B30" s="20"/>
      <c r="C30" s="20"/>
      <c r="D30" s="20"/>
      <c r="E30" s="21"/>
      <c r="F30" s="23"/>
      <c r="G30" s="22"/>
    </row>
    <row r="31" spans="1:7" ht="15" customHeight="1">
      <c r="A31" s="20"/>
      <c r="B31" s="20"/>
      <c r="C31" s="20"/>
      <c r="D31" s="20"/>
      <c r="E31" s="21"/>
      <c r="F31" s="23"/>
      <c r="G31" s="24"/>
    </row>
    <row r="32" spans="1:7" ht="15" customHeight="1">
      <c r="A32" s="20"/>
      <c r="B32" s="20"/>
      <c r="C32" s="20"/>
      <c r="D32" s="20"/>
      <c r="E32" s="25"/>
      <c r="F32" s="23"/>
      <c r="G32" s="24"/>
    </row>
    <row r="33" spans="1:7" ht="15" customHeight="1">
      <c r="A33" s="26"/>
      <c r="B33" s="26"/>
      <c r="C33" s="26"/>
      <c r="D33" s="26"/>
      <c r="E33" s="27"/>
      <c r="F33" s="28"/>
      <c r="G33" s="29"/>
    </row>
    <row r="34" spans="1:7" ht="15" customHeight="1">
      <c r="A34" s="20"/>
      <c r="B34" s="23"/>
      <c r="C34" s="20"/>
      <c r="D34" s="20"/>
      <c r="E34" s="21"/>
      <c r="F34" s="23"/>
      <c r="G34" s="24"/>
    </row>
    <row r="35" spans="1:7" ht="15" customHeight="1">
      <c r="A35" s="20"/>
      <c r="B35" s="20"/>
      <c r="C35" s="20"/>
      <c r="D35" s="20"/>
      <c r="E35" s="21"/>
      <c r="F35" s="23"/>
      <c r="G35" s="24"/>
    </row>
    <row r="36" spans="1:7" ht="15" customHeight="1">
      <c r="A36" s="20"/>
      <c r="B36" s="20"/>
      <c r="C36" s="20"/>
      <c r="D36" s="20"/>
      <c r="E36" s="21"/>
      <c r="F36" s="23"/>
      <c r="G36" s="24"/>
    </row>
    <row r="37" spans="1:7" ht="15" customHeight="1">
      <c r="A37" s="20"/>
      <c r="B37" s="20"/>
      <c r="C37" s="20"/>
      <c r="D37" s="20"/>
      <c r="E37" s="21"/>
      <c r="F37" s="23"/>
      <c r="G37" s="24"/>
    </row>
    <row r="38" spans="1:7" ht="15" customHeight="1">
      <c r="A38" s="20"/>
      <c r="B38" s="20"/>
      <c r="C38" s="20"/>
      <c r="D38" s="20"/>
      <c r="E38" s="21"/>
      <c r="F38" s="23"/>
      <c r="G38" s="24"/>
    </row>
    <row r="39" spans="1:7" ht="15" customHeight="1">
      <c r="A39" s="20"/>
      <c r="B39" s="20"/>
      <c r="C39" s="20"/>
      <c r="D39" s="20"/>
      <c r="E39" s="21"/>
      <c r="F39" s="23"/>
      <c r="G39" s="24"/>
    </row>
    <row r="40" spans="1:7" ht="15" customHeight="1">
      <c r="A40" s="20"/>
      <c r="B40" s="20"/>
      <c r="C40" s="20"/>
      <c r="D40" s="20"/>
      <c r="E40" s="21"/>
      <c r="F40" s="20"/>
      <c r="G40" s="24"/>
    </row>
    <row r="41" spans="1:7" ht="15" customHeight="1">
      <c r="A41" s="20"/>
      <c r="B41" s="20"/>
      <c r="C41" s="20"/>
      <c r="D41" s="20"/>
      <c r="E41" s="21"/>
      <c r="F41" s="23"/>
      <c r="G41" s="24"/>
    </row>
    <row r="42" spans="1:7" ht="15" customHeight="1">
      <c r="A42" s="26"/>
      <c r="B42" s="26"/>
      <c r="C42" s="26"/>
      <c r="D42" s="26"/>
      <c r="E42" s="27"/>
      <c r="F42" s="26"/>
      <c r="G42" s="29"/>
    </row>
    <row r="43" spans="1:7" ht="15" customHeight="1">
      <c r="A43" s="26"/>
      <c r="B43" s="26"/>
      <c r="C43" s="26"/>
      <c r="D43" s="26"/>
      <c r="E43" s="27"/>
      <c r="F43" s="26"/>
      <c r="G43" s="29"/>
    </row>
    <row r="44" spans="1:7" ht="15" customHeight="1">
      <c r="A44" s="30"/>
      <c r="B44" s="30"/>
      <c r="C44" s="30"/>
      <c r="D44" s="30"/>
      <c r="E44" s="31"/>
      <c r="F44" s="30"/>
      <c r="G44" s="32"/>
    </row>
  </sheetData>
  <sheetProtection selectLockedCells="1" autoFilter="0"/>
  <sortState ref="A2:G63">
    <sortCondition ref="A1"/>
  </sortState>
  <phoneticPr fontId="8" type="noConversion"/>
  <pageMargins left="0.25" right="0.25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theme="1"/>
  </sheetPr>
  <dimension ref="A1:H39"/>
  <sheetViews>
    <sheetView zoomScale="75" zoomScaleNormal="75" zoomScalePageLayoutView="75" workbookViewId="0">
      <selection activeCell="F7" sqref="F7"/>
    </sheetView>
  </sheetViews>
  <sheetFormatPr baseColWidth="10" defaultRowHeight="15" x14ac:dyDescent="0"/>
  <cols>
    <col min="1" max="1" width="17.33203125" style="5" bestFit="1" customWidth="1"/>
    <col min="2" max="2" width="12.33203125" style="7" bestFit="1" customWidth="1"/>
    <col min="3" max="3" width="37" style="5" bestFit="1" customWidth="1"/>
    <col min="4" max="4" width="12.33203125" style="15" bestFit="1" customWidth="1"/>
    <col min="5" max="16384" width="10.83203125" style="5"/>
  </cols>
  <sheetData>
    <row r="1" spans="1:8">
      <c r="A1" s="197" t="s">
        <v>72</v>
      </c>
      <c r="B1" s="6" t="s">
        <v>4</v>
      </c>
      <c r="C1" s="199" t="s">
        <v>78</v>
      </c>
      <c r="D1" s="11"/>
    </row>
    <row r="2" spans="1:8">
      <c r="A2" s="197" t="s">
        <v>73</v>
      </c>
      <c r="B2" s="6" t="s">
        <v>16</v>
      </c>
      <c r="C2" s="198" t="s">
        <v>77</v>
      </c>
      <c r="D2" s="11"/>
    </row>
    <row r="3" spans="1:8">
      <c r="A3" s="197" t="s">
        <v>74</v>
      </c>
      <c r="B3" s="7" t="s">
        <v>71</v>
      </c>
      <c r="C3" s="10"/>
      <c r="D3" s="11"/>
    </row>
    <row r="4" spans="1:8">
      <c r="A4" s="197" t="s">
        <v>75</v>
      </c>
      <c r="B4" s="8" t="s">
        <v>15</v>
      </c>
      <c r="C4" s="10"/>
      <c r="D4" s="11"/>
    </row>
    <row r="5" spans="1:8">
      <c r="A5" s="197" t="s">
        <v>76</v>
      </c>
      <c r="B5" s="7" t="s">
        <v>70</v>
      </c>
      <c r="D5" s="11"/>
    </row>
    <row r="6" spans="1:8">
      <c r="B6" s="8" t="s">
        <v>17</v>
      </c>
      <c r="D6" s="14"/>
    </row>
    <row r="8" spans="1:8">
      <c r="D8" s="11"/>
    </row>
    <row r="9" spans="1:8">
      <c r="D9" s="11"/>
    </row>
    <row r="10" spans="1:8">
      <c r="D10" s="11"/>
    </row>
    <row r="11" spans="1:8">
      <c r="D11" s="11"/>
    </row>
    <row r="12" spans="1:8">
      <c r="D12" s="11"/>
    </row>
    <row r="13" spans="1:8">
      <c r="D13" s="11"/>
      <c r="H13" s="195"/>
    </row>
    <row r="14" spans="1:8">
      <c r="D14" s="11"/>
      <c r="H14" s="195"/>
    </row>
    <row r="15" spans="1:8">
      <c r="D15" s="11"/>
    </row>
    <row r="16" spans="1:8">
      <c r="D16" s="11"/>
    </row>
    <row r="17" spans="4:4">
      <c r="D17" s="11"/>
    </row>
    <row r="18" spans="4:4">
      <c r="D18" s="11"/>
    </row>
    <row r="19" spans="4:4">
      <c r="D19" s="11"/>
    </row>
    <row r="20" spans="4:4">
      <c r="D20" s="11"/>
    </row>
    <row r="21" spans="4:4">
      <c r="D21" s="11"/>
    </row>
    <row r="22" spans="4:4">
      <c r="D22" s="11"/>
    </row>
    <row r="23" spans="4:4">
      <c r="D23" s="11"/>
    </row>
    <row r="24" spans="4:4">
      <c r="D24" s="11"/>
    </row>
    <row r="25" spans="4:4">
      <c r="D25" s="11"/>
    </row>
    <row r="26" spans="4:4">
      <c r="D26" s="11"/>
    </row>
    <row r="27" spans="4:4">
      <c r="D27" s="11"/>
    </row>
    <row r="28" spans="4:4">
      <c r="D28" s="11"/>
    </row>
    <row r="29" spans="4:4">
      <c r="D29" s="11"/>
    </row>
    <row r="30" spans="4:4">
      <c r="D30" s="11"/>
    </row>
    <row r="31" spans="4:4">
      <c r="D31" s="11"/>
    </row>
    <row r="32" spans="4:4">
      <c r="D32" s="11"/>
    </row>
    <row r="33" spans="4:4">
      <c r="D33" s="11"/>
    </row>
    <row r="34" spans="4:4">
      <c r="D34" s="11"/>
    </row>
    <row r="35" spans="4:4">
      <c r="D35" s="11"/>
    </row>
    <row r="36" spans="4:4">
      <c r="D36" s="11"/>
    </row>
    <row r="37" spans="4:4">
      <c r="D37" s="11"/>
    </row>
    <row r="38" spans="4:4">
      <c r="D38" s="11"/>
    </row>
    <row r="39" spans="4:4">
      <c r="D39" s="11"/>
    </row>
  </sheetData>
  <sortState ref="D1:D7">
    <sortCondition ref="D1"/>
  </sortState>
  <hyperlinks>
    <hyperlink ref="C1" r:id="rId1"/>
    <hyperlink ref="C2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rgb="FFFFCC66"/>
  </sheetPr>
  <dimension ref="A1:N231"/>
  <sheetViews>
    <sheetView showGridLines="0" zoomScale="75" zoomScaleNormal="75" zoomScalePageLayoutView="75" workbookViewId="0">
      <pane ySplit="1" topLeftCell="A2" activePane="bottomLeft" state="frozen"/>
      <selection pane="bottomLeft" activeCell="C3" sqref="C2:C5"/>
    </sheetView>
  </sheetViews>
  <sheetFormatPr baseColWidth="10" defaultRowHeight="14" x14ac:dyDescent="0"/>
  <cols>
    <col min="1" max="1" width="7.83203125" style="33" bestFit="1" customWidth="1"/>
    <col min="2" max="2" width="12.5" bestFit="1" customWidth="1"/>
    <col min="3" max="3" width="17.33203125" bestFit="1" customWidth="1"/>
    <col min="4" max="4" width="68" bestFit="1" customWidth="1"/>
    <col min="5" max="5" width="9.5" bestFit="1" customWidth="1"/>
    <col min="6" max="6" width="10.33203125" bestFit="1" customWidth="1"/>
    <col min="7" max="7" width="11.6640625" bestFit="1" customWidth="1"/>
    <col min="8" max="8" width="16.1640625" bestFit="1" customWidth="1"/>
    <col min="9" max="9" width="13.5" style="33" bestFit="1" customWidth="1"/>
    <col min="10" max="10" width="20" style="33" bestFit="1" customWidth="1"/>
    <col min="11" max="11" width="15" style="33" bestFit="1" customWidth="1"/>
    <col min="12" max="12" width="25.83203125" style="33" bestFit="1" customWidth="1"/>
    <col min="13" max="13" width="30" style="33" bestFit="1" customWidth="1"/>
    <col min="14" max="14" width="24.5" style="33" bestFit="1" customWidth="1"/>
  </cols>
  <sheetData>
    <row r="1" spans="1:14" s="67" customFormat="1" ht="20" customHeight="1">
      <c r="A1" s="66" t="s">
        <v>46</v>
      </c>
      <c r="B1" s="67" t="s">
        <v>47</v>
      </c>
      <c r="C1" s="67" t="s">
        <v>48</v>
      </c>
      <c r="D1" s="67" t="s">
        <v>14</v>
      </c>
      <c r="E1" s="67" t="s">
        <v>13</v>
      </c>
      <c r="F1" s="67" t="s">
        <v>44</v>
      </c>
      <c r="G1" s="67" t="s">
        <v>57</v>
      </c>
      <c r="H1" s="67" t="s">
        <v>56</v>
      </c>
      <c r="I1" s="68" t="s">
        <v>38</v>
      </c>
      <c r="J1" s="68" t="s">
        <v>39</v>
      </c>
      <c r="K1" s="68" t="s">
        <v>40</v>
      </c>
      <c r="L1" s="68" t="s">
        <v>49</v>
      </c>
      <c r="M1" s="68" t="s">
        <v>53</v>
      </c>
      <c r="N1" s="68" t="s">
        <v>50</v>
      </c>
    </row>
    <row r="2" spans="1:14" ht="19" customHeight="1">
      <c r="A2" s="38">
        <v>1</v>
      </c>
      <c r="B2" s="39" t="s">
        <v>22</v>
      </c>
      <c r="C2" s="40"/>
      <c r="D2" s="41" t="s">
        <v>85</v>
      </c>
      <c r="E2" s="41"/>
      <c r="F2" s="42"/>
      <c r="G2" s="43"/>
      <c r="H2" s="44">
        <v>430</v>
      </c>
      <c r="I2" s="45">
        <v>4</v>
      </c>
      <c r="J2" s="46"/>
      <c r="K2" s="61">
        <v>12.5</v>
      </c>
      <c r="L2" s="51" t="s">
        <v>59</v>
      </c>
      <c r="M2" s="62">
        <f>K2*0.9</f>
        <v>11.25</v>
      </c>
      <c r="N2" s="62">
        <f>M2/0.8</f>
        <v>14.0625</v>
      </c>
    </row>
    <row r="3" spans="1:14" ht="19" customHeight="1">
      <c r="A3" s="38">
        <v>2</v>
      </c>
      <c r="B3" s="39" t="s">
        <v>23</v>
      </c>
      <c r="C3" s="40"/>
      <c r="D3" s="41" t="s">
        <v>86</v>
      </c>
      <c r="E3" s="41"/>
      <c r="F3" s="42"/>
      <c r="G3" s="43"/>
      <c r="H3" s="44">
        <v>970</v>
      </c>
      <c r="I3" s="45">
        <v>4</v>
      </c>
      <c r="J3" s="46"/>
      <c r="K3" s="61">
        <v>31.5</v>
      </c>
      <c r="L3" s="51" t="s">
        <v>59</v>
      </c>
      <c r="M3" s="62">
        <f t="shared" ref="M3:M5" si="0">K3*0.9</f>
        <v>28.35</v>
      </c>
      <c r="N3" s="62">
        <f t="shared" ref="N3:N5" si="1">M3/0.8</f>
        <v>35.4375</v>
      </c>
    </row>
    <row r="4" spans="1:14" ht="19" customHeight="1">
      <c r="A4" s="38">
        <v>3</v>
      </c>
      <c r="B4" s="39" t="s">
        <v>24</v>
      </c>
      <c r="C4" s="40"/>
      <c r="D4" s="41" t="s">
        <v>87</v>
      </c>
      <c r="E4" s="41"/>
      <c r="F4" s="42"/>
      <c r="G4" s="43"/>
      <c r="H4" s="44">
        <v>75</v>
      </c>
      <c r="I4" s="45">
        <v>4</v>
      </c>
      <c r="J4" s="50"/>
      <c r="K4" s="61">
        <v>1.2</v>
      </c>
      <c r="L4" s="51" t="s">
        <v>58</v>
      </c>
      <c r="M4" s="62">
        <f t="shared" si="0"/>
        <v>1.08</v>
      </c>
      <c r="N4" s="62">
        <f t="shared" si="1"/>
        <v>1.35</v>
      </c>
    </row>
    <row r="5" spans="1:14" ht="19" customHeight="1">
      <c r="A5" s="38">
        <v>4</v>
      </c>
      <c r="B5" s="39" t="s">
        <v>25</v>
      </c>
      <c r="C5" s="40"/>
      <c r="D5" s="41" t="s">
        <v>88</v>
      </c>
      <c r="E5" s="41"/>
      <c r="F5" s="42"/>
      <c r="G5" s="43"/>
      <c r="H5" s="44">
        <v>75</v>
      </c>
      <c r="I5" s="45">
        <v>4</v>
      </c>
      <c r="J5" s="50"/>
      <c r="K5" s="61">
        <v>1.2</v>
      </c>
      <c r="L5" s="51" t="s">
        <v>58</v>
      </c>
      <c r="M5" s="62">
        <f t="shared" si="0"/>
        <v>1.08</v>
      </c>
      <c r="N5" s="62">
        <f t="shared" si="1"/>
        <v>1.35</v>
      </c>
    </row>
    <row r="6" spans="1:14" ht="19" customHeight="1">
      <c r="A6" s="38"/>
      <c r="B6" s="39"/>
      <c r="C6" s="40"/>
      <c r="D6" s="41"/>
      <c r="E6" s="41"/>
      <c r="F6" s="42"/>
      <c r="G6" s="43"/>
      <c r="H6" s="44"/>
      <c r="I6" s="45"/>
      <c r="J6" s="50"/>
      <c r="K6" s="61"/>
      <c r="L6" s="51"/>
      <c r="M6" s="62"/>
      <c r="N6" s="62"/>
    </row>
    <row r="7" spans="1:14" ht="19" customHeight="1">
      <c r="A7" s="38"/>
      <c r="B7" s="39"/>
      <c r="C7" s="52"/>
      <c r="D7" s="41"/>
      <c r="E7" s="41"/>
      <c r="F7" s="42"/>
      <c r="G7" s="43"/>
      <c r="H7" s="44"/>
      <c r="I7" s="45"/>
      <c r="J7" s="50"/>
      <c r="K7" s="61"/>
      <c r="L7" s="51"/>
      <c r="M7" s="62"/>
      <c r="N7" s="62"/>
    </row>
    <row r="8" spans="1:14" ht="19" customHeight="1">
      <c r="A8" s="38"/>
      <c r="B8" s="39"/>
      <c r="C8" s="40"/>
      <c r="D8" s="41"/>
      <c r="E8" s="41"/>
      <c r="F8" s="42"/>
      <c r="G8" s="43"/>
      <c r="H8" s="44"/>
      <c r="I8" s="45"/>
      <c r="J8" s="46"/>
      <c r="K8" s="61"/>
      <c r="L8" s="51"/>
      <c r="M8" s="62"/>
      <c r="N8" s="62"/>
    </row>
    <row r="9" spans="1:14" ht="19" customHeight="1">
      <c r="A9" s="38"/>
      <c r="B9" s="39"/>
      <c r="C9" s="52"/>
      <c r="D9" s="41"/>
      <c r="E9" s="41"/>
      <c r="F9" s="42"/>
      <c r="G9" s="43"/>
      <c r="H9" s="44"/>
      <c r="I9" s="45"/>
      <c r="J9" s="50"/>
      <c r="K9" s="61"/>
      <c r="L9" s="51"/>
      <c r="M9" s="62"/>
      <c r="N9" s="62"/>
    </row>
    <row r="10" spans="1:14" ht="19" customHeight="1">
      <c r="A10" s="38"/>
      <c r="B10" s="39"/>
      <c r="C10" s="52"/>
      <c r="D10" s="41"/>
      <c r="E10" s="41"/>
      <c r="F10" s="42"/>
      <c r="G10" s="43"/>
      <c r="H10" s="44"/>
      <c r="I10" s="45"/>
      <c r="J10" s="50"/>
      <c r="K10" s="61"/>
      <c r="L10" s="51"/>
      <c r="M10" s="62"/>
      <c r="N10" s="62"/>
    </row>
    <row r="11" spans="1:14" ht="19" customHeight="1">
      <c r="A11" s="38"/>
      <c r="B11" s="39"/>
      <c r="C11" s="52"/>
      <c r="D11" s="41"/>
      <c r="E11" s="41"/>
      <c r="F11" s="42"/>
      <c r="G11" s="43"/>
      <c r="H11" s="44"/>
      <c r="I11" s="45"/>
      <c r="J11" s="50"/>
      <c r="K11" s="61"/>
      <c r="L11" s="51"/>
      <c r="M11" s="62"/>
      <c r="N11" s="62"/>
    </row>
    <row r="12" spans="1:14" ht="19" customHeight="1">
      <c r="A12" s="38"/>
      <c r="B12" s="39"/>
      <c r="C12" s="52"/>
      <c r="D12" s="41"/>
      <c r="E12" s="41"/>
      <c r="F12" s="42"/>
      <c r="G12" s="43"/>
      <c r="H12" s="44"/>
      <c r="I12" s="45"/>
      <c r="J12" s="50"/>
      <c r="K12" s="61"/>
      <c r="L12" s="51"/>
      <c r="M12" s="62"/>
      <c r="N12" s="62"/>
    </row>
    <row r="13" spans="1:14" ht="19" customHeight="1">
      <c r="A13" s="38"/>
      <c r="B13" s="39"/>
      <c r="C13" s="40"/>
      <c r="D13" s="41"/>
      <c r="E13" s="41"/>
      <c r="F13" s="42"/>
      <c r="G13" s="43"/>
      <c r="H13" s="44"/>
      <c r="I13" s="45"/>
      <c r="J13" s="50"/>
      <c r="K13" s="61"/>
      <c r="L13" s="51"/>
      <c r="M13" s="62"/>
      <c r="N13" s="62"/>
    </row>
    <row r="14" spans="1:14" ht="19" customHeight="1">
      <c r="A14" s="38"/>
      <c r="B14" s="39"/>
      <c r="C14" s="40"/>
      <c r="D14" s="41"/>
      <c r="E14" s="41"/>
      <c r="F14" s="42"/>
      <c r="G14" s="43"/>
      <c r="H14" s="44"/>
      <c r="I14" s="45"/>
      <c r="J14" s="50"/>
      <c r="K14" s="61"/>
      <c r="L14" s="51"/>
      <c r="M14" s="62"/>
      <c r="N14" s="62"/>
    </row>
    <row r="15" spans="1:14" ht="19" customHeight="1">
      <c r="A15" s="38"/>
      <c r="B15" s="39"/>
      <c r="C15" s="40"/>
      <c r="D15" s="41"/>
      <c r="E15" s="41"/>
      <c r="F15" s="42"/>
      <c r="G15" s="43"/>
      <c r="H15" s="44"/>
      <c r="I15" s="45"/>
      <c r="J15" s="46"/>
      <c r="K15" s="61"/>
      <c r="L15" s="51"/>
      <c r="M15" s="62"/>
      <c r="N15" s="62"/>
    </row>
    <row r="16" spans="1:14" ht="19" customHeight="1">
      <c r="A16" s="38"/>
      <c r="B16" s="39"/>
      <c r="C16" s="40"/>
      <c r="D16" s="41"/>
      <c r="E16" s="41"/>
      <c r="F16" s="42"/>
      <c r="G16" s="43"/>
      <c r="H16" s="44"/>
      <c r="I16" s="45"/>
      <c r="J16" s="46"/>
      <c r="K16" s="61"/>
      <c r="L16" s="51"/>
      <c r="M16" s="62"/>
      <c r="N16" s="62"/>
    </row>
    <row r="17" spans="1:14" ht="19" customHeight="1">
      <c r="A17" s="38"/>
      <c r="B17" s="39"/>
      <c r="C17" s="40"/>
      <c r="D17" s="41"/>
      <c r="E17" s="41"/>
      <c r="F17" s="42"/>
      <c r="G17" s="43"/>
      <c r="H17" s="44"/>
      <c r="I17" s="45"/>
      <c r="J17" s="46"/>
      <c r="K17" s="61"/>
      <c r="L17" s="51"/>
      <c r="M17" s="62"/>
      <c r="N17" s="62"/>
    </row>
    <row r="18" spans="1:14" ht="19" customHeight="1">
      <c r="A18" s="38"/>
      <c r="B18" s="39"/>
      <c r="C18" s="40"/>
      <c r="D18" s="41"/>
      <c r="E18" s="41"/>
      <c r="F18" s="42"/>
      <c r="G18" s="43"/>
      <c r="H18" s="44"/>
      <c r="I18" s="45"/>
      <c r="J18" s="46"/>
      <c r="K18" s="61"/>
      <c r="L18" s="51"/>
      <c r="M18" s="62"/>
      <c r="N18" s="62"/>
    </row>
    <row r="19" spans="1:14" ht="19" customHeight="1">
      <c r="A19" s="38"/>
      <c r="B19" s="39"/>
      <c r="C19" s="40"/>
      <c r="D19" s="41"/>
      <c r="E19" s="41"/>
      <c r="F19" s="42"/>
      <c r="G19" s="43"/>
      <c r="H19" s="44"/>
      <c r="I19" s="45"/>
      <c r="J19" s="46"/>
      <c r="K19" s="61"/>
      <c r="L19" s="51"/>
      <c r="M19" s="62"/>
      <c r="N19" s="62"/>
    </row>
    <row r="20" spans="1:14" ht="19" customHeight="1">
      <c r="A20" s="38"/>
      <c r="B20" s="39"/>
      <c r="C20" s="40"/>
      <c r="D20" s="41"/>
      <c r="E20" s="41"/>
      <c r="F20" s="42"/>
      <c r="G20" s="53"/>
      <c r="H20" s="44"/>
      <c r="I20" s="45"/>
      <c r="J20" s="46"/>
      <c r="K20" s="61"/>
      <c r="L20" s="51"/>
      <c r="M20" s="62"/>
      <c r="N20" s="62"/>
    </row>
    <row r="21" spans="1:14" ht="19" customHeight="1">
      <c r="A21" s="38"/>
      <c r="B21" s="39"/>
      <c r="C21" s="40"/>
      <c r="D21" s="41"/>
      <c r="E21" s="41"/>
      <c r="F21" s="42"/>
      <c r="G21" s="43"/>
      <c r="H21" s="44"/>
      <c r="I21" s="45"/>
      <c r="J21" s="46"/>
      <c r="K21" s="61"/>
      <c r="L21" s="51"/>
      <c r="M21" s="62"/>
      <c r="N21" s="62"/>
    </row>
    <row r="22" spans="1:14" ht="19" customHeight="1">
      <c r="A22" s="38"/>
      <c r="B22" s="39"/>
      <c r="C22" s="40"/>
      <c r="D22" s="41"/>
      <c r="E22" s="41"/>
      <c r="F22" s="42"/>
      <c r="G22" s="53"/>
      <c r="H22" s="44"/>
      <c r="I22" s="45"/>
      <c r="J22" s="46"/>
      <c r="K22" s="61"/>
      <c r="L22" s="51"/>
      <c r="M22" s="62"/>
      <c r="N22" s="62"/>
    </row>
    <row r="23" spans="1:14" ht="19" customHeight="1">
      <c r="A23" s="38"/>
      <c r="B23" s="39"/>
      <c r="C23" s="40"/>
      <c r="D23" s="41"/>
      <c r="E23" s="41"/>
      <c r="F23" s="42"/>
      <c r="G23" s="43"/>
      <c r="H23" s="44"/>
      <c r="I23" s="45"/>
      <c r="J23" s="46"/>
      <c r="K23" s="61"/>
      <c r="L23" s="51"/>
      <c r="M23" s="62"/>
      <c r="N23" s="62"/>
    </row>
    <row r="24" spans="1:14" ht="19" customHeight="1">
      <c r="A24" s="38"/>
      <c r="B24" s="39"/>
      <c r="C24" s="40"/>
      <c r="D24" s="41"/>
      <c r="E24" s="41"/>
      <c r="F24" s="42"/>
      <c r="G24" s="43"/>
      <c r="H24" s="44"/>
      <c r="I24" s="45"/>
      <c r="J24" s="46"/>
      <c r="K24" s="61"/>
      <c r="L24" s="51"/>
      <c r="M24" s="62"/>
      <c r="N24" s="62"/>
    </row>
    <row r="25" spans="1:14" ht="19" customHeight="1">
      <c r="A25" s="38"/>
      <c r="B25" s="39"/>
      <c r="C25" s="40"/>
      <c r="D25" s="41"/>
      <c r="E25" s="41"/>
      <c r="F25" s="42"/>
      <c r="G25" s="43"/>
      <c r="H25" s="44"/>
      <c r="I25" s="45"/>
      <c r="J25" s="46"/>
      <c r="K25" s="61"/>
      <c r="L25" s="51"/>
      <c r="M25" s="62"/>
      <c r="N25" s="62"/>
    </row>
    <row r="26" spans="1:14" ht="19" customHeight="1">
      <c r="A26" s="38"/>
      <c r="B26" s="39"/>
      <c r="C26" s="40"/>
      <c r="D26" s="41"/>
      <c r="E26" s="41"/>
      <c r="F26" s="42"/>
      <c r="G26" s="43"/>
      <c r="H26" s="44"/>
      <c r="I26" s="45"/>
      <c r="J26" s="46"/>
      <c r="K26" s="61"/>
      <c r="L26" s="51"/>
      <c r="M26" s="62"/>
      <c r="N26" s="62"/>
    </row>
    <row r="27" spans="1:14" ht="19" customHeight="1">
      <c r="A27" s="38"/>
      <c r="B27" s="39"/>
      <c r="C27" s="40"/>
      <c r="D27" s="41"/>
      <c r="E27" s="41"/>
      <c r="F27" s="42"/>
      <c r="G27" s="43"/>
      <c r="H27" s="44"/>
      <c r="I27" s="45"/>
      <c r="J27" s="46"/>
      <c r="K27" s="61"/>
      <c r="L27" s="51"/>
      <c r="M27" s="62"/>
      <c r="N27" s="62"/>
    </row>
    <row r="28" spans="1:14" ht="19" customHeight="1">
      <c r="A28" s="38"/>
      <c r="B28" s="39"/>
      <c r="C28" s="40"/>
      <c r="D28" s="41"/>
      <c r="E28" s="41"/>
      <c r="F28" s="42"/>
      <c r="G28" s="43"/>
      <c r="H28" s="44"/>
      <c r="I28" s="45"/>
      <c r="J28" s="46"/>
      <c r="K28" s="61"/>
      <c r="L28" s="51"/>
      <c r="M28" s="62"/>
      <c r="N28" s="62"/>
    </row>
    <row r="29" spans="1:14" ht="19" customHeight="1">
      <c r="A29" s="38"/>
      <c r="B29" s="39"/>
      <c r="C29" s="40"/>
      <c r="D29" s="41"/>
      <c r="E29" s="41"/>
      <c r="F29" s="42"/>
      <c r="G29" s="43"/>
      <c r="H29" s="44"/>
      <c r="I29" s="45"/>
      <c r="J29" s="46"/>
      <c r="K29" s="61"/>
      <c r="L29" s="51"/>
      <c r="M29" s="62"/>
      <c r="N29" s="62"/>
    </row>
    <row r="30" spans="1:14" ht="19" customHeight="1">
      <c r="A30" s="38"/>
      <c r="B30" s="39"/>
      <c r="C30" s="40"/>
      <c r="D30" s="41"/>
      <c r="E30" s="41"/>
      <c r="F30" s="42"/>
      <c r="G30" s="43"/>
      <c r="H30" s="44"/>
      <c r="I30" s="45"/>
      <c r="J30" s="46"/>
      <c r="K30" s="61"/>
      <c r="L30" s="51"/>
      <c r="M30" s="62"/>
      <c r="N30" s="62"/>
    </row>
    <row r="31" spans="1:14" ht="19" customHeight="1">
      <c r="A31" s="38"/>
      <c r="B31" s="39"/>
      <c r="C31" s="40"/>
      <c r="D31" s="41"/>
      <c r="E31" s="41"/>
      <c r="F31" s="42"/>
      <c r="G31" s="43"/>
      <c r="H31" s="44"/>
      <c r="I31" s="45"/>
      <c r="J31" s="46"/>
      <c r="K31" s="61"/>
      <c r="L31" s="51"/>
      <c r="M31" s="62"/>
      <c r="N31" s="62"/>
    </row>
    <row r="32" spans="1:14" ht="19" customHeight="1">
      <c r="A32" s="38"/>
      <c r="B32" s="39"/>
      <c r="C32" s="40"/>
      <c r="D32" s="41"/>
      <c r="E32" s="41"/>
      <c r="F32" s="42"/>
      <c r="G32" s="43"/>
      <c r="H32" s="44"/>
      <c r="I32" s="45"/>
      <c r="J32" s="46"/>
      <c r="K32" s="61"/>
      <c r="L32" s="51"/>
      <c r="M32" s="62"/>
      <c r="N32" s="62"/>
    </row>
    <row r="33" spans="1:14" ht="19" customHeight="1">
      <c r="A33" s="38"/>
      <c r="B33" s="39"/>
      <c r="C33" s="40"/>
      <c r="D33" s="41"/>
      <c r="E33" s="41"/>
      <c r="F33" s="42"/>
      <c r="G33" s="43"/>
      <c r="H33" s="44"/>
      <c r="I33" s="45"/>
      <c r="J33" s="46"/>
      <c r="K33" s="61"/>
      <c r="L33" s="51"/>
      <c r="M33" s="62"/>
      <c r="N33" s="62"/>
    </row>
    <row r="34" spans="1:14" ht="19" customHeight="1">
      <c r="A34" s="38"/>
      <c r="B34" s="39"/>
      <c r="C34" s="40"/>
      <c r="D34" s="41"/>
      <c r="E34" s="41"/>
      <c r="F34" s="42"/>
      <c r="G34" s="43"/>
      <c r="H34" s="44"/>
      <c r="I34" s="45"/>
      <c r="J34" s="46"/>
      <c r="K34" s="61"/>
      <c r="L34" s="51"/>
      <c r="M34" s="62"/>
      <c r="N34" s="62"/>
    </row>
    <row r="35" spans="1:14" ht="19" customHeight="1">
      <c r="A35" s="38"/>
      <c r="B35" s="39"/>
      <c r="C35" s="40"/>
      <c r="D35" s="41"/>
      <c r="E35" s="41"/>
      <c r="F35" s="42"/>
      <c r="G35" s="43"/>
      <c r="H35" s="44"/>
      <c r="I35" s="45"/>
      <c r="J35" s="46"/>
      <c r="K35" s="61"/>
      <c r="L35" s="51"/>
      <c r="M35" s="62"/>
      <c r="N35" s="62"/>
    </row>
    <row r="36" spans="1:14" ht="19" customHeight="1">
      <c r="A36" s="38"/>
      <c r="B36" s="39"/>
      <c r="C36" s="40"/>
      <c r="D36" s="41"/>
      <c r="E36" s="41"/>
      <c r="F36" s="42"/>
      <c r="G36" s="43"/>
      <c r="H36" s="44"/>
      <c r="I36" s="45"/>
      <c r="J36" s="46"/>
      <c r="K36" s="61"/>
      <c r="L36" s="51"/>
      <c r="M36" s="62"/>
      <c r="N36" s="62"/>
    </row>
    <row r="37" spans="1:14" ht="19" customHeight="1">
      <c r="A37" s="38"/>
      <c r="B37" s="39"/>
      <c r="C37" s="40"/>
      <c r="D37" s="41"/>
      <c r="E37" s="41"/>
      <c r="F37" s="42"/>
      <c r="G37" s="43"/>
      <c r="H37" s="44"/>
      <c r="I37" s="45"/>
      <c r="J37" s="46"/>
      <c r="K37" s="61"/>
      <c r="L37" s="51"/>
      <c r="M37" s="62"/>
      <c r="N37" s="62"/>
    </row>
    <row r="38" spans="1:14" ht="19" customHeight="1">
      <c r="A38" s="38"/>
      <c r="B38" s="39"/>
      <c r="C38" s="40"/>
      <c r="D38" s="41"/>
      <c r="E38" s="41"/>
      <c r="F38" s="42"/>
      <c r="G38" s="43"/>
      <c r="H38" s="44"/>
      <c r="I38" s="45"/>
      <c r="J38" s="46"/>
      <c r="K38" s="61"/>
      <c r="L38" s="51"/>
      <c r="M38" s="62"/>
      <c r="N38" s="62"/>
    </row>
    <row r="39" spans="1:14" ht="19" customHeight="1">
      <c r="A39" s="38"/>
      <c r="B39" s="39"/>
      <c r="C39" s="40"/>
      <c r="D39" s="41"/>
      <c r="E39" s="41"/>
      <c r="F39" s="42"/>
      <c r="G39" s="43"/>
      <c r="H39" s="44"/>
      <c r="I39" s="45"/>
      <c r="J39" s="46"/>
      <c r="K39" s="61"/>
      <c r="L39" s="51"/>
      <c r="M39" s="62"/>
      <c r="N39" s="62"/>
    </row>
    <row r="40" spans="1:14" ht="19" customHeight="1">
      <c r="A40" s="38"/>
      <c r="B40" s="39"/>
      <c r="C40" s="40"/>
      <c r="D40" s="41"/>
      <c r="E40" s="41"/>
      <c r="F40" s="42"/>
      <c r="G40" s="43"/>
      <c r="H40" s="44"/>
      <c r="I40" s="45"/>
      <c r="J40" s="46"/>
      <c r="K40" s="61"/>
      <c r="L40" s="51"/>
      <c r="M40" s="62"/>
      <c r="N40" s="62"/>
    </row>
    <row r="41" spans="1:14" ht="19" customHeight="1">
      <c r="A41" s="38"/>
      <c r="B41" s="39"/>
      <c r="C41" s="40"/>
      <c r="D41" s="41"/>
      <c r="E41" s="41"/>
      <c r="F41" s="42"/>
      <c r="G41" s="43"/>
      <c r="H41" s="44"/>
      <c r="I41" s="45"/>
      <c r="J41" s="46"/>
      <c r="K41" s="61"/>
      <c r="L41" s="51"/>
      <c r="M41" s="62"/>
      <c r="N41" s="62"/>
    </row>
    <row r="42" spans="1:14" ht="19" customHeight="1">
      <c r="A42" s="38"/>
      <c r="B42" s="39"/>
      <c r="C42" s="40"/>
      <c r="D42" s="41"/>
      <c r="E42" s="41"/>
      <c r="F42" s="42"/>
      <c r="G42" s="53"/>
      <c r="H42" s="44"/>
      <c r="I42" s="45"/>
      <c r="J42" s="46"/>
      <c r="K42" s="61"/>
      <c r="L42" s="51"/>
      <c r="M42" s="62"/>
      <c r="N42" s="62"/>
    </row>
    <row r="43" spans="1:14" ht="19" customHeight="1">
      <c r="A43" s="38"/>
      <c r="B43" s="39"/>
      <c r="C43" s="40"/>
      <c r="D43" s="41"/>
      <c r="E43" s="41"/>
      <c r="F43" s="42"/>
      <c r="G43" s="43"/>
      <c r="H43" s="44"/>
      <c r="I43" s="45"/>
      <c r="J43" s="46"/>
      <c r="K43" s="61"/>
      <c r="L43" s="51"/>
      <c r="M43" s="62"/>
      <c r="N43" s="62"/>
    </row>
    <row r="44" spans="1:14" ht="19" customHeight="1">
      <c r="A44" s="38"/>
      <c r="B44" s="39"/>
      <c r="C44" s="40"/>
      <c r="D44" s="41"/>
      <c r="E44" s="41"/>
      <c r="F44" s="42"/>
      <c r="G44" s="43"/>
      <c r="H44" s="44"/>
      <c r="I44" s="45"/>
      <c r="J44" s="46"/>
      <c r="K44" s="61"/>
      <c r="L44" s="51"/>
      <c r="M44" s="62"/>
      <c r="N44" s="62"/>
    </row>
    <row r="45" spans="1:14" ht="19" customHeight="1">
      <c r="A45" s="38"/>
      <c r="B45" s="39"/>
      <c r="C45" s="40"/>
      <c r="D45" s="41"/>
      <c r="E45" s="41"/>
      <c r="F45" s="42"/>
      <c r="G45" s="43"/>
      <c r="H45" s="44"/>
      <c r="I45" s="45"/>
      <c r="J45" s="46"/>
      <c r="K45" s="61"/>
      <c r="L45" s="51"/>
      <c r="M45" s="62"/>
      <c r="N45" s="62"/>
    </row>
    <row r="46" spans="1:14" ht="19" customHeight="1">
      <c r="A46" s="38"/>
      <c r="B46" s="39"/>
      <c r="C46" s="40"/>
      <c r="D46" s="41"/>
      <c r="E46" s="41"/>
      <c r="F46" s="42"/>
      <c r="G46" s="43"/>
      <c r="H46" s="44"/>
      <c r="I46" s="45"/>
      <c r="J46" s="46"/>
      <c r="K46" s="61"/>
      <c r="L46" s="51"/>
      <c r="M46" s="62"/>
      <c r="N46" s="62"/>
    </row>
    <row r="47" spans="1:14" ht="19" customHeight="1">
      <c r="A47" s="38"/>
      <c r="B47" s="39"/>
      <c r="C47" s="40"/>
      <c r="D47" s="41"/>
      <c r="E47" s="41"/>
      <c r="F47" s="42"/>
      <c r="G47" s="43"/>
      <c r="H47" s="44"/>
      <c r="I47" s="45"/>
      <c r="J47" s="46"/>
      <c r="K47" s="61"/>
      <c r="L47" s="51"/>
      <c r="M47" s="62"/>
      <c r="N47" s="62"/>
    </row>
    <row r="48" spans="1:14" ht="19" customHeight="1">
      <c r="A48" s="38"/>
      <c r="B48" s="39"/>
      <c r="C48" s="40"/>
      <c r="D48" s="41"/>
      <c r="E48" s="41"/>
      <c r="F48" s="42"/>
      <c r="G48" s="43"/>
      <c r="H48" s="44"/>
      <c r="I48" s="45"/>
      <c r="J48" s="46"/>
      <c r="K48" s="61"/>
      <c r="L48" s="51"/>
      <c r="M48" s="62"/>
      <c r="N48" s="62"/>
    </row>
    <row r="49" spans="1:14" ht="19" customHeight="1">
      <c r="A49" s="38"/>
      <c r="B49" s="39"/>
      <c r="C49" s="40"/>
      <c r="D49" s="41"/>
      <c r="E49" s="41"/>
      <c r="F49" s="42"/>
      <c r="G49" s="43"/>
      <c r="H49" s="44"/>
      <c r="I49" s="45"/>
      <c r="J49" s="46"/>
      <c r="K49" s="61"/>
      <c r="L49" s="51"/>
      <c r="M49" s="62"/>
      <c r="N49" s="62"/>
    </row>
    <row r="50" spans="1:14" ht="19" customHeight="1">
      <c r="A50" s="38"/>
      <c r="B50" s="39"/>
      <c r="C50" s="40"/>
      <c r="D50" s="41"/>
      <c r="E50" s="41"/>
      <c r="F50" s="42"/>
      <c r="G50" s="43"/>
      <c r="H50" s="44"/>
      <c r="I50" s="45"/>
      <c r="J50" s="46"/>
      <c r="K50" s="61"/>
      <c r="L50" s="51"/>
      <c r="M50" s="62"/>
      <c r="N50" s="62"/>
    </row>
    <row r="51" spans="1:14" ht="19" customHeight="1">
      <c r="A51" s="38"/>
      <c r="B51" s="39"/>
      <c r="C51" s="40"/>
      <c r="D51" s="41"/>
      <c r="E51" s="41"/>
      <c r="F51" s="42"/>
      <c r="G51" s="43"/>
      <c r="H51" s="44"/>
      <c r="I51" s="45"/>
      <c r="J51" s="46"/>
      <c r="K51" s="61"/>
      <c r="L51" s="51"/>
      <c r="M51" s="62"/>
      <c r="N51" s="62"/>
    </row>
    <row r="52" spans="1:14" ht="19" customHeight="1">
      <c r="A52" s="38"/>
      <c r="B52" s="39"/>
      <c r="C52" s="40"/>
      <c r="D52" s="41"/>
      <c r="E52" s="41"/>
      <c r="F52" s="42"/>
      <c r="G52" s="43"/>
      <c r="H52" s="44"/>
      <c r="I52" s="45"/>
      <c r="J52" s="46"/>
      <c r="K52" s="61"/>
      <c r="L52" s="51"/>
      <c r="M52" s="62"/>
      <c r="N52" s="62"/>
    </row>
    <row r="53" spans="1:14" ht="19" customHeight="1">
      <c r="A53" s="38"/>
      <c r="B53" s="39"/>
      <c r="C53" s="40"/>
      <c r="D53" s="41"/>
      <c r="E53" s="41"/>
      <c r="F53" s="42"/>
      <c r="G53" s="43"/>
      <c r="H53" s="44"/>
      <c r="I53" s="45"/>
      <c r="J53" s="46"/>
      <c r="K53" s="61"/>
      <c r="L53" s="51"/>
      <c r="M53" s="62"/>
      <c r="N53" s="62"/>
    </row>
    <row r="54" spans="1:14" ht="19" customHeight="1">
      <c r="A54" s="38"/>
      <c r="B54" s="39"/>
      <c r="C54" s="40"/>
      <c r="D54" s="41"/>
      <c r="E54" s="41"/>
      <c r="F54" s="42"/>
      <c r="G54" s="43"/>
      <c r="H54" s="44"/>
      <c r="I54" s="45"/>
      <c r="J54" s="46"/>
      <c r="K54" s="61"/>
      <c r="L54" s="51"/>
      <c r="M54" s="62"/>
      <c r="N54" s="62"/>
    </row>
    <row r="55" spans="1:14" ht="19" customHeight="1">
      <c r="A55" s="38"/>
      <c r="B55" s="39"/>
      <c r="C55" s="40"/>
      <c r="D55" s="41"/>
      <c r="E55" s="41"/>
      <c r="F55" s="42"/>
      <c r="G55" s="43"/>
      <c r="H55" s="44"/>
      <c r="I55" s="45"/>
      <c r="J55" s="46"/>
      <c r="K55" s="61"/>
      <c r="L55" s="51"/>
      <c r="M55" s="62"/>
      <c r="N55" s="62"/>
    </row>
    <row r="56" spans="1:14" ht="19" customHeight="1">
      <c r="A56" s="38"/>
      <c r="B56" s="39"/>
      <c r="C56" s="40"/>
      <c r="D56" s="41"/>
      <c r="E56" s="41"/>
      <c r="F56" s="42"/>
      <c r="G56" s="43"/>
      <c r="H56" s="44"/>
      <c r="I56" s="45"/>
      <c r="J56" s="46"/>
      <c r="K56" s="61"/>
      <c r="L56" s="51"/>
      <c r="M56" s="62"/>
      <c r="N56" s="62"/>
    </row>
    <row r="57" spans="1:14" ht="19" customHeight="1">
      <c r="A57" s="38"/>
      <c r="B57" s="39"/>
      <c r="C57" s="40"/>
      <c r="D57" s="41"/>
      <c r="E57" s="41"/>
      <c r="F57" s="42"/>
      <c r="G57" s="43"/>
      <c r="H57" s="44"/>
      <c r="I57" s="45"/>
      <c r="J57" s="46"/>
      <c r="K57" s="61"/>
      <c r="L57" s="51"/>
      <c r="M57" s="62"/>
      <c r="N57" s="62"/>
    </row>
    <row r="58" spans="1:14" ht="19" customHeight="1">
      <c r="A58" s="38"/>
      <c r="B58" s="39"/>
      <c r="C58" s="40"/>
      <c r="D58" s="41"/>
      <c r="E58" s="41"/>
      <c r="F58" s="42"/>
      <c r="G58" s="43"/>
      <c r="H58" s="44"/>
      <c r="I58" s="45"/>
      <c r="J58" s="46"/>
      <c r="K58" s="61"/>
      <c r="L58" s="51"/>
      <c r="M58" s="62"/>
      <c r="N58" s="62"/>
    </row>
    <row r="59" spans="1:14" ht="19" customHeight="1">
      <c r="A59" s="38"/>
      <c r="B59" s="39"/>
      <c r="C59" s="40"/>
      <c r="D59" s="41"/>
      <c r="E59" s="41"/>
      <c r="F59" s="42"/>
      <c r="G59" s="43"/>
      <c r="H59" s="44"/>
      <c r="I59" s="45"/>
      <c r="J59" s="46"/>
      <c r="K59" s="61"/>
      <c r="L59" s="51"/>
      <c r="M59" s="62"/>
      <c r="N59" s="62"/>
    </row>
    <row r="60" spans="1:14" ht="19" customHeight="1">
      <c r="A60" s="38"/>
      <c r="B60" s="39"/>
      <c r="C60" s="40"/>
      <c r="D60" s="41"/>
      <c r="E60" s="41"/>
      <c r="F60" s="42"/>
      <c r="G60" s="43"/>
      <c r="H60" s="44"/>
      <c r="I60" s="45"/>
      <c r="J60" s="46"/>
      <c r="K60" s="61"/>
      <c r="L60" s="51"/>
      <c r="M60" s="62"/>
      <c r="N60" s="62"/>
    </row>
    <row r="61" spans="1:14" ht="19" customHeight="1">
      <c r="A61" s="38"/>
      <c r="B61" s="39"/>
      <c r="C61" s="40"/>
      <c r="D61" s="41"/>
      <c r="E61" s="41"/>
      <c r="F61" s="42"/>
      <c r="G61" s="43"/>
      <c r="H61" s="44"/>
      <c r="I61" s="45"/>
      <c r="J61" s="46"/>
      <c r="K61" s="61"/>
      <c r="L61" s="51"/>
      <c r="M61" s="62"/>
      <c r="N61" s="62"/>
    </row>
    <row r="62" spans="1:14" ht="19" customHeight="1">
      <c r="A62" s="38"/>
      <c r="B62" s="39"/>
      <c r="C62" s="40"/>
      <c r="D62" s="41"/>
      <c r="E62" s="41"/>
      <c r="F62" s="42"/>
      <c r="G62" s="43"/>
      <c r="H62" s="44"/>
      <c r="I62" s="45"/>
      <c r="J62" s="46"/>
      <c r="K62" s="61"/>
      <c r="L62" s="51"/>
      <c r="M62" s="62"/>
      <c r="N62" s="62"/>
    </row>
    <row r="63" spans="1:14" ht="19" customHeight="1">
      <c r="A63" s="38"/>
      <c r="B63" s="39"/>
      <c r="C63" s="40"/>
      <c r="D63" s="41"/>
      <c r="E63" s="41"/>
      <c r="F63" s="42"/>
      <c r="G63" s="43"/>
      <c r="H63" s="44"/>
      <c r="I63" s="45"/>
      <c r="J63" s="46"/>
      <c r="K63" s="61"/>
      <c r="L63" s="51"/>
      <c r="M63" s="62"/>
      <c r="N63" s="62"/>
    </row>
    <row r="64" spans="1:14" ht="19" customHeight="1">
      <c r="A64" s="38"/>
      <c r="B64" s="39"/>
      <c r="C64" s="40"/>
      <c r="D64" s="41"/>
      <c r="E64" s="41"/>
      <c r="F64" s="42"/>
      <c r="G64" s="43"/>
      <c r="H64" s="44"/>
      <c r="I64" s="45"/>
      <c r="J64" s="46"/>
      <c r="K64" s="61"/>
      <c r="L64" s="51"/>
      <c r="M64" s="62"/>
      <c r="N64" s="62"/>
    </row>
    <row r="65" spans="1:14" ht="19" customHeight="1">
      <c r="A65" s="38"/>
      <c r="B65" s="39"/>
      <c r="C65" s="40"/>
      <c r="D65" s="41"/>
      <c r="E65" s="41"/>
      <c r="F65" s="42"/>
      <c r="G65" s="43"/>
      <c r="H65" s="44"/>
      <c r="I65" s="45"/>
      <c r="J65" s="46"/>
      <c r="K65" s="61"/>
      <c r="L65" s="51"/>
      <c r="M65" s="62"/>
      <c r="N65" s="62"/>
    </row>
    <row r="66" spans="1:14" ht="19" customHeight="1">
      <c r="A66" s="38"/>
      <c r="B66" s="39"/>
      <c r="C66" s="40"/>
      <c r="D66" s="41"/>
      <c r="E66" s="41"/>
      <c r="F66" s="42"/>
      <c r="G66" s="43"/>
      <c r="H66" s="44"/>
      <c r="I66" s="45"/>
      <c r="J66" s="46"/>
      <c r="K66" s="61"/>
      <c r="L66" s="51"/>
      <c r="M66" s="62"/>
      <c r="N66" s="62"/>
    </row>
    <row r="67" spans="1:14" ht="19" customHeight="1">
      <c r="A67" s="38"/>
      <c r="B67" s="39"/>
      <c r="C67" s="40"/>
      <c r="D67" s="41"/>
      <c r="E67" s="41"/>
      <c r="F67" s="42"/>
      <c r="G67" s="43"/>
      <c r="H67" s="44"/>
      <c r="I67" s="45"/>
      <c r="J67" s="50"/>
      <c r="K67" s="61"/>
      <c r="L67" s="51"/>
      <c r="M67" s="62"/>
      <c r="N67" s="62"/>
    </row>
    <row r="68" spans="1:14" ht="19" customHeight="1">
      <c r="A68" s="38"/>
      <c r="B68" s="39"/>
      <c r="C68" s="40"/>
      <c r="D68" s="41"/>
      <c r="E68" s="41"/>
      <c r="F68" s="42"/>
      <c r="G68" s="43"/>
      <c r="H68" s="44"/>
      <c r="I68" s="45"/>
      <c r="J68" s="50"/>
      <c r="K68" s="61"/>
      <c r="L68" s="51"/>
      <c r="M68" s="62"/>
      <c r="N68" s="62"/>
    </row>
    <row r="69" spans="1:14" ht="19" customHeight="1">
      <c r="A69" s="38"/>
      <c r="B69" s="39"/>
      <c r="C69" s="40"/>
      <c r="D69" s="41"/>
      <c r="E69" s="41"/>
      <c r="F69" s="42"/>
      <c r="G69" s="43"/>
      <c r="H69" s="44"/>
      <c r="I69" s="45"/>
      <c r="J69" s="50"/>
      <c r="K69" s="61"/>
      <c r="L69" s="51"/>
      <c r="M69" s="62"/>
      <c r="N69" s="62"/>
    </row>
    <row r="70" spans="1:14" ht="19" customHeight="1">
      <c r="A70" s="38"/>
      <c r="B70" s="39"/>
      <c r="C70" s="40"/>
      <c r="D70" s="41"/>
      <c r="E70" s="41"/>
      <c r="F70" s="42"/>
      <c r="G70" s="43"/>
      <c r="H70" s="44"/>
      <c r="I70" s="45"/>
      <c r="J70" s="50"/>
      <c r="K70" s="61"/>
      <c r="L70" s="51"/>
      <c r="M70" s="62"/>
      <c r="N70" s="62"/>
    </row>
    <row r="71" spans="1:14" ht="19" customHeight="1">
      <c r="A71" s="38"/>
      <c r="B71" s="39"/>
      <c r="C71" s="40"/>
      <c r="D71" s="41"/>
      <c r="E71" s="41"/>
      <c r="F71" s="42"/>
      <c r="G71" s="43"/>
      <c r="H71" s="44"/>
      <c r="I71" s="45"/>
      <c r="J71" s="50"/>
      <c r="K71" s="61"/>
      <c r="L71" s="51"/>
      <c r="M71" s="62"/>
      <c r="N71" s="62"/>
    </row>
    <row r="72" spans="1:14" ht="19" customHeight="1">
      <c r="A72" s="38"/>
      <c r="B72" s="39"/>
      <c r="C72" s="40"/>
      <c r="D72" s="41"/>
      <c r="E72" s="41"/>
      <c r="F72" s="42"/>
      <c r="G72" s="43"/>
      <c r="H72" s="44"/>
      <c r="I72" s="45"/>
      <c r="J72" s="50"/>
      <c r="K72" s="61"/>
      <c r="L72" s="51"/>
      <c r="M72" s="62"/>
      <c r="N72" s="62"/>
    </row>
    <row r="73" spans="1:14" ht="19" customHeight="1">
      <c r="A73" s="38"/>
      <c r="B73" s="39"/>
      <c r="C73" s="40"/>
      <c r="D73" s="41"/>
      <c r="E73" s="41"/>
      <c r="F73" s="42"/>
      <c r="G73" s="43"/>
      <c r="H73" s="44"/>
      <c r="I73" s="45"/>
      <c r="J73" s="50"/>
      <c r="K73" s="61"/>
      <c r="L73" s="51"/>
      <c r="M73" s="62"/>
      <c r="N73" s="62"/>
    </row>
    <row r="74" spans="1:14" ht="19" customHeight="1">
      <c r="A74" s="38"/>
      <c r="B74" s="39"/>
      <c r="C74" s="40"/>
      <c r="D74" s="41"/>
      <c r="E74" s="41"/>
      <c r="F74" s="42"/>
      <c r="G74" s="43"/>
      <c r="H74" s="44"/>
      <c r="I74" s="45"/>
      <c r="J74" s="46"/>
      <c r="K74" s="61"/>
      <c r="L74" s="51"/>
      <c r="M74" s="62"/>
      <c r="N74" s="62"/>
    </row>
    <row r="75" spans="1:14" ht="19" customHeight="1">
      <c r="A75" s="38"/>
      <c r="B75" s="39"/>
      <c r="C75" s="40"/>
      <c r="D75" s="41"/>
      <c r="E75" s="41"/>
      <c r="F75" s="42"/>
      <c r="G75" s="43"/>
      <c r="H75" s="44"/>
      <c r="I75" s="45"/>
      <c r="J75" s="46"/>
      <c r="K75" s="61"/>
      <c r="L75" s="51"/>
      <c r="M75" s="62"/>
      <c r="N75" s="62"/>
    </row>
    <row r="76" spans="1:14" ht="19" customHeight="1">
      <c r="A76" s="38"/>
      <c r="B76" s="39"/>
      <c r="C76" s="40"/>
      <c r="D76" s="41"/>
      <c r="E76" s="41"/>
      <c r="F76" s="42"/>
      <c r="G76" s="53"/>
      <c r="H76" s="44"/>
      <c r="I76" s="45"/>
      <c r="J76" s="46"/>
      <c r="K76" s="61"/>
      <c r="L76" s="51"/>
      <c r="M76" s="62"/>
      <c r="N76" s="62"/>
    </row>
    <row r="77" spans="1:14" ht="19" customHeight="1">
      <c r="A77" s="38"/>
      <c r="B77" s="39"/>
      <c r="C77" s="40"/>
      <c r="D77" s="41"/>
      <c r="E77" s="41"/>
      <c r="F77" s="42"/>
      <c r="G77" s="43"/>
      <c r="H77" s="44"/>
      <c r="I77" s="45"/>
      <c r="J77" s="46"/>
      <c r="K77" s="61"/>
      <c r="L77" s="51"/>
      <c r="M77" s="62"/>
      <c r="N77" s="62"/>
    </row>
    <row r="78" spans="1:14" ht="19" customHeight="1">
      <c r="A78" s="38"/>
      <c r="B78" s="39"/>
      <c r="C78" s="40"/>
      <c r="D78" s="41"/>
      <c r="E78" s="41"/>
      <c r="F78" s="42"/>
      <c r="G78" s="53"/>
      <c r="H78" s="44"/>
      <c r="I78" s="45"/>
      <c r="J78" s="46"/>
      <c r="K78" s="61"/>
      <c r="L78" s="51"/>
      <c r="M78" s="62"/>
      <c r="N78" s="62"/>
    </row>
    <row r="79" spans="1:14" ht="19" customHeight="1">
      <c r="A79" s="38"/>
      <c r="B79" s="39"/>
      <c r="C79" s="40"/>
      <c r="D79" s="41"/>
      <c r="E79" s="41"/>
      <c r="F79" s="42"/>
      <c r="G79" s="43"/>
      <c r="H79" s="44"/>
      <c r="I79" s="45"/>
      <c r="J79" s="46"/>
      <c r="K79" s="61"/>
      <c r="L79" s="51"/>
      <c r="M79" s="62"/>
      <c r="N79" s="62"/>
    </row>
    <row r="80" spans="1:14" ht="19" customHeight="1">
      <c r="A80" s="38"/>
      <c r="B80" s="39"/>
      <c r="C80" s="40"/>
      <c r="D80" s="41"/>
      <c r="E80" s="41"/>
      <c r="F80" s="42"/>
      <c r="G80" s="43"/>
      <c r="H80" s="44"/>
      <c r="I80" s="45"/>
      <c r="J80" s="46"/>
      <c r="K80" s="61"/>
      <c r="L80" s="51"/>
      <c r="M80" s="62"/>
      <c r="N80" s="62"/>
    </row>
    <row r="81" spans="1:14" ht="19" customHeight="1">
      <c r="A81" s="38"/>
      <c r="B81" s="39"/>
      <c r="C81" s="40"/>
      <c r="D81" s="41"/>
      <c r="E81" s="41"/>
      <c r="F81" s="42"/>
      <c r="G81" s="43"/>
      <c r="H81" s="44"/>
      <c r="I81" s="45"/>
      <c r="J81" s="46"/>
      <c r="K81" s="61"/>
      <c r="L81" s="51"/>
      <c r="M81" s="62"/>
      <c r="N81" s="62"/>
    </row>
    <row r="82" spans="1:14" ht="19" customHeight="1">
      <c r="A82" s="38"/>
      <c r="B82" s="39"/>
      <c r="C82" s="40"/>
      <c r="D82" s="41"/>
      <c r="E82" s="41"/>
      <c r="F82" s="42"/>
      <c r="G82" s="43"/>
      <c r="H82" s="44"/>
      <c r="I82" s="45"/>
      <c r="J82" s="46"/>
      <c r="K82" s="61"/>
      <c r="L82" s="51"/>
      <c r="M82" s="62"/>
      <c r="N82" s="62"/>
    </row>
    <row r="83" spans="1:14" ht="19" customHeight="1">
      <c r="A83" s="38"/>
      <c r="B83" s="39"/>
      <c r="C83" s="40"/>
      <c r="D83" s="41"/>
      <c r="E83" s="41"/>
      <c r="F83" s="42"/>
      <c r="G83" s="43"/>
      <c r="H83" s="44"/>
      <c r="I83" s="45"/>
      <c r="J83" s="46"/>
      <c r="K83" s="61"/>
      <c r="L83" s="51"/>
      <c r="M83" s="62"/>
      <c r="N83" s="62"/>
    </row>
    <row r="84" spans="1:14" ht="19" customHeight="1">
      <c r="A84" s="38"/>
      <c r="B84" s="39"/>
      <c r="C84" s="40"/>
      <c r="D84" s="41"/>
      <c r="E84" s="41"/>
      <c r="F84" s="42"/>
      <c r="G84" s="43"/>
      <c r="H84" s="44"/>
      <c r="I84" s="45"/>
      <c r="J84" s="46"/>
      <c r="K84" s="61"/>
      <c r="L84" s="51"/>
      <c r="M84" s="62"/>
      <c r="N84" s="62"/>
    </row>
    <row r="85" spans="1:14" ht="19" customHeight="1">
      <c r="A85" s="38"/>
      <c r="B85" s="39"/>
      <c r="C85" s="40"/>
      <c r="D85" s="41"/>
      <c r="E85" s="41"/>
      <c r="F85" s="42"/>
      <c r="G85" s="43"/>
      <c r="H85" s="44"/>
      <c r="I85" s="45"/>
      <c r="J85" s="46"/>
      <c r="K85" s="61"/>
      <c r="L85" s="51"/>
      <c r="M85" s="62"/>
      <c r="N85" s="62"/>
    </row>
    <row r="86" spans="1:14" ht="19" customHeight="1">
      <c r="A86" s="38"/>
      <c r="B86" s="39"/>
      <c r="C86" s="40"/>
      <c r="D86" s="41"/>
      <c r="E86" s="41"/>
      <c r="F86" s="42"/>
      <c r="G86" s="43"/>
      <c r="H86" s="44"/>
      <c r="I86" s="45"/>
      <c r="J86" s="46"/>
      <c r="K86" s="61"/>
      <c r="L86" s="51"/>
      <c r="M86" s="62"/>
      <c r="N86" s="62"/>
    </row>
    <row r="87" spans="1:14" ht="19" customHeight="1">
      <c r="A87" s="38"/>
      <c r="B87" s="39"/>
      <c r="C87" s="40"/>
      <c r="D87" s="41"/>
      <c r="E87" s="41"/>
      <c r="F87" s="42"/>
      <c r="G87" s="43"/>
      <c r="H87" s="44"/>
      <c r="I87" s="45"/>
      <c r="J87" s="46"/>
      <c r="K87" s="61"/>
      <c r="L87" s="51"/>
      <c r="M87" s="62"/>
      <c r="N87" s="62"/>
    </row>
    <row r="88" spans="1:14" ht="19" customHeight="1">
      <c r="A88" s="38"/>
      <c r="B88" s="39"/>
      <c r="C88" s="40"/>
      <c r="D88" s="41"/>
      <c r="E88" s="41"/>
      <c r="F88" s="42"/>
      <c r="G88" s="43"/>
      <c r="H88" s="44"/>
      <c r="I88" s="45"/>
      <c r="J88" s="46"/>
      <c r="K88" s="61"/>
      <c r="L88" s="51"/>
      <c r="M88" s="62"/>
      <c r="N88" s="62"/>
    </row>
    <row r="89" spans="1:14" ht="19" customHeight="1">
      <c r="A89" s="38"/>
      <c r="B89" s="39"/>
      <c r="C89" s="40"/>
      <c r="D89" s="41"/>
      <c r="E89" s="41"/>
      <c r="F89" s="42"/>
      <c r="G89" s="43"/>
      <c r="H89" s="44"/>
      <c r="I89" s="45"/>
      <c r="J89" s="46"/>
      <c r="K89" s="61"/>
      <c r="L89" s="51"/>
      <c r="M89" s="62"/>
      <c r="N89" s="62"/>
    </row>
    <row r="90" spans="1:14" ht="19" customHeight="1">
      <c r="A90" s="38"/>
      <c r="B90" s="39"/>
      <c r="C90" s="40"/>
      <c r="D90" s="41"/>
      <c r="E90" s="41"/>
      <c r="F90" s="42"/>
      <c r="G90" s="43"/>
      <c r="H90" s="44"/>
      <c r="I90" s="45"/>
      <c r="J90" s="46"/>
      <c r="K90" s="61"/>
      <c r="L90" s="51"/>
      <c r="M90" s="62"/>
      <c r="N90" s="62"/>
    </row>
    <row r="91" spans="1:14" ht="19" customHeight="1">
      <c r="A91" s="38"/>
      <c r="B91" s="39"/>
      <c r="C91" s="40"/>
      <c r="D91" s="41"/>
      <c r="E91" s="41"/>
      <c r="F91" s="42"/>
      <c r="G91" s="43"/>
      <c r="H91" s="44"/>
      <c r="I91" s="45"/>
      <c r="J91" s="46"/>
      <c r="K91" s="61"/>
      <c r="L91" s="51"/>
      <c r="M91" s="62"/>
      <c r="N91" s="62"/>
    </row>
    <row r="92" spans="1:14" ht="19" customHeight="1">
      <c r="A92" s="38"/>
      <c r="B92" s="39"/>
      <c r="C92" s="40"/>
      <c r="D92" s="41"/>
      <c r="E92" s="41"/>
      <c r="F92" s="42"/>
      <c r="G92" s="43"/>
      <c r="H92" s="44"/>
      <c r="I92" s="45"/>
      <c r="J92" s="46"/>
      <c r="K92" s="61"/>
      <c r="L92" s="51"/>
      <c r="M92" s="62"/>
      <c r="N92" s="62"/>
    </row>
    <row r="93" spans="1:14" ht="19" customHeight="1">
      <c r="A93" s="38"/>
      <c r="B93" s="39"/>
      <c r="C93" s="40"/>
      <c r="D93" s="41"/>
      <c r="E93" s="41"/>
      <c r="F93" s="42"/>
      <c r="G93" s="43"/>
      <c r="H93" s="44"/>
      <c r="I93" s="45"/>
      <c r="J93" s="46"/>
      <c r="K93" s="61"/>
      <c r="L93" s="51"/>
      <c r="M93" s="62"/>
      <c r="N93" s="62"/>
    </row>
    <row r="94" spans="1:14" ht="19" customHeight="1">
      <c r="A94" s="38"/>
      <c r="B94" s="39"/>
      <c r="C94" s="40"/>
      <c r="D94" s="41"/>
      <c r="E94" s="41"/>
      <c r="F94" s="42"/>
      <c r="G94" s="43"/>
      <c r="H94" s="44"/>
      <c r="I94" s="45"/>
      <c r="J94" s="46"/>
      <c r="K94" s="61"/>
      <c r="L94" s="51"/>
      <c r="M94" s="62"/>
      <c r="N94" s="62"/>
    </row>
    <row r="95" spans="1:14" ht="19" customHeight="1">
      <c r="A95" s="38"/>
      <c r="B95" s="39"/>
      <c r="C95" s="40"/>
      <c r="D95" s="41"/>
      <c r="E95" s="41"/>
      <c r="F95" s="42"/>
      <c r="G95" s="43"/>
      <c r="H95" s="44"/>
      <c r="I95" s="45"/>
      <c r="J95" s="46"/>
      <c r="K95" s="61"/>
      <c r="L95" s="51"/>
      <c r="M95" s="62"/>
      <c r="N95" s="62"/>
    </row>
    <row r="96" spans="1:14" ht="19" customHeight="1">
      <c r="A96" s="38"/>
      <c r="B96" s="39"/>
      <c r="C96" s="40"/>
      <c r="D96" s="41"/>
      <c r="E96" s="41"/>
      <c r="F96" s="42"/>
      <c r="G96" s="43"/>
      <c r="H96" s="44"/>
      <c r="I96" s="45"/>
      <c r="J96" s="46"/>
      <c r="K96" s="61"/>
      <c r="L96" s="51"/>
      <c r="M96" s="62"/>
      <c r="N96" s="62"/>
    </row>
    <row r="97" spans="1:14" ht="19" customHeight="1">
      <c r="A97" s="38"/>
      <c r="B97" s="39"/>
      <c r="C97" s="40"/>
      <c r="D97" s="41"/>
      <c r="E97" s="41"/>
      <c r="F97" s="42"/>
      <c r="G97" s="43"/>
      <c r="H97" s="44"/>
      <c r="I97" s="45"/>
      <c r="J97" s="46"/>
      <c r="K97" s="61"/>
      <c r="L97" s="51"/>
      <c r="M97" s="62"/>
      <c r="N97" s="62"/>
    </row>
    <row r="98" spans="1:14" ht="19" customHeight="1">
      <c r="A98" s="38"/>
      <c r="B98" s="39"/>
      <c r="C98" s="40"/>
      <c r="D98" s="41"/>
      <c r="E98" s="41"/>
      <c r="F98" s="42"/>
      <c r="G98" s="43"/>
      <c r="H98" s="44"/>
      <c r="I98" s="45"/>
      <c r="J98" s="46"/>
      <c r="K98" s="61"/>
      <c r="L98" s="51"/>
      <c r="M98" s="62"/>
      <c r="N98" s="62"/>
    </row>
    <row r="99" spans="1:14" ht="19" customHeight="1">
      <c r="A99" s="38"/>
      <c r="B99" s="39"/>
      <c r="C99" s="40"/>
      <c r="D99" s="41"/>
      <c r="E99" s="41"/>
      <c r="F99" s="42"/>
      <c r="G99" s="43"/>
      <c r="H99" s="44"/>
      <c r="I99" s="45"/>
      <c r="J99" s="46"/>
      <c r="K99" s="61"/>
      <c r="L99" s="51"/>
      <c r="M99" s="62"/>
      <c r="N99" s="62"/>
    </row>
    <row r="100" spans="1:14" ht="19" customHeight="1">
      <c r="A100" s="38"/>
      <c r="B100" s="39"/>
      <c r="C100" s="40"/>
      <c r="D100" s="41"/>
      <c r="E100" s="41"/>
      <c r="F100" s="42"/>
      <c r="G100" s="43"/>
      <c r="H100" s="44"/>
      <c r="I100" s="45"/>
      <c r="J100" s="46"/>
      <c r="K100" s="61"/>
      <c r="L100" s="51"/>
      <c r="M100" s="62"/>
      <c r="N100" s="62"/>
    </row>
    <row r="101" spans="1:14" ht="19" customHeight="1">
      <c r="A101" s="38"/>
      <c r="B101" s="39"/>
      <c r="C101" s="40"/>
      <c r="D101" s="41"/>
      <c r="E101" s="41"/>
      <c r="F101" s="42"/>
      <c r="G101" s="43"/>
      <c r="H101" s="44"/>
      <c r="I101" s="45"/>
      <c r="J101" s="46"/>
      <c r="K101" s="61"/>
      <c r="L101" s="51"/>
      <c r="M101" s="62"/>
      <c r="N101" s="62"/>
    </row>
    <row r="102" spans="1:14" ht="19" customHeight="1">
      <c r="A102" s="38"/>
      <c r="B102" s="39"/>
      <c r="C102" s="40"/>
      <c r="D102" s="41"/>
      <c r="E102" s="41"/>
      <c r="F102" s="42"/>
      <c r="G102" s="43"/>
      <c r="H102" s="44"/>
      <c r="I102" s="45"/>
      <c r="J102" s="46"/>
      <c r="K102" s="61"/>
      <c r="L102" s="51"/>
      <c r="M102" s="62"/>
      <c r="N102" s="62"/>
    </row>
    <row r="103" spans="1:14" ht="19" customHeight="1">
      <c r="A103" s="38"/>
      <c r="B103" s="39"/>
      <c r="C103" s="40"/>
      <c r="D103" s="41"/>
      <c r="E103" s="41"/>
      <c r="F103" s="42"/>
      <c r="G103" s="43"/>
      <c r="H103" s="44"/>
      <c r="I103" s="45"/>
      <c r="J103" s="46"/>
      <c r="K103" s="61"/>
      <c r="L103" s="51"/>
      <c r="M103" s="62"/>
      <c r="N103" s="62"/>
    </row>
    <row r="104" spans="1:14" ht="19" customHeight="1">
      <c r="A104" s="38"/>
      <c r="B104" s="39"/>
      <c r="C104" s="40"/>
      <c r="D104" s="41"/>
      <c r="E104" s="41"/>
      <c r="F104" s="42"/>
      <c r="G104" s="43"/>
      <c r="H104" s="44"/>
      <c r="I104" s="45"/>
      <c r="J104" s="46"/>
      <c r="K104" s="61"/>
      <c r="L104" s="51"/>
      <c r="M104" s="62"/>
      <c r="N104" s="62"/>
    </row>
    <row r="105" spans="1:14" ht="19" customHeight="1">
      <c r="A105" s="38"/>
      <c r="B105" s="39"/>
      <c r="C105" s="40"/>
      <c r="D105" s="41"/>
      <c r="E105" s="41"/>
      <c r="F105" s="42"/>
      <c r="G105" s="43"/>
      <c r="H105" s="44"/>
      <c r="I105" s="45"/>
      <c r="J105" s="46"/>
      <c r="K105" s="61"/>
      <c r="L105" s="51"/>
      <c r="M105" s="62"/>
      <c r="N105" s="62"/>
    </row>
    <row r="106" spans="1:14" ht="19" customHeight="1">
      <c r="A106" s="38"/>
      <c r="B106" s="39"/>
      <c r="C106" s="40"/>
      <c r="D106" s="41"/>
      <c r="E106" s="41"/>
      <c r="F106" s="42"/>
      <c r="G106" s="43"/>
      <c r="H106" s="44"/>
      <c r="I106" s="45"/>
      <c r="J106" s="46"/>
      <c r="K106" s="61"/>
      <c r="L106" s="51"/>
      <c r="M106" s="62"/>
      <c r="N106" s="62"/>
    </row>
    <row r="107" spans="1:14" ht="19" customHeight="1">
      <c r="A107" s="38"/>
      <c r="B107" s="39"/>
      <c r="C107" s="40"/>
      <c r="D107" s="41"/>
      <c r="E107" s="41"/>
      <c r="F107" s="42"/>
      <c r="G107" s="43"/>
      <c r="H107" s="44"/>
      <c r="I107" s="45"/>
      <c r="J107" s="46"/>
      <c r="K107" s="61"/>
      <c r="L107" s="51"/>
      <c r="M107" s="62"/>
      <c r="N107" s="62"/>
    </row>
    <row r="108" spans="1:14" ht="19" customHeight="1">
      <c r="A108" s="38"/>
      <c r="B108" s="39"/>
      <c r="C108" s="40"/>
      <c r="D108" s="41"/>
      <c r="E108" s="41"/>
      <c r="F108" s="42"/>
      <c r="G108" s="43"/>
      <c r="H108" s="44"/>
      <c r="I108" s="45"/>
      <c r="J108" s="50"/>
      <c r="K108" s="61"/>
      <c r="L108" s="51"/>
      <c r="M108" s="62"/>
      <c r="N108" s="62"/>
    </row>
    <row r="109" spans="1:14" ht="19" customHeight="1">
      <c r="A109" s="38"/>
      <c r="B109" s="39"/>
      <c r="C109" s="40"/>
      <c r="D109" s="41"/>
      <c r="E109" s="41"/>
      <c r="F109" s="42"/>
      <c r="G109" s="43"/>
      <c r="H109" s="44"/>
      <c r="I109" s="45"/>
      <c r="J109" s="50"/>
      <c r="K109" s="61"/>
      <c r="L109" s="51"/>
      <c r="M109" s="62"/>
      <c r="N109" s="62"/>
    </row>
    <row r="110" spans="1:14" ht="19" customHeight="1">
      <c r="A110" s="38"/>
      <c r="B110" s="39"/>
      <c r="C110" s="40"/>
      <c r="D110" s="41"/>
      <c r="E110" s="41"/>
      <c r="F110" s="42"/>
      <c r="G110" s="43"/>
      <c r="H110" s="44"/>
      <c r="I110" s="45"/>
      <c r="J110" s="46"/>
      <c r="K110" s="61"/>
      <c r="L110" s="51"/>
      <c r="M110" s="62"/>
      <c r="N110" s="62"/>
    </row>
    <row r="111" spans="1:14" ht="19" customHeight="1">
      <c r="A111" s="38"/>
      <c r="B111" s="39"/>
      <c r="C111" s="40"/>
      <c r="D111" s="41"/>
      <c r="E111" s="41"/>
      <c r="F111" s="42"/>
      <c r="G111" s="43"/>
      <c r="H111" s="44"/>
      <c r="I111" s="45"/>
      <c r="J111" s="46"/>
      <c r="K111" s="61"/>
      <c r="L111" s="51"/>
      <c r="M111" s="62"/>
      <c r="N111" s="62"/>
    </row>
    <row r="112" spans="1:14" ht="19" customHeight="1">
      <c r="A112" s="38"/>
      <c r="B112" s="39"/>
      <c r="C112" s="40"/>
      <c r="D112" s="41"/>
      <c r="E112" s="41"/>
      <c r="F112" s="42"/>
      <c r="G112" s="43"/>
      <c r="H112" s="44"/>
      <c r="I112" s="45"/>
      <c r="J112" s="46"/>
      <c r="K112" s="61"/>
      <c r="L112" s="51"/>
      <c r="M112" s="62"/>
      <c r="N112" s="62"/>
    </row>
    <row r="113" spans="1:14" ht="19" customHeight="1">
      <c r="A113" s="38"/>
      <c r="B113" s="39"/>
      <c r="C113" s="40"/>
      <c r="D113" s="41"/>
      <c r="E113" s="41"/>
      <c r="F113" s="42"/>
      <c r="G113" s="43"/>
      <c r="H113" s="44"/>
      <c r="I113" s="45"/>
      <c r="J113" s="46"/>
      <c r="K113" s="61"/>
      <c r="L113" s="51"/>
      <c r="M113" s="62"/>
      <c r="N113" s="62"/>
    </row>
    <row r="114" spans="1:14" ht="19" customHeight="1">
      <c r="A114" s="38"/>
      <c r="B114" s="39"/>
      <c r="C114" s="40"/>
      <c r="D114" s="41"/>
      <c r="E114" s="41"/>
      <c r="F114" s="42"/>
      <c r="G114" s="43"/>
      <c r="H114" s="44"/>
      <c r="I114" s="45"/>
      <c r="J114" s="46"/>
      <c r="K114" s="61"/>
      <c r="L114" s="51"/>
      <c r="M114" s="62"/>
      <c r="N114" s="62"/>
    </row>
    <row r="115" spans="1:14" ht="19" customHeight="1">
      <c r="A115" s="38"/>
      <c r="B115" s="39"/>
      <c r="C115" s="40"/>
      <c r="D115" s="41"/>
      <c r="E115" s="41"/>
      <c r="F115" s="42"/>
      <c r="G115" s="43"/>
      <c r="H115" s="44"/>
      <c r="I115" s="45"/>
      <c r="J115" s="50"/>
      <c r="K115" s="61"/>
      <c r="L115" s="51"/>
      <c r="M115" s="62"/>
      <c r="N115" s="62"/>
    </row>
    <row r="116" spans="1:14" ht="19" customHeight="1">
      <c r="A116" s="38"/>
      <c r="B116" s="39"/>
      <c r="C116" s="40"/>
      <c r="D116" s="41"/>
      <c r="E116" s="41"/>
      <c r="F116" s="42"/>
      <c r="G116" s="43"/>
      <c r="H116" s="44"/>
      <c r="I116" s="45"/>
      <c r="J116" s="50"/>
      <c r="K116" s="61"/>
      <c r="L116" s="51"/>
      <c r="M116" s="62"/>
      <c r="N116" s="62"/>
    </row>
    <row r="117" spans="1:14" ht="19" customHeight="1">
      <c r="A117" s="38"/>
      <c r="B117" s="39"/>
      <c r="C117" s="40"/>
      <c r="D117" s="41"/>
      <c r="E117" s="41"/>
      <c r="F117" s="42"/>
      <c r="G117" s="43"/>
      <c r="H117" s="44"/>
      <c r="I117" s="45"/>
      <c r="J117" s="50"/>
      <c r="K117" s="61"/>
      <c r="L117" s="51"/>
      <c r="M117" s="62"/>
      <c r="N117" s="62"/>
    </row>
    <row r="118" spans="1:14" ht="19" customHeight="1">
      <c r="A118" s="38"/>
      <c r="B118" s="39"/>
      <c r="C118" s="40"/>
      <c r="D118" s="41"/>
      <c r="E118" s="41"/>
      <c r="F118" s="42"/>
      <c r="G118" s="43"/>
      <c r="H118" s="44"/>
      <c r="I118" s="45"/>
      <c r="J118" s="63"/>
      <c r="K118" s="61"/>
      <c r="L118" s="51"/>
      <c r="M118" s="62"/>
      <c r="N118" s="62"/>
    </row>
    <row r="119" spans="1:14" ht="19" customHeight="1">
      <c r="A119" s="38"/>
      <c r="B119" s="39"/>
      <c r="C119" s="40"/>
      <c r="D119" s="41"/>
      <c r="E119" s="41"/>
      <c r="F119" s="42"/>
      <c r="G119" s="43"/>
      <c r="H119" s="44"/>
      <c r="I119" s="45"/>
      <c r="J119" s="63"/>
      <c r="K119" s="61"/>
      <c r="L119" s="51"/>
      <c r="M119" s="62"/>
      <c r="N119" s="62"/>
    </row>
    <row r="120" spans="1:14" ht="19" customHeight="1">
      <c r="A120" s="38"/>
      <c r="B120" s="39"/>
      <c r="C120" s="64"/>
      <c r="D120" s="41"/>
      <c r="E120" s="41"/>
      <c r="F120" s="42"/>
      <c r="G120" s="43"/>
      <c r="H120" s="44"/>
      <c r="I120" s="45"/>
      <c r="J120" s="50"/>
      <c r="K120" s="61"/>
      <c r="L120" s="51"/>
      <c r="M120" s="62"/>
      <c r="N120" s="62"/>
    </row>
    <row r="121" spans="1:14" ht="19" customHeight="1">
      <c r="A121" s="38"/>
      <c r="B121" s="39"/>
      <c r="C121" s="40"/>
      <c r="D121" s="41"/>
      <c r="E121" s="41"/>
      <c r="F121" s="42"/>
      <c r="G121" s="43"/>
      <c r="H121" s="44"/>
      <c r="I121" s="45"/>
      <c r="J121" s="46"/>
      <c r="K121" s="61"/>
      <c r="L121" s="51"/>
      <c r="M121" s="62"/>
      <c r="N121" s="62"/>
    </row>
    <row r="122" spans="1:14" ht="19" customHeight="1">
      <c r="A122" s="38"/>
      <c r="B122" s="39"/>
      <c r="C122" s="40"/>
      <c r="D122" s="41"/>
      <c r="E122" s="41"/>
      <c r="F122" s="42"/>
      <c r="G122" s="43"/>
      <c r="H122" s="44"/>
      <c r="I122" s="45"/>
      <c r="J122" s="50"/>
      <c r="K122" s="61"/>
      <c r="L122" s="51"/>
      <c r="M122" s="62"/>
      <c r="N122" s="62"/>
    </row>
    <row r="123" spans="1:14" ht="19" customHeight="1">
      <c r="A123" s="38"/>
      <c r="B123" s="39"/>
      <c r="C123" s="40"/>
      <c r="D123" s="41"/>
      <c r="E123" s="41"/>
      <c r="F123" s="42"/>
      <c r="G123" s="43"/>
      <c r="H123" s="44"/>
      <c r="I123" s="45"/>
      <c r="J123" s="63"/>
      <c r="K123" s="61"/>
      <c r="L123" s="51"/>
      <c r="M123" s="62"/>
      <c r="N123" s="62"/>
    </row>
    <row r="124" spans="1:14" ht="19" customHeight="1">
      <c r="A124" s="38"/>
      <c r="B124" s="39"/>
      <c r="C124" s="40"/>
      <c r="D124" s="41"/>
      <c r="E124" s="41"/>
      <c r="F124" s="42"/>
      <c r="G124" s="43"/>
      <c r="H124" s="44"/>
      <c r="I124" s="45"/>
      <c r="J124" s="63"/>
      <c r="K124" s="61"/>
      <c r="L124" s="51"/>
      <c r="M124" s="62"/>
      <c r="N124" s="62"/>
    </row>
    <row r="125" spans="1:14" ht="19" customHeight="1">
      <c r="A125" s="38"/>
      <c r="B125" s="39"/>
      <c r="C125" s="40"/>
      <c r="D125" s="41"/>
      <c r="E125" s="41"/>
      <c r="F125" s="65"/>
      <c r="G125" s="43"/>
      <c r="H125" s="44"/>
      <c r="I125" s="45"/>
      <c r="J125" s="46"/>
      <c r="K125" s="61"/>
      <c r="L125" s="51"/>
      <c r="M125" s="62"/>
      <c r="N125" s="62"/>
    </row>
    <row r="126" spans="1:14" ht="19" customHeight="1">
      <c r="A126" s="38"/>
      <c r="B126" s="39"/>
      <c r="C126" s="52"/>
      <c r="D126" s="41"/>
      <c r="E126" s="41"/>
      <c r="F126" s="42"/>
      <c r="G126" s="43"/>
      <c r="H126" s="44"/>
      <c r="I126" s="45"/>
      <c r="J126" s="50"/>
      <c r="K126" s="61"/>
      <c r="L126" s="51"/>
      <c r="M126" s="62"/>
      <c r="N126" s="62"/>
    </row>
    <row r="127" spans="1:14" ht="19" customHeight="1">
      <c r="A127" s="38"/>
      <c r="B127" s="39"/>
      <c r="C127" s="52"/>
      <c r="D127" s="41"/>
      <c r="E127" s="41"/>
      <c r="F127" s="42"/>
      <c r="G127" s="43"/>
      <c r="H127" s="44"/>
      <c r="I127" s="45"/>
      <c r="J127" s="50"/>
      <c r="K127" s="61"/>
      <c r="L127" s="51"/>
      <c r="M127" s="62"/>
      <c r="N127" s="62"/>
    </row>
    <row r="128" spans="1:14" ht="19" customHeight="1">
      <c r="A128" s="38"/>
      <c r="B128" s="39"/>
      <c r="C128" s="52"/>
      <c r="D128" s="41"/>
      <c r="E128" s="41"/>
      <c r="F128" s="42"/>
      <c r="G128" s="43"/>
      <c r="H128" s="44"/>
      <c r="I128" s="45"/>
      <c r="J128" s="50"/>
      <c r="K128" s="61"/>
      <c r="L128" s="51"/>
      <c r="M128" s="62"/>
      <c r="N128" s="62"/>
    </row>
    <row r="129" spans="1:14" ht="19" customHeight="1">
      <c r="A129" s="38"/>
      <c r="B129" s="39"/>
      <c r="C129" s="52"/>
      <c r="D129" s="41"/>
      <c r="E129" s="41"/>
      <c r="F129" s="42"/>
      <c r="G129" s="43"/>
      <c r="H129" s="44"/>
      <c r="I129" s="45"/>
      <c r="J129" s="50"/>
      <c r="K129" s="61"/>
      <c r="L129" s="51"/>
      <c r="M129" s="62"/>
      <c r="N129" s="62"/>
    </row>
    <row r="130" spans="1:14" ht="19" customHeight="1">
      <c r="A130" s="38"/>
      <c r="B130" s="39"/>
      <c r="C130" s="52"/>
      <c r="D130" s="41"/>
      <c r="E130" s="41"/>
      <c r="F130" s="42"/>
      <c r="G130" s="43"/>
      <c r="H130" s="44"/>
      <c r="I130" s="45"/>
      <c r="J130" s="50"/>
      <c r="K130" s="61"/>
      <c r="L130" s="51"/>
      <c r="M130" s="62"/>
      <c r="N130" s="62"/>
    </row>
    <row r="131" spans="1:14" ht="19" customHeight="1">
      <c r="A131" s="38"/>
      <c r="B131" s="39"/>
      <c r="C131" s="52"/>
      <c r="D131" s="41"/>
      <c r="E131" s="41"/>
      <c r="F131" s="42"/>
      <c r="G131" s="43"/>
      <c r="H131" s="44"/>
      <c r="I131" s="45"/>
      <c r="J131" s="50"/>
      <c r="K131" s="61"/>
      <c r="L131" s="51"/>
      <c r="M131" s="62"/>
      <c r="N131" s="62"/>
    </row>
    <row r="132" spans="1:14" ht="19" customHeight="1">
      <c r="A132" s="38"/>
      <c r="B132" s="39"/>
      <c r="C132" s="52"/>
      <c r="D132" s="41"/>
      <c r="E132" s="41"/>
      <c r="F132" s="42"/>
      <c r="G132" s="43"/>
      <c r="H132" s="44"/>
      <c r="I132" s="45"/>
      <c r="J132" s="50"/>
      <c r="K132" s="61"/>
      <c r="L132" s="51"/>
      <c r="M132" s="62"/>
      <c r="N132" s="62"/>
    </row>
    <row r="133" spans="1:14" ht="19" customHeight="1">
      <c r="A133" s="38"/>
      <c r="B133" s="39"/>
      <c r="C133" s="52"/>
      <c r="D133" s="41"/>
      <c r="E133" s="41"/>
      <c r="F133" s="42"/>
      <c r="G133" s="43"/>
      <c r="H133" s="44"/>
      <c r="I133" s="45"/>
      <c r="J133" s="50"/>
      <c r="K133" s="61"/>
      <c r="L133" s="51"/>
      <c r="M133" s="62"/>
      <c r="N133" s="62"/>
    </row>
    <row r="134" spans="1:14" ht="19" customHeight="1">
      <c r="A134" s="38"/>
      <c r="B134" s="39"/>
      <c r="C134" s="40"/>
      <c r="D134" s="41"/>
      <c r="E134" s="41"/>
      <c r="F134" s="42"/>
      <c r="G134" s="43"/>
      <c r="H134" s="44"/>
      <c r="I134" s="45"/>
      <c r="J134" s="46"/>
      <c r="K134" s="61"/>
      <c r="L134" s="51"/>
      <c r="M134" s="62"/>
      <c r="N134" s="62"/>
    </row>
    <row r="135" spans="1:14" ht="19" customHeight="1">
      <c r="A135" s="38"/>
      <c r="B135" s="39"/>
      <c r="C135" s="40"/>
      <c r="D135" s="41"/>
      <c r="E135" s="41"/>
      <c r="F135" s="42"/>
      <c r="G135" s="43"/>
      <c r="H135" s="44"/>
      <c r="I135" s="45"/>
      <c r="J135" s="46"/>
      <c r="K135" s="61"/>
      <c r="L135" s="51"/>
      <c r="M135" s="62"/>
      <c r="N135" s="62"/>
    </row>
    <row r="136" spans="1:14" ht="19" customHeight="1">
      <c r="A136" s="38"/>
      <c r="B136" s="39"/>
      <c r="C136" s="40"/>
      <c r="D136" s="41"/>
      <c r="E136" s="41"/>
      <c r="F136" s="42"/>
      <c r="G136" s="43"/>
      <c r="H136" s="44"/>
      <c r="I136" s="45"/>
      <c r="J136" s="46"/>
      <c r="K136" s="61"/>
      <c r="L136" s="51"/>
      <c r="M136" s="62"/>
      <c r="N136" s="62"/>
    </row>
    <row r="137" spans="1:14" ht="19" customHeight="1">
      <c r="A137" s="38"/>
      <c r="B137" s="39"/>
      <c r="C137" s="40"/>
      <c r="D137" s="41"/>
      <c r="E137" s="41"/>
      <c r="F137" s="42"/>
      <c r="G137" s="43"/>
      <c r="H137" s="44"/>
      <c r="I137" s="45"/>
      <c r="J137" s="46"/>
      <c r="K137" s="61"/>
      <c r="L137" s="51"/>
      <c r="M137" s="62"/>
      <c r="N137" s="62"/>
    </row>
    <row r="138" spans="1:14" ht="19" customHeight="1">
      <c r="A138" s="38"/>
      <c r="B138" s="39"/>
      <c r="C138" s="40"/>
      <c r="D138" s="41"/>
      <c r="E138" s="41"/>
      <c r="F138" s="42"/>
      <c r="G138" s="43"/>
      <c r="H138" s="44"/>
      <c r="I138" s="45"/>
      <c r="J138" s="46"/>
      <c r="K138" s="61"/>
      <c r="L138" s="51"/>
      <c r="M138" s="62"/>
      <c r="N138" s="62"/>
    </row>
    <row r="139" spans="1:14" ht="19" customHeight="1">
      <c r="A139" s="38"/>
      <c r="B139" s="39"/>
      <c r="C139" s="52"/>
      <c r="D139" s="41"/>
      <c r="E139" s="41"/>
      <c r="F139" s="42"/>
      <c r="G139" s="43"/>
      <c r="H139" s="44"/>
      <c r="I139" s="45"/>
      <c r="J139" s="50"/>
      <c r="K139" s="61"/>
      <c r="L139" s="51"/>
      <c r="M139" s="62"/>
      <c r="N139" s="62"/>
    </row>
    <row r="140" spans="1:14" ht="19" customHeight="1">
      <c r="A140" s="38"/>
      <c r="B140" s="39"/>
      <c r="C140" s="40"/>
      <c r="D140" s="41"/>
      <c r="E140" s="41"/>
      <c r="F140" s="42"/>
      <c r="G140" s="43"/>
      <c r="H140" s="44"/>
      <c r="I140" s="45"/>
      <c r="J140" s="46"/>
      <c r="K140" s="61"/>
      <c r="L140" s="51"/>
      <c r="M140" s="62"/>
      <c r="N140" s="62"/>
    </row>
    <row r="141" spans="1:14" ht="19" customHeight="1">
      <c r="A141" s="38"/>
      <c r="B141" s="39"/>
      <c r="C141" s="40"/>
      <c r="D141" s="41"/>
      <c r="E141" s="41"/>
      <c r="F141" s="42"/>
      <c r="G141" s="43"/>
      <c r="H141" s="44"/>
      <c r="I141" s="45"/>
      <c r="J141" s="46"/>
      <c r="K141" s="61"/>
      <c r="L141" s="51"/>
      <c r="M141" s="62"/>
      <c r="N141" s="62"/>
    </row>
    <row r="142" spans="1:14" ht="19" customHeight="1">
      <c r="A142" s="38"/>
      <c r="B142" s="39"/>
      <c r="C142" s="40"/>
      <c r="D142" s="41"/>
      <c r="E142" s="41"/>
      <c r="F142" s="42"/>
      <c r="G142" s="43"/>
      <c r="H142" s="44"/>
      <c r="I142" s="45"/>
      <c r="J142" s="46"/>
      <c r="K142" s="61"/>
      <c r="L142" s="51"/>
      <c r="M142" s="62"/>
      <c r="N142" s="62"/>
    </row>
    <row r="143" spans="1:14" ht="19" customHeight="1">
      <c r="A143" s="38"/>
      <c r="B143" s="39"/>
      <c r="C143" s="40"/>
      <c r="D143" s="41"/>
      <c r="E143" s="41"/>
      <c r="F143" s="42"/>
      <c r="G143" s="43"/>
      <c r="H143" s="44"/>
      <c r="I143" s="45"/>
      <c r="J143" s="46"/>
      <c r="K143" s="61"/>
      <c r="L143" s="51"/>
      <c r="M143" s="62"/>
      <c r="N143" s="62"/>
    </row>
    <row r="144" spans="1:14" ht="19" customHeight="1">
      <c r="A144" s="38"/>
      <c r="B144" s="39"/>
      <c r="C144" s="40"/>
      <c r="D144" s="41"/>
      <c r="E144" s="41"/>
      <c r="F144" s="42"/>
      <c r="G144" s="43"/>
      <c r="H144" s="44"/>
      <c r="I144" s="45"/>
      <c r="J144" s="46"/>
      <c r="K144" s="61"/>
      <c r="L144" s="51"/>
      <c r="M144" s="62"/>
      <c r="N144" s="62"/>
    </row>
    <row r="145" spans="1:14" ht="19" customHeight="1">
      <c r="A145" s="38"/>
      <c r="B145" s="39"/>
      <c r="C145" s="40"/>
      <c r="D145" s="41"/>
      <c r="E145" s="41"/>
      <c r="F145" s="42"/>
      <c r="G145" s="43"/>
      <c r="H145" s="44"/>
      <c r="I145" s="45"/>
      <c r="J145" s="46"/>
      <c r="K145" s="61"/>
      <c r="L145" s="51"/>
      <c r="M145" s="62"/>
      <c r="N145" s="62"/>
    </row>
    <row r="146" spans="1:14" ht="19" customHeight="1">
      <c r="A146" s="38"/>
      <c r="B146" s="39"/>
      <c r="C146" s="40"/>
      <c r="D146" s="41"/>
      <c r="E146" s="41"/>
      <c r="F146" s="42"/>
      <c r="G146" s="43"/>
      <c r="H146" s="44"/>
      <c r="I146" s="45"/>
      <c r="J146" s="46"/>
      <c r="K146" s="61"/>
      <c r="L146" s="51"/>
      <c r="M146" s="62"/>
      <c r="N146" s="62"/>
    </row>
    <row r="147" spans="1:14" ht="19" customHeight="1">
      <c r="A147" s="38"/>
      <c r="B147" s="39"/>
      <c r="C147" s="40"/>
      <c r="D147" s="41"/>
      <c r="E147" s="41"/>
      <c r="F147" s="42"/>
      <c r="G147" s="53"/>
      <c r="H147" s="44"/>
      <c r="I147" s="45"/>
      <c r="J147" s="46"/>
      <c r="K147" s="61"/>
      <c r="L147" s="51"/>
      <c r="M147" s="62"/>
      <c r="N147" s="62"/>
    </row>
    <row r="148" spans="1:14" ht="19" customHeight="1">
      <c r="A148" s="38"/>
      <c r="B148" s="39"/>
      <c r="C148" s="40"/>
      <c r="D148" s="41"/>
      <c r="E148" s="41"/>
      <c r="F148" s="42"/>
      <c r="G148" s="43"/>
      <c r="H148" s="44"/>
      <c r="I148" s="45"/>
      <c r="J148" s="46"/>
      <c r="K148" s="61"/>
      <c r="L148" s="51"/>
      <c r="M148" s="62"/>
      <c r="N148" s="62"/>
    </row>
    <row r="149" spans="1:14" ht="19" customHeight="1">
      <c r="A149" s="38"/>
      <c r="B149" s="39"/>
      <c r="C149" s="40"/>
      <c r="D149" s="41"/>
      <c r="E149" s="41"/>
      <c r="F149" s="42"/>
      <c r="G149" s="43"/>
      <c r="H149" s="44"/>
      <c r="I149" s="45"/>
      <c r="J149" s="46"/>
      <c r="K149" s="61"/>
      <c r="L149" s="51"/>
      <c r="M149" s="62"/>
      <c r="N149" s="62"/>
    </row>
    <row r="150" spans="1:14" ht="19" customHeight="1">
      <c r="A150" s="38"/>
      <c r="B150" s="39"/>
      <c r="C150" s="40"/>
      <c r="D150" s="41"/>
      <c r="E150" s="41"/>
      <c r="F150" s="42"/>
      <c r="G150" s="43"/>
      <c r="H150" s="44"/>
      <c r="I150" s="45"/>
      <c r="J150" s="46"/>
      <c r="K150" s="61"/>
      <c r="L150" s="51"/>
      <c r="M150" s="62"/>
      <c r="N150" s="62"/>
    </row>
    <row r="151" spans="1:14" ht="19" customHeight="1">
      <c r="A151" s="38"/>
      <c r="B151" s="39"/>
      <c r="C151" s="40"/>
      <c r="D151" s="41"/>
      <c r="E151" s="41"/>
      <c r="F151" s="42"/>
      <c r="G151" s="43"/>
      <c r="H151" s="44"/>
      <c r="I151" s="45"/>
      <c r="J151" s="46"/>
      <c r="K151" s="61"/>
      <c r="L151" s="51"/>
      <c r="M151" s="62"/>
      <c r="N151" s="62"/>
    </row>
    <row r="152" spans="1:14" ht="19" customHeight="1">
      <c r="A152" s="38"/>
      <c r="B152" s="39"/>
      <c r="C152" s="40"/>
      <c r="D152" s="41"/>
      <c r="E152" s="41"/>
      <c r="F152" s="42"/>
      <c r="G152" s="43"/>
      <c r="H152" s="44"/>
      <c r="I152" s="45"/>
      <c r="J152" s="46"/>
      <c r="K152" s="61"/>
      <c r="L152" s="51"/>
      <c r="M152" s="62"/>
      <c r="N152" s="62"/>
    </row>
    <row r="153" spans="1:14" ht="19" customHeight="1">
      <c r="A153" s="38"/>
      <c r="B153" s="39"/>
      <c r="C153" s="64"/>
      <c r="D153" s="41"/>
      <c r="E153" s="41"/>
      <c r="F153" s="42"/>
      <c r="G153" s="43"/>
      <c r="H153" s="44"/>
      <c r="I153" s="45"/>
      <c r="J153" s="50"/>
      <c r="K153" s="61"/>
      <c r="L153" s="51"/>
      <c r="M153" s="62"/>
      <c r="N153" s="62"/>
    </row>
    <row r="154" spans="1:14" ht="19" customHeight="1">
      <c r="A154" s="38"/>
      <c r="B154" s="39"/>
      <c r="C154" s="40"/>
      <c r="D154" s="41"/>
      <c r="E154" s="41"/>
      <c r="F154" s="42"/>
      <c r="G154" s="43"/>
      <c r="H154" s="44"/>
      <c r="I154" s="45"/>
      <c r="J154" s="50"/>
      <c r="K154" s="61"/>
      <c r="L154" s="51"/>
      <c r="M154" s="62"/>
      <c r="N154" s="62"/>
    </row>
    <row r="155" spans="1:14" ht="19" customHeight="1">
      <c r="A155" s="38"/>
      <c r="B155" s="39"/>
      <c r="C155" s="52"/>
      <c r="D155" s="41"/>
      <c r="E155" s="41"/>
      <c r="F155" s="42"/>
      <c r="G155" s="43"/>
      <c r="H155" s="44"/>
      <c r="I155" s="45"/>
      <c r="J155" s="50"/>
      <c r="K155" s="61"/>
      <c r="L155" s="51"/>
      <c r="M155" s="62"/>
      <c r="N155" s="62"/>
    </row>
    <row r="156" spans="1:14" ht="19" customHeight="1">
      <c r="A156" s="38"/>
      <c r="B156" s="39"/>
      <c r="C156" s="40"/>
      <c r="D156" s="41"/>
      <c r="E156" s="41"/>
      <c r="F156" s="42"/>
      <c r="G156" s="43"/>
      <c r="H156" s="44"/>
      <c r="I156" s="45"/>
      <c r="J156" s="50"/>
      <c r="K156" s="61"/>
      <c r="L156" s="51"/>
      <c r="M156" s="62"/>
      <c r="N156" s="62"/>
    </row>
    <row r="157" spans="1:14" ht="19" customHeight="1">
      <c r="A157" s="38"/>
      <c r="B157" s="39"/>
      <c r="C157" s="52"/>
      <c r="D157" s="41"/>
      <c r="E157" s="41"/>
      <c r="F157" s="42"/>
      <c r="G157" s="43"/>
      <c r="H157" s="44"/>
      <c r="I157" s="45"/>
      <c r="J157" s="50"/>
      <c r="K157" s="61"/>
      <c r="L157" s="51"/>
      <c r="M157" s="62"/>
      <c r="N157" s="62"/>
    </row>
    <row r="158" spans="1:14" ht="19" customHeight="1">
      <c r="A158" s="38"/>
      <c r="B158" s="39"/>
      <c r="C158" s="52"/>
      <c r="D158" s="41"/>
      <c r="E158" s="41"/>
      <c r="F158" s="42"/>
      <c r="G158" s="43"/>
      <c r="H158" s="44"/>
      <c r="I158" s="45"/>
      <c r="J158" s="50"/>
      <c r="K158" s="61"/>
      <c r="L158" s="51"/>
      <c r="M158" s="62"/>
      <c r="N158" s="62"/>
    </row>
    <row r="159" spans="1:14" ht="19" customHeight="1">
      <c r="A159" s="38"/>
      <c r="B159" s="39"/>
      <c r="C159" s="52"/>
      <c r="D159" s="41"/>
      <c r="E159" s="41"/>
      <c r="F159" s="42"/>
      <c r="G159" s="43"/>
      <c r="H159" s="44"/>
      <c r="I159" s="45"/>
      <c r="J159" s="50"/>
      <c r="K159" s="61"/>
      <c r="L159" s="51"/>
      <c r="M159" s="62"/>
      <c r="N159" s="62"/>
    </row>
    <row r="160" spans="1:14" ht="19" customHeight="1">
      <c r="A160" s="38"/>
      <c r="B160" s="39"/>
      <c r="C160" s="64"/>
      <c r="D160" s="41"/>
      <c r="E160" s="41"/>
      <c r="F160" s="42"/>
      <c r="G160" s="43"/>
      <c r="H160" s="44"/>
      <c r="I160" s="45"/>
      <c r="J160" s="50"/>
      <c r="K160" s="61"/>
      <c r="L160" s="51"/>
      <c r="M160" s="62"/>
      <c r="N160" s="62"/>
    </row>
    <row r="161" spans="1:14" ht="19" customHeight="1">
      <c r="A161" s="38"/>
      <c r="B161" s="39"/>
      <c r="C161" s="52"/>
      <c r="D161" s="41"/>
      <c r="E161" s="41"/>
      <c r="F161" s="42"/>
      <c r="G161" s="43"/>
      <c r="H161" s="44"/>
      <c r="I161" s="45"/>
      <c r="J161" s="50"/>
      <c r="K161" s="61"/>
      <c r="L161" s="51"/>
      <c r="M161" s="62"/>
      <c r="N161" s="62"/>
    </row>
    <row r="162" spans="1:14" ht="19" customHeight="1">
      <c r="A162" s="38"/>
      <c r="B162" s="39"/>
      <c r="C162" s="52"/>
      <c r="D162" s="41"/>
      <c r="E162" s="41"/>
      <c r="F162" s="42"/>
      <c r="G162" s="43"/>
      <c r="H162" s="44"/>
      <c r="I162" s="45"/>
      <c r="J162" s="50"/>
      <c r="K162" s="61"/>
      <c r="L162" s="51"/>
      <c r="M162" s="62"/>
      <c r="N162" s="62"/>
    </row>
    <row r="163" spans="1:14" ht="19" customHeight="1">
      <c r="A163" s="38"/>
      <c r="B163" s="39"/>
      <c r="C163" s="64"/>
      <c r="D163" s="41"/>
      <c r="E163" s="41"/>
      <c r="F163" s="42"/>
      <c r="G163" s="43"/>
      <c r="H163" s="44"/>
      <c r="I163" s="45"/>
      <c r="J163" s="50"/>
      <c r="K163" s="61"/>
      <c r="L163" s="51"/>
      <c r="M163" s="62"/>
      <c r="N163" s="62"/>
    </row>
    <row r="164" spans="1:14" ht="19" customHeight="1">
      <c r="A164" s="38"/>
      <c r="B164" s="39"/>
      <c r="C164" s="52"/>
      <c r="D164" s="41"/>
      <c r="E164" s="41"/>
      <c r="F164" s="42"/>
      <c r="G164" s="43"/>
      <c r="H164" s="44"/>
      <c r="I164" s="45"/>
      <c r="J164" s="50"/>
      <c r="K164" s="61"/>
      <c r="L164" s="51"/>
      <c r="M164" s="62"/>
      <c r="N164" s="62"/>
    </row>
    <row r="165" spans="1:14" ht="19" customHeight="1">
      <c r="A165" s="38"/>
      <c r="B165" s="39"/>
      <c r="C165" s="40"/>
      <c r="D165" s="41"/>
      <c r="E165" s="41"/>
      <c r="F165" s="42"/>
      <c r="G165" s="43"/>
      <c r="H165" s="44"/>
      <c r="I165" s="45"/>
      <c r="J165" s="50"/>
      <c r="K165" s="61"/>
      <c r="L165" s="51"/>
      <c r="M165" s="62"/>
      <c r="N165" s="62"/>
    </row>
    <row r="166" spans="1:14" ht="19" customHeight="1">
      <c r="A166" s="38"/>
      <c r="B166" s="39"/>
      <c r="C166" s="52"/>
      <c r="D166" s="41"/>
      <c r="E166" s="41"/>
      <c r="F166" s="42"/>
      <c r="G166" s="43"/>
      <c r="H166" s="44"/>
      <c r="I166" s="45"/>
      <c r="J166" s="50"/>
      <c r="K166" s="61"/>
      <c r="L166" s="51"/>
      <c r="M166" s="62"/>
      <c r="N166" s="62"/>
    </row>
    <row r="167" spans="1:14" ht="19" customHeight="1">
      <c r="A167" s="38"/>
      <c r="B167" s="39"/>
      <c r="C167" s="40"/>
      <c r="D167" s="41"/>
      <c r="E167" s="41"/>
      <c r="F167" s="42"/>
      <c r="G167" s="43"/>
      <c r="H167" s="44"/>
      <c r="I167" s="45"/>
      <c r="J167" s="50"/>
      <c r="K167" s="61"/>
      <c r="L167" s="51"/>
      <c r="M167" s="62"/>
      <c r="N167" s="62"/>
    </row>
    <row r="168" spans="1:14" ht="19" customHeight="1">
      <c r="A168" s="38"/>
      <c r="B168" s="39"/>
      <c r="C168" s="52"/>
      <c r="D168" s="41"/>
      <c r="E168" s="41"/>
      <c r="F168" s="42"/>
      <c r="G168" s="43"/>
      <c r="H168" s="44"/>
      <c r="I168" s="45"/>
      <c r="J168" s="50"/>
      <c r="K168" s="61"/>
      <c r="L168" s="51"/>
      <c r="M168" s="62"/>
      <c r="N168" s="62"/>
    </row>
    <row r="169" spans="1:14" ht="19" customHeight="1">
      <c r="A169" s="38"/>
      <c r="B169" s="39"/>
      <c r="C169" s="52"/>
      <c r="D169" s="41"/>
      <c r="E169" s="41"/>
      <c r="F169" s="42"/>
      <c r="G169" s="43"/>
      <c r="H169" s="44"/>
      <c r="I169" s="45"/>
      <c r="J169" s="50"/>
      <c r="K169" s="61"/>
      <c r="L169" s="51"/>
      <c r="M169" s="62"/>
      <c r="N169" s="62"/>
    </row>
    <row r="170" spans="1:14" ht="19" customHeight="1">
      <c r="A170" s="38"/>
      <c r="B170" s="39"/>
      <c r="C170" s="52"/>
      <c r="D170" s="41"/>
      <c r="E170" s="41"/>
      <c r="F170" s="42"/>
      <c r="G170" s="43"/>
      <c r="H170" s="44"/>
      <c r="I170" s="45"/>
      <c r="J170" s="50"/>
      <c r="K170" s="61"/>
      <c r="L170" s="51"/>
      <c r="M170" s="62"/>
      <c r="N170" s="62"/>
    </row>
    <row r="171" spans="1:14" ht="19" customHeight="1">
      <c r="A171" s="38"/>
      <c r="B171" s="39"/>
      <c r="C171" s="52"/>
      <c r="D171" s="41"/>
      <c r="E171" s="41"/>
      <c r="F171" s="42"/>
      <c r="G171" s="43"/>
      <c r="H171" s="44"/>
      <c r="I171" s="45"/>
      <c r="J171" s="50"/>
      <c r="K171" s="61"/>
      <c r="L171" s="51"/>
      <c r="M171" s="62"/>
      <c r="N171" s="62"/>
    </row>
    <row r="172" spans="1:14" ht="19" customHeight="1">
      <c r="A172" s="38"/>
      <c r="B172" s="39"/>
      <c r="C172" s="52"/>
      <c r="D172" s="41"/>
      <c r="E172" s="41"/>
      <c r="F172" s="42"/>
      <c r="G172" s="43"/>
      <c r="H172" s="44"/>
      <c r="I172" s="45"/>
      <c r="J172" s="50"/>
      <c r="K172" s="61"/>
      <c r="L172" s="51"/>
      <c r="M172" s="62"/>
      <c r="N172" s="62"/>
    </row>
    <row r="173" spans="1:14" ht="19" customHeight="1">
      <c r="A173" s="38"/>
      <c r="B173" s="39"/>
      <c r="C173" s="52"/>
      <c r="D173" s="41"/>
      <c r="E173" s="41"/>
      <c r="F173" s="42"/>
      <c r="G173" s="43"/>
      <c r="H173" s="44"/>
      <c r="I173" s="45"/>
      <c r="J173" s="50"/>
      <c r="K173" s="61"/>
      <c r="L173" s="51"/>
      <c r="M173" s="62"/>
      <c r="N173" s="62"/>
    </row>
    <row r="174" spans="1:14" ht="19" customHeight="1">
      <c r="A174" s="38"/>
      <c r="B174" s="39"/>
      <c r="C174" s="52"/>
      <c r="D174" s="41"/>
      <c r="E174" s="41"/>
      <c r="F174" s="42"/>
      <c r="G174" s="43"/>
      <c r="H174" s="44"/>
      <c r="I174" s="45"/>
      <c r="J174" s="50"/>
      <c r="K174" s="61"/>
      <c r="L174" s="51"/>
      <c r="M174" s="62"/>
      <c r="N174" s="62"/>
    </row>
    <row r="175" spans="1:14" ht="19" customHeight="1">
      <c r="A175" s="38"/>
      <c r="B175" s="39"/>
      <c r="C175" s="52"/>
      <c r="D175" s="41"/>
      <c r="E175" s="41"/>
      <c r="F175" s="42"/>
      <c r="G175" s="43"/>
      <c r="H175" s="44"/>
      <c r="I175" s="45"/>
      <c r="J175" s="50"/>
      <c r="K175" s="61"/>
      <c r="L175" s="51"/>
      <c r="M175" s="62"/>
      <c r="N175" s="62"/>
    </row>
    <row r="176" spans="1:14" ht="19" customHeight="1">
      <c r="A176" s="38"/>
      <c r="B176" s="39"/>
      <c r="C176" s="52"/>
      <c r="D176" s="41"/>
      <c r="E176" s="41"/>
      <c r="F176" s="42"/>
      <c r="G176" s="43"/>
      <c r="H176" s="44"/>
      <c r="I176" s="45"/>
      <c r="J176" s="50"/>
      <c r="K176" s="61"/>
      <c r="L176" s="51"/>
      <c r="M176" s="62"/>
      <c r="N176" s="62"/>
    </row>
    <row r="177" spans="1:14" ht="19" customHeight="1">
      <c r="A177" s="38"/>
      <c r="B177" s="39"/>
      <c r="C177" s="52"/>
      <c r="D177" s="41"/>
      <c r="E177" s="41"/>
      <c r="F177" s="42"/>
      <c r="G177" s="43"/>
      <c r="H177" s="44"/>
      <c r="I177" s="45"/>
      <c r="J177" s="50"/>
      <c r="K177" s="61"/>
      <c r="L177" s="51"/>
      <c r="M177" s="62"/>
      <c r="N177" s="62"/>
    </row>
    <row r="178" spans="1:14" ht="19" customHeight="1">
      <c r="A178" s="38"/>
      <c r="B178" s="39"/>
      <c r="C178" s="52"/>
      <c r="D178" s="41"/>
      <c r="E178" s="41"/>
      <c r="F178" s="42"/>
      <c r="G178" s="43"/>
      <c r="H178" s="44"/>
      <c r="I178" s="45"/>
      <c r="J178" s="50"/>
      <c r="K178" s="61"/>
      <c r="L178" s="51"/>
      <c r="M178" s="62"/>
      <c r="N178" s="62"/>
    </row>
    <row r="179" spans="1:14" ht="19" customHeight="1">
      <c r="A179" s="38"/>
      <c r="B179" s="39"/>
      <c r="C179" s="52"/>
      <c r="D179" s="41"/>
      <c r="E179" s="41"/>
      <c r="F179" s="42"/>
      <c r="G179" s="43"/>
      <c r="H179" s="44"/>
      <c r="I179" s="45"/>
      <c r="J179" s="50"/>
      <c r="K179" s="61"/>
      <c r="L179" s="51"/>
      <c r="M179" s="62"/>
      <c r="N179" s="62"/>
    </row>
    <row r="180" spans="1:14" ht="19" customHeight="1">
      <c r="A180" s="38"/>
      <c r="B180" s="39"/>
      <c r="C180" s="40"/>
      <c r="D180" s="41"/>
      <c r="E180" s="41"/>
      <c r="F180" s="42"/>
      <c r="G180" s="43"/>
      <c r="H180" s="44"/>
      <c r="I180" s="45"/>
      <c r="J180" s="50"/>
      <c r="K180" s="61"/>
      <c r="L180" s="51"/>
      <c r="M180" s="62"/>
      <c r="N180" s="62"/>
    </row>
    <row r="181" spans="1:14" ht="19" customHeight="1">
      <c r="A181" s="38"/>
      <c r="B181" s="39"/>
      <c r="C181" s="52"/>
      <c r="D181" s="41"/>
      <c r="E181" s="41"/>
      <c r="F181" s="42"/>
      <c r="G181" s="43"/>
      <c r="H181" s="44"/>
      <c r="I181" s="45"/>
      <c r="J181" s="50"/>
      <c r="K181" s="61"/>
      <c r="L181" s="51"/>
      <c r="M181" s="62"/>
      <c r="N181" s="62"/>
    </row>
    <row r="182" spans="1:14" ht="19" customHeight="1">
      <c r="A182" s="38"/>
      <c r="B182" s="39"/>
      <c r="C182" s="52"/>
      <c r="D182" s="41"/>
      <c r="E182" s="41"/>
      <c r="F182" s="42"/>
      <c r="G182" s="43"/>
      <c r="H182" s="44"/>
      <c r="I182" s="45"/>
      <c r="J182" s="50"/>
      <c r="K182" s="61"/>
      <c r="L182" s="51"/>
      <c r="M182" s="62"/>
      <c r="N182" s="62"/>
    </row>
    <row r="183" spans="1:14" ht="19" customHeight="1">
      <c r="A183" s="38"/>
      <c r="B183" s="39"/>
      <c r="C183" s="52"/>
      <c r="D183" s="41"/>
      <c r="E183" s="41"/>
      <c r="F183" s="42"/>
      <c r="G183" s="43"/>
      <c r="H183" s="44"/>
      <c r="I183" s="45"/>
      <c r="J183" s="50"/>
      <c r="K183" s="61"/>
      <c r="L183" s="51"/>
      <c r="M183" s="62"/>
      <c r="N183" s="62"/>
    </row>
    <row r="184" spans="1:14" ht="19" customHeight="1">
      <c r="A184" s="38"/>
      <c r="B184" s="39"/>
      <c r="C184" s="64"/>
      <c r="D184" s="41"/>
      <c r="E184" s="41"/>
      <c r="F184" s="42"/>
      <c r="G184" s="43"/>
      <c r="H184" s="44"/>
      <c r="I184" s="45"/>
      <c r="J184" s="50"/>
      <c r="K184" s="61"/>
      <c r="L184" s="51"/>
      <c r="M184" s="62"/>
      <c r="N184" s="62"/>
    </row>
    <row r="185" spans="1:14" ht="19" customHeight="1">
      <c r="A185" s="38"/>
      <c r="B185" s="39"/>
      <c r="C185" s="40"/>
      <c r="D185" s="41"/>
      <c r="E185" s="41"/>
      <c r="F185" s="42"/>
      <c r="G185" s="43"/>
      <c r="H185" s="44"/>
      <c r="I185" s="45"/>
      <c r="J185" s="50"/>
      <c r="K185" s="61"/>
      <c r="L185" s="51"/>
      <c r="M185" s="62"/>
      <c r="N185" s="62"/>
    </row>
    <row r="186" spans="1:14" ht="19" customHeight="1">
      <c r="A186" s="38"/>
      <c r="B186" s="39"/>
      <c r="C186" s="40"/>
      <c r="D186" s="41"/>
      <c r="E186" s="41"/>
      <c r="F186" s="42"/>
      <c r="G186" s="43"/>
      <c r="H186" s="44"/>
      <c r="I186" s="45"/>
      <c r="J186" s="50"/>
      <c r="K186" s="61"/>
      <c r="L186" s="51"/>
      <c r="M186" s="62"/>
      <c r="N186" s="62"/>
    </row>
    <row r="187" spans="1:14" ht="19" customHeight="1">
      <c r="A187" s="38"/>
      <c r="B187" s="39"/>
      <c r="C187" s="52"/>
      <c r="D187" s="41"/>
      <c r="E187" s="41"/>
      <c r="F187" s="42"/>
      <c r="G187" s="43"/>
      <c r="H187" s="44"/>
      <c r="I187" s="45"/>
      <c r="J187" s="50"/>
      <c r="K187" s="61"/>
      <c r="L187" s="51"/>
      <c r="M187" s="62"/>
      <c r="N187" s="62"/>
    </row>
    <row r="188" spans="1:14" ht="19" customHeight="1">
      <c r="A188" s="38"/>
      <c r="B188" s="39"/>
      <c r="C188" s="52"/>
      <c r="D188" s="41"/>
      <c r="E188" s="41"/>
      <c r="F188" s="42"/>
      <c r="G188" s="43"/>
      <c r="H188" s="44"/>
      <c r="I188" s="45"/>
      <c r="J188" s="50"/>
      <c r="K188" s="61"/>
      <c r="L188" s="51"/>
      <c r="M188" s="62"/>
      <c r="N188" s="62"/>
    </row>
    <row r="189" spans="1:14" ht="19" customHeight="1">
      <c r="A189" s="38"/>
      <c r="B189" s="39"/>
      <c r="C189" s="40"/>
      <c r="D189" s="41"/>
      <c r="E189" s="41"/>
      <c r="F189" s="42"/>
      <c r="G189" s="43"/>
      <c r="H189" s="44"/>
      <c r="I189" s="45"/>
      <c r="J189" s="50"/>
      <c r="K189" s="61"/>
      <c r="L189" s="51"/>
      <c r="M189" s="62"/>
      <c r="N189" s="62"/>
    </row>
    <row r="190" spans="1:14" ht="19" customHeight="1">
      <c r="A190" s="38"/>
      <c r="B190" s="39"/>
      <c r="C190" s="40"/>
      <c r="D190" s="41"/>
      <c r="E190" s="41"/>
      <c r="F190" s="42"/>
      <c r="G190" s="43"/>
      <c r="H190" s="44"/>
      <c r="I190" s="45"/>
      <c r="J190" s="50"/>
      <c r="K190" s="61"/>
      <c r="L190" s="51"/>
      <c r="M190" s="62"/>
      <c r="N190" s="62"/>
    </row>
    <row r="191" spans="1:14" ht="19" customHeight="1">
      <c r="A191" s="38"/>
      <c r="B191" s="39"/>
      <c r="C191" s="52"/>
      <c r="D191" s="41"/>
      <c r="E191" s="41"/>
      <c r="F191" s="42"/>
      <c r="G191" s="43"/>
      <c r="H191" s="44"/>
      <c r="I191" s="45"/>
      <c r="J191" s="50"/>
      <c r="K191" s="61"/>
      <c r="L191" s="51"/>
      <c r="M191" s="62"/>
      <c r="N191" s="62"/>
    </row>
    <row r="192" spans="1:14" ht="19" customHeight="1">
      <c r="A192" s="38"/>
      <c r="B192" s="39"/>
      <c r="C192" s="52"/>
      <c r="D192" s="41"/>
      <c r="E192" s="41"/>
      <c r="F192" s="42"/>
      <c r="G192" s="43"/>
      <c r="H192" s="44"/>
      <c r="I192" s="45"/>
      <c r="J192" s="50"/>
      <c r="K192" s="61"/>
      <c r="L192" s="51"/>
      <c r="M192" s="62"/>
      <c r="N192" s="62"/>
    </row>
    <row r="193" spans="1:14" ht="19" customHeight="1">
      <c r="A193" s="38"/>
      <c r="B193" s="39"/>
      <c r="C193" s="52"/>
      <c r="D193" s="41"/>
      <c r="E193" s="41"/>
      <c r="F193" s="42"/>
      <c r="G193" s="43"/>
      <c r="H193" s="44"/>
      <c r="I193" s="45"/>
      <c r="J193" s="50"/>
      <c r="K193" s="61"/>
      <c r="L193" s="51"/>
      <c r="M193" s="62"/>
      <c r="N193" s="62"/>
    </row>
    <row r="194" spans="1:14" ht="19" customHeight="1">
      <c r="A194" s="38"/>
      <c r="B194" s="39"/>
      <c r="C194" s="52"/>
      <c r="D194" s="41"/>
      <c r="E194" s="41"/>
      <c r="F194" s="42"/>
      <c r="G194" s="43"/>
      <c r="H194" s="44"/>
      <c r="I194" s="45"/>
      <c r="J194" s="50"/>
      <c r="K194" s="61"/>
      <c r="L194" s="51"/>
      <c r="M194" s="62"/>
      <c r="N194" s="62"/>
    </row>
    <row r="195" spans="1:14" ht="19" customHeight="1">
      <c r="A195" s="38"/>
      <c r="B195" s="39"/>
      <c r="C195" s="52"/>
      <c r="D195" s="41"/>
      <c r="E195" s="41"/>
      <c r="F195" s="42"/>
      <c r="G195" s="43"/>
      <c r="H195" s="44"/>
      <c r="I195" s="45"/>
      <c r="J195" s="50"/>
      <c r="K195" s="61"/>
      <c r="L195" s="51"/>
      <c r="M195" s="62"/>
      <c r="N195" s="62"/>
    </row>
    <row r="196" spans="1:14" ht="19" customHeight="1">
      <c r="A196" s="38"/>
      <c r="B196" s="39"/>
      <c r="C196" s="52"/>
      <c r="D196" s="41"/>
      <c r="E196" s="41"/>
      <c r="F196" s="42"/>
      <c r="G196" s="43"/>
      <c r="H196" s="44"/>
      <c r="I196" s="45"/>
      <c r="J196" s="50"/>
      <c r="K196" s="61"/>
      <c r="L196" s="51"/>
      <c r="M196" s="62"/>
      <c r="N196" s="62"/>
    </row>
    <row r="197" spans="1:14" ht="19" customHeight="1">
      <c r="A197" s="38"/>
      <c r="B197" s="39"/>
      <c r="C197" s="52"/>
      <c r="D197" s="41"/>
      <c r="E197" s="41"/>
      <c r="F197" s="42"/>
      <c r="G197" s="43"/>
      <c r="H197" s="44"/>
      <c r="I197" s="45"/>
      <c r="J197" s="50"/>
      <c r="K197" s="61"/>
      <c r="L197" s="51"/>
      <c r="M197" s="62"/>
      <c r="N197" s="62"/>
    </row>
    <row r="198" spans="1:14" ht="19" customHeight="1">
      <c r="A198" s="38"/>
      <c r="B198" s="39"/>
      <c r="C198" s="52"/>
      <c r="D198" s="41"/>
      <c r="E198" s="41"/>
      <c r="F198" s="42"/>
      <c r="G198" s="43"/>
      <c r="H198" s="44"/>
      <c r="I198" s="45"/>
      <c r="J198" s="50"/>
      <c r="K198" s="61"/>
      <c r="L198" s="51"/>
      <c r="M198" s="62"/>
      <c r="N198" s="62"/>
    </row>
    <row r="199" spans="1:14" ht="19" customHeight="1">
      <c r="A199" s="38"/>
      <c r="B199" s="39"/>
      <c r="C199" s="52"/>
      <c r="D199" s="41"/>
      <c r="E199" s="41"/>
      <c r="F199" s="42"/>
      <c r="G199" s="43"/>
      <c r="H199" s="44"/>
      <c r="I199" s="45"/>
      <c r="J199" s="50"/>
      <c r="K199" s="61"/>
      <c r="L199" s="51"/>
      <c r="M199" s="62"/>
      <c r="N199" s="62"/>
    </row>
    <row r="200" spans="1:14" ht="19" customHeight="1">
      <c r="A200" s="38"/>
      <c r="B200" s="39"/>
      <c r="C200" s="52"/>
      <c r="D200" s="41"/>
      <c r="E200" s="41"/>
      <c r="F200" s="42"/>
      <c r="G200" s="43"/>
      <c r="H200" s="44"/>
      <c r="I200" s="45"/>
      <c r="J200" s="50"/>
      <c r="K200" s="61"/>
      <c r="L200" s="51"/>
      <c r="M200" s="62"/>
      <c r="N200" s="62"/>
    </row>
    <row r="201" spans="1:14" ht="19" customHeight="1">
      <c r="A201" s="38"/>
      <c r="B201" s="39"/>
      <c r="C201" s="52"/>
      <c r="D201" s="41"/>
      <c r="E201" s="41"/>
      <c r="F201" s="42"/>
      <c r="G201" s="43"/>
      <c r="H201" s="44"/>
      <c r="I201" s="45"/>
      <c r="J201" s="50"/>
      <c r="K201" s="61"/>
      <c r="L201" s="51"/>
      <c r="M201" s="62"/>
      <c r="N201" s="62"/>
    </row>
    <row r="202" spans="1:14" ht="19" customHeight="1">
      <c r="A202" s="38"/>
      <c r="B202" s="39"/>
      <c r="C202" s="52"/>
      <c r="D202" s="41"/>
      <c r="E202" s="41"/>
      <c r="F202" s="42"/>
      <c r="G202" s="43"/>
      <c r="H202" s="44"/>
      <c r="I202" s="45"/>
      <c r="J202" s="50"/>
      <c r="K202" s="61"/>
      <c r="L202" s="51"/>
      <c r="M202" s="62"/>
      <c r="N202" s="62"/>
    </row>
    <row r="203" spans="1:14" ht="19" customHeight="1">
      <c r="A203" s="38"/>
      <c r="B203" s="39"/>
      <c r="C203" s="52"/>
      <c r="D203" s="41"/>
      <c r="E203" s="41"/>
      <c r="F203" s="42"/>
      <c r="G203" s="43"/>
      <c r="H203" s="44"/>
      <c r="I203" s="45"/>
      <c r="J203" s="50"/>
      <c r="K203" s="61"/>
      <c r="L203" s="51"/>
      <c r="M203" s="62"/>
      <c r="N203" s="62"/>
    </row>
    <row r="204" spans="1:14" ht="19" customHeight="1">
      <c r="A204" s="38"/>
      <c r="B204" s="39"/>
      <c r="C204" s="52"/>
      <c r="D204" s="41"/>
      <c r="E204" s="41"/>
      <c r="F204" s="42"/>
      <c r="G204" s="43"/>
      <c r="H204" s="44"/>
      <c r="I204" s="45"/>
      <c r="J204" s="50"/>
      <c r="K204" s="61"/>
      <c r="L204" s="51"/>
      <c r="M204" s="62"/>
      <c r="N204" s="62"/>
    </row>
    <row r="205" spans="1:14" ht="19" customHeight="1">
      <c r="A205" s="38"/>
      <c r="B205" s="39"/>
      <c r="C205" s="52"/>
      <c r="D205" s="41"/>
      <c r="E205" s="41"/>
      <c r="F205" s="42"/>
      <c r="G205" s="43"/>
      <c r="H205" s="44"/>
      <c r="I205" s="45"/>
      <c r="J205" s="50"/>
      <c r="K205" s="61"/>
      <c r="L205" s="51"/>
      <c r="M205" s="62"/>
      <c r="N205" s="62"/>
    </row>
    <row r="206" spans="1:14" ht="19" customHeight="1">
      <c r="A206" s="38"/>
      <c r="B206" s="39"/>
      <c r="C206" s="52"/>
      <c r="D206" s="41"/>
      <c r="E206" s="41"/>
      <c r="F206" s="42"/>
      <c r="G206" s="43"/>
      <c r="H206" s="44"/>
      <c r="I206" s="45"/>
      <c r="J206" s="50"/>
      <c r="K206" s="61"/>
      <c r="L206" s="51"/>
      <c r="M206" s="62"/>
      <c r="N206" s="62"/>
    </row>
    <row r="207" spans="1:14" ht="19" customHeight="1">
      <c r="A207" s="38"/>
      <c r="B207" s="39"/>
      <c r="C207" s="52"/>
      <c r="D207" s="41"/>
      <c r="E207" s="41"/>
      <c r="F207" s="42"/>
      <c r="G207" s="43"/>
      <c r="H207" s="44"/>
      <c r="I207" s="45"/>
      <c r="J207" s="50"/>
      <c r="K207" s="61"/>
      <c r="L207" s="51"/>
      <c r="M207" s="62"/>
      <c r="N207" s="62"/>
    </row>
    <row r="208" spans="1:14" ht="19" customHeight="1">
      <c r="A208" s="38"/>
      <c r="B208" s="39"/>
      <c r="C208" s="40"/>
      <c r="D208" s="41"/>
      <c r="E208" s="41"/>
      <c r="F208" s="42"/>
      <c r="G208" s="43"/>
      <c r="H208" s="44"/>
      <c r="I208" s="45"/>
      <c r="J208" s="50"/>
      <c r="K208" s="61"/>
      <c r="L208" s="51"/>
      <c r="M208" s="62"/>
      <c r="N208" s="62"/>
    </row>
    <row r="209" spans="1:14" ht="19" customHeight="1">
      <c r="A209" s="38"/>
      <c r="B209" s="39"/>
      <c r="C209" s="52"/>
      <c r="D209" s="41"/>
      <c r="E209" s="41"/>
      <c r="F209" s="42"/>
      <c r="G209" s="43"/>
      <c r="H209" s="44"/>
      <c r="I209" s="45"/>
      <c r="J209" s="50"/>
      <c r="K209" s="61"/>
      <c r="L209" s="51"/>
      <c r="M209" s="62"/>
      <c r="N209" s="62"/>
    </row>
    <row r="210" spans="1:14" ht="19" customHeight="1">
      <c r="A210" s="38"/>
      <c r="B210" s="39"/>
      <c r="C210" s="52"/>
      <c r="D210" s="41"/>
      <c r="E210" s="41"/>
      <c r="F210" s="42"/>
      <c r="G210" s="43"/>
      <c r="H210" s="44"/>
      <c r="I210" s="45"/>
      <c r="J210" s="50"/>
      <c r="K210" s="61"/>
      <c r="L210" s="51"/>
      <c r="M210" s="62"/>
      <c r="N210" s="62"/>
    </row>
    <row r="211" spans="1:14" ht="19" customHeight="1">
      <c r="A211" s="38"/>
      <c r="B211" s="39"/>
      <c r="C211" s="52"/>
      <c r="D211" s="41"/>
      <c r="E211" s="41"/>
      <c r="F211" s="42"/>
      <c r="G211" s="43"/>
      <c r="H211" s="44"/>
      <c r="I211" s="45"/>
      <c r="J211" s="50"/>
      <c r="K211" s="61"/>
      <c r="L211" s="51"/>
      <c r="M211" s="62"/>
      <c r="N211" s="62"/>
    </row>
    <row r="212" spans="1:14" ht="19" customHeight="1">
      <c r="A212" s="38"/>
      <c r="B212" s="39"/>
      <c r="C212" s="40"/>
      <c r="D212" s="41"/>
      <c r="E212" s="41"/>
      <c r="F212" s="42"/>
      <c r="G212" s="43"/>
      <c r="H212" s="44"/>
      <c r="I212" s="45"/>
      <c r="J212" s="50"/>
      <c r="K212" s="61"/>
      <c r="L212" s="51"/>
      <c r="M212" s="62"/>
      <c r="N212" s="62"/>
    </row>
    <row r="213" spans="1:14" ht="19" customHeight="1">
      <c r="A213" s="38"/>
      <c r="B213" s="39"/>
      <c r="C213" s="40"/>
      <c r="D213" s="41"/>
      <c r="E213" s="41"/>
      <c r="F213" s="42"/>
      <c r="G213" s="43"/>
      <c r="H213" s="44"/>
      <c r="I213" s="45"/>
      <c r="J213" s="50"/>
      <c r="K213" s="61"/>
      <c r="L213" s="51"/>
      <c r="M213" s="62"/>
      <c r="N213" s="62"/>
    </row>
    <row r="214" spans="1:14" ht="19" customHeight="1">
      <c r="A214" s="38"/>
      <c r="B214" s="39"/>
      <c r="C214" s="40"/>
      <c r="D214" s="41"/>
      <c r="E214" s="41"/>
      <c r="F214" s="42"/>
      <c r="G214" s="43"/>
      <c r="H214" s="44"/>
      <c r="I214" s="45"/>
      <c r="J214" s="50"/>
      <c r="K214" s="61"/>
      <c r="L214" s="51"/>
      <c r="M214" s="62"/>
      <c r="N214" s="62"/>
    </row>
    <row r="215" spans="1:14" ht="19" customHeight="1">
      <c r="A215" s="38"/>
      <c r="B215" s="39"/>
      <c r="C215" s="40"/>
      <c r="D215" s="41"/>
      <c r="E215" s="41"/>
      <c r="F215" s="42"/>
      <c r="G215" s="43"/>
      <c r="H215" s="44"/>
      <c r="I215" s="45"/>
      <c r="J215" s="50"/>
      <c r="K215" s="61"/>
      <c r="L215" s="51"/>
      <c r="M215" s="62"/>
      <c r="N215" s="62"/>
    </row>
    <row r="216" spans="1:14" ht="19" customHeight="1">
      <c r="A216" s="38"/>
      <c r="B216" s="39"/>
      <c r="C216" s="52"/>
      <c r="D216" s="41"/>
      <c r="E216" s="41"/>
      <c r="F216" s="42"/>
      <c r="G216" s="43"/>
      <c r="H216" s="44"/>
      <c r="I216" s="45"/>
      <c r="J216" s="50"/>
      <c r="K216" s="61"/>
      <c r="L216" s="51"/>
      <c r="M216" s="62"/>
      <c r="N216" s="62"/>
    </row>
    <row r="217" spans="1:14" ht="19" customHeight="1">
      <c r="A217" s="38"/>
      <c r="B217" s="39"/>
      <c r="C217" s="40"/>
      <c r="D217" s="41"/>
      <c r="E217" s="41"/>
      <c r="F217" s="42"/>
      <c r="G217" s="43"/>
      <c r="H217" s="44"/>
      <c r="I217" s="45"/>
      <c r="J217" s="50"/>
      <c r="K217" s="61"/>
      <c r="L217" s="51"/>
      <c r="M217" s="62"/>
      <c r="N217" s="62"/>
    </row>
    <row r="218" spans="1:14" ht="19" customHeight="1">
      <c r="A218" s="38"/>
      <c r="B218" s="39"/>
      <c r="C218" s="52"/>
      <c r="D218" s="41"/>
      <c r="E218" s="41"/>
      <c r="F218" s="42"/>
      <c r="G218" s="43"/>
      <c r="H218" s="44"/>
      <c r="I218" s="45"/>
      <c r="J218" s="50"/>
      <c r="K218" s="61"/>
      <c r="L218" s="51"/>
      <c r="M218" s="62"/>
      <c r="N218" s="62"/>
    </row>
    <row r="219" spans="1:14" ht="19" customHeight="1">
      <c r="A219" s="38"/>
      <c r="B219" s="39"/>
      <c r="C219" s="52"/>
      <c r="D219" s="41"/>
      <c r="E219" s="41"/>
      <c r="F219" s="42"/>
      <c r="G219" s="43"/>
      <c r="H219" s="44"/>
      <c r="I219" s="45"/>
      <c r="J219" s="50"/>
      <c r="K219" s="61"/>
      <c r="L219" s="51"/>
      <c r="M219" s="62"/>
      <c r="N219" s="62"/>
    </row>
    <row r="220" spans="1:14" ht="19" customHeight="1">
      <c r="A220" s="38"/>
      <c r="B220" s="39"/>
      <c r="C220" s="40"/>
      <c r="D220" s="41"/>
      <c r="E220" s="41"/>
      <c r="F220" s="42"/>
      <c r="G220" s="43"/>
      <c r="H220" s="44"/>
      <c r="I220" s="45"/>
      <c r="J220" s="50"/>
      <c r="K220" s="61"/>
      <c r="L220" s="51"/>
      <c r="M220" s="62"/>
      <c r="N220" s="62"/>
    </row>
    <row r="221" spans="1:14" ht="19" customHeight="1">
      <c r="A221" s="38"/>
      <c r="B221" s="39"/>
      <c r="C221" s="64"/>
      <c r="D221" s="41"/>
      <c r="E221" s="41"/>
      <c r="F221" s="42"/>
      <c r="G221" s="43"/>
      <c r="H221" s="44"/>
      <c r="I221" s="45"/>
      <c r="J221" s="50"/>
      <c r="K221" s="61"/>
      <c r="L221" s="51"/>
      <c r="M221" s="62"/>
      <c r="N221" s="62"/>
    </row>
    <row r="222" spans="1:14" ht="19" customHeight="1">
      <c r="A222" s="38"/>
      <c r="B222" s="39"/>
      <c r="C222" s="52"/>
      <c r="D222" s="41"/>
      <c r="E222" s="41"/>
      <c r="F222" s="42"/>
      <c r="G222" s="43"/>
      <c r="H222" s="44"/>
      <c r="I222" s="45"/>
      <c r="J222" s="50"/>
      <c r="K222" s="61"/>
      <c r="L222" s="51"/>
      <c r="M222" s="62"/>
      <c r="N222" s="62"/>
    </row>
    <row r="223" spans="1:14" ht="19" customHeight="1">
      <c r="A223" s="38"/>
      <c r="B223" s="39"/>
      <c r="C223" s="52"/>
      <c r="D223" s="41"/>
      <c r="E223" s="41"/>
      <c r="F223" s="42"/>
      <c r="G223" s="43"/>
      <c r="H223" s="44"/>
      <c r="I223" s="45"/>
      <c r="J223" s="50"/>
      <c r="K223" s="61"/>
      <c r="L223" s="51"/>
      <c r="M223" s="62"/>
      <c r="N223" s="62"/>
    </row>
    <row r="224" spans="1:14" ht="19" customHeight="1">
      <c r="A224" s="38"/>
      <c r="B224" s="39"/>
      <c r="C224" s="52"/>
      <c r="D224" s="41"/>
      <c r="E224" s="41"/>
      <c r="F224" s="42"/>
      <c r="G224" s="43"/>
      <c r="H224" s="44"/>
      <c r="I224" s="45"/>
      <c r="J224" s="50"/>
      <c r="K224" s="61"/>
      <c r="L224" s="51"/>
      <c r="M224" s="62"/>
      <c r="N224" s="62"/>
    </row>
    <row r="225" spans="1:14" ht="19" customHeight="1">
      <c r="A225" s="38"/>
      <c r="B225" s="39"/>
      <c r="C225" s="52"/>
      <c r="D225" s="41"/>
      <c r="E225" s="41"/>
      <c r="F225" s="42"/>
      <c r="G225" s="43"/>
      <c r="H225" s="44"/>
      <c r="I225" s="45"/>
      <c r="J225" s="50"/>
      <c r="K225" s="61"/>
      <c r="L225" s="51"/>
      <c r="M225" s="62"/>
      <c r="N225" s="62"/>
    </row>
    <row r="226" spans="1:14" ht="19" customHeight="1">
      <c r="A226" s="38"/>
      <c r="B226" s="39"/>
      <c r="C226" s="52"/>
      <c r="D226" s="41"/>
      <c r="E226" s="41"/>
      <c r="F226" s="42"/>
      <c r="G226" s="43"/>
      <c r="H226" s="44"/>
      <c r="I226" s="45"/>
      <c r="J226" s="50"/>
      <c r="K226" s="61"/>
      <c r="L226" s="51"/>
      <c r="M226" s="62"/>
      <c r="N226" s="62"/>
    </row>
    <row r="227" spans="1:14" ht="19" customHeight="1">
      <c r="A227" s="38"/>
      <c r="B227" s="39"/>
      <c r="C227" s="52"/>
      <c r="D227" s="41"/>
      <c r="E227" s="41"/>
      <c r="F227" s="42"/>
      <c r="G227" s="43"/>
      <c r="H227" s="44"/>
      <c r="I227" s="45"/>
      <c r="J227" s="50"/>
      <c r="K227" s="61"/>
      <c r="L227" s="51"/>
      <c r="M227" s="62"/>
      <c r="N227" s="62"/>
    </row>
    <row r="228" spans="1:14" ht="19" customHeight="1">
      <c r="A228" s="38"/>
      <c r="B228" s="39"/>
      <c r="C228" s="52"/>
      <c r="D228" s="41"/>
      <c r="E228" s="41"/>
      <c r="F228" s="42"/>
      <c r="G228" s="43"/>
      <c r="H228" s="44"/>
      <c r="I228" s="45"/>
      <c r="J228" s="50"/>
      <c r="K228" s="61"/>
      <c r="L228" s="51"/>
      <c r="M228" s="62"/>
      <c r="N228" s="62"/>
    </row>
    <row r="229" spans="1:14" ht="19" customHeight="1">
      <c r="A229" s="38"/>
      <c r="B229" s="39"/>
      <c r="C229" s="52"/>
      <c r="D229" s="41"/>
      <c r="E229" s="41"/>
      <c r="F229" s="42"/>
      <c r="G229" s="43"/>
      <c r="H229" s="44"/>
      <c r="I229" s="45"/>
      <c r="J229" s="50"/>
      <c r="K229" s="61"/>
      <c r="L229" s="51"/>
      <c r="M229" s="62"/>
      <c r="N229" s="62"/>
    </row>
    <row r="230" spans="1:14" ht="19" customHeight="1">
      <c r="A230" s="38"/>
      <c r="B230" s="39"/>
      <c r="C230" s="52"/>
      <c r="D230" s="41"/>
      <c r="E230" s="41"/>
      <c r="F230" s="42"/>
      <c r="G230" s="43"/>
      <c r="H230" s="44"/>
      <c r="I230" s="45"/>
      <c r="J230" s="50"/>
      <c r="K230" s="61"/>
      <c r="L230" s="51"/>
      <c r="M230" s="62"/>
      <c r="N230" s="62"/>
    </row>
    <row r="231" spans="1:14" ht="19" customHeight="1">
      <c r="A231" s="38"/>
      <c r="B231" s="39"/>
      <c r="C231" s="40"/>
      <c r="D231" s="41"/>
      <c r="E231" s="41"/>
      <c r="F231" s="42"/>
      <c r="G231" s="43"/>
      <c r="H231" s="44"/>
      <c r="I231" s="45"/>
      <c r="J231" s="46"/>
      <c r="K231" s="61"/>
      <c r="L231" s="51"/>
      <c r="M231" s="62"/>
      <c r="N231" s="62"/>
    </row>
  </sheetData>
  <conditionalFormatting sqref="C2:C231">
    <cfRule type="duplicateValues" dxfId="52" priority="1"/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rgb="FFFFCC66"/>
  </sheetPr>
  <dimension ref="A1:N44"/>
  <sheetViews>
    <sheetView showGridLines="0" zoomScale="75" zoomScaleNormal="75" zoomScalePageLayoutView="75" workbookViewId="0">
      <pane ySplit="1" topLeftCell="A2" activePane="bottomLeft" state="frozen"/>
      <selection pane="bottomLeft" activeCell="D6" sqref="D6"/>
    </sheetView>
  </sheetViews>
  <sheetFormatPr baseColWidth="10" defaultRowHeight="14" x14ac:dyDescent="0"/>
  <cols>
    <col min="1" max="1" width="7.5" style="33" bestFit="1" customWidth="1"/>
    <col min="2" max="2" width="12.1640625" bestFit="1" customWidth="1"/>
    <col min="3" max="3" width="16.83203125" bestFit="1" customWidth="1"/>
    <col min="4" max="4" width="53.5" bestFit="1" customWidth="1"/>
    <col min="5" max="5" width="9" bestFit="1" customWidth="1"/>
    <col min="6" max="6" width="10.1640625" bestFit="1" customWidth="1"/>
    <col min="7" max="7" width="11" bestFit="1" customWidth="1"/>
    <col min="8" max="8" width="15.6640625" bestFit="1" customWidth="1"/>
    <col min="9" max="9" width="9.33203125" bestFit="1" customWidth="1"/>
    <col min="10" max="10" width="15.6640625" bestFit="1" customWidth="1"/>
    <col min="11" max="11" width="10.6640625" bestFit="1" customWidth="1"/>
    <col min="12" max="12" width="21.6640625" bestFit="1" customWidth="1"/>
    <col min="13" max="13" width="25.6640625" bestFit="1" customWidth="1"/>
    <col min="14" max="14" width="20.33203125" bestFit="1" customWidth="1"/>
  </cols>
  <sheetData>
    <row r="1" spans="1:14" s="60" customFormat="1" ht="20" customHeight="1">
      <c r="A1" s="35" t="s">
        <v>46</v>
      </c>
      <c r="B1" s="34" t="s">
        <v>47</v>
      </c>
      <c r="C1" s="34" t="s">
        <v>52</v>
      </c>
      <c r="D1" s="34" t="s">
        <v>14</v>
      </c>
      <c r="E1" s="34" t="s">
        <v>13</v>
      </c>
      <c r="F1" s="34" t="s">
        <v>44</v>
      </c>
      <c r="G1" s="34" t="s">
        <v>57</v>
      </c>
      <c r="H1" s="34" t="s">
        <v>56</v>
      </c>
      <c r="I1" s="34" t="s">
        <v>38</v>
      </c>
      <c r="J1" s="34" t="s">
        <v>39</v>
      </c>
      <c r="K1" s="34" t="s">
        <v>40</v>
      </c>
      <c r="L1" s="34" t="s">
        <v>49</v>
      </c>
      <c r="M1" s="34" t="s">
        <v>53</v>
      </c>
      <c r="N1" s="34" t="s">
        <v>50</v>
      </c>
    </row>
    <row r="2" spans="1:14">
      <c r="A2" s="38">
        <v>1</v>
      </c>
      <c r="B2" s="55" t="s">
        <v>18</v>
      </c>
      <c r="C2" s="56"/>
      <c r="D2" s="55" t="s">
        <v>89</v>
      </c>
      <c r="E2" s="57"/>
      <c r="F2" s="58"/>
      <c r="G2" s="43"/>
      <c r="H2" s="59">
        <v>2100</v>
      </c>
      <c r="I2" s="45"/>
      <c r="J2" s="46"/>
      <c r="K2" s="47"/>
      <c r="L2" s="48" t="s">
        <v>45</v>
      </c>
      <c r="M2" s="49"/>
      <c r="N2" s="49">
        <f>M2/0.8</f>
        <v>0</v>
      </c>
    </row>
    <row r="3" spans="1:14">
      <c r="A3" s="38">
        <v>2</v>
      </c>
      <c r="B3" s="55" t="s">
        <v>19</v>
      </c>
      <c r="C3" s="56"/>
      <c r="D3" s="55" t="s">
        <v>90</v>
      </c>
      <c r="E3" s="57"/>
      <c r="F3" s="58"/>
      <c r="G3" s="43"/>
      <c r="H3" s="59">
        <v>1600</v>
      </c>
      <c r="I3" s="45"/>
      <c r="J3" s="46"/>
      <c r="K3" s="47"/>
      <c r="L3" s="48" t="s">
        <v>45</v>
      </c>
      <c r="M3" s="49"/>
      <c r="N3" s="49">
        <f t="shared" ref="N3:N5" si="0">M3/0.8</f>
        <v>0</v>
      </c>
    </row>
    <row r="4" spans="1:14">
      <c r="A4" s="38">
        <v>3</v>
      </c>
      <c r="B4" s="55" t="s">
        <v>20</v>
      </c>
      <c r="C4" s="56"/>
      <c r="D4" s="55" t="s">
        <v>91</v>
      </c>
      <c r="E4" s="57"/>
      <c r="F4" s="58"/>
      <c r="G4" s="43"/>
      <c r="H4" s="59">
        <v>1900</v>
      </c>
      <c r="I4" s="45"/>
      <c r="J4" s="50"/>
      <c r="K4" s="47"/>
      <c r="L4" s="48" t="s">
        <v>45</v>
      </c>
      <c r="M4" s="49"/>
      <c r="N4" s="49">
        <f t="shared" si="0"/>
        <v>0</v>
      </c>
    </row>
    <row r="5" spans="1:14">
      <c r="A5" s="38">
        <v>4</v>
      </c>
      <c r="B5" s="55" t="s">
        <v>21</v>
      </c>
      <c r="C5" s="55"/>
      <c r="D5" s="56" t="s">
        <v>92</v>
      </c>
      <c r="E5" s="57"/>
      <c r="F5" s="58"/>
      <c r="G5" s="43"/>
      <c r="H5" s="59"/>
      <c r="I5" s="45"/>
      <c r="J5" s="50"/>
      <c r="K5" s="47"/>
      <c r="L5" s="48" t="s">
        <v>45</v>
      </c>
      <c r="M5" s="49"/>
      <c r="N5" s="49">
        <f t="shared" si="0"/>
        <v>0</v>
      </c>
    </row>
    <row r="6" spans="1:14">
      <c r="A6" s="38"/>
      <c r="B6" s="55"/>
      <c r="C6" s="55"/>
      <c r="D6" s="56"/>
      <c r="E6" s="57"/>
      <c r="F6" s="58"/>
      <c r="G6" s="43"/>
      <c r="H6" s="59"/>
      <c r="I6" s="45"/>
      <c r="J6" s="50"/>
      <c r="K6" s="47"/>
      <c r="L6" s="48"/>
      <c r="M6" s="49"/>
      <c r="N6" s="49"/>
    </row>
    <row r="7" spans="1:14">
      <c r="A7" s="38"/>
      <c r="B7" s="55"/>
      <c r="C7" s="55"/>
      <c r="D7" s="56"/>
      <c r="E7" s="57"/>
      <c r="F7" s="58"/>
      <c r="G7" s="43"/>
      <c r="H7" s="59"/>
      <c r="I7" s="45"/>
      <c r="J7" s="50"/>
      <c r="K7" s="47"/>
      <c r="L7" s="48"/>
      <c r="M7" s="49"/>
      <c r="N7" s="49"/>
    </row>
    <row r="8" spans="1:14">
      <c r="A8" s="38"/>
      <c r="B8" s="55"/>
      <c r="C8" s="55"/>
      <c r="D8" s="56"/>
      <c r="E8" s="57"/>
      <c r="F8" s="58"/>
      <c r="G8" s="43"/>
      <c r="H8" s="59"/>
      <c r="I8" s="45"/>
      <c r="J8" s="46"/>
      <c r="K8" s="47"/>
      <c r="L8" s="48"/>
      <c r="M8" s="49"/>
      <c r="N8" s="49"/>
    </row>
    <row r="9" spans="1:14">
      <c r="A9" s="38"/>
      <c r="B9" s="55"/>
      <c r="C9" s="55"/>
      <c r="D9" s="56"/>
      <c r="E9" s="57"/>
      <c r="F9" s="58"/>
      <c r="G9" s="43"/>
      <c r="H9" s="59"/>
      <c r="I9" s="45"/>
      <c r="J9" s="50"/>
      <c r="K9" s="47"/>
      <c r="L9" s="48"/>
      <c r="M9" s="49"/>
      <c r="N9" s="49"/>
    </row>
    <row r="10" spans="1:14">
      <c r="A10" s="38"/>
      <c r="B10" s="55"/>
      <c r="C10" s="55"/>
      <c r="D10" s="56"/>
      <c r="E10" s="57"/>
      <c r="F10" s="58"/>
      <c r="G10" s="43"/>
      <c r="H10" s="59"/>
      <c r="I10" s="45"/>
      <c r="J10" s="50"/>
      <c r="K10" s="47"/>
      <c r="L10" s="48"/>
      <c r="M10" s="49"/>
      <c r="N10" s="49"/>
    </row>
    <row r="11" spans="1:14">
      <c r="A11" s="38"/>
      <c r="B11" s="55"/>
      <c r="C11" s="55"/>
      <c r="D11" s="56"/>
      <c r="E11" s="57"/>
      <c r="F11" s="58"/>
      <c r="G11" s="43"/>
      <c r="H11" s="59"/>
      <c r="I11" s="45"/>
      <c r="J11" s="50"/>
      <c r="K11" s="47"/>
      <c r="L11" s="48"/>
      <c r="M11" s="49"/>
      <c r="N11" s="49"/>
    </row>
    <row r="12" spans="1:14">
      <c r="A12" s="38"/>
      <c r="B12" s="55"/>
      <c r="C12" s="55"/>
      <c r="D12" s="56"/>
      <c r="E12" s="57"/>
      <c r="F12" s="58"/>
      <c r="G12" s="43"/>
      <c r="H12" s="59"/>
      <c r="I12" s="45"/>
      <c r="J12" s="50"/>
      <c r="K12" s="47"/>
      <c r="L12" s="48"/>
      <c r="M12" s="49"/>
      <c r="N12" s="49"/>
    </row>
    <row r="13" spans="1:14">
      <c r="A13" s="38"/>
      <c r="B13" s="55"/>
      <c r="C13" s="56"/>
      <c r="D13" s="55"/>
      <c r="E13" s="57"/>
      <c r="F13" s="58"/>
      <c r="G13" s="43"/>
      <c r="H13" s="59"/>
      <c r="I13" s="45"/>
      <c r="J13" s="50"/>
      <c r="K13" s="47"/>
      <c r="L13" s="48"/>
      <c r="M13" s="49"/>
      <c r="N13" s="49"/>
    </row>
    <row r="14" spans="1:14">
      <c r="A14" s="38"/>
      <c r="B14" s="55"/>
      <c r="C14" s="56"/>
      <c r="D14" s="55"/>
      <c r="E14" s="57"/>
      <c r="F14" s="58"/>
      <c r="G14" s="43"/>
      <c r="H14" s="59"/>
      <c r="I14" s="45"/>
      <c r="J14" s="50"/>
      <c r="K14" s="47"/>
      <c r="L14" s="48"/>
      <c r="M14" s="49"/>
      <c r="N14" s="49"/>
    </row>
    <row r="15" spans="1:14">
      <c r="A15" s="38"/>
      <c r="B15" s="55"/>
      <c r="C15" s="56"/>
      <c r="D15" s="55"/>
      <c r="E15" s="57"/>
      <c r="F15" s="58"/>
      <c r="G15" s="43"/>
      <c r="H15" s="59"/>
      <c r="I15" s="45"/>
      <c r="J15" s="46"/>
      <c r="K15" s="47"/>
      <c r="L15" s="48"/>
      <c r="M15" s="49"/>
      <c r="N15" s="49"/>
    </row>
    <row r="16" spans="1:14">
      <c r="A16" s="38"/>
      <c r="B16" s="55"/>
      <c r="C16" s="56"/>
      <c r="D16" s="55"/>
      <c r="E16" s="57"/>
      <c r="F16" s="58"/>
      <c r="G16" s="43"/>
      <c r="H16" s="59"/>
      <c r="I16" s="45"/>
      <c r="J16" s="46"/>
      <c r="K16" s="47"/>
      <c r="L16" s="48"/>
      <c r="M16" s="49"/>
      <c r="N16" s="49"/>
    </row>
    <row r="17" spans="1:14">
      <c r="A17" s="38"/>
      <c r="B17" s="55"/>
      <c r="C17" s="55"/>
      <c r="D17" s="56"/>
      <c r="E17" s="57"/>
      <c r="F17" s="58"/>
      <c r="G17" s="43"/>
      <c r="H17" s="59"/>
      <c r="I17" s="45"/>
      <c r="J17" s="46"/>
      <c r="K17" s="47"/>
      <c r="L17" s="48"/>
      <c r="M17" s="49"/>
      <c r="N17" s="49"/>
    </row>
    <row r="18" spans="1:14">
      <c r="A18" s="38"/>
      <c r="B18" s="55"/>
      <c r="C18" s="56"/>
      <c r="D18" s="55"/>
      <c r="E18" s="57"/>
      <c r="F18" s="58"/>
      <c r="G18" s="43"/>
      <c r="H18" s="59"/>
      <c r="I18" s="45"/>
      <c r="J18" s="46"/>
      <c r="K18" s="47"/>
      <c r="L18" s="48"/>
      <c r="M18" s="49"/>
      <c r="N18" s="49"/>
    </row>
    <row r="19" spans="1:14">
      <c r="A19" s="38"/>
      <c r="B19" s="55"/>
      <c r="C19" s="56"/>
      <c r="D19" s="55"/>
      <c r="E19" s="57"/>
      <c r="F19" s="58"/>
      <c r="G19" s="43"/>
      <c r="H19" s="59"/>
      <c r="I19" s="45"/>
      <c r="J19" s="46"/>
      <c r="K19" s="47"/>
      <c r="L19" s="48"/>
      <c r="M19" s="49"/>
      <c r="N19" s="49"/>
    </row>
    <row r="20" spans="1:14">
      <c r="A20" s="38"/>
      <c r="B20" s="55"/>
      <c r="C20" s="56"/>
      <c r="D20" s="55"/>
      <c r="E20" s="57"/>
      <c r="F20" s="58"/>
      <c r="G20" s="53"/>
      <c r="H20" s="59"/>
      <c r="I20" s="45"/>
      <c r="J20" s="46"/>
      <c r="K20" s="47"/>
      <c r="L20" s="48"/>
      <c r="M20" s="49"/>
      <c r="N20" s="49"/>
    </row>
    <row r="21" spans="1:14">
      <c r="A21" s="38"/>
      <c r="B21" s="55"/>
      <c r="C21" s="56"/>
      <c r="D21" s="55"/>
      <c r="E21" s="57"/>
      <c r="F21" s="58"/>
      <c r="G21" s="43"/>
      <c r="H21" s="59"/>
      <c r="I21" s="45"/>
      <c r="J21" s="46"/>
      <c r="K21" s="47"/>
      <c r="L21" s="48"/>
      <c r="M21" s="49"/>
      <c r="N21" s="49"/>
    </row>
    <row r="22" spans="1:14">
      <c r="A22" s="38"/>
      <c r="B22" s="55"/>
      <c r="C22" s="56"/>
      <c r="D22" s="55"/>
      <c r="E22" s="57"/>
      <c r="F22" s="58"/>
      <c r="G22" s="53"/>
      <c r="H22" s="59"/>
      <c r="I22" s="45"/>
      <c r="J22" s="46"/>
      <c r="K22" s="47"/>
      <c r="L22" s="48"/>
      <c r="M22" s="49"/>
      <c r="N22" s="49"/>
    </row>
    <row r="23" spans="1:14">
      <c r="A23" s="38"/>
      <c r="B23" s="55"/>
      <c r="C23" s="56"/>
      <c r="D23" s="55"/>
      <c r="E23" s="57"/>
      <c r="F23" s="58"/>
      <c r="G23" s="43"/>
      <c r="H23" s="59"/>
      <c r="I23" s="45"/>
      <c r="J23" s="46"/>
      <c r="K23" s="47"/>
      <c r="L23" s="48"/>
      <c r="M23" s="49"/>
      <c r="N23" s="49"/>
    </row>
    <row r="24" spans="1:14">
      <c r="A24" s="38"/>
      <c r="B24" s="55"/>
      <c r="C24" s="56"/>
      <c r="D24" s="55"/>
      <c r="E24" s="57"/>
      <c r="F24" s="58"/>
      <c r="G24" s="43"/>
      <c r="H24" s="59"/>
      <c r="I24" s="45"/>
      <c r="J24" s="46"/>
      <c r="K24" s="47"/>
      <c r="L24" s="48"/>
      <c r="M24" s="49"/>
      <c r="N24" s="49"/>
    </row>
    <row r="25" spans="1:14">
      <c r="A25" s="38"/>
      <c r="B25" s="55"/>
      <c r="C25" s="56"/>
      <c r="D25" s="55"/>
      <c r="E25" s="57"/>
      <c r="F25" s="58"/>
      <c r="G25" s="43"/>
      <c r="H25" s="59"/>
      <c r="I25" s="45"/>
      <c r="J25" s="46"/>
      <c r="K25" s="47"/>
      <c r="L25" s="48"/>
      <c r="M25" s="49"/>
      <c r="N25" s="49"/>
    </row>
    <row r="26" spans="1:14">
      <c r="A26" s="38"/>
      <c r="B26" s="55"/>
      <c r="C26" s="55"/>
      <c r="D26" s="56"/>
      <c r="E26" s="57"/>
      <c r="F26" s="58"/>
      <c r="G26" s="43"/>
      <c r="H26" s="59"/>
      <c r="I26" s="45"/>
      <c r="J26" s="46"/>
      <c r="K26" s="47"/>
      <c r="L26" s="48"/>
      <c r="M26" s="49"/>
      <c r="N26" s="49"/>
    </row>
    <row r="27" spans="1:14">
      <c r="A27" s="38"/>
      <c r="B27" s="55"/>
      <c r="C27" s="55"/>
      <c r="D27" s="56"/>
      <c r="E27" s="57"/>
      <c r="F27" s="58"/>
      <c r="G27" s="43"/>
      <c r="H27" s="59"/>
      <c r="I27" s="45"/>
      <c r="J27" s="46"/>
      <c r="K27" s="47"/>
      <c r="L27" s="48"/>
      <c r="M27" s="49"/>
      <c r="N27" s="49"/>
    </row>
    <row r="28" spans="1:14">
      <c r="A28" s="38"/>
      <c r="B28" s="55"/>
      <c r="C28" s="56"/>
      <c r="D28" s="55"/>
      <c r="E28" s="57"/>
      <c r="F28" s="58"/>
      <c r="G28" s="43"/>
      <c r="H28" s="59"/>
      <c r="I28" s="45"/>
      <c r="J28" s="46"/>
      <c r="K28" s="47"/>
      <c r="L28" s="48"/>
      <c r="M28" s="49"/>
      <c r="N28" s="49"/>
    </row>
    <row r="29" spans="1:14">
      <c r="A29" s="38"/>
      <c r="B29" s="55"/>
      <c r="C29" s="56"/>
      <c r="D29" s="55"/>
      <c r="E29" s="57"/>
      <c r="F29" s="58"/>
      <c r="G29" s="43"/>
      <c r="H29" s="59"/>
      <c r="I29" s="45"/>
      <c r="J29" s="46"/>
      <c r="K29" s="47"/>
      <c r="L29" s="48"/>
      <c r="M29" s="49"/>
      <c r="N29" s="49"/>
    </row>
    <row r="30" spans="1:14">
      <c r="A30" s="38"/>
      <c r="B30" s="55"/>
      <c r="C30" s="56"/>
      <c r="D30" s="55"/>
      <c r="E30" s="57"/>
      <c r="F30" s="58"/>
      <c r="G30" s="43"/>
      <c r="H30" s="59"/>
      <c r="I30" s="45"/>
      <c r="J30" s="46"/>
      <c r="K30" s="47"/>
      <c r="L30" s="48"/>
      <c r="M30" s="49"/>
      <c r="N30" s="49"/>
    </row>
    <row r="31" spans="1:14">
      <c r="A31" s="38"/>
      <c r="B31" s="55"/>
      <c r="C31" s="56"/>
      <c r="D31" s="55"/>
      <c r="E31" s="57"/>
      <c r="F31" s="58"/>
      <c r="G31" s="43"/>
      <c r="H31" s="59"/>
      <c r="I31" s="45"/>
      <c r="J31" s="46"/>
      <c r="K31" s="47"/>
      <c r="L31" s="48"/>
      <c r="M31" s="49"/>
      <c r="N31" s="49"/>
    </row>
    <row r="32" spans="1:14">
      <c r="A32" s="38"/>
      <c r="B32" s="55"/>
      <c r="C32" s="56"/>
      <c r="D32" s="55"/>
      <c r="E32" s="57"/>
      <c r="F32" s="58"/>
      <c r="G32" s="43"/>
      <c r="H32" s="59"/>
      <c r="I32" s="45"/>
      <c r="J32" s="46"/>
      <c r="K32" s="47"/>
      <c r="L32" s="48"/>
      <c r="M32" s="49"/>
      <c r="N32" s="49"/>
    </row>
    <row r="33" spans="1:14">
      <c r="A33" s="38"/>
      <c r="B33" s="55"/>
      <c r="C33" s="56"/>
      <c r="D33" s="55"/>
      <c r="E33" s="57"/>
      <c r="F33" s="58"/>
      <c r="G33" s="43"/>
      <c r="H33" s="59"/>
      <c r="I33" s="45"/>
      <c r="J33" s="46"/>
      <c r="K33" s="47"/>
      <c r="L33" s="48"/>
      <c r="M33" s="49"/>
      <c r="N33" s="49"/>
    </row>
    <row r="34" spans="1:14">
      <c r="A34" s="38"/>
      <c r="B34" s="55"/>
      <c r="C34" s="56"/>
      <c r="D34" s="55"/>
      <c r="E34" s="57"/>
      <c r="F34" s="58"/>
      <c r="G34" s="43"/>
      <c r="H34" s="59"/>
      <c r="I34" s="45"/>
      <c r="J34" s="46"/>
      <c r="K34" s="47"/>
      <c r="L34" s="48"/>
      <c r="M34" s="49"/>
      <c r="N34" s="49"/>
    </row>
    <row r="35" spans="1:14">
      <c r="A35" s="38"/>
      <c r="B35" s="55"/>
      <c r="C35" s="56"/>
      <c r="D35" s="55"/>
      <c r="E35" s="57"/>
      <c r="F35" s="58"/>
      <c r="G35" s="43"/>
      <c r="H35" s="59"/>
      <c r="I35" s="45"/>
      <c r="J35" s="46"/>
      <c r="K35" s="47"/>
      <c r="L35" s="48"/>
      <c r="M35" s="49"/>
      <c r="N35" s="49"/>
    </row>
    <row r="36" spans="1:14">
      <c r="A36" s="38"/>
      <c r="B36" s="55"/>
      <c r="C36" s="55"/>
      <c r="D36" s="56"/>
      <c r="E36" s="57"/>
      <c r="F36" s="58"/>
      <c r="G36" s="43"/>
      <c r="H36" s="59"/>
      <c r="I36" s="45"/>
      <c r="J36" s="46"/>
      <c r="K36" s="47"/>
      <c r="L36" s="48"/>
      <c r="M36" s="49"/>
      <c r="N36" s="49"/>
    </row>
    <row r="37" spans="1:14">
      <c r="A37" s="38"/>
      <c r="B37" s="55"/>
      <c r="C37" s="56"/>
      <c r="D37" s="55"/>
      <c r="E37" s="57"/>
      <c r="F37" s="58"/>
      <c r="G37" s="43"/>
      <c r="H37" s="59"/>
      <c r="I37" s="45"/>
      <c r="J37" s="46"/>
      <c r="K37" s="47"/>
      <c r="L37" s="48"/>
      <c r="M37" s="49"/>
      <c r="N37" s="49"/>
    </row>
    <row r="38" spans="1:14">
      <c r="A38" s="38"/>
      <c r="B38" s="55"/>
      <c r="C38" s="56"/>
      <c r="D38" s="55"/>
      <c r="E38" s="57"/>
      <c r="F38" s="58"/>
      <c r="G38" s="43"/>
      <c r="H38" s="59"/>
      <c r="I38" s="45"/>
      <c r="J38" s="46"/>
      <c r="K38" s="47"/>
      <c r="L38" s="48"/>
      <c r="M38" s="49"/>
      <c r="N38" s="49"/>
    </row>
    <row r="39" spans="1:14">
      <c r="A39" s="38"/>
      <c r="B39" s="55"/>
      <c r="C39" s="56"/>
      <c r="D39" s="55"/>
      <c r="E39" s="57"/>
      <c r="F39" s="58"/>
      <c r="G39" s="43"/>
      <c r="H39" s="59"/>
      <c r="I39" s="45"/>
      <c r="J39" s="46"/>
      <c r="K39" s="47"/>
      <c r="L39" s="48"/>
      <c r="M39" s="49"/>
      <c r="N39" s="49"/>
    </row>
    <row r="40" spans="1:14">
      <c r="A40" s="38"/>
      <c r="B40" s="55"/>
      <c r="C40" s="56"/>
      <c r="D40" s="55"/>
      <c r="E40" s="57"/>
      <c r="F40" s="58"/>
      <c r="G40" s="43"/>
      <c r="H40" s="59"/>
      <c r="I40" s="45"/>
      <c r="J40" s="46"/>
      <c r="K40" s="47"/>
      <c r="L40" s="48"/>
      <c r="M40" s="49"/>
      <c r="N40" s="49"/>
    </row>
    <row r="41" spans="1:14">
      <c r="A41" s="38"/>
      <c r="B41" s="55"/>
      <c r="C41" s="56"/>
      <c r="D41" s="55"/>
      <c r="E41" s="57"/>
      <c r="F41" s="58"/>
      <c r="G41" s="43"/>
      <c r="H41" s="59"/>
      <c r="I41" s="45"/>
      <c r="J41" s="46"/>
      <c r="K41" s="47"/>
      <c r="L41" s="48"/>
      <c r="M41" s="49"/>
      <c r="N41" s="49"/>
    </row>
    <row r="42" spans="1:14">
      <c r="A42" s="38"/>
      <c r="B42" s="55"/>
      <c r="C42" s="56"/>
      <c r="D42" s="55"/>
      <c r="E42" s="57"/>
      <c r="F42" s="58"/>
      <c r="G42" s="53"/>
      <c r="H42" s="59"/>
      <c r="I42" s="45"/>
      <c r="J42" s="46"/>
      <c r="K42" s="47"/>
      <c r="L42" s="48"/>
      <c r="M42" s="49"/>
      <c r="N42" s="49"/>
    </row>
    <row r="43" spans="1:14">
      <c r="A43" s="38"/>
      <c r="B43" s="55"/>
      <c r="C43" s="56"/>
      <c r="D43" s="55"/>
      <c r="E43" s="57"/>
      <c r="F43" s="58"/>
      <c r="G43" s="43"/>
      <c r="H43" s="59"/>
      <c r="I43" s="45"/>
      <c r="J43" s="46"/>
      <c r="K43" s="47"/>
      <c r="L43" s="48"/>
      <c r="M43" s="49"/>
      <c r="N43" s="49"/>
    </row>
    <row r="44" spans="1:14">
      <c r="A44" s="38"/>
      <c r="B44" s="55"/>
      <c r="C44" s="56"/>
      <c r="D44" s="55"/>
      <c r="E44" s="57"/>
      <c r="F44" s="58"/>
      <c r="G44" s="43"/>
      <c r="H44" s="59"/>
      <c r="I44" s="45"/>
      <c r="J44" s="46"/>
      <c r="K44" s="47"/>
      <c r="L44" s="48"/>
      <c r="M44" s="49"/>
      <c r="N44" s="49"/>
    </row>
  </sheetData>
  <conditionalFormatting sqref="C2:C44">
    <cfRule type="duplicateValues" dxfId="35" priority="1"/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>
    <tabColor rgb="FFFFCC66"/>
  </sheetPr>
  <dimension ref="A1:O63"/>
  <sheetViews>
    <sheetView showGridLines="0" zoomScale="75" zoomScaleNormal="75" zoomScalePageLayoutView="75" workbookViewId="0">
      <pane ySplit="1" topLeftCell="A2" activePane="bottomLeft" state="frozen"/>
      <selection pane="bottomLeft" activeCell="D6" sqref="D6"/>
    </sheetView>
  </sheetViews>
  <sheetFormatPr baseColWidth="10" defaultRowHeight="14" x14ac:dyDescent="0"/>
  <cols>
    <col min="1" max="1" width="7.5" style="33" bestFit="1" customWidth="1"/>
    <col min="2" max="2" width="12.1640625" bestFit="1" customWidth="1"/>
    <col min="3" max="3" width="16.83203125" bestFit="1" customWidth="1"/>
    <col min="4" max="4" width="50.1640625" bestFit="1" customWidth="1"/>
    <col min="5" max="5" width="9.6640625" bestFit="1" customWidth="1"/>
    <col min="6" max="6" width="10.1640625" bestFit="1" customWidth="1"/>
    <col min="7" max="7" width="11" bestFit="1" customWidth="1"/>
    <col min="8" max="8" width="15.6640625" bestFit="1" customWidth="1"/>
    <col min="9" max="9" width="9.33203125" bestFit="1" customWidth="1"/>
    <col min="10" max="10" width="15.6640625" bestFit="1" customWidth="1"/>
    <col min="11" max="11" width="12.33203125" bestFit="1" customWidth="1"/>
    <col min="12" max="12" width="19.5" bestFit="1" customWidth="1"/>
    <col min="13" max="13" width="25.6640625" bestFit="1" customWidth="1"/>
    <col min="14" max="14" width="20.33203125" bestFit="1" customWidth="1"/>
    <col min="15" max="15" width="25" bestFit="1" customWidth="1"/>
  </cols>
  <sheetData>
    <row r="1" spans="1:15" s="36" customFormat="1" ht="20" customHeight="1">
      <c r="A1" s="37" t="s">
        <v>46</v>
      </c>
      <c r="B1" s="54" t="s">
        <v>47</v>
      </c>
      <c r="C1" s="54" t="s">
        <v>52</v>
      </c>
      <c r="D1" s="54" t="s">
        <v>14</v>
      </c>
      <c r="E1" s="54" t="s">
        <v>13</v>
      </c>
      <c r="F1" s="54" t="s">
        <v>44</v>
      </c>
      <c r="G1" s="54" t="s">
        <v>57</v>
      </c>
      <c r="H1" s="54" t="s">
        <v>56</v>
      </c>
      <c r="I1" s="54" t="s">
        <v>38</v>
      </c>
      <c r="J1" s="54" t="s">
        <v>39</v>
      </c>
      <c r="K1" s="54" t="s">
        <v>55</v>
      </c>
      <c r="L1" s="54" t="s">
        <v>54</v>
      </c>
      <c r="M1" s="54" t="s">
        <v>53</v>
      </c>
      <c r="N1" s="54" t="s">
        <v>50</v>
      </c>
      <c r="O1" s="54" t="s">
        <v>51</v>
      </c>
    </row>
    <row r="2" spans="1:15">
      <c r="A2" s="38">
        <v>1</v>
      </c>
      <c r="B2" s="39" t="s">
        <v>26</v>
      </c>
      <c r="C2" s="40"/>
      <c r="D2" s="40" t="s">
        <v>93</v>
      </c>
      <c r="E2" s="40"/>
      <c r="F2" s="42"/>
      <c r="G2" s="43"/>
      <c r="H2" s="44">
        <v>130</v>
      </c>
      <c r="I2" s="45"/>
      <c r="J2" s="46"/>
      <c r="K2" s="47"/>
      <c r="L2" s="48" t="s">
        <v>41</v>
      </c>
      <c r="M2" s="49">
        <f>K2*0.9</f>
        <v>0</v>
      </c>
      <c r="N2" s="49">
        <f>M2/0.8</f>
        <v>0</v>
      </c>
      <c r="O2" s="49">
        <f>N2-M2</f>
        <v>0</v>
      </c>
    </row>
    <row r="3" spans="1:15">
      <c r="A3" s="38">
        <v>2</v>
      </c>
      <c r="B3" s="39" t="s">
        <v>27</v>
      </c>
      <c r="C3" s="40"/>
      <c r="D3" s="40" t="s">
        <v>94</v>
      </c>
      <c r="E3" s="40"/>
      <c r="F3" s="42"/>
      <c r="G3" s="43"/>
      <c r="H3" s="44">
        <v>130</v>
      </c>
      <c r="I3" s="45"/>
      <c r="J3" s="46"/>
      <c r="K3" s="47"/>
      <c r="L3" s="48" t="s">
        <v>41</v>
      </c>
      <c r="M3" s="49">
        <f t="shared" ref="M3:M5" si="0">K3*0.9</f>
        <v>0</v>
      </c>
      <c r="N3" s="49">
        <f t="shared" ref="N3:N5" si="1">M3/0.8</f>
        <v>0</v>
      </c>
      <c r="O3" s="49">
        <f t="shared" ref="O3:O5" si="2">N3-M3</f>
        <v>0</v>
      </c>
    </row>
    <row r="4" spans="1:15">
      <c r="A4" s="38">
        <v>3</v>
      </c>
      <c r="B4" s="39" t="s">
        <v>28</v>
      </c>
      <c r="C4" s="40"/>
      <c r="D4" s="40" t="s">
        <v>95</v>
      </c>
      <c r="E4" s="40"/>
      <c r="F4" s="42"/>
      <c r="G4" s="43"/>
      <c r="H4" s="44">
        <v>142</v>
      </c>
      <c r="I4" s="45"/>
      <c r="J4" s="50"/>
      <c r="K4" s="47"/>
      <c r="L4" s="48" t="s">
        <v>41</v>
      </c>
      <c r="M4" s="49">
        <f t="shared" si="0"/>
        <v>0</v>
      </c>
      <c r="N4" s="49">
        <f t="shared" si="1"/>
        <v>0</v>
      </c>
      <c r="O4" s="49">
        <f t="shared" si="2"/>
        <v>0</v>
      </c>
    </row>
    <row r="5" spans="1:15">
      <c r="A5" s="38">
        <v>4</v>
      </c>
      <c r="B5" s="39" t="s">
        <v>29</v>
      </c>
      <c r="C5" s="40"/>
      <c r="D5" s="40" t="s">
        <v>96</v>
      </c>
      <c r="E5" s="40"/>
      <c r="F5" s="42"/>
      <c r="G5" s="43"/>
      <c r="H5" s="44">
        <v>150</v>
      </c>
      <c r="I5" s="45"/>
      <c r="J5" s="50"/>
      <c r="K5" s="47"/>
      <c r="L5" s="48" t="s">
        <v>41</v>
      </c>
      <c r="M5" s="49">
        <f t="shared" si="0"/>
        <v>0</v>
      </c>
      <c r="N5" s="49">
        <f t="shared" si="1"/>
        <v>0</v>
      </c>
      <c r="O5" s="49">
        <f t="shared" si="2"/>
        <v>0</v>
      </c>
    </row>
    <row r="6" spans="1:15">
      <c r="A6" s="38"/>
      <c r="B6" s="39"/>
      <c r="C6" s="40"/>
      <c r="D6" s="40"/>
      <c r="E6" s="40"/>
      <c r="F6" s="42"/>
      <c r="G6" s="43"/>
      <c r="H6" s="44"/>
      <c r="I6" s="45"/>
      <c r="J6" s="50"/>
      <c r="K6" s="47"/>
      <c r="L6" s="48"/>
      <c r="M6" s="49"/>
      <c r="N6" s="49"/>
      <c r="O6" s="49"/>
    </row>
    <row r="7" spans="1:15">
      <c r="A7" s="38"/>
      <c r="B7" s="39"/>
      <c r="C7" s="52"/>
      <c r="D7" s="52"/>
      <c r="E7" s="52"/>
      <c r="F7" s="42"/>
      <c r="G7" s="43"/>
      <c r="H7" s="44"/>
      <c r="I7" s="45"/>
      <c r="J7" s="50"/>
      <c r="K7" s="47"/>
      <c r="L7" s="48"/>
      <c r="M7" s="49"/>
      <c r="N7" s="49"/>
      <c r="O7" s="49"/>
    </row>
    <row r="8" spans="1:15">
      <c r="A8" s="38"/>
      <c r="B8" s="39"/>
      <c r="C8" s="40"/>
      <c r="D8" s="40"/>
      <c r="E8" s="40"/>
      <c r="F8" s="42"/>
      <c r="G8" s="43"/>
      <c r="H8" s="44"/>
      <c r="I8" s="45"/>
      <c r="J8" s="46"/>
      <c r="K8" s="47"/>
      <c r="L8" s="48"/>
      <c r="M8" s="49"/>
      <c r="N8" s="49"/>
      <c r="O8" s="49"/>
    </row>
    <row r="9" spans="1:15">
      <c r="A9" s="38"/>
      <c r="B9" s="39"/>
      <c r="C9" s="52"/>
      <c r="D9" s="52"/>
      <c r="E9" s="52"/>
      <c r="F9" s="42"/>
      <c r="G9" s="43"/>
      <c r="H9" s="44"/>
      <c r="I9" s="45"/>
      <c r="J9" s="50"/>
      <c r="K9" s="47"/>
      <c r="L9" s="48"/>
      <c r="M9" s="49"/>
      <c r="N9" s="49"/>
      <c r="O9" s="49"/>
    </row>
    <row r="10" spans="1:15">
      <c r="A10" s="38"/>
      <c r="B10" s="39"/>
      <c r="C10" s="52"/>
      <c r="D10" s="52"/>
      <c r="E10" s="52"/>
      <c r="F10" s="42"/>
      <c r="G10" s="43"/>
      <c r="H10" s="44"/>
      <c r="I10" s="45"/>
      <c r="J10" s="50"/>
      <c r="K10" s="47"/>
      <c r="L10" s="48"/>
      <c r="M10" s="49"/>
      <c r="N10" s="49"/>
      <c r="O10" s="49"/>
    </row>
    <row r="11" spans="1:15">
      <c r="A11" s="38"/>
      <c r="B11" s="39"/>
      <c r="C11" s="52"/>
      <c r="D11" s="52"/>
      <c r="E11" s="52"/>
      <c r="F11" s="42"/>
      <c r="G11" s="43"/>
      <c r="H11" s="44"/>
      <c r="I11" s="45"/>
      <c r="J11" s="50"/>
      <c r="K11" s="47"/>
      <c r="L11" s="48"/>
      <c r="M11" s="49"/>
      <c r="N11" s="49"/>
      <c r="O11" s="49"/>
    </row>
    <row r="12" spans="1:15">
      <c r="A12" s="38"/>
      <c r="B12" s="39"/>
      <c r="C12" s="52"/>
      <c r="D12" s="52"/>
      <c r="E12" s="52"/>
      <c r="F12" s="42"/>
      <c r="G12" s="43"/>
      <c r="H12" s="44"/>
      <c r="I12" s="45"/>
      <c r="J12" s="50"/>
      <c r="K12" s="47"/>
      <c r="L12" s="48"/>
      <c r="M12" s="49"/>
      <c r="N12" s="49"/>
      <c r="O12" s="49"/>
    </row>
    <row r="13" spans="1:15">
      <c r="A13" s="38"/>
      <c r="B13" s="39"/>
      <c r="C13" s="40"/>
      <c r="D13" s="40"/>
      <c r="E13" s="40"/>
      <c r="F13" s="42"/>
      <c r="G13" s="43"/>
      <c r="H13" s="44"/>
      <c r="I13" s="45"/>
      <c r="J13" s="50"/>
      <c r="K13" s="47"/>
      <c r="L13" s="48"/>
      <c r="M13" s="49"/>
      <c r="N13" s="49"/>
      <c r="O13" s="49"/>
    </row>
    <row r="14" spans="1:15">
      <c r="A14" s="38"/>
      <c r="B14" s="39"/>
      <c r="C14" s="40"/>
      <c r="D14" s="40"/>
      <c r="E14" s="40"/>
      <c r="F14" s="42"/>
      <c r="G14" s="43"/>
      <c r="H14" s="44"/>
      <c r="I14" s="45"/>
      <c r="J14" s="50"/>
      <c r="K14" s="47"/>
      <c r="L14" s="48"/>
      <c r="M14" s="49"/>
      <c r="N14" s="49"/>
      <c r="O14" s="49"/>
    </row>
    <row r="15" spans="1:15">
      <c r="A15" s="38"/>
      <c r="B15" s="39"/>
      <c r="C15" s="40"/>
      <c r="D15" s="40"/>
      <c r="E15" s="40"/>
      <c r="F15" s="42"/>
      <c r="G15" s="43"/>
      <c r="H15" s="44"/>
      <c r="I15" s="45"/>
      <c r="J15" s="46"/>
      <c r="K15" s="47"/>
      <c r="L15" s="48"/>
      <c r="M15" s="49"/>
      <c r="N15" s="49"/>
      <c r="O15" s="49"/>
    </row>
    <row r="16" spans="1:15">
      <c r="A16" s="38"/>
      <c r="B16" s="39"/>
      <c r="C16" s="40"/>
      <c r="D16" s="40"/>
      <c r="E16" s="40"/>
      <c r="F16" s="42"/>
      <c r="G16" s="43"/>
      <c r="H16" s="44"/>
      <c r="I16" s="45"/>
      <c r="J16" s="46"/>
      <c r="K16" s="47"/>
      <c r="L16" s="48"/>
      <c r="M16" s="49"/>
      <c r="N16" s="49"/>
      <c r="O16" s="49"/>
    </row>
    <row r="17" spans="1:15">
      <c r="A17" s="38"/>
      <c r="B17" s="39"/>
      <c r="C17" s="40"/>
      <c r="D17" s="40"/>
      <c r="E17" s="40"/>
      <c r="F17" s="42"/>
      <c r="G17" s="43"/>
      <c r="H17" s="44"/>
      <c r="I17" s="45"/>
      <c r="J17" s="46"/>
      <c r="K17" s="47"/>
      <c r="L17" s="48"/>
      <c r="M17" s="49"/>
      <c r="N17" s="49"/>
      <c r="O17" s="49"/>
    </row>
    <row r="18" spans="1:15">
      <c r="A18" s="38"/>
      <c r="B18" s="39"/>
      <c r="C18" s="40"/>
      <c r="D18" s="40"/>
      <c r="E18" s="40"/>
      <c r="F18" s="42"/>
      <c r="G18" s="43"/>
      <c r="H18" s="44"/>
      <c r="I18" s="45"/>
      <c r="J18" s="46"/>
      <c r="K18" s="47"/>
      <c r="L18" s="48"/>
      <c r="M18" s="49"/>
      <c r="N18" s="49"/>
      <c r="O18" s="49"/>
    </row>
    <row r="19" spans="1:15">
      <c r="A19" s="38"/>
      <c r="B19" s="39"/>
      <c r="C19" s="40"/>
      <c r="D19" s="40"/>
      <c r="E19" s="40"/>
      <c r="F19" s="42"/>
      <c r="G19" s="43"/>
      <c r="H19" s="44"/>
      <c r="I19" s="45"/>
      <c r="J19" s="46"/>
      <c r="K19" s="47"/>
      <c r="L19" s="48"/>
      <c r="M19" s="49"/>
      <c r="N19" s="49"/>
      <c r="O19" s="49"/>
    </row>
    <row r="20" spans="1:15">
      <c r="A20" s="38"/>
      <c r="B20" s="39"/>
      <c r="C20" s="40"/>
      <c r="D20" s="40"/>
      <c r="E20" s="40"/>
      <c r="F20" s="42"/>
      <c r="G20" s="53"/>
      <c r="H20" s="44"/>
      <c r="I20" s="45"/>
      <c r="J20" s="46"/>
      <c r="K20" s="47"/>
      <c r="L20" s="48"/>
      <c r="M20" s="49"/>
      <c r="N20" s="49"/>
      <c r="O20" s="49"/>
    </row>
    <row r="21" spans="1:15">
      <c r="A21" s="38"/>
      <c r="B21" s="39"/>
      <c r="C21" s="40"/>
      <c r="D21" s="40"/>
      <c r="E21" s="40"/>
      <c r="F21" s="42"/>
      <c r="G21" s="43"/>
      <c r="H21" s="44"/>
      <c r="I21" s="45"/>
      <c r="J21" s="46"/>
      <c r="K21" s="47"/>
      <c r="L21" s="48"/>
      <c r="M21" s="49"/>
      <c r="N21" s="49"/>
      <c r="O21" s="49"/>
    </row>
    <row r="22" spans="1:15">
      <c r="A22" s="38"/>
      <c r="B22" s="39"/>
      <c r="C22" s="40"/>
      <c r="D22" s="40"/>
      <c r="E22" s="40"/>
      <c r="F22" s="42"/>
      <c r="G22" s="53"/>
      <c r="H22" s="44"/>
      <c r="I22" s="45"/>
      <c r="J22" s="46"/>
      <c r="K22" s="47"/>
      <c r="L22" s="48"/>
      <c r="M22" s="49"/>
      <c r="N22" s="49"/>
      <c r="O22" s="49"/>
    </row>
    <row r="23" spans="1:15">
      <c r="A23" s="38"/>
      <c r="B23" s="39"/>
      <c r="C23" s="40"/>
      <c r="D23" s="40"/>
      <c r="E23" s="40"/>
      <c r="F23" s="42"/>
      <c r="G23" s="43"/>
      <c r="H23" s="44"/>
      <c r="I23" s="45"/>
      <c r="J23" s="46"/>
      <c r="K23" s="47"/>
      <c r="L23" s="48"/>
      <c r="M23" s="49"/>
      <c r="N23" s="49"/>
      <c r="O23" s="49"/>
    </row>
    <row r="24" spans="1:15">
      <c r="A24" s="38"/>
      <c r="B24" s="39"/>
      <c r="C24" s="40"/>
      <c r="D24" s="40"/>
      <c r="E24" s="40"/>
      <c r="F24" s="42"/>
      <c r="G24" s="43"/>
      <c r="H24" s="44"/>
      <c r="I24" s="45"/>
      <c r="J24" s="46"/>
      <c r="K24" s="47"/>
      <c r="L24" s="48"/>
      <c r="M24" s="49"/>
      <c r="N24" s="49"/>
      <c r="O24" s="49"/>
    </row>
    <row r="25" spans="1:15">
      <c r="A25" s="38"/>
      <c r="B25" s="39"/>
      <c r="C25" s="40"/>
      <c r="D25" s="40"/>
      <c r="E25" s="40"/>
      <c r="F25" s="42"/>
      <c r="G25" s="43"/>
      <c r="H25" s="44"/>
      <c r="I25" s="45"/>
      <c r="J25" s="46"/>
      <c r="K25" s="47"/>
      <c r="L25" s="48"/>
      <c r="M25" s="49"/>
      <c r="N25" s="49"/>
      <c r="O25" s="49"/>
    </row>
    <row r="26" spans="1:15">
      <c r="A26" s="38"/>
      <c r="B26" s="39"/>
      <c r="C26" s="40"/>
      <c r="D26" s="40"/>
      <c r="E26" s="40"/>
      <c r="F26" s="42"/>
      <c r="G26" s="43"/>
      <c r="H26" s="44"/>
      <c r="I26" s="45"/>
      <c r="J26" s="46"/>
      <c r="K26" s="47"/>
      <c r="L26" s="48"/>
      <c r="M26" s="49"/>
      <c r="N26" s="49"/>
      <c r="O26" s="49"/>
    </row>
    <row r="27" spans="1:15">
      <c r="A27" s="38"/>
      <c r="B27" s="39"/>
      <c r="C27" s="40"/>
      <c r="D27" s="40"/>
      <c r="E27" s="40"/>
      <c r="F27" s="42"/>
      <c r="G27" s="43"/>
      <c r="H27" s="44"/>
      <c r="I27" s="45"/>
      <c r="J27" s="46"/>
      <c r="K27" s="47"/>
      <c r="L27" s="48"/>
      <c r="M27" s="49"/>
      <c r="N27" s="49"/>
      <c r="O27" s="49"/>
    </row>
    <row r="28" spans="1:15">
      <c r="A28" s="38"/>
      <c r="B28" s="39"/>
      <c r="C28" s="40"/>
      <c r="D28" s="40"/>
      <c r="E28" s="40"/>
      <c r="F28" s="42"/>
      <c r="G28" s="43"/>
      <c r="H28" s="44"/>
      <c r="I28" s="45"/>
      <c r="J28" s="46"/>
      <c r="K28" s="47"/>
      <c r="L28" s="48"/>
      <c r="M28" s="49"/>
      <c r="N28" s="49"/>
      <c r="O28" s="49"/>
    </row>
    <row r="29" spans="1:15">
      <c r="A29" s="38"/>
      <c r="B29" s="39"/>
      <c r="C29" s="40"/>
      <c r="D29" s="40"/>
      <c r="E29" s="40"/>
      <c r="F29" s="42"/>
      <c r="G29" s="43"/>
      <c r="H29" s="44"/>
      <c r="I29" s="45"/>
      <c r="J29" s="46"/>
      <c r="K29" s="47"/>
      <c r="L29" s="48"/>
      <c r="M29" s="49"/>
      <c r="N29" s="49"/>
      <c r="O29" s="49"/>
    </row>
    <row r="30" spans="1:15">
      <c r="A30" s="38"/>
      <c r="B30" s="39"/>
      <c r="C30" s="40"/>
      <c r="D30" s="40"/>
      <c r="E30" s="40"/>
      <c r="F30" s="42"/>
      <c r="G30" s="43"/>
      <c r="H30" s="44"/>
      <c r="I30" s="45"/>
      <c r="J30" s="46"/>
      <c r="K30" s="47"/>
      <c r="L30" s="48"/>
      <c r="M30" s="49"/>
      <c r="N30" s="49"/>
      <c r="O30" s="49"/>
    </row>
    <row r="31" spans="1:15">
      <c r="A31" s="38"/>
      <c r="B31" s="39"/>
      <c r="C31" s="40"/>
      <c r="D31" s="40"/>
      <c r="E31" s="40"/>
      <c r="F31" s="42"/>
      <c r="G31" s="43"/>
      <c r="H31" s="44"/>
      <c r="I31" s="45"/>
      <c r="J31" s="46"/>
      <c r="K31" s="47"/>
      <c r="L31" s="48"/>
      <c r="M31" s="49"/>
      <c r="N31" s="49"/>
      <c r="O31" s="49"/>
    </row>
    <row r="32" spans="1:15">
      <c r="A32" s="38"/>
      <c r="B32" s="39"/>
      <c r="C32" s="40"/>
      <c r="D32" s="40"/>
      <c r="E32" s="40"/>
      <c r="F32" s="42"/>
      <c r="G32" s="43"/>
      <c r="H32" s="44"/>
      <c r="I32" s="45"/>
      <c r="J32" s="46"/>
      <c r="K32" s="47"/>
      <c r="L32" s="48"/>
      <c r="M32" s="49"/>
      <c r="N32" s="49"/>
      <c r="O32" s="49"/>
    </row>
    <row r="33" spans="1:15">
      <c r="A33" s="38"/>
      <c r="B33" s="39"/>
      <c r="C33" s="40"/>
      <c r="D33" s="40"/>
      <c r="E33" s="40"/>
      <c r="F33" s="42"/>
      <c r="G33" s="43"/>
      <c r="H33" s="44"/>
      <c r="I33" s="45"/>
      <c r="J33" s="46"/>
      <c r="K33" s="47"/>
      <c r="L33" s="48"/>
      <c r="M33" s="49"/>
      <c r="N33" s="49"/>
      <c r="O33" s="49"/>
    </row>
    <row r="34" spans="1:15">
      <c r="A34" s="38"/>
      <c r="B34" s="39"/>
      <c r="C34" s="40"/>
      <c r="D34" s="40"/>
      <c r="E34" s="40"/>
      <c r="F34" s="42"/>
      <c r="G34" s="43"/>
      <c r="H34" s="44"/>
      <c r="I34" s="45"/>
      <c r="J34" s="46"/>
      <c r="K34" s="47"/>
      <c r="L34" s="48"/>
      <c r="M34" s="49"/>
      <c r="N34" s="49"/>
      <c r="O34" s="49"/>
    </row>
    <row r="35" spans="1:15">
      <c r="A35" s="38"/>
      <c r="B35" s="39"/>
      <c r="C35" s="40"/>
      <c r="D35" s="40"/>
      <c r="E35" s="40"/>
      <c r="F35" s="42"/>
      <c r="G35" s="43"/>
      <c r="H35" s="44"/>
      <c r="I35" s="45"/>
      <c r="J35" s="46"/>
      <c r="K35" s="47"/>
      <c r="L35" s="48"/>
      <c r="M35" s="49"/>
      <c r="N35" s="49"/>
      <c r="O35" s="49"/>
    </row>
    <row r="36" spans="1:15">
      <c r="A36" s="38"/>
      <c r="B36" s="39"/>
      <c r="C36" s="40"/>
      <c r="D36" s="40"/>
      <c r="E36" s="40"/>
      <c r="F36" s="42"/>
      <c r="G36" s="43"/>
      <c r="H36" s="44"/>
      <c r="I36" s="45"/>
      <c r="J36" s="46"/>
      <c r="K36" s="47"/>
      <c r="L36" s="48"/>
      <c r="M36" s="49"/>
      <c r="N36" s="49"/>
      <c r="O36" s="49"/>
    </row>
    <row r="37" spans="1:15">
      <c r="A37" s="38"/>
      <c r="B37" s="39"/>
      <c r="C37" s="40"/>
      <c r="D37" s="40"/>
      <c r="E37" s="40"/>
      <c r="F37" s="42"/>
      <c r="G37" s="43"/>
      <c r="H37" s="44"/>
      <c r="I37" s="45"/>
      <c r="J37" s="46"/>
      <c r="K37" s="47"/>
      <c r="L37" s="48"/>
      <c r="M37" s="49"/>
      <c r="N37" s="49"/>
      <c r="O37" s="49"/>
    </row>
    <row r="38" spans="1:15">
      <c r="A38" s="38"/>
      <c r="B38" s="39"/>
      <c r="C38" s="40"/>
      <c r="D38" s="40"/>
      <c r="E38" s="40"/>
      <c r="F38" s="42"/>
      <c r="G38" s="43"/>
      <c r="H38" s="44"/>
      <c r="I38" s="45"/>
      <c r="J38" s="46"/>
      <c r="K38" s="47"/>
      <c r="L38" s="48"/>
      <c r="M38" s="49"/>
      <c r="N38" s="49"/>
      <c r="O38" s="49"/>
    </row>
    <row r="39" spans="1:15">
      <c r="A39" s="38"/>
      <c r="B39" s="39"/>
      <c r="C39" s="40"/>
      <c r="D39" s="40"/>
      <c r="E39" s="40"/>
      <c r="F39" s="42"/>
      <c r="G39" s="43"/>
      <c r="H39" s="44"/>
      <c r="I39" s="45"/>
      <c r="J39" s="46"/>
      <c r="K39" s="47"/>
      <c r="L39" s="48"/>
      <c r="M39" s="49"/>
      <c r="N39" s="49"/>
      <c r="O39" s="49"/>
    </row>
    <row r="40" spans="1:15">
      <c r="A40" s="38"/>
      <c r="B40" s="39"/>
      <c r="C40" s="40"/>
      <c r="D40" s="40"/>
      <c r="E40" s="40"/>
      <c r="F40" s="42"/>
      <c r="G40" s="43"/>
      <c r="H40" s="44"/>
      <c r="I40" s="45"/>
      <c r="J40" s="46"/>
      <c r="K40" s="47"/>
      <c r="L40" s="48"/>
      <c r="M40" s="49"/>
      <c r="N40" s="49"/>
      <c r="O40" s="49"/>
    </row>
    <row r="41" spans="1:15">
      <c r="A41" s="38"/>
      <c r="B41" s="39"/>
      <c r="C41" s="40"/>
      <c r="D41" s="40"/>
      <c r="E41" s="40"/>
      <c r="F41" s="42"/>
      <c r="G41" s="43"/>
      <c r="H41" s="44"/>
      <c r="I41" s="45"/>
      <c r="J41" s="46"/>
      <c r="K41" s="47"/>
      <c r="L41" s="48"/>
      <c r="M41" s="49"/>
      <c r="N41" s="49"/>
      <c r="O41" s="49"/>
    </row>
    <row r="42" spans="1:15">
      <c r="A42" s="38"/>
      <c r="B42" s="39"/>
      <c r="C42" s="40"/>
      <c r="D42" s="40"/>
      <c r="E42" s="40"/>
      <c r="F42" s="42"/>
      <c r="G42" s="53"/>
      <c r="H42" s="44"/>
      <c r="I42" s="45"/>
      <c r="J42" s="46"/>
      <c r="K42" s="47"/>
      <c r="L42" s="48"/>
      <c r="M42" s="49"/>
      <c r="N42" s="49"/>
      <c r="O42" s="49"/>
    </row>
    <row r="43" spans="1:15">
      <c r="A43" s="38"/>
      <c r="B43" s="39"/>
      <c r="C43" s="40"/>
      <c r="D43" s="40"/>
      <c r="E43" s="40"/>
      <c r="F43" s="42"/>
      <c r="G43" s="43"/>
      <c r="H43" s="44"/>
      <c r="I43" s="45"/>
      <c r="J43" s="46"/>
      <c r="K43" s="47"/>
      <c r="L43" s="48"/>
      <c r="M43" s="49"/>
      <c r="N43" s="49"/>
      <c r="O43" s="49"/>
    </row>
    <row r="44" spans="1:15">
      <c r="A44" s="38"/>
      <c r="B44" s="39"/>
      <c r="C44" s="40"/>
      <c r="D44" s="40"/>
      <c r="E44" s="40"/>
      <c r="F44" s="42"/>
      <c r="G44" s="43"/>
      <c r="H44" s="44"/>
      <c r="I44" s="45"/>
      <c r="J44" s="46"/>
      <c r="K44" s="47"/>
      <c r="L44" s="48"/>
      <c r="M44" s="49"/>
      <c r="N44" s="49"/>
      <c r="O44" s="49"/>
    </row>
    <row r="45" spans="1:15">
      <c r="A45" s="38"/>
      <c r="B45" s="39"/>
      <c r="C45" s="40"/>
      <c r="D45" s="40"/>
      <c r="E45" s="40"/>
      <c r="F45" s="42"/>
      <c r="G45" s="43"/>
      <c r="H45" s="44"/>
      <c r="I45" s="45"/>
      <c r="J45" s="46"/>
      <c r="K45" s="47"/>
      <c r="L45" s="48"/>
      <c r="M45" s="49"/>
      <c r="N45" s="49"/>
      <c r="O45" s="49"/>
    </row>
    <row r="46" spans="1:15">
      <c r="A46" s="38"/>
      <c r="B46" s="39"/>
      <c r="C46" s="40"/>
      <c r="D46" s="40"/>
      <c r="E46" s="40"/>
      <c r="F46" s="42"/>
      <c r="G46" s="43"/>
      <c r="H46" s="44"/>
      <c r="I46" s="45"/>
      <c r="J46" s="46"/>
      <c r="K46" s="47"/>
      <c r="L46" s="48"/>
      <c r="M46" s="49"/>
      <c r="N46" s="49"/>
      <c r="O46" s="49"/>
    </row>
    <row r="47" spans="1:15">
      <c r="A47" s="38"/>
      <c r="B47" s="39"/>
      <c r="C47" s="40"/>
      <c r="D47" s="40"/>
      <c r="E47" s="40"/>
      <c r="F47" s="42"/>
      <c r="G47" s="43"/>
      <c r="H47" s="44"/>
      <c r="I47" s="45"/>
      <c r="J47" s="46"/>
      <c r="K47" s="47"/>
      <c r="L47" s="48"/>
      <c r="M47" s="49"/>
      <c r="N47" s="49"/>
      <c r="O47" s="49"/>
    </row>
    <row r="48" spans="1:15">
      <c r="A48" s="38"/>
      <c r="B48" s="39"/>
      <c r="C48" s="40"/>
      <c r="D48" s="40"/>
      <c r="E48" s="40"/>
      <c r="F48" s="42"/>
      <c r="G48" s="43"/>
      <c r="H48" s="44"/>
      <c r="I48" s="45"/>
      <c r="J48" s="46"/>
      <c r="K48" s="47"/>
      <c r="L48" s="48"/>
      <c r="M48" s="49"/>
      <c r="N48" s="49"/>
      <c r="O48" s="49"/>
    </row>
    <row r="49" spans="1:15">
      <c r="A49" s="38"/>
      <c r="B49" s="39"/>
      <c r="C49" s="40"/>
      <c r="D49" s="40"/>
      <c r="E49" s="40"/>
      <c r="F49" s="42"/>
      <c r="G49" s="43"/>
      <c r="H49" s="44"/>
      <c r="I49" s="45"/>
      <c r="J49" s="46"/>
      <c r="K49" s="47"/>
      <c r="L49" s="48"/>
      <c r="M49" s="49"/>
      <c r="N49" s="49"/>
      <c r="O49" s="49"/>
    </row>
    <row r="50" spans="1:15">
      <c r="A50" s="38"/>
      <c r="B50" s="39"/>
      <c r="C50" s="40"/>
      <c r="D50" s="40"/>
      <c r="E50" s="40"/>
      <c r="F50" s="42"/>
      <c r="G50" s="43"/>
      <c r="H50" s="44"/>
      <c r="I50" s="45"/>
      <c r="J50" s="46"/>
      <c r="K50" s="47"/>
      <c r="L50" s="48"/>
      <c r="M50" s="49"/>
      <c r="N50" s="49"/>
      <c r="O50" s="49"/>
    </row>
    <row r="51" spans="1:15">
      <c r="A51" s="38"/>
      <c r="B51" s="39"/>
      <c r="C51" s="40"/>
      <c r="D51" s="40"/>
      <c r="E51" s="40"/>
      <c r="F51" s="42"/>
      <c r="G51" s="43"/>
      <c r="H51" s="44"/>
      <c r="I51" s="45"/>
      <c r="J51" s="46"/>
      <c r="K51" s="47"/>
      <c r="L51" s="48"/>
      <c r="M51" s="49"/>
      <c r="N51" s="49"/>
      <c r="O51" s="49"/>
    </row>
    <row r="52" spans="1:15">
      <c r="A52" s="38"/>
      <c r="B52" s="39"/>
      <c r="C52" s="40"/>
      <c r="D52" s="40"/>
      <c r="E52" s="40"/>
      <c r="F52" s="42"/>
      <c r="G52" s="43"/>
      <c r="H52" s="44"/>
      <c r="I52" s="45"/>
      <c r="J52" s="46"/>
      <c r="K52" s="47"/>
      <c r="L52" s="48"/>
      <c r="M52" s="49"/>
      <c r="N52" s="49"/>
      <c r="O52" s="49"/>
    </row>
    <row r="53" spans="1:15">
      <c r="A53" s="38"/>
      <c r="B53" s="39"/>
      <c r="C53" s="40"/>
      <c r="D53" s="40"/>
      <c r="E53" s="40"/>
      <c r="F53" s="42"/>
      <c r="G53" s="43"/>
      <c r="H53" s="44"/>
      <c r="I53" s="45"/>
      <c r="J53" s="46"/>
      <c r="K53" s="47"/>
      <c r="L53" s="48"/>
      <c r="M53" s="49"/>
      <c r="N53" s="49"/>
      <c r="O53" s="49"/>
    </row>
    <row r="54" spans="1:15">
      <c r="A54" s="38"/>
      <c r="B54" s="39"/>
      <c r="C54" s="40"/>
      <c r="D54" s="40"/>
      <c r="E54" s="40"/>
      <c r="F54" s="42"/>
      <c r="G54" s="43"/>
      <c r="H54" s="44"/>
      <c r="I54" s="45"/>
      <c r="J54" s="46"/>
      <c r="K54" s="47"/>
      <c r="L54" s="48"/>
      <c r="M54" s="49"/>
      <c r="N54" s="49"/>
      <c r="O54" s="49"/>
    </row>
    <row r="55" spans="1:15">
      <c r="A55" s="38"/>
      <c r="B55" s="39"/>
      <c r="C55" s="40"/>
      <c r="D55" s="40"/>
      <c r="E55" s="40"/>
      <c r="F55" s="42"/>
      <c r="G55" s="43"/>
      <c r="H55" s="44"/>
      <c r="I55" s="45"/>
      <c r="J55" s="46"/>
      <c r="K55" s="47"/>
      <c r="L55" s="48"/>
      <c r="M55" s="49"/>
      <c r="N55" s="49"/>
      <c r="O55" s="49"/>
    </row>
    <row r="56" spans="1:15">
      <c r="A56" s="38"/>
      <c r="B56" s="39"/>
      <c r="C56" s="40"/>
      <c r="D56" s="40"/>
      <c r="E56" s="40"/>
      <c r="F56" s="42"/>
      <c r="G56" s="43"/>
      <c r="H56" s="44"/>
      <c r="I56" s="45"/>
      <c r="J56" s="46"/>
      <c r="K56" s="47"/>
      <c r="L56" s="48"/>
      <c r="M56" s="49"/>
      <c r="N56" s="49"/>
      <c r="O56" s="49"/>
    </row>
    <row r="57" spans="1:15">
      <c r="A57" s="38"/>
      <c r="B57" s="39"/>
      <c r="C57" s="40"/>
      <c r="D57" s="40"/>
      <c r="E57" s="40"/>
      <c r="F57" s="42"/>
      <c r="G57" s="43"/>
      <c r="H57" s="44"/>
      <c r="I57" s="45"/>
      <c r="J57" s="46"/>
      <c r="K57" s="47"/>
      <c r="L57" s="48"/>
      <c r="M57" s="49"/>
      <c r="N57" s="49"/>
      <c r="O57" s="49"/>
    </row>
    <row r="58" spans="1:15">
      <c r="A58" s="38"/>
      <c r="B58" s="39"/>
      <c r="C58" s="40"/>
      <c r="D58" s="40"/>
      <c r="E58" s="40"/>
      <c r="F58" s="42"/>
      <c r="G58" s="43"/>
      <c r="H58" s="44"/>
      <c r="I58" s="45"/>
      <c r="J58" s="46"/>
      <c r="K58" s="47"/>
      <c r="L58" s="48"/>
      <c r="M58" s="49"/>
      <c r="N58" s="49"/>
      <c r="O58" s="49"/>
    </row>
    <row r="59" spans="1:15">
      <c r="A59" s="38"/>
      <c r="B59" s="39"/>
      <c r="C59" s="40"/>
      <c r="D59" s="40"/>
      <c r="E59" s="40"/>
      <c r="F59" s="42"/>
      <c r="G59" s="43"/>
      <c r="H59" s="44"/>
      <c r="I59" s="45"/>
      <c r="J59" s="46"/>
      <c r="K59" s="47"/>
      <c r="L59" s="48"/>
      <c r="M59" s="49"/>
      <c r="N59" s="49"/>
      <c r="O59" s="49"/>
    </row>
    <row r="60" spans="1:15">
      <c r="A60" s="38"/>
      <c r="B60" s="39"/>
      <c r="C60" s="40"/>
      <c r="D60" s="40"/>
      <c r="E60" s="40"/>
      <c r="F60" s="42"/>
      <c r="G60" s="43"/>
      <c r="H60" s="44"/>
      <c r="I60" s="45"/>
      <c r="J60" s="46"/>
      <c r="K60" s="47"/>
      <c r="L60" s="48"/>
      <c r="M60" s="49"/>
      <c r="N60" s="49"/>
      <c r="O60" s="49"/>
    </row>
    <row r="61" spans="1:15">
      <c r="A61" s="38"/>
      <c r="B61" s="39"/>
      <c r="C61" s="40"/>
      <c r="D61" s="40"/>
      <c r="E61" s="40"/>
      <c r="F61" s="42"/>
      <c r="G61" s="43"/>
      <c r="H61" s="44"/>
      <c r="I61" s="45"/>
      <c r="J61" s="46"/>
      <c r="K61" s="47"/>
      <c r="L61" s="48"/>
      <c r="M61" s="49"/>
      <c r="N61" s="49"/>
      <c r="O61" s="49"/>
    </row>
    <row r="62" spans="1:15">
      <c r="A62" s="38"/>
      <c r="B62" s="39"/>
      <c r="C62" s="40"/>
      <c r="D62" s="40"/>
      <c r="E62" s="40"/>
      <c r="F62" s="42"/>
      <c r="G62" s="43"/>
      <c r="H62" s="44"/>
      <c r="I62" s="45"/>
      <c r="J62" s="46"/>
      <c r="K62" s="47"/>
      <c r="L62" s="48"/>
      <c r="M62" s="49"/>
      <c r="N62" s="49"/>
      <c r="O62" s="49"/>
    </row>
    <row r="63" spans="1:15">
      <c r="A63" s="38"/>
      <c r="B63" s="39"/>
      <c r="C63" s="40"/>
      <c r="D63" s="40"/>
      <c r="E63" s="40"/>
      <c r="F63" s="42"/>
      <c r="G63" s="43"/>
      <c r="H63" s="44"/>
      <c r="I63" s="45"/>
      <c r="J63" s="46"/>
      <c r="K63" s="47"/>
      <c r="L63" s="48"/>
      <c r="M63" s="49"/>
      <c r="N63" s="49"/>
      <c r="O63" s="49"/>
    </row>
  </sheetData>
  <conditionalFormatting sqref="C2:C63">
    <cfRule type="duplicateValues" dxfId="18" priority="2"/>
  </conditionalFormatting>
  <conditionalFormatting sqref="D2:E63">
    <cfRule type="duplicateValues" dxfId="17" priority="1"/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Bon de Commande</vt:lpstr>
      <vt:lpstr>Bon de Livraison</vt:lpstr>
      <vt:lpstr>CLIENTS</vt:lpstr>
      <vt:lpstr>DATA BASE</vt:lpstr>
      <vt:lpstr>PAR</vt:lpstr>
      <vt:lpstr>BEL</vt:lpstr>
      <vt:lpstr>BIS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Raimbault</dc:creator>
  <cp:lastModifiedBy>Heavy Ghost</cp:lastModifiedBy>
  <cp:lastPrinted>2017-08-26T10:40:19Z</cp:lastPrinted>
  <dcterms:created xsi:type="dcterms:W3CDTF">2017-05-31T06:21:46Z</dcterms:created>
  <dcterms:modified xsi:type="dcterms:W3CDTF">2017-08-26T11:18:18Z</dcterms:modified>
</cp:coreProperties>
</file>