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riane mercier\Documents\ORIANE\FICHES\"/>
    </mc:Choice>
  </mc:AlternateContent>
  <bookViews>
    <workbookView xWindow="30" yWindow="60" windowWidth="23910" windowHeight="7140"/>
  </bookViews>
  <sheets>
    <sheet name="FAB" sheetId="1" r:id="rId1"/>
    <sheet name="FACILITIES" sheetId="3" r:id="rId2"/>
    <sheet name="Classified as UnClassified" sheetId="6" state="hidden" r:id="rId3"/>
    <sheet name="xl_DCF_History" sheetId="5" state="veryHidden" r:id="rId4"/>
  </sheets>
  <definedNames>
    <definedName name="_xlnm._FilterDatabase" localSheetId="0" hidden="1">FAB!$A$3:$V$37</definedName>
    <definedName name="_xlnm._FilterDatabase" localSheetId="1" hidden="1">FACILITIES!$A$3:$V$39</definedName>
  </definedNames>
  <calcPr calcId="152511"/>
</workbook>
</file>

<file path=xl/calcChain.xml><?xml version="1.0" encoding="utf-8"?>
<calcChain xmlns="http://schemas.openxmlformats.org/spreadsheetml/2006/main">
  <c r="U50" i="1" l="1"/>
  <c r="V50" i="1" s="1"/>
  <c r="U51" i="1"/>
  <c r="V51" i="1" s="1"/>
  <c r="U52" i="1"/>
  <c r="V52" i="1" s="1"/>
  <c r="U41" i="1" l="1"/>
  <c r="V41" i="1" s="1"/>
  <c r="U47" i="1" l="1"/>
  <c r="V47" i="1" s="1"/>
  <c r="U48" i="1"/>
  <c r="U49" i="1"/>
  <c r="V49" i="1" s="1"/>
  <c r="U46" i="1"/>
  <c r="V46" i="1"/>
  <c r="V48" i="1"/>
  <c r="U39" i="3" l="1"/>
  <c r="V39" i="3" s="1"/>
  <c r="H39" i="3"/>
  <c r="K28" i="1" l="1"/>
  <c r="U45" i="1" l="1"/>
  <c r="V45" i="1" s="1"/>
  <c r="U44" i="1"/>
  <c r="V44" i="1" s="1"/>
  <c r="U43" i="1"/>
  <c r="V43" i="1" s="1"/>
  <c r="U40" i="1"/>
  <c r="V40" i="1" s="1"/>
  <c r="U42" i="1"/>
  <c r="V42" i="1" s="1"/>
  <c r="U38" i="1" l="1"/>
  <c r="V38" i="1" s="1"/>
  <c r="U39" i="1"/>
  <c r="V39" i="1" s="1"/>
  <c r="J33" i="1" l="1"/>
  <c r="U38" i="3" l="1"/>
  <c r="V38" i="3" s="1"/>
  <c r="H38" i="3"/>
  <c r="U37" i="3" l="1"/>
  <c r="V37" i="3" s="1"/>
  <c r="H37" i="3"/>
  <c r="U36" i="3" l="1"/>
  <c r="V36" i="3" s="1"/>
  <c r="H36" i="3"/>
  <c r="U34" i="1" l="1"/>
  <c r="V34" i="1" s="1"/>
  <c r="U35" i="1"/>
  <c r="V35" i="1" s="1"/>
  <c r="U36" i="1"/>
  <c r="V36" i="1" s="1"/>
  <c r="U37" i="1"/>
  <c r="V37" i="1" s="1"/>
  <c r="K35" i="3" l="1"/>
  <c r="I35" i="3"/>
  <c r="U33" i="1"/>
  <c r="V33" i="1" s="1"/>
  <c r="U31" i="1" l="1"/>
  <c r="V31" i="1" s="1"/>
  <c r="U30" i="1"/>
  <c r="V30" i="1" s="1"/>
  <c r="U29" i="1"/>
  <c r="V29" i="1" s="1"/>
  <c r="U32" i="1"/>
  <c r="V32" i="1" s="1"/>
  <c r="U28" i="1" l="1"/>
  <c r="V28" i="1" s="1"/>
  <c r="U27" i="1" l="1"/>
  <c r="V27" i="1" s="1"/>
  <c r="U26" i="1" l="1"/>
  <c r="V26" i="1" s="1"/>
  <c r="U23" i="1"/>
  <c r="V23" i="1" s="1"/>
  <c r="U24" i="1"/>
  <c r="V24" i="1" s="1"/>
  <c r="U25" i="1"/>
  <c r="V25" i="1" s="1"/>
  <c r="U22" i="1"/>
  <c r="V22" i="1" s="1"/>
  <c r="U20" i="1" l="1"/>
  <c r="V20" i="1" s="1"/>
  <c r="U21" i="1"/>
  <c r="V21" i="1" s="1"/>
  <c r="U34" i="3"/>
  <c r="V34" i="3" s="1"/>
  <c r="H34" i="3"/>
  <c r="U33" i="3"/>
  <c r="V33" i="3" s="1"/>
  <c r="H33" i="3"/>
  <c r="U32" i="3"/>
  <c r="V32" i="3" s="1"/>
  <c r="H32" i="3"/>
  <c r="U31" i="3" l="1"/>
  <c r="G31" i="3"/>
  <c r="H31" i="3" s="1"/>
  <c r="U30" i="3"/>
  <c r="V30" i="3" s="1"/>
  <c r="H30" i="3"/>
  <c r="U28" i="3"/>
  <c r="V28" i="3" s="1"/>
  <c r="U29" i="3"/>
  <c r="V29" i="3" s="1"/>
  <c r="H29" i="3"/>
  <c r="H28" i="3"/>
  <c r="U5" i="3"/>
  <c r="V5" i="3" s="1"/>
  <c r="U6" i="3"/>
  <c r="V6" i="3" s="1"/>
  <c r="U7" i="3"/>
  <c r="V7" i="3" s="1"/>
  <c r="U8" i="3"/>
  <c r="V8" i="3" s="1"/>
  <c r="U9" i="3"/>
  <c r="V9" i="3" s="1"/>
  <c r="U10" i="3"/>
  <c r="V10" i="3" s="1"/>
  <c r="U11" i="3"/>
  <c r="V11" i="3" s="1"/>
  <c r="U12" i="3"/>
  <c r="V12" i="3" s="1"/>
  <c r="U13" i="3"/>
  <c r="V13" i="3" s="1"/>
  <c r="U14" i="3"/>
  <c r="V14" i="3" s="1"/>
  <c r="U15" i="3"/>
  <c r="V15" i="3" s="1"/>
  <c r="U16" i="3"/>
  <c r="U17" i="3"/>
  <c r="V17" i="3" s="1"/>
  <c r="U18" i="3"/>
  <c r="V18" i="3" s="1"/>
  <c r="U19" i="3"/>
  <c r="V19" i="3" s="1"/>
  <c r="U20" i="3"/>
  <c r="V20" i="3" s="1"/>
  <c r="U21" i="3"/>
  <c r="V21" i="3" s="1"/>
  <c r="U22" i="3"/>
  <c r="V22" i="3" s="1"/>
  <c r="U23" i="3"/>
  <c r="V23" i="3" s="1"/>
  <c r="U24" i="3"/>
  <c r="V24" i="3" s="1"/>
  <c r="U25" i="3"/>
  <c r="V25" i="3" s="1"/>
  <c r="U26" i="3"/>
  <c r="V26" i="3" s="1"/>
  <c r="U27" i="3"/>
  <c r="V27" i="3" s="1"/>
  <c r="H24" i="3"/>
  <c r="H25" i="3"/>
  <c r="H26" i="3"/>
  <c r="H27" i="3"/>
  <c r="V31" i="3" l="1"/>
  <c r="U19" i="1"/>
  <c r="V19" i="1" s="1"/>
  <c r="U6" i="1" l="1"/>
  <c r="V6" i="1" s="1"/>
  <c r="U7" i="1"/>
  <c r="V7" i="1" s="1"/>
  <c r="U8" i="1"/>
  <c r="V8" i="1" s="1"/>
  <c r="U9" i="1"/>
  <c r="V9" i="1" s="1"/>
  <c r="U10" i="1"/>
  <c r="V10" i="1" s="1"/>
  <c r="U11" i="1"/>
  <c r="V11" i="1" s="1"/>
  <c r="U12" i="1"/>
  <c r="V12" i="1" s="1"/>
  <c r="U13" i="1"/>
  <c r="V13" i="1" s="1"/>
  <c r="U14" i="1"/>
  <c r="V14" i="1" s="1"/>
  <c r="U15" i="1"/>
  <c r="V15" i="1" s="1"/>
  <c r="U16" i="1"/>
  <c r="V16" i="1" s="1"/>
  <c r="U17" i="1"/>
  <c r="V17" i="1" s="1"/>
  <c r="U18" i="1"/>
  <c r="V18" i="1" s="1"/>
  <c r="H23" i="3" l="1"/>
  <c r="H22" i="3"/>
  <c r="H21" i="3"/>
  <c r="H20" i="3"/>
  <c r="H19" i="3"/>
  <c r="H11" i="3" l="1"/>
  <c r="H12" i="3"/>
  <c r="H13" i="3"/>
  <c r="H14" i="3"/>
  <c r="H15" i="3"/>
  <c r="H17" i="3"/>
  <c r="H18" i="3"/>
  <c r="G16" i="3"/>
  <c r="H10" i="3"/>
  <c r="H9" i="3"/>
  <c r="H8" i="3"/>
  <c r="H5" i="3"/>
  <c r="H6" i="3"/>
  <c r="H7" i="3"/>
  <c r="U4" i="3"/>
  <c r="V4" i="3" s="1"/>
  <c r="H4" i="3"/>
  <c r="H16" i="3" l="1"/>
  <c r="V16" i="3"/>
  <c r="U5" i="1"/>
  <c r="V5" i="1" s="1"/>
  <c r="H2" i="1"/>
  <c r="I2" i="3"/>
  <c r="U4" i="1" l="1"/>
  <c r="V4" i="1" s="1"/>
  <c r="H35" i="3" l="1"/>
  <c r="U35" i="3"/>
  <c r="V35" i="3" s="1"/>
</calcChain>
</file>

<file path=xl/sharedStrings.xml><?xml version="1.0" encoding="utf-8"?>
<sst xmlns="http://schemas.openxmlformats.org/spreadsheetml/2006/main" count="463" uniqueCount="58">
  <si>
    <t>N° PO</t>
  </si>
  <si>
    <t>N° PR</t>
  </si>
  <si>
    <t>ITEM</t>
  </si>
  <si>
    <t>Demandeur</t>
  </si>
  <si>
    <t>Description</t>
  </si>
  <si>
    <t>Vendor</t>
  </si>
  <si>
    <t>reste</t>
  </si>
  <si>
    <t>CLINAME</t>
  </si>
  <si>
    <t>DATETIME</t>
  </si>
  <si>
    <t>DONEBY</t>
  </si>
  <si>
    <t>IPADDRESS</t>
  </si>
  <si>
    <t>APPVER</t>
  </si>
  <si>
    <t>RANDOM</t>
  </si>
  <si>
    <t>CHECKSUM</t>
  </si>
  <si>
    <t>ൟ൸്൶൫ൽൽ൳൰൳൯൮</t>
  </si>
  <si>
    <t>ഽഹ഼ീഹ഼ഺ഻ഽപപൂൄ഻ീോൗപല൑ൗ൞വ഻ൄഺള</t>
  </si>
  <si>
    <t>൝൞൦൝ൾ൯ൺ൲൫൸പൺ൫൶൷൳൯ർ൳</t>
  </si>
  <si>
    <t>൜൙ൟ഻഻ൂൂാ</t>
  </si>
  <si>
    <t>ാസഺസഺസഺ</t>
  </si>
  <si>
    <t>ാൃൃീ</t>
  </si>
  <si>
    <t>J. PINATON</t>
  </si>
  <si>
    <t>D. PRIN</t>
  </si>
  <si>
    <t>L. CLEMENT</t>
  </si>
  <si>
    <t>M. ESPANET</t>
  </si>
  <si>
    <t>M. SIRTORI</t>
  </si>
  <si>
    <t>A. LANIER</t>
  </si>
  <si>
    <t>P. CHAUVIN</t>
  </si>
  <si>
    <t>JM. REBOURG</t>
  </si>
  <si>
    <t>F. GAUTIER</t>
  </si>
  <si>
    <t>B. PISTON</t>
  </si>
  <si>
    <t xml:space="preserve">Abdelilah Khalidi </t>
  </si>
  <si>
    <t>D. PACCARD</t>
  </si>
  <si>
    <t>DANIEL MARTIN / ANDRE GAUTIER</t>
  </si>
  <si>
    <t>E. CIAMPINI</t>
  </si>
  <si>
    <t>H. DALLE</t>
  </si>
  <si>
    <t>J. ANDROUET</t>
  </si>
  <si>
    <t>L. VILLAREGUT</t>
  </si>
  <si>
    <t>B. BOYER</t>
  </si>
  <si>
    <t>T. VITRANI</t>
  </si>
  <si>
    <t>Y. GRISOLLE</t>
  </si>
  <si>
    <t>X</t>
  </si>
  <si>
    <t>D. COURILLEAU</t>
  </si>
  <si>
    <t>L. BLAYA</t>
  </si>
  <si>
    <t>-</t>
  </si>
  <si>
    <t>N. PIC</t>
  </si>
  <si>
    <t>K. LABORY</t>
  </si>
  <si>
    <t>F. DESRIAC</t>
  </si>
  <si>
    <t>L. PHILIPPON</t>
  </si>
  <si>
    <t>Total consommé</t>
  </si>
  <si>
    <t>MONTANT PO</t>
  </si>
  <si>
    <t>Mail</t>
  </si>
  <si>
    <t>Mail pour maccro :</t>
  </si>
  <si>
    <t>Objet :</t>
  </si>
  <si>
    <t>Rapport mensuel commandes ouvertes</t>
  </si>
  <si>
    <t>Total restant sur PO</t>
  </si>
  <si>
    <t xml:space="preserve">Bonjour,
Vous trouverez ci-dessous le suivi de vos commandes ouvertes en cours et notamment le montant déjà dépensé et le total restant à ce jour.
Merci de nous fournir au plus vite le montant consommé pour le mois en cours pour chaque commande.
Mettre Stéphan et Jérôme en copie de vos retours.
Merci par avance
Dimitri
</t>
  </si>
  <si>
    <t>CONFIDENTIEL</t>
  </si>
  <si>
    <t>adressemail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</si>
</sst>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C]mmm\-yy;@"/>
  </numFmts>
  <fonts count="8"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1"/>
      <color rgb="FF00B050"/>
      <name val="Calibri"/>
      <family val="2"/>
      <scheme val="minor"/>
    </font>
    <font>
      <b/>
      <sz val="11"/>
      <name val="Calibri"/>
      <family val="2"/>
      <scheme val="minor"/>
    </font>
    <font>
      <sz val="11"/>
      <color rgb="FF002060"/>
      <name val="Calibri"/>
      <family val="2"/>
      <scheme val="minor"/>
    </font>
    <font>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9" fontId="7" fillId="0" borderId="0" applyFont="0" applyFill="0" applyBorder="0" applyAlignment="0" applyProtection="0"/>
  </cellStyleXfs>
  <cellXfs count="96">
    <xf numFmtId="0" fontId="0" fillId="0" borderId="0" xfId="0"/>
    <xf numFmtId="0" fontId="2" fillId="0" borderId="1" xfId="0" applyFont="1" applyFill="1" applyBorder="1" applyAlignment="1">
      <alignment horizontal="center"/>
    </xf>
    <xf numFmtId="3" fontId="2" fillId="0" borderId="1" xfId="0" applyNumberFormat="1" applyFont="1" applyFill="1" applyBorder="1" applyAlignment="1">
      <alignment horizontal="center"/>
    </xf>
    <xf numFmtId="0" fontId="0" fillId="0" borderId="0" xfId="0" applyFill="1"/>
    <xf numFmtId="0" fontId="2" fillId="0" borderId="1" xfId="0" applyFont="1" applyFill="1" applyBorder="1" applyAlignment="1">
      <alignment horizontal="center" vertical="center"/>
    </xf>
    <xf numFmtId="0" fontId="1" fillId="0" borderId="1" xfId="0" applyFont="1" applyFill="1" applyBorder="1" applyAlignment="1">
      <alignment horizontal="center"/>
    </xf>
    <xf numFmtId="0" fontId="0" fillId="0" borderId="0" xfId="0" applyFill="1" applyAlignment="1">
      <alignment vertical="center"/>
    </xf>
    <xf numFmtId="0" fontId="1" fillId="0" borderId="1" xfId="0" applyFont="1" applyFill="1" applyBorder="1" applyAlignment="1">
      <alignment horizontal="center" vertical="center"/>
    </xf>
    <xf numFmtId="3" fontId="0" fillId="0" borderId="0" xfId="0" applyNumberFormat="1" applyFill="1"/>
    <xf numFmtId="3" fontId="0" fillId="0" borderId="0" xfId="0" applyNumberFormat="1" applyFill="1" applyAlignment="1">
      <alignment horizontal="center" vertical="center"/>
    </xf>
    <xf numFmtId="4" fontId="0" fillId="0" borderId="0" xfId="0" applyNumberFormat="1" applyFill="1" applyAlignment="1">
      <alignment horizontal="center"/>
    </xf>
    <xf numFmtId="4" fontId="0" fillId="0" borderId="0" xfId="0" applyNumberFormat="1" applyFill="1"/>
    <xf numFmtId="3" fontId="0" fillId="0" borderId="0" xfId="0" applyNumberFormat="1" applyFill="1" applyBorder="1"/>
    <xf numFmtId="0" fontId="0" fillId="0" borderId="0" xfId="0" applyFill="1" applyAlignment="1">
      <alignment horizontal="center" vertical="center"/>
    </xf>
    <xf numFmtId="0" fontId="2" fillId="0" borderId="0" xfId="0" applyFont="1" applyFill="1"/>
    <xf numFmtId="0" fontId="0" fillId="0" borderId="0" xfId="0" applyFill="1" applyBorder="1"/>
    <xf numFmtId="164" fontId="1" fillId="0" borderId="1" xfId="0" applyNumberFormat="1" applyFont="1" applyFill="1" applyBorder="1" applyAlignment="1">
      <alignment horizontal="center" vertical="center"/>
    </xf>
    <xf numFmtId="164" fontId="1" fillId="0" borderId="1" xfId="0" applyNumberFormat="1" applyFont="1" applyFill="1" applyBorder="1" applyAlignment="1">
      <alignment horizontal="center"/>
    </xf>
    <xf numFmtId="164" fontId="5" fillId="0" borderId="1" xfId="0" applyNumberFormat="1" applyFont="1" applyFill="1" applyBorder="1" applyAlignment="1">
      <alignment horizontal="center"/>
    </xf>
    <xf numFmtId="0" fontId="1" fillId="0" borderId="1" xfId="0" applyFont="1" applyFill="1" applyBorder="1"/>
    <xf numFmtId="3" fontId="0" fillId="0" borderId="1" xfId="0" applyNumberFormat="1" applyFill="1" applyBorder="1"/>
    <xf numFmtId="0" fontId="2" fillId="0" borderId="0" xfId="0" applyFont="1" applyFill="1" applyAlignment="1">
      <alignment horizontal="center" vertical="center"/>
    </xf>
    <xf numFmtId="0" fontId="3" fillId="0" borderId="1" xfId="0" applyFont="1" applyFill="1" applyBorder="1" applyAlignment="1">
      <alignment horizontal="center"/>
    </xf>
    <xf numFmtId="0" fontId="2" fillId="0" borderId="2" xfId="0" applyFont="1" applyFill="1" applyBorder="1" applyAlignment="1">
      <alignment horizontal="center"/>
    </xf>
    <xf numFmtId="4" fontId="2" fillId="0" borderId="1" xfId="0" applyNumberFormat="1" applyFont="1" applyFill="1" applyBorder="1" applyAlignment="1">
      <alignment horizontal="center"/>
    </xf>
    <xf numFmtId="4" fontId="2"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xf>
    <xf numFmtId="0" fontId="0" fillId="0" borderId="1" xfId="0" applyFill="1" applyBorder="1" applyAlignment="1">
      <alignment horizontal="center"/>
    </xf>
    <xf numFmtId="0" fontId="0" fillId="0" borderId="0" xfId="0" applyFill="1" applyAlignment="1">
      <alignment horizontal="center"/>
    </xf>
    <xf numFmtId="0" fontId="0" fillId="3" borderId="4" xfId="0" applyFill="1" applyBorder="1" applyAlignment="1">
      <alignment horizontal="center" vertical="center"/>
    </xf>
    <xf numFmtId="0" fontId="0" fillId="2" borderId="1" xfId="0" applyFill="1" applyBorder="1" applyAlignment="1">
      <alignment horizontal="center"/>
    </xf>
    <xf numFmtId="0" fontId="2" fillId="2" borderId="1" xfId="0" applyFont="1" applyFill="1" applyBorder="1" applyAlignment="1">
      <alignment horizontal="center" vertical="center"/>
    </xf>
    <xf numFmtId="0" fontId="2" fillId="3" borderId="1" xfId="0" applyFont="1" applyFill="1" applyBorder="1"/>
    <xf numFmtId="4" fontId="3" fillId="0" borderId="1" xfId="0" applyNumberFormat="1" applyFont="1" applyFill="1" applyBorder="1" applyAlignment="1">
      <alignment horizontal="center"/>
    </xf>
    <xf numFmtId="0" fontId="2"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2" fillId="3" borderId="1" xfId="0" applyFont="1" applyFill="1" applyBorder="1" applyAlignment="1">
      <alignment horizontal="center"/>
    </xf>
    <xf numFmtId="0" fontId="3" fillId="3" borderId="1" xfId="0" applyFont="1" applyFill="1" applyBorder="1" applyAlignment="1">
      <alignment horizontal="center"/>
    </xf>
    <xf numFmtId="1"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xf>
    <xf numFmtId="0" fontId="0" fillId="4" borderId="1" xfId="0" applyFill="1" applyBorder="1" applyAlignment="1">
      <alignment horizontal="center"/>
    </xf>
    <xf numFmtId="3" fontId="2" fillId="3" borderId="1" xfId="0" applyNumberFormat="1" applyFont="1" applyFill="1" applyBorder="1" applyAlignment="1">
      <alignment horizontal="center"/>
    </xf>
    <xf numFmtId="4" fontId="2" fillId="3" borderId="1" xfId="0"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center"/>
    </xf>
    <xf numFmtId="2" fontId="2" fillId="0" borderId="1" xfId="1" applyNumberFormat="1" applyFont="1" applyFill="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3" borderId="1" xfId="0" applyFont="1" applyFill="1" applyBorder="1" applyAlignment="1">
      <alignment horizontal="center" vertical="center"/>
    </xf>
    <xf numFmtId="4" fontId="0" fillId="3" borderId="1" xfId="0" applyNumberFormat="1" applyFont="1" applyFill="1" applyBorder="1" applyAlignment="1">
      <alignment horizontal="center" vertical="center"/>
    </xf>
    <xf numFmtId="2"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4" fontId="0" fillId="0" borderId="1" xfId="0" applyNumberFormat="1" applyFont="1" applyFill="1" applyBorder="1" applyAlignment="1">
      <alignment horizontal="center" vertical="center"/>
    </xf>
    <xf numFmtId="4" fontId="0" fillId="0" borderId="1" xfId="0" applyNumberFormat="1" applyFont="1" applyFill="1" applyBorder="1" applyAlignment="1">
      <alignment horizontal="center"/>
    </xf>
    <xf numFmtId="0" fontId="2" fillId="0" borderId="3" xfId="0" applyFont="1" applyFill="1" applyBorder="1" applyAlignment="1">
      <alignment horizontal="center"/>
    </xf>
    <xf numFmtId="3" fontId="2" fillId="0" borderId="3" xfId="0" applyNumberFormat="1" applyFont="1" applyFill="1" applyBorder="1" applyAlignment="1">
      <alignment horizontal="center"/>
    </xf>
    <xf numFmtId="0" fontId="0" fillId="2" borderId="0" xfId="0" applyFill="1" applyAlignment="1">
      <alignment horizontal="center"/>
    </xf>
    <xf numFmtId="0" fontId="0" fillId="3" borderId="0" xfId="0" applyFill="1" applyAlignment="1">
      <alignment horizontal="center" vertical="center"/>
    </xf>
    <xf numFmtId="1" fontId="2" fillId="3" borderId="1" xfId="0" applyNumberFormat="1" applyFont="1" applyFill="1" applyBorder="1" applyAlignment="1">
      <alignment horizontal="center" vertical="center"/>
    </xf>
    <xf numFmtId="1" fontId="2" fillId="3" borderId="1" xfId="0" applyNumberFormat="1" applyFont="1" applyFill="1" applyBorder="1" applyAlignment="1">
      <alignment horizontal="center"/>
    </xf>
    <xf numFmtId="0" fontId="0" fillId="3" borderId="0" xfId="0" applyFill="1" applyAlignment="1">
      <alignment horizontal="center" vertical="center"/>
    </xf>
    <xf numFmtId="0" fontId="0" fillId="3" borderId="1" xfId="0" applyFill="1" applyBorder="1" applyAlignment="1">
      <alignment horizontal="center" vertical="center"/>
    </xf>
    <xf numFmtId="0" fontId="0" fillId="3" borderId="1" xfId="0" applyFill="1" applyBorder="1"/>
    <xf numFmtId="4" fontId="2" fillId="2" borderId="1" xfId="0" applyNumberFormat="1" applyFont="1" applyFill="1" applyBorder="1" applyAlignment="1">
      <alignment horizontal="center"/>
    </xf>
    <xf numFmtId="4" fontId="0" fillId="2" borderId="1" xfId="0" applyNumberFormat="1" applyFont="1" applyFill="1" applyBorder="1" applyAlignment="1">
      <alignment horizontal="center"/>
    </xf>
    <xf numFmtId="0" fontId="3" fillId="0" borderId="1" xfId="0" applyFont="1" applyFill="1" applyBorder="1" applyAlignment="1">
      <alignment horizontal="center" vertical="center"/>
    </xf>
    <xf numFmtId="1" fontId="3"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applyAlignment="1">
      <alignment horizontal="left" vertical="center"/>
    </xf>
    <xf numFmtId="0" fontId="0" fillId="0" borderId="0" xfId="0" applyFill="1" applyAlignment="1">
      <alignment horizont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0" fillId="3" borderId="6" xfId="0" applyFill="1" applyBorder="1" applyAlignment="1">
      <alignment horizontal="left" vertical="center"/>
    </xf>
    <xf numFmtId="0" fontId="0" fillId="3" borderId="7" xfId="0" applyFill="1" applyBorder="1" applyAlignment="1">
      <alignment horizontal="lef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1" fillId="0" borderId="1" xfId="0" applyFont="1" applyFill="1" applyBorder="1" applyAlignment="1">
      <alignment horizontal="center" wrapText="1"/>
    </xf>
    <xf numFmtId="0" fontId="2" fillId="0" borderId="1" xfId="0" applyFont="1" applyFill="1" applyBorder="1" applyAlignment="1">
      <alignment horizont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5" xfId="0" applyFill="1" applyBorder="1" applyAlignment="1">
      <alignment wrapText="1"/>
    </xf>
    <xf numFmtId="0" fontId="0" fillId="3" borderId="5" xfId="0" applyFill="1" applyBorder="1" applyAlignment="1">
      <alignment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wrapText="1"/>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10" xfId="0" applyFill="1" applyBorder="1" applyAlignment="1">
      <alignment horizontal="left" vertical="center" wrapText="1"/>
    </xf>
    <xf numFmtId="0" fontId="0" fillId="0" borderId="1" xfId="0" applyFill="1" applyBorder="1"/>
  </cellXfs>
  <cellStyles count="2">
    <cellStyle name="Normal" xfId="0" builtinId="0"/>
    <cellStyle name="Percent" xfId="1" builtinId="5"/>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X52"/>
  <sheetViews>
    <sheetView tabSelected="1" topLeftCell="A10" zoomScale="85" zoomScaleNormal="85" workbookViewId="0">
      <pane xSplit="2" topLeftCell="C1" activePane="topRight" state="frozen"/>
      <selection activeCell="B1" sqref="B1"/>
      <selection pane="topRight" activeCell="Y20" sqref="Y20"/>
    </sheetView>
  </sheetViews>
  <sheetFormatPr defaultRowHeight="15" x14ac:dyDescent="0.25"/>
  <cols>
    <col min="1" max="1" width="12.140625" style="13" customWidth="1"/>
    <col min="2" max="2" width="13.28515625" style="28" customWidth="1"/>
    <col min="3" max="3" width="9.140625" style="3" hidden="1" customWidth="1"/>
    <col min="4" max="4" width="17.140625" style="67" customWidth="1"/>
    <col min="5" max="5" width="40.5703125" style="3" customWidth="1"/>
    <col min="6" max="6" width="24.85546875" style="67" customWidth="1"/>
    <col min="7" max="7" width="15.42578125" style="3" bestFit="1" customWidth="1"/>
    <col min="8" max="15" width="10.7109375" style="13" hidden="1" customWidth="1"/>
    <col min="16" max="16" width="13.28515625" style="21" hidden="1" customWidth="1"/>
    <col min="17" max="20" width="10.7109375" style="3" hidden="1" customWidth="1"/>
    <col min="21" max="21" width="20.42578125" style="3" bestFit="1" customWidth="1"/>
    <col min="22" max="22" width="18" style="3" customWidth="1"/>
    <col min="23" max="23" width="12.7109375" style="3" bestFit="1" customWidth="1"/>
    <col min="24" max="16384" width="9.140625" style="3"/>
  </cols>
  <sheetData>
    <row r="2" spans="1:23" x14ac:dyDescent="0.25">
      <c r="H2" s="10">
        <f>30/7</f>
        <v>4.2857142857142856</v>
      </c>
      <c r="I2" s="6">
        <v>4</v>
      </c>
      <c r="J2" s="3">
        <v>5</v>
      </c>
      <c r="K2" s="3">
        <v>4</v>
      </c>
      <c r="L2" s="8">
        <v>4</v>
      </c>
      <c r="M2" s="3">
        <v>5</v>
      </c>
      <c r="N2" s="3">
        <v>4</v>
      </c>
      <c r="O2" s="8">
        <v>4</v>
      </c>
      <c r="P2" s="14">
        <v>5</v>
      </c>
      <c r="Q2" s="3">
        <v>4</v>
      </c>
      <c r="R2" s="3">
        <v>4</v>
      </c>
      <c r="S2" s="3">
        <v>5</v>
      </c>
    </row>
    <row r="3" spans="1:23" x14ac:dyDescent="0.25">
      <c r="A3" s="7" t="s">
        <v>1</v>
      </c>
      <c r="B3" s="5" t="s">
        <v>0</v>
      </c>
      <c r="C3" s="5" t="s">
        <v>2</v>
      </c>
      <c r="D3" s="82" t="s">
        <v>3</v>
      </c>
      <c r="E3" s="5" t="s">
        <v>4</v>
      </c>
      <c r="F3" s="82" t="s">
        <v>5</v>
      </c>
      <c r="G3" s="5" t="s">
        <v>49</v>
      </c>
      <c r="H3" s="5" t="s">
        <v>6</v>
      </c>
      <c r="I3" s="16">
        <v>42370</v>
      </c>
      <c r="J3" s="16">
        <v>42401</v>
      </c>
      <c r="K3" s="17">
        <v>42430</v>
      </c>
      <c r="L3" s="17">
        <v>42461</v>
      </c>
      <c r="M3" s="17">
        <v>42491</v>
      </c>
      <c r="N3" s="17">
        <v>42522</v>
      </c>
      <c r="O3" s="17">
        <v>42552</v>
      </c>
      <c r="P3" s="17">
        <v>42583</v>
      </c>
      <c r="Q3" s="18">
        <v>42614</v>
      </c>
      <c r="R3" s="17">
        <v>42644</v>
      </c>
      <c r="S3" s="18">
        <v>42675</v>
      </c>
      <c r="T3" s="17">
        <v>42705</v>
      </c>
      <c r="U3" s="5" t="s">
        <v>48</v>
      </c>
      <c r="V3" s="19" t="s">
        <v>54</v>
      </c>
      <c r="W3" s="19" t="s">
        <v>50</v>
      </c>
    </row>
    <row r="4" spans="1:23" x14ac:dyDescent="0.25">
      <c r="A4" s="72">
        <v>1077871029</v>
      </c>
      <c r="B4" s="74"/>
      <c r="C4" s="1">
        <v>1</v>
      </c>
      <c r="D4" s="84" t="s">
        <v>20</v>
      </c>
      <c r="E4" s="83" t="s">
        <v>56</v>
      </c>
      <c r="F4" s="83" t="s">
        <v>56</v>
      </c>
      <c r="G4" s="2">
        <v>7500</v>
      </c>
      <c r="H4" s="4">
        <v>2500</v>
      </c>
      <c r="I4" s="4">
        <v>2500</v>
      </c>
      <c r="J4" s="47">
        <v>2500</v>
      </c>
      <c r="K4" s="4" t="s">
        <v>43</v>
      </c>
      <c r="L4" s="34"/>
      <c r="M4" s="35"/>
      <c r="N4" s="34"/>
      <c r="O4" s="34"/>
      <c r="P4" s="34"/>
      <c r="Q4" s="36"/>
      <c r="R4" s="37"/>
      <c r="S4" s="37"/>
      <c r="T4" s="37"/>
      <c r="U4" s="5">
        <f t="shared" ref="U4" si="0">IF(A4="","",SUM(H4:S4))</f>
        <v>7500</v>
      </c>
      <c r="V4" s="20">
        <f t="shared" ref="V4" si="1">+G4-U4</f>
        <v>0</v>
      </c>
      <c r="W4" s="95" t="s">
        <v>57</v>
      </c>
    </row>
    <row r="5" spans="1:23" x14ac:dyDescent="0.25">
      <c r="A5" s="73"/>
      <c r="B5" s="75"/>
      <c r="C5" s="23">
        <v>2</v>
      </c>
      <c r="D5" s="85"/>
      <c r="E5" s="83" t="s">
        <v>56</v>
      </c>
      <c r="F5" s="83" t="s">
        <v>56</v>
      </c>
      <c r="G5" s="2">
        <v>7500</v>
      </c>
      <c r="H5" s="4">
        <v>2500</v>
      </c>
      <c r="I5" s="4">
        <v>2500</v>
      </c>
      <c r="J5" s="47">
        <v>2500</v>
      </c>
      <c r="K5" s="4" t="s">
        <v>43</v>
      </c>
      <c r="L5" s="34"/>
      <c r="M5" s="35"/>
      <c r="N5" s="34"/>
      <c r="O5" s="34"/>
      <c r="P5" s="34"/>
      <c r="Q5" s="36"/>
      <c r="R5" s="37"/>
      <c r="S5" s="37"/>
      <c r="T5" s="37"/>
      <c r="U5" s="5">
        <f>IF(A4="","",SUM(H5:S5))</f>
        <v>7500</v>
      </c>
      <c r="V5" s="20">
        <f t="shared" ref="V5:V6" si="2">+G5-U5</f>
        <v>0</v>
      </c>
      <c r="W5" s="95" t="s">
        <v>57</v>
      </c>
    </row>
    <row r="6" spans="1:23" x14ac:dyDescent="0.25">
      <c r="A6" s="29">
        <v>1078711504</v>
      </c>
      <c r="B6" s="30">
        <v>4000455828</v>
      </c>
      <c r="C6" s="1">
        <v>1</v>
      </c>
      <c r="D6" s="86" t="s">
        <v>21</v>
      </c>
      <c r="E6" s="83" t="s">
        <v>56</v>
      </c>
      <c r="F6" s="83" t="s">
        <v>56</v>
      </c>
      <c r="G6" s="2">
        <v>9194</v>
      </c>
      <c r="H6" s="4">
        <v>716</v>
      </c>
      <c r="I6" s="4">
        <v>716</v>
      </c>
      <c r="J6" s="47">
        <v>895</v>
      </c>
      <c r="K6" s="4">
        <v>716</v>
      </c>
      <c r="L6" s="4">
        <v>716</v>
      </c>
      <c r="M6" s="4">
        <v>895</v>
      </c>
      <c r="N6" s="4">
        <v>716</v>
      </c>
      <c r="O6" s="65">
        <v>716</v>
      </c>
      <c r="P6" s="4">
        <v>895</v>
      </c>
      <c r="Q6" s="4">
        <v>716</v>
      </c>
      <c r="R6" s="4">
        <v>716</v>
      </c>
      <c r="S6" s="4">
        <v>781</v>
      </c>
      <c r="T6" s="4"/>
      <c r="U6" s="5">
        <f t="shared" ref="U6" si="3">IF(A6="","",SUM(H6:S6))</f>
        <v>9194</v>
      </c>
      <c r="V6" s="20">
        <f t="shared" si="2"/>
        <v>0</v>
      </c>
      <c r="W6" s="95" t="s">
        <v>57</v>
      </c>
    </row>
    <row r="7" spans="1:23" x14ac:dyDescent="0.25">
      <c r="A7" s="29">
        <v>1078014134</v>
      </c>
      <c r="B7" s="30">
        <v>4000450835</v>
      </c>
      <c r="C7" s="1">
        <v>1</v>
      </c>
      <c r="D7" s="86" t="s">
        <v>29</v>
      </c>
      <c r="E7" s="83" t="s">
        <v>56</v>
      </c>
      <c r="F7" s="83" t="s">
        <v>56</v>
      </c>
      <c r="G7" s="2">
        <v>20000</v>
      </c>
      <c r="H7" s="4">
        <v>0</v>
      </c>
      <c r="I7" s="4">
        <v>3142</v>
      </c>
      <c r="J7" s="47">
        <v>1938</v>
      </c>
      <c r="K7" s="4">
        <v>1227</v>
      </c>
      <c r="L7" s="4">
        <v>2475</v>
      </c>
      <c r="M7" s="4">
        <v>3489</v>
      </c>
      <c r="N7" s="4">
        <v>4020</v>
      </c>
      <c r="O7" s="65">
        <v>2855</v>
      </c>
      <c r="P7" s="4"/>
      <c r="Q7" s="1"/>
      <c r="R7" s="22"/>
      <c r="S7" s="22"/>
      <c r="T7" s="22"/>
      <c r="U7" s="5">
        <f t="shared" ref="U7" si="4">IF(A6="","",SUM(H7:S7))</f>
        <v>19146</v>
      </c>
      <c r="V7" s="20">
        <f t="shared" ref="V7:V18" si="5">+G7-U7</f>
        <v>854</v>
      </c>
      <c r="W7" s="95" t="s">
        <v>57</v>
      </c>
    </row>
    <row r="8" spans="1:23" x14ac:dyDescent="0.25">
      <c r="A8" s="29">
        <v>1078014137</v>
      </c>
      <c r="B8" s="30">
        <v>4000450816</v>
      </c>
      <c r="C8" s="1">
        <v>1</v>
      </c>
      <c r="D8" s="86" t="s">
        <v>29</v>
      </c>
      <c r="E8" s="83" t="s">
        <v>56</v>
      </c>
      <c r="F8" s="83" t="s">
        <v>56</v>
      </c>
      <c r="G8" s="2">
        <v>20000</v>
      </c>
      <c r="H8" s="4">
        <v>4300</v>
      </c>
      <c r="I8" s="4">
        <v>965</v>
      </c>
      <c r="J8" s="47">
        <v>3770</v>
      </c>
      <c r="K8" s="4">
        <v>3160</v>
      </c>
      <c r="L8" s="4">
        <v>550</v>
      </c>
      <c r="M8" s="4">
        <v>480</v>
      </c>
      <c r="N8" s="4">
        <v>480</v>
      </c>
      <c r="O8" s="65">
        <v>940</v>
      </c>
      <c r="P8" s="4"/>
      <c r="Q8" s="1"/>
      <c r="R8" s="22"/>
      <c r="S8" s="22"/>
      <c r="T8" s="22"/>
      <c r="U8" s="5">
        <f t="shared" ref="U8" si="6">IF(A8="","",SUM(H8:S8))</f>
        <v>14645</v>
      </c>
      <c r="V8" s="20">
        <f t="shared" si="5"/>
        <v>5355</v>
      </c>
      <c r="W8" s="95" t="s">
        <v>57</v>
      </c>
    </row>
    <row r="9" spans="1:23" x14ac:dyDescent="0.25">
      <c r="A9" s="29">
        <v>1078014162</v>
      </c>
      <c r="B9" s="30">
        <v>4000450817</v>
      </c>
      <c r="C9" s="1">
        <v>1</v>
      </c>
      <c r="D9" s="86" t="s">
        <v>29</v>
      </c>
      <c r="E9" s="83" t="s">
        <v>56</v>
      </c>
      <c r="F9" s="83" t="s">
        <v>56</v>
      </c>
      <c r="G9" s="2">
        <v>10000</v>
      </c>
      <c r="H9" s="4">
        <v>1553</v>
      </c>
      <c r="I9" s="4">
        <v>432</v>
      </c>
      <c r="J9" s="47">
        <v>0</v>
      </c>
      <c r="K9" s="4">
        <v>0</v>
      </c>
      <c r="L9" s="4">
        <v>0</v>
      </c>
      <c r="M9" s="4">
        <v>0</v>
      </c>
      <c r="N9" s="4">
        <v>519</v>
      </c>
      <c r="O9" s="65">
        <v>0</v>
      </c>
      <c r="P9" s="4"/>
      <c r="Q9" s="1"/>
      <c r="R9" s="22"/>
      <c r="S9" s="22"/>
      <c r="T9" s="22"/>
      <c r="U9" s="5">
        <f t="shared" ref="U9" si="7">IF(A8="","",SUM(H9:S9))</f>
        <v>2504</v>
      </c>
      <c r="V9" s="20">
        <f t="shared" si="5"/>
        <v>7496</v>
      </c>
      <c r="W9" s="95" t="s">
        <v>57</v>
      </c>
    </row>
    <row r="10" spans="1:23" x14ac:dyDescent="0.25">
      <c r="A10" s="29">
        <v>1078014165</v>
      </c>
      <c r="B10" s="30">
        <v>4000450818</v>
      </c>
      <c r="C10" s="1">
        <v>1</v>
      </c>
      <c r="D10" s="86" t="s">
        <v>29</v>
      </c>
      <c r="E10" s="83" t="s">
        <v>56</v>
      </c>
      <c r="F10" s="83" t="s">
        <v>56</v>
      </c>
      <c r="G10" s="2">
        <v>20000</v>
      </c>
      <c r="H10" s="4">
        <v>0</v>
      </c>
      <c r="I10" s="4">
        <v>0</v>
      </c>
      <c r="J10" s="47">
        <v>5395</v>
      </c>
      <c r="K10" s="4">
        <v>2023</v>
      </c>
      <c r="L10" s="4">
        <v>2645</v>
      </c>
      <c r="M10" s="4">
        <v>8443</v>
      </c>
      <c r="N10" s="4">
        <v>383</v>
      </c>
      <c r="O10" s="65">
        <v>2033</v>
      </c>
      <c r="P10" s="34"/>
      <c r="Q10" s="36"/>
      <c r="R10" s="37"/>
      <c r="S10" s="37"/>
      <c r="T10" s="37"/>
      <c r="U10" s="5">
        <f t="shared" ref="U10" si="8">IF(A10="","",SUM(H10:S10))</f>
        <v>20922</v>
      </c>
      <c r="V10" s="20">
        <f t="shared" si="5"/>
        <v>-922</v>
      </c>
      <c r="W10" s="95" t="s">
        <v>57</v>
      </c>
    </row>
    <row r="11" spans="1:23" x14ac:dyDescent="0.25">
      <c r="A11" s="29">
        <v>1078014167</v>
      </c>
      <c r="B11" s="30">
        <v>4000450819</v>
      </c>
      <c r="C11" s="1">
        <v>1</v>
      </c>
      <c r="D11" s="86" t="s">
        <v>29</v>
      </c>
      <c r="E11" s="83" t="s">
        <v>56</v>
      </c>
      <c r="F11" s="83" t="s">
        <v>56</v>
      </c>
      <c r="G11" s="2">
        <v>10000</v>
      </c>
      <c r="H11" s="4">
        <v>0</v>
      </c>
      <c r="I11" s="4">
        <v>0</v>
      </c>
      <c r="J11" s="47">
        <v>0</v>
      </c>
      <c r="K11" s="4">
        <v>1203</v>
      </c>
      <c r="L11" s="4">
        <v>655</v>
      </c>
      <c r="M11" s="4">
        <v>2373</v>
      </c>
      <c r="N11" s="4">
        <v>0</v>
      </c>
      <c r="O11" s="65">
        <v>0</v>
      </c>
      <c r="P11" s="4"/>
      <c r="Q11" s="1"/>
      <c r="R11" s="22"/>
      <c r="S11" s="22"/>
      <c r="T11" s="22"/>
      <c r="U11" s="5">
        <f t="shared" ref="U11" si="9">IF(A10="","",SUM(H11:S11))</f>
        <v>4231</v>
      </c>
      <c r="V11" s="20">
        <f t="shared" si="5"/>
        <v>5769</v>
      </c>
      <c r="W11" s="95" t="s">
        <v>57</v>
      </c>
    </row>
    <row r="12" spans="1:23" x14ac:dyDescent="0.25">
      <c r="A12" s="29">
        <v>1078014106</v>
      </c>
      <c r="B12" s="30">
        <v>4000450837</v>
      </c>
      <c r="C12" s="1">
        <v>1</v>
      </c>
      <c r="D12" s="86" t="s">
        <v>29</v>
      </c>
      <c r="E12" s="83" t="s">
        <v>56</v>
      </c>
      <c r="F12" s="83" t="s">
        <v>56</v>
      </c>
      <c r="G12" s="2">
        <v>10000</v>
      </c>
      <c r="H12" s="4">
        <v>0</v>
      </c>
      <c r="I12" s="4">
        <v>720</v>
      </c>
      <c r="J12" s="47">
        <v>2990</v>
      </c>
      <c r="K12" s="4">
        <v>720</v>
      </c>
      <c r="L12" s="4">
        <v>0</v>
      </c>
      <c r="M12" s="4">
        <v>0</v>
      </c>
      <c r="N12" s="4">
        <v>0</v>
      </c>
      <c r="O12" s="65">
        <v>0</v>
      </c>
      <c r="P12" s="4"/>
      <c r="Q12" s="1"/>
      <c r="R12" s="22"/>
      <c r="S12" s="22"/>
      <c r="T12" s="22"/>
      <c r="U12" s="5">
        <f t="shared" ref="U12" si="10">IF(A12="","",SUM(H12:S12))</f>
        <v>4430</v>
      </c>
      <c r="V12" s="20">
        <f t="shared" si="5"/>
        <v>5570</v>
      </c>
      <c r="W12" s="95" t="s">
        <v>57</v>
      </c>
    </row>
    <row r="13" spans="1:23" x14ac:dyDescent="0.25">
      <c r="A13" s="29">
        <v>1078014107</v>
      </c>
      <c r="B13" s="30">
        <v>4000450836</v>
      </c>
      <c r="C13" s="1">
        <v>1</v>
      </c>
      <c r="D13" s="86" t="s">
        <v>29</v>
      </c>
      <c r="E13" s="83" t="s">
        <v>56</v>
      </c>
      <c r="F13" s="83" t="s">
        <v>56</v>
      </c>
      <c r="G13" s="2">
        <v>10000</v>
      </c>
      <c r="H13" s="4">
        <v>0</v>
      </c>
      <c r="I13" s="4">
        <v>0</v>
      </c>
      <c r="J13" s="47">
        <v>0</v>
      </c>
      <c r="K13" s="4">
        <v>0</v>
      </c>
      <c r="L13" s="4">
        <v>0</v>
      </c>
      <c r="M13" s="4">
        <v>0</v>
      </c>
      <c r="N13" s="4">
        <v>0</v>
      </c>
      <c r="O13" s="65">
        <v>0</v>
      </c>
      <c r="P13" s="4"/>
      <c r="Q13" s="1"/>
      <c r="R13" s="22"/>
      <c r="S13" s="22"/>
      <c r="T13" s="22"/>
      <c r="U13" s="5">
        <f t="shared" ref="U13" si="11">IF(A12="","",SUM(H13:S13))</f>
        <v>0</v>
      </c>
      <c r="V13" s="20">
        <f t="shared" si="5"/>
        <v>10000</v>
      </c>
      <c r="W13" s="95" t="s">
        <v>57</v>
      </c>
    </row>
    <row r="14" spans="1:23" x14ac:dyDescent="0.25">
      <c r="A14" s="29">
        <v>1078014108</v>
      </c>
      <c r="B14" s="30">
        <v>4000450943</v>
      </c>
      <c r="C14" s="1">
        <v>1</v>
      </c>
      <c r="D14" s="86" t="s">
        <v>29</v>
      </c>
      <c r="E14" s="83" t="s">
        <v>56</v>
      </c>
      <c r="F14" s="83" t="s">
        <v>56</v>
      </c>
      <c r="G14" s="2">
        <v>5000</v>
      </c>
      <c r="H14" s="4">
        <v>0</v>
      </c>
      <c r="I14" s="4">
        <v>0</v>
      </c>
      <c r="J14" s="47">
        <v>0</v>
      </c>
      <c r="K14" s="4">
        <v>0</v>
      </c>
      <c r="L14" s="4">
        <v>0</v>
      </c>
      <c r="M14" s="4">
        <v>0</v>
      </c>
      <c r="N14" s="4">
        <v>0</v>
      </c>
      <c r="O14" s="65">
        <v>0</v>
      </c>
      <c r="P14" s="4"/>
      <c r="Q14" s="1"/>
      <c r="R14" s="22"/>
      <c r="S14" s="22"/>
      <c r="T14" s="22"/>
      <c r="U14" s="5">
        <f t="shared" ref="U14" si="12">IF(A14="","",SUM(H14:S14))</f>
        <v>0</v>
      </c>
      <c r="V14" s="20">
        <f t="shared" si="5"/>
        <v>5000</v>
      </c>
      <c r="W14" s="95" t="s">
        <v>57</v>
      </c>
    </row>
    <row r="15" spans="1:23" x14ac:dyDescent="0.25">
      <c r="A15" s="29">
        <v>1078014190</v>
      </c>
      <c r="B15" s="30">
        <v>4000450820</v>
      </c>
      <c r="C15" s="1">
        <v>1</v>
      </c>
      <c r="D15" s="86" t="s">
        <v>29</v>
      </c>
      <c r="E15" s="83" t="s">
        <v>56</v>
      </c>
      <c r="F15" s="83" t="s">
        <v>56</v>
      </c>
      <c r="G15" s="2">
        <v>10000</v>
      </c>
      <c r="H15" s="4">
        <v>0</v>
      </c>
      <c r="I15" s="4">
        <v>482</v>
      </c>
      <c r="J15" s="47">
        <v>300</v>
      </c>
      <c r="K15" s="4">
        <v>0</v>
      </c>
      <c r="L15" s="4">
        <v>0</v>
      </c>
      <c r="M15" s="4">
        <v>0</v>
      </c>
      <c r="N15" s="4">
        <v>0</v>
      </c>
      <c r="O15" s="65">
        <v>0</v>
      </c>
      <c r="P15" s="4"/>
      <c r="Q15" s="1"/>
      <c r="R15" s="22"/>
      <c r="S15" s="22"/>
      <c r="T15" s="22"/>
      <c r="U15" s="5">
        <f t="shared" ref="U15" si="13">IF(A14="","",SUM(H15:S15))</f>
        <v>782</v>
      </c>
      <c r="V15" s="20">
        <f t="shared" si="5"/>
        <v>9218</v>
      </c>
      <c r="W15" s="95" t="s">
        <v>57</v>
      </c>
    </row>
    <row r="16" spans="1:23" x14ac:dyDescent="0.25">
      <c r="A16" s="29">
        <v>1078014192</v>
      </c>
      <c r="B16" s="30">
        <v>4000451029</v>
      </c>
      <c r="C16" s="1">
        <v>1</v>
      </c>
      <c r="D16" s="86" t="s">
        <v>29</v>
      </c>
      <c r="E16" s="83" t="s">
        <v>56</v>
      </c>
      <c r="F16" s="83" t="s">
        <v>56</v>
      </c>
      <c r="G16" s="2">
        <v>20000</v>
      </c>
      <c r="H16" s="4">
        <v>0</v>
      </c>
      <c r="I16" s="4">
        <v>2614</v>
      </c>
      <c r="J16" s="47">
        <v>1598</v>
      </c>
      <c r="K16" s="4">
        <v>1598</v>
      </c>
      <c r="L16" s="4">
        <v>2113</v>
      </c>
      <c r="M16" s="4">
        <v>4256</v>
      </c>
      <c r="N16" s="4">
        <v>2863</v>
      </c>
      <c r="O16" s="65">
        <v>0</v>
      </c>
      <c r="P16" s="4"/>
      <c r="Q16" s="1"/>
      <c r="R16" s="22"/>
      <c r="S16" s="22"/>
      <c r="T16" s="22"/>
      <c r="U16" s="5">
        <f t="shared" ref="U16" si="14">IF(A16="","",SUM(H16:S16))</f>
        <v>15042</v>
      </c>
      <c r="V16" s="20">
        <f t="shared" si="5"/>
        <v>4958</v>
      </c>
      <c r="W16" s="95" t="s">
        <v>57</v>
      </c>
    </row>
    <row r="17" spans="1:23" x14ac:dyDescent="0.25">
      <c r="A17" s="29">
        <v>1078014193</v>
      </c>
      <c r="B17" s="30">
        <v>4000450821</v>
      </c>
      <c r="C17" s="1">
        <v>1</v>
      </c>
      <c r="D17" s="86" t="s">
        <v>29</v>
      </c>
      <c r="E17" s="83" t="s">
        <v>56</v>
      </c>
      <c r="F17" s="83" t="s">
        <v>56</v>
      </c>
      <c r="G17" s="2">
        <v>10000</v>
      </c>
      <c r="H17" s="4">
        <v>0</v>
      </c>
      <c r="I17" s="4">
        <v>0</v>
      </c>
      <c r="J17" s="47">
        <v>0</v>
      </c>
      <c r="K17" s="4">
        <v>2133</v>
      </c>
      <c r="L17" s="4">
        <v>0</v>
      </c>
      <c r="M17" s="4">
        <v>0</v>
      </c>
      <c r="N17" s="4">
        <v>0</v>
      </c>
      <c r="O17" s="65">
        <v>0</v>
      </c>
      <c r="P17" s="4"/>
      <c r="Q17" s="1"/>
      <c r="R17" s="22"/>
      <c r="S17" s="22"/>
      <c r="T17" s="22"/>
      <c r="U17" s="5">
        <f t="shared" ref="U17" si="15">IF(A16="","",SUM(H17:S17))</f>
        <v>2133</v>
      </c>
      <c r="V17" s="20">
        <f t="shared" si="5"/>
        <v>7867</v>
      </c>
      <c r="W17" s="95" t="s">
        <v>57</v>
      </c>
    </row>
    <row r="18" spans="1:23" x14ac:dyDescent="0.25">
      <c r="A18" s="29">
        <v>1078014195</v>
      </c>
      <c r="B18" s="30">
        <v>4000450823</v>
      </c>
      <c r="C18" s="1">
        <v>1</v>
      </c>
      <c r="D18" s="86" t="s">
        <v>29</v>
      </c>
      <c r="E18" s="83" t="s">
        <v>56</v>
      </c>
      <c r="F18" s="83" t="s">
        <v>56</v>
      </c>
      <c r="G18" s="2">
        <v>20000</v>
      </c>
      <c r="H18" s="4">
        <v>400</v>
      </c>
      <c r="I18" s="4">
        <v>1100</v>
      </c>
      <c r="J18" s="47">
        <v>0</v>
      </c>
      <c r="K18" s="4">
        <v>600</v>
      </c>
      <c r="L18" s="4">
        <v>0</v>
      </c>
      <c r="M18" s="4">
        <v>2225</v>
      </c>
      <c r="N18" s="4">
        <v>900</v>
      </c>
      <c r="O18" s="65">
        <v>580</v>
      </c>
      <c r="P18" s="4"/>
      <c r="Q18" s="1"/>
      <c r="R18" s="22"/>
      <c r="S18" s="22"/>
      <c r="T18" s="22"/>
      <c r="U18" s="5">
        <f t="shared" ref="U18" si="16">IF(A18="","",SUM(H18:S18))</f>
        <v>5805</v>
      </c>
      <c r="V18" s="20">
        <f t="shared" si="5"/>
        <v>14195</v>
      </c>
      <c r="W18" s="95" t="s">
        <v>57</v>
      </c>
    </row>
    <row r="19" spans="1:23" x14ac:dyDescent="0.25">
      <c r="A19" s="29">
        <v>1078058316</v>
      </c>
      <c r="B19" s="30">
        <v>4000452606</v>
      </c>
      <c r="C19" s="1">
        <v>1</v>
      </c>
      <c r="D19" s="86" t="s">
        <v>30</v>
      </c>
      <c r="E19" s="83" t="s">
        <v>56</v>
      </c>
      <c r="F19" s="83" t="s">
        <v>56</v>
      </c>
      <c r="G19" s="2">
        <v>10000</v>
      </c>
      <c r="H19" s="4">
        <v>1519</v>
      </c>
      <c r="I19" s="4">
        <v>1171.26</v>
      </c>
      <c r="J19" s="47">
        <v>933.04</v>
      </c>
      <c r="K19" s="4">
        <v>0</v>
      </c>
      <c r="L19" s="4">
        <v>1171.26</v>
      </c>
      <c r="M19" s="4">
        <v>933.04</v>
      </c>
      <c r="N19" s="4">
        <v>585.63</v>
      </c>
      <c r="O19" s="4"/>
      <c r="P19" s="4"/>
      <c r="Q19" s="1"/>
      <c r="R19" s="22"/>
      <c r="S19" s="22"/>
      <c r="T19" s="22"/>
      <c r="U19" s="5">
        <f t="shared" ref="U19:U21" si="17">IF(A19="","",SUM(H19:S19))</f>
        <v>6313.2300000000005</v>
      </c>
      <c r="V19" s="20">
        <f t="shared" ref="V19:V22" si="18">+G19-U19</f>
        <v>3686.7699999999995</v>
      </c>
      <c r="W19" s="95" t="s">
        <v>57</v>
      </c>
    </row>
    <row r="20" spans="1:23" ht="30" x14ac:dyDescent="0.25">
      <c r="A20" s="29">
        <v>1076233144</v>
      </c>
      <c r="B20" s="30">
        <v>4000442151</v>
      </c>
      <c r="C20" s="1">
        <v>1</v>
      </c>
      <c r="D20" s="86" t="s">
        <v>32</v>
      </c>
      <c r="E20" s="83" t="s">
        <v>56</v>
      </c>
      <c r="F20" s="83" t="s">
        <v>56</v>
      </c>
      <c r="G20" s="2">
        <v>6580</v>
      </c>
      <c r="H20" s="4">
        <v>3000</v>
      </c>
      <c r="I20" s="34"/>
      <c r="J20" s="48"/>
      <c r="K20" s="34"/>
      <c r="L20" s="34"/>
      <c r="M20" s="34"/>
      <c r="N20" s="34"/>
      <c r="O20" s="34"/>
      <c r="P20" s="34"/>
      <c r="Q20" s="36"/>
      <c r="R20" s="37"/>
      <c r="S20" s="37"/>
      <c r="T20" s="37"/>
      <c r="U20" s="5">
        <f t="shared" si="17"/>
        <v>3000</v>
      </c>
      <c r="V20" s="20">
        <f t="shared" si="18"/>
        <v>3580</v>
      </c>
      <c r="W20" s="95" t="s">
        <v>57</v>
      </c>
    </row>
    <row r="21" spans="1:23" ht="30" customHeight="1" x14ac:dyDescent="0.25">
      <c r="A21" s="29">
        <v>1077904110</v>
      </c>
      <c r="B21" s="30">
        <v>4000451908</v>
      </c>
      <c r="C21" s="1">
        <v>1</v>
      </c>
      <c r="D21" s="86" t="s">
        <v>36</v>
      </c>
      <c r="E21" s="83" t="s">
        <v>56</v>
      </c>
      <c r="F21" s="83" t="s">
        <v>56</v>
      </c>
      <c r="G21" s="2">
        <v>16068</v>
      </c>
      <c r="H21" s="4">
        <v>0</v>
      </c>
      <c r="I21" s="4">
        <v>860.52</v>
      </c>
      <c r="J21" s="47">
        <v>865.64</v>
      </c>
      <c r="K21" s="4">
        <v>471.87</v>
      </c>
      <c r="L21" s="4">
        <v>333.66</v>
      </c>
      <c r="M21" s="4">
        <v>1144.17</v>
      </c>
      <c r="N21" s="4">
        <v>0</v>
      </c>
      <c r="O21" s="4"/>
      <c r="P21" s="4"/>
      <c r="Q21" s="1"/>
      <c r="R21" s="22"/>
      <c r="S21" s="22"/>
      <c r="T21" s="22"/>
      <c r="U21" s="5">
        <f t="shared" si="17"/>
        <v>3675.8599999999997</v>
      </c>
      <c r="V21" s="20">
        <f t="shared" si="18"/>
        <v>12392.14</v>
      </c>
      <c r="W21" s="95" t="s">
        <v>57</v>
      </c>
    </row>
    <row r="22" spans="1:23" x14ac:dyDescent="0.25">
      <c r="A22" s="29">
        <v>1078230507</v>
      </c>
      <c r="B22" s="30">
        <v>4000452280</v>
      </c>
      <c r="C22" s="1">
        <v>1</v>
      </c>
      <c r="D22" s="86" t="s">
        <v>37</v>
      </c>
      <c r="E22" s="83" t="s">
        <v>56</v>
      </c>
      <c r="F22" s="83" t="s">
        <v>56</v>
      </c>
      <c r="G22" s="2">
        <v>20000</v>
      </c>
      <c r="H22" s="4">
        <v>772</v>
      </c>
      <c r="I22" s="4">
        <v>800</v>
      </c>
      <c r="J22" s="47">
        <v>1800</v>
      </c>
      <c r="K22" s="4">
        <v>0</v>
      </c>
      <c r="L22" s="4">
        <v>5560</v>
      </c>
      <c r="M22" s="4">
        <v>2390</v>
      </c>
      <c r="N22" s="4">
        <v>2982</v>
      </c>
      <c r="O22" s="4"/>
      <c r="P22" s="4"/>
      <c r="Q22" s="1"/>
      <c r="R22" s="22"/>
      <c r="S22" s="22"/>
      <c r="T22" s="22"/>
      <c r="U22" s="5">
        <f t="shared" ref="U22" si="19">IF(A22="","",SUM(H22:S22))</f>
        <v>14304</v>
      </c>
      <c r="V22" s="20">
        <f t="shared" si="18"/>
        <v>5696</v>
      </c>
      <c r="W22" s="95" t="s">
        <v>57</v>
      </c>
    </row>
    <row r="23" spans="1:23" x14ac:dyDescent="0.25">
      <c r="A23" s="29">
        <v>1078068347</v>
      </c>
      <c r="B23" s="40">
        <v>4100042866</v>
      </c>
      <c r="C23" s="36">
        <v>1</v>
      </c>
      <c r="D23" s="87" t="s">
        <v>38</v>
      </c>
      <c r="E23" s="83" t="s">
        <v>56</v>
      </c>
      <c r="F23" s="83" t="s">
        <v>56</v>
      </c>
      <c r="G23" s="41">
        <v>31629</v>
      </c>
      <c r="H23" s="42">
        <v>2558.23</v>
      </c>
      <c r="I23" s="42">
        <v>2558.23</v>
      </c>
      <c r="J23" s="49">
        <v>2558.23</v>
      </c>
      <c r="K23" s="42">
        <v>2558.23</v>
      </c>
      <c r="L23" s="42">
        <v>2558.23</v>
      </c>
      <c r="M23" s="42">
        <v>2558.23</v>
      </c>
      <c r="N23" s="42">
        <v>2558.23</v>
      </c>
      <c r="O23" s="42">
        <v>2558.23</v>
      </c>
      <c r="P23" s="42">
        <v>2558.23</v>
      </c>
      <c r="Q23" s="42">
        <v>2558.23</v>
      </c>
      <c r="R23" s="42">
        <v>2558.23</v>
      </c>
      <c r="S23" s="42">
        <v>2558.23</v>
      </c>
      <c r="T23" s="42"/>
      <c r="U23" s="5">
        <f t="shared" ref="U23:U25" si="20">IF(A23="","",SUM(H23:S23))</f>
        <v>30698.76</v>
      </c>
      <c r="V23" s="20">
        <f t="shared" ref="V23:V25" si="21">+G23-U23</f>
        <v>930.2400000000016</v>
      </c>
      <c r="W23" s="95" t="s">
        <v>57</v>
      </c>
    </row>
    <row r="24" spans="1:23" x14ac:dyDescent="0.25">
      <c r="A24" s="29">
        <v>1078068347</v>
      </c>
      <c r="B24" s="40">
        <v>4100042866</v>
      </c>
      <c r="C24" s="36">
        <v>2</v>
      </c>
      <c r="D24" s="87" t="s">
        <v>38</v>
      </c>
      <c r="E24" s="83" t="s">
        <v>56</v>
      </c>
      <c r="F24" s="83" t="s">
        <v>56</v>
      </c>
      <c r="G24" s="41">
        <v>7548</v>
      </c>
      <c r="H24" s="34">
        <v>610.5</v>
      </c>
      <c r="I24" s="34">
        <v>610.5</v>
      </c>
      <c r="J24" s="48">
        <v>610.5</v>
      </c>
      <c r="K24" s="34">
        <v>610.5</v>
      </c>
      <c r="L24" s="34">
        <v>610.5</v>
      </c>
      <c r="M24" s="34">
        <v>610.5</v>
      </c>
      <c r="N24" s="34">
        <v>610.5</v>
      </c>
      <c r="O24" s="34">
        <v>610.5</v>
      </c>
      <c r="P24" s="34">
        <v>610.5</v>
      </c>
      <c r="Q24" s="34">
        <v>610.5</v>
      </c>
      <c r="R24" s="34">
        <v>610.5</v>
      </c>
      <c r="S24" s="34">
        <v>610.5</v>
      </c>
      <c r="T24" s="34"/>
      <c r="U24" s="5">
        <f t="shared" si="20"/>
        <v>7326</v>
      </c>
      <c r="V24" s="20">
        <f t="shared" si="21"/>
        <v>222</v>
      </c>
      <c r="W24" s="95" t="s">
        <v>57</v>
      </c>
    </row>
    <row r="25" spans="1:23" x14ac:dyDescent="0.25">
      <c r="A25" s="29">
        <v>1078068347</v>
      </c>
      <c r="B25" s="40">
        <v>4100042866</v>
      </c>
      <c r="C25" s="36">
        <v>3</v>
      </c>
      <c r="D25" s="87" t="s">
        <v>38</v>
      </c>
      <c r="E25" s="83" t="s">
        <v>56</v>
      </c>
      <c r="F25" s="83" t="s">
        <v>56</v>
      </c>
      <c r="G25" s="41">
        <v>16320</v>
      </c>
      <c r="H25" s="42">
        <v>1320</v>
      </c>
      <c r="I25" s="42">
        <v>1320</v>
      </c>
      <c r="J25" s="49">
        <v>1320</v>
      </c>
      <c r="K25" s="42">
        <v>1320</v>
      </c>
      <c r="L25" s="42">
        <v>1320</v>
      </c>
      <c r="M25" s="42">
        <v>1320</v>
      </c>
      <c r="N25" s="42">
        <v>1320</v>
      </c>
      <c r="O25" s="42">
        <v>1320</v>
      </c>
      <c r="P25" s="42">
        <v>1320</v>
      </c>
      <c r="Q25" s="42">
        <v>1320</v>
      </c>
      <c r="R25" s="42">
        <v>1320</v>
      </c>
      <c r="S25" s="42">
        <v>1320</v>
      </c>
      <c r="T25" s="42"/>
      <c r="U25" s="5">
        <f t="shared" si="20"/>
        <v>15840</v>
      </c>
      <c r="V25" s="20">
        <f t="shared" si="21"/>
        <v>480</v>
      </c>
      <c r="W25" s="95" t="s">
        <v>57</v>
      </c>
    </row>
    <row r="26" spans="1:23" x14ac:dyDescent="0.25">
      <c r="A26" s="29">
        <v>1074892230</v>
      </c>
      <c r="B26" s="30">
        <v>4000437124</v>
      </c>
      <c r="C26" s="1">
        <v>2</v>
      </c>
      <c r="D26" s="86" t="s">
        <v>39</v>
      </c>
      <c r="E26" s="83" t="s">
        <v>56</v>
      </c>
      <c r="F26" s="83" t="s">
        <v>56</v>
      </c>
      <c r="G26" s="2">
        <v>703478.98</v>
      </c>
      <c r="H26" s="4">
        <v>156157</v>
      </c>
      <c r="I26" s="45">
        <v>101849.55</v>
      </c>
      <c r="J26" s="50">
        <v>142553.72</v>
      </c>
      <c r="K26" s="43">
        <v>101898</v>
      </c>
      <c r="L26" s="43">
        <v>108331</v>
      </c>
      <c r="M26" s="43">
        <v>140906</v>
      </c>
      <c r="N26" s="43">
        <v>110165.31</v>
      </c>
      <c r="O26" s="43"/>
      <c r="P26" s="43"/>
      <c r="Q26" s="44"/>
      <c r="R26" s="26"/>
      <c r="S26" s="26"/>
      <c r="T26" s="26"/>
      <c r="U26" s="5">
        <f t="shared" ref="U26" si="22">IF(A26="","",SUM(H26:S26))</f>
        <v>861860.58000000007</v>
      </c>
      <c r="V26" s="20">
        <f t="shared" ref="V26" si="23">+G26-U26</f>
        <v>-158381.60000000009</v>
      </c>
      <c r="W26" s="95" t="s">
        <v>57</v>
      </c>
    </row>
    <row r="27" spans="1:23" x14ac:dyDescent="0.25">
      <c r="A27" s="29">
        <v>1078068348</v>
      </c>
      <c r="B27" s="30">
        <v>4000453199</v>
      </c>
      <c r="C27" s="1"/>
      <c r="D27" s="86" t="s">
        <v>38</v>
      </c>
      <c r="E27" s="83" t="s">
        <v>56</v>
      </c>
      <c r="F27" s="83" t="s">
        <v>56</v>
      </c>
      <c r="G27" s="2">
        <v>15000</v>
      </c>
      <c r="H27" s="4">
        <v>4071.5</v>
      </c>
      <c r="I27" s="46">
        <v>0</v>
      </c>
      <c r="J27" s="47">
        <v>0</v>
      </c>
      <c r="K27" s="4">
        <v>0</v>
      </c>
      <c r="L27" s="4">
        <v>417.36</v>
      </c>
      <c r="M27" s="4">
        <v>0</v>
      </c>
      <c r="N27" s="4">
        <v>0</v>
      </c>
      <c r="O27" s="4"/>
      <c r="P27" s="4"/>
      <c r="Q27" s="1"/>
      <c r="R27" s="22"/>
      <c r="S27" s="22"/>
      <c r="T27" s="22"/>
      <c r="U27" s="5">
        <f t="shared" ref="U27" si="24">IF(A27="","",SUM(H27:S27))</f>
        <v>4488.8599999999997</v>
      </c>
      <c r="V27" s="20">
        <f t="shared" ref="V27" si="25">+G27-U27</f>
        <v>10511.14</v>
      </c>
      <c r="W27" s="95" t="s">
        <v>57</v>
      </c>
    </row>
    <row r="28" spans="1:23" x14ac:dyDescent="0.25">
      <c r="A28" s="29">
        <v>1078335284</v>
      </c>
      <c r="B28" s="30">
        <v>4000452510</v>
      </c>
      <c r="C28" s="1"/>
      <c r="D28" s="86" t="s">
        <v>41</v>
      </c>
      <c r="E28" s="83" t="s">
        <v>56</v>
      </c>
      <c r="F28" s="83" t="s">
        <v>56</v>
      </c>
      <c r="G28" s="2">
        <v>10000</v>
      </c>
      <c r="H28" s="4">
        <v>0</v>
      </c>
      <c r="I28" s="4">
        <v>0</v>
      </c>
      <c r="J28" s="47">
        <v>0</v>
      </c>
      <c r="K28" s="4">
        <f>2803+887</f>
        <v>3690</v>
      </c>
      <c r="L28" s="4">
        <v>1657</v>
      </c>
      <c r="M28" s="4">
        <v>675</v>
      </c>
      <c r="N28" s="4">
        <v>0</v>
      </c>
      <c r="O28" s="4"/>
      <c r="P28" s="4"/>
      <c r="Q28" s="1"/>
      <c r="R28" s="22"/>
      <c r="S28" s="22"/>
      <c r="T28" s="22"/>
      <c r="U28" s="5">
        <f t="shared" ref="U28" si="26">IF(A28="","",SUM(H28:S28))</f>
        <v>6022</v>
      </c>
      <c r="V28" s="20">
        <f t="shared" ref="V28" si="27">+G28-U28</f>
        <v>3978</v>
      </c>
      <c r="W28" s="95" t="s">
        <v>57</v>
      </c>
    </row>
    <row r="29" spans="1:23" x14ac:dyDescent="0.25">
      <c r="A29" s="76">
        <v>1078291174</v>
      </c>
      <c r="B29" s="78">
        <v>4000453288</v>
      </c>
      <c r="C29" s="1">
        <v>1</v>
      </c>
      <c r="D29" s="88" t="s">
        <v>42</v>
      </c>
      <c r="E29" s="83" t="s">
        <v>56</v>
      </c>
      <c r="F29" s="83" t="s">
        <v>56</v>
      </c>
      <c r="G29" s="2">
        <v>7000</v>
      </c>
      <c r="H29" s="4">
        <v>0</v>
      </c>
      <c r="I29" s="4">
        <v>7000</v>
      </c>
      <c r="J29" s="47">
        <v>0</v>
      </c>
      <c r="K29" s="4">
        <v>0</v>
      </c>
      <c r="L29" s="34"/>
      <c r="M29" s="34"/>
      <c r="N29" s="34"/>
      <c r="O29" s="34"/>
      <c r="P29" s="34"/>
      <c r="Q29" s="36"/>
      <c r="R29" s="37"/>
      <c r="S29" s="37"/>
      <c r="T29" s="37"/>
      <c r="U29" s="5">
        <f t="shared" ref="U29" si="28">IF(A29="","",SUM(H29:S29))</f>
        <v>7000</v>
      </c>
      <c r="V29" s="20">
        <f t="shared" ref="V29:V31" si="29">+G29-U29</f>
        <v>0</v>
      </c>
      <c r="W29" s="95" t="s">
        <v>57</v>
      </c>
    </row>
    <row r="30" spans="1:23" x14ac:dyDescent="0.25">
      <c r="A30" s="77"/>
      <c r="B30" s="79"/>
      <c r="C30" s="1">
        <v>2</v>
      </c>
      <c r="D30" s="89"/>
      <c r="E30" s="83" t="s">
        <v>56</v>
      </c>
      <c r="F30" s="83" t="s">
        <v>56</v>
      </c>
      <c r="G30" s="2">
        <v>7000</v>
      </c>
      <c r="H30" s="4">
        <v>0</v>
      </c>
      <c r="I30" s="4">
        <v>0</v>
      </c>
      <c r="J30" s="47">
        <v>7000</v>
      </c>
      <c r="K30" s="4">
        <v>0</v>
      </c>
      <c r="L30" s="34"/>
      <c r="M30" s="34"/>
      <c r="N30" s="34"/>
      <c r="O30" s="34"/>
      <c r="P30" s="34"/>
      <c r="Q30" s="36"/>
      <c r="R30" s="37"/>
      <c r="S30" s="37"/>
      <c r="T30" s="37"/>
      <c r="U30" s="5">
        <f>IF(A29="","",SUM(H30:S30))</f>
        <v>7000</v>
      </c>
      <c r="V30" s="20">
        <f t="shared" si="29"/>
        <v>0</v>
      </c>
      <c r="W30" s="95" t="s">
        <v>57</v>
      </c>
    </row>
    <row r="31" spans="1:23" x14ac:dyDescent="0.25">
      <c r="A31" s="77"/>
      <c r="B31" s="79"/>
      <c r="C31" s="1">
        <v>3</v>
      </c>
      <c r="D31" s="89"/>
      <c r="E31" s="83" t="s">
        <v>56</v>
      </c>
      <c r="F31" s="83" t="s">
        <v>56</v>
      </c>
      <c r="G31" s="2">
        <v>7000</v>
      </c>
      <c r="H31" s="4">
        <v>0</v>
      </c>
      <c r="I31" s="4">
        <v>0</v>
      </c>
      <c r="J31" s="47">
        <v>7000</v>
      </c>
      <c r="K31" s="4">
        <v>0</v>
      </c>
      <c r="L31" s="34"/>
      <c r="M31" s="34"/>
      <c r="N31" s="34"/>
      <c r="O31" s="34"/>
      <c r="P31" s="34"/>
      <c r="Q31" s="36"/>
      <c r="R31" s="37"/>
      <c r="S31" s="37"/>
      <c r="T31" s="37"/>
      <c r="U31" s="5">
        <f>IF(A29="","",SUM(H31:S31))</f>
        <v>7000</v>
      </c>
      <c r="V31" s="20">
        <f t="shared" si="29"/>
        <v>0</v>
      </c>
      <c r="W31" s="95" t="s">
        <v>57</v>
      </c>
    </row>
    <row r="32" spans="1:23" x14ac:dyDescent="0.25">
      <c r="A32" s="29">
        <v>1078346711</v>
      </c>
      <c r="B32" s="30">
        <v>4000453103</v>
      </c>
      <c r="C32" s="1">
        <v>1</v>
      </c>
      <c r="D32" s="86" t="s">
        <v>41</v>
      </c>
      <c r="E32" s="83" t="s">
        <v>56</v>
      </c>
      <c r="F32" s="83" t="s">
        <v>56</v>
      </c>
      <c r="G32" s="2">
        <v>10000</v>
      </c>
      <c r="H32" s="4">
        <v>0</v>
      </c>
      <c r="I32" s="4">
        <v>0</v>
      </c>
      <c r="J32" s="47">
        <v>0</v>
      </c>
      <c r="K32" s="4">
        <v>0</v>
      </c>
      <c r="L32" s="4">
        <v>0</v>
      </c>
      <c r="M32" s="4">
        <v>864</v>
      </c>
      <c r="N32" s="4">
        <v>0</v>
      </c>
      <c r="O32" s="4"/>
      <c r="P32" s="4"/>
      <c r="Q32" s="1"/>
      <c r="R32" s="22"/>
      <c r="S32" s="22"/>
      <c r="T32" s="22"/>
      <c r="U32" s="5">
        <f t="shared" ref="U32" si="30">IF(A32="","",SUM(H32:S32))</f>
        <v>864</v>
      </c>
      <c r="V32" s="20">
        <f t="shared" ref="V32" si="31">+G32-U32</f>
        <v>9136</v>
      </c>
      <c r="W32" s="95" t="s">
        <v>57</v>
      </c>
    </row>
    <row r="33" spans="1:23" x14ac:dyDescent="0.25">
      <c r="A33" s="29">
        <v>1078335281</v>
      </c>
      <c r="B33" s="30">
        <v>4000452617</v>
      </c>
      <c r="C33" s="1">
        <v>1</v>
      </c>
      <c r="D33" s="86" t="s">
        <v>41</v>
      </c>
      <c r="E33" s="83" t="s">
        <v>56</v>
      </c>
      <c r="F33" s="83" t="s">
        <v>56</v>
      </c>
      <c r="G33" s="2">
        <v>10000</v>
      </c>
      <c r="H33" s="4">
        <v>0</v>
      </c>
      <c r="I33" s="4">
        <v>360</v>
      </c>
      <c r="J33" s="47">
        <f>225+1050</f>
        <v>1275</v>
      </c>
      <c r="K33" s="4">
        <v>1050</v>
      </c>
      <c r="L33" s="4">
        <v>315</v>
      </c>
      <c r="M33" s="4">
        <v>905</v>
      </c>
      <c r="N33" s="4">
        <v>400</v>
      </c>
      <c r="O33" s="4"/>
      <c r="P33" s="4"/>
      <c r="Q33" s="1"/>
      <c r="R33" s="22"/>
      <c r="S33" s="22"/>
      <c r="T33" s="22"/>
      <c r="U33" s="5">
        <f t="shared" ref="U33" si="32">IF(A33="","",SUM(H33:S33))</f>
        <v>4305</v>
      </c>
      <c r="V33" s="20">
        <f t="shared" ref="V33" si="33">+G33-U33</f>
        <v>5695</v>
      </c>
      <c r="W33" s="95" t="s">
        <v>57</v>
      </c>
    </row>
    <row r="34" spans="1:23" x14ac:dyDescent="0.25">
      <c r="A34" s="29">
        <v>1078413892</v>
      </c>
      <c r="B34" s="30">
        <v>4000453685</v>
      </c>
      <c r="C34" s="1">
        <v>1</v>
      </c>
      <c r="D34" s="86" t="s">
        <v>41</v>
      </c>
      <c r="E34" s="83" t="s">
        <v>56</v>
      </c>
      <c r="F34" s="83" t="s">
        <v>56</v>
      </c>
      <c r="G34" s="2">
        <v>186000</v>
      </c>
      <c r="H34" s="38">
        <v>14307.692307692309</v>
      </c>
      <c r="I34" s="38">
        <v>14307.692307692309</v>
      </c>
      <c r="J34" s="51">
        <v>17884.615384615387</v>
      </c>
      <c r="K34" s="38">
        <v>14307.692307692309</v>
      </c>
      <c r="L34" s="38">
        <v>14307.692307692309</v>
      </c>
      <c r="M34" s="38">
        <v>17884.615384615387</v>
      </c>
      <c r="N34" s="38">
        <v>14307.692307692309</v>
      </c>
      <c r="O34" s="66">
        <v>14307.692307692309</v>
      </c>
      <c r="P34" s="38">
        <v>17884.615384615387</v>
      </c>
      <c r="Q34" s="39">
        <v>14307.692307692309</v>
      </c>
      <c r="R34" s="39">
        <v>14307.692307692309</v>
      </c>
      <c r="S34" s="39">
        <v>17884.615384615387</v>
      </c>
      <c r="T34" s="39"/>
      <c r="U34" s="5">
        <f t="shared" ref="U34:U37" si="34">IF(A34="","",SUM(H34:S34))</f>
        <v>186000.00000000003</v>
      </c>
      <c r="V34" s="20">
        <f t="shared" ref="V34:V37" si="35">+G34-U34</f>
        <v>0</v>
      </c>
      <c r="W34" s="95" t="s">
        <v>57</v>
      </c>
    </row>
    <row r="35" spans="1:23" x14ac:dyDescent="0.25">
      <c r="A35" s="29">
        <v>1078413893</v>
      </c>
      <c r="B35" s="30">
        <v>4000453682</v>
      </c>
      <c r="C35" s="1">
        <v>1</v>
      </c>
      <c r="D35" s="86" t="s">
        <v>41</v>
      </c>
      <c r="E35" s="83" t="s">
        <v>56</v>
      </c>
      <c r="F35" s="83" t="s">
        <v>56</v>
      </c>
      <c r="G35" s="2">
        <v>90000</v>
      </c>
      <c r="H35" s="38">
        <v>6923.0769230769229</v>
      </c>
      <c r="I35" s="38">
        <v>6923.0769230769229</v>
      </c>
      <c r="J35" s="51">
        <v>8653.8461538461543</v>
      </c>
      <c r="K35" s="38">
        <v>6923.0769230769229</v>
      </c>
      <c r="L35" s="38">
        <v>6923.0769230769229</v>
      </c>
      <c r="M35" s="38">
        <v>8653.8461538461543</v>
      </c>
      <c r="N35" s="38">
        <v>6923.0769230769229</v>
      </c>
      <c r="O35" s="66">
        <v>6923.0769230769229</v>
      </c>
      <c r="P35" s="38">
        <v>8653.8461538461543</v>
      </c>
      <c r="Q35" s="39">
        <v>6923.0769230769229</v>
      </c>
      <c r="R35" s="39">
        <v>6923.0769230769229</v>
      </c>
      <c r="S35" s="39">
        <v>8653.8461538461543</v>
      </c>
      <c r="T35" s="39"/>
      <c r="U35" s="5">
        <f t="shared" si="34"/>
        <v>90000</v>
      </c>
      <c r="V35" s="20">
        <f t="shared" si="35"/>
        <v>0</v>
      </c>
      <c r="W35" s="95" t="s">
        <v>57</v>
      </c>
    </row>
    <row r="36" spans="1:23" x14ac:dyDescent="0.25">
      <c r="A36" s="29">
        <v>1078413894</v>
      </c>
      <c r="B36" s="30">
        <v>4000453681</v>
      </c>
      <c r="C36" s="1">
        <v>1</v>
      </c>
      <c r="D36" s="86" t="s">
        <v>41</v>
      </c>
      <c r="E36" s="83" t="s">
        <v>56</v>
      </c>
      <c r="F36" s="83" t="s">
        <v>56</v>
      </c>
      <c r="G36" s="2">
        <v>65000</v>
      </c>
      <c r="H36" s="38">
        <v>5000</v>
      </c>
      <c r="I36" s="38">
        <v>5000</v>
      </c>
      <c r="J36" s="51">
        <v>6250</v>
      </c>
      <c r="K36" s="38">
        <v>5000</v>
      </c>
      <c r="L36" s="38">
        <v>5000</v>
      </c>
      <c r="M36" s="38">
        <v>6250</v>
      </c>
      <c r="N36" s="38">
        <v>5000</v>
      </c>
      <c r="O36" s="66">
        <v>5000</v>
      </c>
      <c r="P36" s="38">
        <v>6250</v>
      </c>
      <c r="Q36" s="39">
        <v>5000</v>
      </c>
      <c r="R36" s="39">
        <v>5000</v>
      </c>
      <c r="S36" s="39">
        <v>6250</v>
      </c>
      <c r="T36" s="39"/>
      <c r="U36" s="5">
        <f t="shared" si="34"/>
        <v>65000</v>
      </c>
      <c r="V36" s="20">
        <f t="shared" si="35"/>
        <v>0</v>
      </c>
      <c r="W36" s="95" t="s">
        <v>57</v>
      </c>
    </row>
    <row r="37" spans="1:23" x14ac:dyDescent="0.25">
      <c r="A37" s="29">
        <v>1078413895</v>
      </c>
      <c r="B37" s="30">
        <v>4000453680</v>
      </c>
      <c r="C37" s="1">
        <v>1</v>
      </c>
      <c r="D37" s="86" t="s">
        <v>41</v>
      </c>
      <c r="E37" s="83" t="s">
        <v>56</v>
      </c>
      <c r="F37" s="83" t="s">
        <v>56</v>
      </c>
      <c r="G37" s="2">
        <v>6000</v>
      </c>
      <c r="H37" s="38">
        <v>461.53846153846155</v>
      </c>
      <c r="I37" s="38">
        <v>461.53846153846155</v>
      </c>
      <c r="J37" s="51">
        <v>576.92307692307691</v>
      </c>
      <c r="K37" s="38">
        <v>461.53846153846155</v>
      </c>
      <c r="L37" s="38">
        <v>461.53846153846155</v>
      </c>
      <c r="M37" s="38">
        <v>576.92307692307691</v>
      </c>
      <c r="N37" s="38">
        <v>461.53846153846155</v>
      </c>
      <c r="O37" s="66">
        <v>461.53846153846155</v>
      </c>
      <c r="P37" s="38">
        <v>576.92307692307691</v>
      </c>
      <c r="Q37" s="39">
        <v>461.53846153846155</v>
      </c>
      <c r="R37" s="39">
        <v>461.53846153846155</v>
      </c>
      <c r="S37" s="39">
        <v>576.92307692307691</v>
      </c>
      <c r="T37" s="39"/>
      <c r="U37" s="5">
        <f t="shared" si="34"/>
        <v>6000.0000000000009</v>
      </c>
      <c r="V37" s="20">
        <f t="shared" si="35"/>
        <v>0</v>
      </c>
      <c r="W37" s="95" t="s">
        <v>57</v>
      </c>
    </row>
    <row r="38" spans="1:23" x14ac:dyDescent="0.25">
      <c r="A38" s="29">
        <v>1079124869</v>
      </c>
      <c r="B38" s="30">
        <v>4000458860</v>
      </c>
      <c r="C38" s="1">
        <v>1</v>
      </c>
      <c r="D38" s="86" t="s">
        <v>29</v>
      </c>
      <c r="E38" s="83" t="s">
        <v>56</v>
      </c>
      <c r="F38" s="83" t="s">
        <v>56</v>
      </c>
      <c r="G38" s="2">
        <v>10000</v>
      </c>
      <c r="H38" s="38" t="s">
        <v>43</v>
      </c>
      <c r="I38" s="38" t="s">
        <v>43</v>
      </c>
      <c r="J38" s="51" t="s">
        <v>43</v>
      </c>
      <c r="K38" s="38">
        <v>0</v>
      </c>
      <c r="L38" s="38">
        <v>0</v>
      </c>
      <c r="M38" s="38">
        <v>0</v>
      </c>
      <c r="N38" s="38">
        <v>0</v>
      </c>
      <c r="O38" s="65">
        <v>0</v>
      </c>
      <c r="P38" s="38"/>
      <c r="Q38" s="39"/>
      <c r="R38" s="39"/>
      <c r="S38" s="39"/>
      <c r="T38" s="39"/>
      <c r="U38" s="5">
        <f t="shared" ref="U38:U39" si="36">IF(A38="","",SUM(H38:S38))</f>
        <v>0</v>
      </c>
      <c r="V38" s="20">
        <f t="shared" ref="V38:V39" si="37">+G38-U38</f>
        <v>10000</v>
      </c>
      <c r="W38" s="95" t="s">
        <v>57</v>
      </c>
    </row>
    <row r="39" spans="1:23" x14ac:dyDescent="0.25">
      <c r="A39" s="29">
        <v>1079124866</v>
      </c>
      <c r="B39" s="30">
        <v>4000458863</v>
      </c>
      <c r="C39" s="1">
        <v>1</v>
      </c>
      <c r="D39" s="86" t="s">
        <v>29</v>
      </c>
      <c r="E39" s="83" t="s">
        <v>56</v>
      </c>
      <c r="F39" s="83" t="s">
        <v>56</v>
      </c>
      <c r="G39" s="2">
        <v>10000</v>
      </c>
      <c r="H39" s="38" t="s">
        <v>43</v>
      </c>
      <c r="I39" s="38" t="s">
        <v>43</v>
      </c>
      <c r="J39" s="51" t="s">
        <v>43</v>
      </c>
      <c r="K39" s="38">
        <v>0</v>
      </c>
      <c r="L39" s="38">
        <v>0</v>
      </c>
      <c r="M39" s="38">
        <v>0</v>
      </c>
      <c r="N39" s="38">
        <v>0</v>
      </c>
      <c r="O39" s="65">
        <v>0</v>
      </c>
      <c r="P39" s="38"/>
      <c r="Q39" s="39"/>
      <c r="R39" s="39"/>
      <c r="S39" s="39"/>
      <c r="T39" s="39"/>
      <c r="U39" s="5">
        <f t="shared" si="36"/>
        <v>0</v>
      </c>
      <c r="V39" s="20">
        <f t="shared" si="37"/>
        <v>10000</v>
      </c>
      <c r="W39" s="95" t="s">
        <v>57</v>
      </c>
    </row>
    <row r="40" spans="1:23" x14ac:dyDescent="0.25">
      <c r="A40" s="57">
        <v>1079136445</v>
      </c>
      <c r="B40" s="56">
        <v>4000459635</v>
      </c>
      <c r="C40" s="54">
        <v>1</v>
      </c>
      <c r="D40" s="90" t="s">
        <v>44</v>
      </c>
      <c r="E40" s="83" t="s">
        <v>56</v>
      </c>
      <c r="F40" s="83" t="s">
        <v>56</v>
      </c>
      <c r="G40" s="55">
        <v>4200</v>
      </c>
      <c r="H40" s="38" t="s">
        <v>43</v>
      </c>
      <c r="I40" s="38" t="s">
        <v>43</v>
      </c>
      <c r="J40" s="51" t="s">
        <v>43</v>
      </c>
      <c r="K40" s="38">
        <v>1313</v>
      </c>
      <c r="L40" s="38">
        <v>0</v>
      </c>
      <c r="M40" s="38">
        <v>2887</v>
      </c>
      <c r="N40" s="58"/>
      <c r="O40" s="58"/>
      <c r="P40" s="58"/>
      <c r="Q40" s="59"/>
      <c r="R40" s="59"/>
      <c r="S40" s="59"/>
      <c r="T40" s="59"/>
      <c r="U40" s="5">
        <f t="shared" ref="U40:U42" si="38">IF(A40="","",SUM(H40:S40))</f>
        <v>4200</v>
      </c>
      <c r="V40" s="20">
        <f t="shared" ref="V40:V52" si="39">+G40-U40</f>
        <v>0</v>
      </c>
      <c r="W40" s="95" t="s">
        <v>57</v>
      </c>
    </row>
    <row r="41" spans="1:23" x14ac:dyDescent="0.25">
      <c r="A41" s="60">
        <v>1079136445</v>
      </c>
      <c r="B41" s="56">
        <v>4000459635</v>
      </c>
      <c r="C41" s="54">
        <v>2</v>
      </c>
      <c r="D41" s="90" t="s">
        <v>44</v>
      </c>
      <c r="E41" s="83" t="s">
        <v>56</v>
      </c>
      <c r="F41" s="83" t="s">
        <v>56</v>
      </c>
      <c r="G41" s="55">
        <v>4200</v>
      </c>
      <c r="H41" s="38"/>
      <c r="I41" s="38"/>
      <c r="J41" s="51"/>
      <c r="K41" s="38"/>
      <c r="L41" s="38"/>
      <c r="M41" s="38">
        <v>1628</v>
      </c>
      <c r="N41" s="38">
        <v>420</v>
      </c>
      <c r="O41" s="38"/>
      <c r="P41" s="38"/>
      <c r="Q41" s="39"/>
      <c r="R41" s="39"/>
      <c r="S41" s="39"/>
      <c r="T41" s="39"/>
      <c r="U41" s="5">
        <f t="shared" ref="U41" si="40">IF(A41="","",SUM(H41:S41))</f>
        <v>2048</v>
      </c>
      <c r="V41" s="20">
        <f t="shared" ref="V41" si="41">+G41-U41</f>
        <v>2152</v>
      </c>
      <c r="W41" s="95" t="s">
        <v>57</v>
      </c>
    </row>
    <row r="42" spans="1:23" ht="15" customHeight="1" x14ac:dyDescent="0.25">
      <c r="A42" s="71">
        <v>1079226116</v>
      </c>
      <c r="B42" s="80">
        <v>4000463180</v>
      </c>
      <c r="C42" s="1">
        <v>1</v>
      </c>
      <c r="D42" s="91" t="s">
        <v>20</v>
      </c>
      <c r="E42" s="83" t="s">
        <v>56</v>
      </c>
      <c r="F42" s="83" t="s">
        <v>56</v>
      </c>
      <c r="G42" s="2">
        <v>15000</v>
      </c>
      <c r="H42" s="38"/>
      <c r="I42" s="38"/>
      <c r="J42" s="51"/>
      <c r="K42" s="38">
        <v>15000</v>
      </c>
      <c r="L42" s="58"/>
      <c r="M42" s="58"/>
      <c r="N42" s="58"/>
      <c r="O42" s="58"/>
      <c r="P42" s="58"/>
      <c r="Q42" s="59"/>
      <c r="R42" s="59"/>
      <c r="S42" s="59"/>
      <c r="T42" s="59"/>
      <c r="U42" s="5">
        <f t="shared" si="38"/>
        <v>15000</v>
      </c>
      <c r="V42" s="20">
        <f t="shared" si="39"/>
        <v>0</v>
      </c>
      <c r="W42" s="95" t="s">
        <v>57</v>
      </c>
    </row>
    <row r="43" spans="1:23" x14ac:dyDescent="0.25">
      <c r="A43" s="71"/>
      <c r="B43" s="80"/>
      <c r="C43" s="1">
        <v>2</v>
      </c>
      <c r="D43" s="91"/>
      <c r="E43" s="83" t="s">
        <v>56</v>
      </c>
      <c r="F43" s="83" t="s">
        <v>56</v>
      </c>
      <c r="G43" s="2">
        <v>15000</v>
      </c>
      <c r="H43" s="38"/>
      <c r="I43" s="38"/>
      <c r="J43" s="51"/>
      <c r="K43" s="38">
        <v>5000</v>
      </c>
      <c r="L43" s="38">
        <v>5000</v>
      </c>
      <c r="M43" s="38">
        <v>5000</v>
      </c>
      <c r="N43" s="58"/>
      <c r="O43" s="58"/>
      <c r="P43" s="58"/>
      <c r="Q43" s="59"/>
      <c r="R43" s="59"/>
      <c r="S43" s="59"/>
      <c r="T43" s="59"/>
      <c r="U43" s="5">
        <f>IF(A42="","",SUM(H43:S43))</f>
        <v>15000</v>
      </c>
      <c r="V43" s="20">
        <f t="shared" si="39"/>
        <v>0</v>
      </c>
      <c r="W43" s="95" t="s">
        <v>57</v>
      </c>
    </row>
    <row r="44" spans="1:23" x14ac:dyDescent="0.25">
      <c r="A44" s="71"/>
      <c r="B44" s="80"/>
      <c r="C44" s="1">
        <v>3</v>
      </c>
      <c r="D44" s="91"/>
      <c r="E44" s="83" t="s">
        <v>56</v>
      </c>
      <c r="F44" s="83" t="s">
        <v>56</v>
      </c>
      <c r="G44" s="2">
        <v>15000</v>
      </c>
      <c r="H44" s="38"/>
      <c r="I44" s="38"/>
      <c r="J44" s="51"/>
      <c r="K44" s="38">
        <v>0</v>
      </c>
      <c r="L44" s="38">
        <v>0</v>
      </c>
      <c r="M44" s="38">
        <v>0</v>
      </c>
      <c r="N44" s="38">
        <v>5000</v>
      </c>
      <c r="O44" s="66">
        <v>5000</v>
      </c>
      <c r="P44" s="38">
        <v>5000</v>
      </c>
      <c r="Q44" s="39"/>
      <c r="R44" s="39"/>
      <c r="S44" s="39"/>
      <c r="T44" s="39"/>
      <c r="U44" s="5">
        <f>IF(A42="","",SUM(H44:S44))</f>
        <v>15000</v>
      </c>
      <c r="V44" s="20">
        <f t="shared" si="39"/>
        <v>0</v>
      </c>
      <c r="W44" s="95" t="s">
        <v>57</v>
      </c>
    </row>
    <row r="45" spans="1:23" x14ac:dyDescent="0.25">
      <c r="A45" s="71"/>
      <c r="B45" s="81"/>
      <c r="C45" s="1">
        <v>4</v>
      </c>
      <c r="D45" s="91"/>
      <c r="E45" s="83" t="s">
        <v>56</v>
      </c>
      <c r="F45" s="83" t="s">
        <v>56</v>
      </c>
      <c r="G45" s="2">
        <v>15000</v>
      </c>
      <c r="H45" s="38"/>
      <c r="I45" s="38"/>
      <c r="J45" s="51"/>
      <c r="K45" s="38">
        <v>0</v>
      </c>
      <c r="L45" s="38">
        <v>0</v>
      </c>
      <c r="M45" s="38">
        <v>0</v>
      </c>
      <c r="N45" s="38">
        <v>0</v>
      </c>
      <c r="O45" s="66">
        <v>0</v>
      </c>
      <c r="P45" s="38">
        <v>0</v>
      </c>
      <c r="Q45" s="39">
        <v>5000</v>
      </c>
      <c r="R45" s="39">
        <v>5000</v>
      </c>
      <c r="S45" s="39">
        <v>5000</v>
      </c>
      <c r="T45" s="39"/>
      <c r="U45" s="5">
        <f>IF(A42="","",SUM(H45:S45))</f>
        <v>15000</v>
      </c>
      <c r="V45" s="20">
        <f t="shared" si="39"/>
        <v>0</v>
      </c>
      <c r="W45" s="95" t="s">
        <v>57</v>
      </c>
    </row>
    <row r="46" spans="1:23" x14ac:dyDescent="0.25">
      <c r="A46" s="29">
        <v>1079457811</v>
      </c>
      <c r="B46" s="30">
        <v>4000460632</v>
      </c>
      <c r="C46" s="1">
        <v>1</v>
      </c>
      <c r="D46" s="86" t="s">
        <v>45</v>
      </c>
      <c r="E46" s="83" t="s">
        <v>56</v>
      </c>
      <c r="F46" s="83" t="s">
        <v>56</v>
      </c>
      <c r="G46" s="2">
        <v>12000</v>
      </c>
      <c r="H46" s="4" t="s">
        <v>43</v>
      </c>
      <c r="I46" s="4" t="s">
        <v>43</v>
      </c>
      <c r="J46" s="47" t="s">
        <v>43</v>
      </c>
      <c r="K46" s="4" t="s">
        <v>43</v>
      </c>
      <c r="L46" s="4">
        <v>0</v>
      </c>
      <c r="M46" s="4">
        <v>12000</v>
      </c>
      <c r="N46" s="34"/>
      <c r="O46" s="34"/>
      <c r="P46" s="34"/>
      <c r="Q46" s="36"/>
      <c r="R46" s="37"/>
      <c r="S46" s="37"/>
      <c r="T46" s="37"/>
      <c r="U46" s="5">
        <f>IF(A46="","",SUM(H46:S46))</f>
        <v>12000</v>
      </c>
      <c r="V46" s="20">
        <f t="shared" si="39"/>
        <v>0</v>
      </c>
      <c r="W46" s="95" t="s">
        <v>57</v>
      </c>
    </row>
    <row r="47" spans="1:23" x14ac:dyDescent="0.25">
      <c r="A47" s="29">
        <v>1079900869</v>
      </c>
      <c r="B47" s="30">
        <v>4000462670</v>
      </c>
      <c r="C47" s="1">
        <v>1</v>
      </c>
      <c r="D47" s="86" t="s">
        <v>46</v>
      </c>
      <c r="E47" s="83" t="s">
        <v>56</v>
      </c>
      <c r="F47" s="83" t="s">
        <v>56</v>
      </c>
      <c r="G47" s="2">
        <v>8000</v>
      </c>
      <c r="H47" s="4" t="s">
        <v>43</v>
      </c>
      <c r="I47" s="4" t="s">
        <v>43</v>
      </c>
      <c r="J47" s="47" t="s">
        <v>43</v>
      </c>
      <c r="K47" s="4" t="s">
        <v>43</v>
      </c>
      <c r="L47" s="4" t="s">
        <v>43</v>
      </c>
      <c r="M47" s="4">
        <v>8000</v>
      </c>
      <c r="N47" s="34"/>
      <c r="O47" s="34"/>
      <c r="P47" s="34"/>
      <c r="Q47" s="36"/>
      <c r="R47" s="37"/>
      <c r="S47" s="37"/>
      <c r="T47" s="37"/>
      <c r="U47" s="5">
        <f t="shared" ref="U47:U52" si="42">IF(A47="","",SUM(H47:S47))</f>
        <v>8000</v>
      </c>
      <c r="V47" s="20">
        <f t="shared" si="39"/>
        <v>0</v>
      </c>
      <c r="W47" s="95" t="s">
        <v>57</v>
      </c>
    </row>
    <row r="48" spans="1:23" x14ac:dyDescent="0.25">
      <c r="A48" s="29">
        <v>1079900869</v>
      </c>
      <c r="B48" s="30">
        <v>4000462670</v>
      </c>
      <c r="C48" s="1">
        <v>2</v>
      </c>
      <c r="D48" s="86" t="s">
        <v>46</v>
      </c>
      <c r="E48" s="83" t="s">
        <v>56</v>
      </c>
      <c r="F48" s="83" t="s">
        <v>56</v>
      </c>
      <c r="G48" s="2">
        <v>1105</v>
      </c>
      <c r="H48" s="4" t="s">
        <v>43</v>
      </c>
      <c r="I48" s="4" t="s">
        <v>43</v>
      </c>
      <c r="J48" s="47" t="s">
        <v>43</v>
      </c>
      <c r="K48" s="4" t="s">
        <v>43</v>
      </c>
      <c r="L48" s="4" t="s">
        <v>43</v>
      </c>
      <c r="M48" s="4">
        <v>1105</v>
      </c>
      <c r="N48" s="34"/>
      <c r="O48" s="34"/>
      <c r="P48" s="34"/>
      <c r="Q48" s="36"/>
      <c r="R48" s="37"/>
      <c r="S48" s="37"/>
      <c r="T48" s="37"/>
      <c r="U48" s="5">
        <f t="shared" si="42"/>
        <v>1105</v>
      </c>
      <c r="V48" s="20">
        <f t="shared" si="39"/>
        <v>0</v>
      </c>
      <c r="W48" s="95" t="s">
        <v>57</v>
      </c>
    </row>
    <row r="49" spans="1:23" x14ac:dyDescent="0.25">
      <c r="A49" s="29">
        <v>1079900869</v>
      </c>
      <c r="B49" s="30">
        <v>4000462670</v>
      </c>
      <c r="C49" s="1">
        <v>3</v>
      </c>
      <c r="D49" s="86" t="s">
        <v>46</v>
      </c>
      <c r="E49" s="83" t="s">
        <v>56</v>
      </c>
      <c r="F49" s="83" t="s">
        <v>56</v>
      </c>
      <c r="G49" s="2">
        <v>1850</v>
      </c>
      <c r="H49" s="4" t="s">
        <v>43</v>
      </c>
      <c r="I49" s="4" t="s">
        <v>43</v>
      </c>
      <c r="J49" s="47" t="s">
        <v>43</v>
      </c>
      <c r="K49" s="4" t="s">
        <v>43</v>
      </c>
      <c r="L49" s="4" t="s">
        <v>43</v>
      </c>
      <c r="M49" s="4">
        <v>1850</v>
      </c>
      <c r="N49" s="34"/>
      <c r="O49" s="34"/>
      <c r="P49" s="34"/>
      <c r="Q49" s="36"/>
      <c r="R49" s="37"/>
      <c r="S49" s="37"/>
      <c r="T49" s="37"/>
      <c r="U49" s="5">
        <f t="shared" si="42"/>
        <v>1850</v>
      </c>
      <c r="V49" s="20">
        <f t="shared" si="39"/>
        <v>0</v>
      </c>
      <c r="W49" s="95" t="s">
        <v>57</v>
      </c>
    </row>
    <row r="50" spans="1:23" x14ac:dyDescent="0.25">
      <c r="A50" s="70">
        <v>1079862523</v>
      </c>
      <c r="B50" s="56">
        <v>4000462831</v>
      </c>
      <c r="C50" s="1">
        <v>1</v>
      </c>
      <c r="D50" s="92" t="s">
        <v>47</v>
      </c>
      <c r="E50" s="83" t="s">
        <v>56</v>
      </c>
      <c r="F50" s="83" t="s">
        <v>56</v>
      </c>
      <c r="G50" s="2">
        <v>5400</v>
      </c>
      <c r="H50" s="4" t="s">
        <v>43</v>
      </c>
      <c r="I50" s="4" t="s">
        <v>43</v>
      </c>
      <c r="J50" s="47" t="s">
        <v>43</v>
      </c>
      <c r="K50" s="4" t="s">
        <v>43</v>
      </c>
      <c r="L50" s="4" t="s">
        <v>43</v>
      </c>
      <c r="M50" s="2">
        <v>5400</v>
      </c>
      <c r="N50" s="61"/>
      <c r="O50" s="61"/>
      <c r="P50" s="34"/>
      <c r="Q50" s="62"/>
      <c r="R50" s="62"/>
      <c r="S50" s="62"/>
      <c r="T50" s="62"/>
      <c r="U50" s="5">
        <f t="shared" si="42"/>
        <v>5400</v>
      </c>
      <c r="V50" s="20">
        <f t="shared" si="39"/>
        <v>0</v>
      </c>
      <c r="W50" s="95" t="s">
        <v>57</v>
      </c>
    </row>
    <row r="51" spans="1:23" x14ac:dyDescent="0.25">
      <c r="A51" s="71"/>
      <c r="B51" s="56">
        <v>4000462831</v>
      </c>
      <c r="C51" s="1">
        <v>2</v>
      </c>
      <c r="D51" s="93"/>
      <c r="E51" s="83" t="s">
        <v>56</v>
      </c>
      <c r="F51" s="83" t="s">
        <v>56</v>
      </c>
      <c r="G51" s="2">
        <v>750</v>
      </c>
      <c r="H51" s="4" t="s">
        <v>43</v>
      </c>
      <c r="I51" s="4" t="s">
        <v>43</v>
      </c>
      <c r="J51" s="47" t="s">
        <v>43</v>
      </c>
      <c r="K51" s="4" t="s">
        <v>43</v>
      </c>
      <c r="L51" s="4" t="s">
        <v>43</v>
      </c>
      <c r="M51" s="2">
        <v>750</v>
      </c>
      <c r="N51" s="61"/>
      <c r="O51" s="61"/>
      <c r="P51" s="34"/>
      <c r="Q51" s="62"/>
      <c r="R51" s="62"/>
      <c r="S51" s="62"/>
      <c r="T51" s="62"/>
      <c r="U51" s="5" t="str">
        <f t="shared" si="42"/>
        <v/>
      </c>
      <c r="V51" s="20" t="e">
        <f t="shared" si="39"/>
        <v>#VALUE!</v>
      </c>
      <c r="W51" s="95" t="s">
        <v>57</v>
      </c>
    </row>
    <row r="52" spans="1:23" x14ac:dyDescent="0.25">
      <c r="A52" s="71"/>
      <c r="B52" s="56">
        <v>4000462831</v>
      </c>
      <c r="C52" s="1">
        <v>3</v>
      </c>
      <c r="D52" s="94"/>
      <c r="E52" s="83" t="s">
        <v>56</v>
      </c>
      <c r="F52" s="83" t="s">
        <v>56</v>
      </c>
      <c r="G52" s="2">
        <v>750</v>
      </c>
      <c r="H52" s="4" t="s">
        <v>43</v>
      </c>
      <c r="I52" s="4" t="s">
        <v>43</v>
      </c>
      <c r="J52" s="47" t="s">
        <v>43</v>
      </c>
      <c r="K52" s="4" t="s">
        <v>43</v>
      </c>
      <c r="L52" s="4" t="s">
        <v>43</v>
      </c>
      <c r="M52" s="2">
        <v>750</v>
      </c>
      <c r="N52" s="61"/>
      <c r="O52" s="61"/>
      <c r="P52" s="34"/>
      <c r="Q52" s="62"/>
      <c r="R52" s="62"/>
      <c r="S52" s="62"/>
      <c r="T52" s="62"/>
      <c r="U52" s="5" t="str">
        <f t="shared" si="42"/>
        <v/>
      </c>
      <c r="V52" s="20" t="e">
        <f t="shared" si="39"/>
        <v>#VALUE!</v>
      </c>
      <c r="W52" s="95" t="s">
        <v>57</v>
      </c>
    </row>
  </sheetData>
  <autoFilter ref="A3:V37"/>
  <sortState ref="A4:U38">
    <sortCondition ref="D4:D38"/>
  </sortState>
  <mergeCells count="11">
    <mergeCell ref="A50:A52"/>
    <mergeCell ref="D50:D52"/>
    <mergeCell ref="D4:D5"/>
    <mergeCell ref="A4:A5"/>
    <mergeCell ref="B4:B5"/>
    <mergeCell ref="D29:D31"/>
    <mergeCell ref="A29:A31"/>
    <mergeCell ref="A42:A45"/>
    <mergeCell ref="D42:D45"/>
    <mergeCell ref="B29:B31"/>
    <mergeCell ref="B42:B45"/>
  </mergeCells>
  <conditionalFormatting sqref="H3">
    <cfRule type="cellIs" dxfId="14" priority="1" operator="less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105"/>
  <sheetViews>
    <sheetView topLeftCell="A16" zoomScale="85" zoomScaleNormal="85" workbookViewId="0">
      <pane xSplit="4" topLeftCell="E1" activePane="topRight" state="frozen"/>
      <selection activeCell="B1" sqref="B1"/>
      <selection pane="topRight" activeCell="W4" sqref="W4:W39"/>
    </sheetView>
  </sheetViews>
  <sheetFormatPr defaultRowHeight="15" x14ac:dyDescent="0.25"/>
  <cols>
    <col min="1" max="1" width="12.140625" style="3" customWidth="1"/>
    <col min="2" max="2" width="13.28515625" style="13" customWidth="1"/>
    <col min="3" max="3" width="9.140625" style="3" hidden="1" customWidth="1"/>
    <col min="4" max="4" width="14.28515625" style="3" customWidth="1"/>
    <col min="5" max="5" width="34.5703125" style="3" customWidth="1"/>
    <col min="6" max="6" width="23.7109375" style="3" customWidth="1"/>
    <col min="7" max="7" width="15.42578125" style="3" bestFit="1" customWidth="1"/>
    <col min="8" max="8" width="10.7109375" style="3" hidden="1" customWidth="1"/>
    <col min="9" max="9" width="12.5703125" style="10" hidden="1" customWidth="1"/>
    <col min="10" max="10" width="10.7109375" style="6" hidden="1" customWidth="1"/>
    <col min="11" max="12" width="10.7109375" style="3" hidden="1" customWidth="1"/>
    <col min="13" max="13" width="12.140625" style="8" hidden="1" customWidth="1"/>
    <col min="14" max="15" width="10.7109375" style="3" hidden="1" customWidth="1"/>
    <col min="16" max="16" width="10.7109375" style="11" hidden="1" customWidth="1"/>
    <col min="17" max="17" width="13.28515625" style="14" hidden="1" customWidth="1"/>
    <col min="18" max="18" width="10.7109375" style="3" hidden="1" customWidth="1"/>
    <col min="19" max="19" width="12.7109375" style="3" hidden="1" customWidth="1"/>
    <col min="20" max="20" width="12.5703125" style="3" hidden="1" customWidth="1"/>
    <col min="21" max="21" width="20.42578125" style="3" bestFit="1" customWidth="1"/>
    <col min="22" max="22" width="18.5703125" style="3" customWidth="1"/>
    <col min="23" max="23" width="22.85546875" style="15" bestFit="1" customWidth="1"/>
    <col min="24" max="16384" width="9.140625" style="15"/>
  </cols>
  <sheetData>
    <row r="1" spans="1:23" s="12" customFormat="1" x14ac:dyDescent="0.25">
      <c r="A1" s="8"/>
      <c r="B1" s="9"/>
      <c r="C1" s="8"/>
      <c r="D1" s="8"/>
      <c r="E1" s="8"/>
      <c r="F1" s="8"/>
      <c r="G1" s="8"/>
      <c r="H1" s="8"/>
      <c r="I1" s="8"/>
      <c r="J1" s="8"/>
      <c r="K1" s="8"/>
      <c r="L1" s="8"/>
      <c r="M1" s="8"/>
      <c r="N1" s="8"/>
      <c r="O1" s="8"/>
      <c r="P1" s="8"/>
      <c r="Q1" s="8"/>
      <c r="R1" s="8"/>
      <c r="S1" s="8"/>
      <c r="T1" s="8"/>
      <c r="U1" s="8"/>
      <c r="V1" s="8"/>
    </row>
    <row r="2" spans="1:23" x14ac:dyDescent="0.25">
      <c r="I2" s="10">
        <f>30/7</f>
        <v>4.2857142857142856</v>
      </c>
      <c r="J2" s="6">
        <v>4</v>
      </c>
      <c r="K2" s="3">
        <v>5</v>
      </c>
      <c r="L2" s="3">
        <v>4</v>
      </c>
      <c r="M2" s="8">
        <v>4</v>
      </c>
      <c r="N2" s="3">
        <v>5</v>
      </c>
      <c r="O2" s="3">
        <v>4</v>
      </c>
      <c r="P2" s="8">
        <v>4</v>
      </c>
      <c r="Q2" s="14">
        <v>5</v>
      </c>
      <c r="R2" s="3">
        <v>4</v>
      </c>
      <c r="S2" s="3">
        <v>4</v>
      </c>
      <c r="T2" s="3">
        <v>5</v>
      </c>
    </row>
    <row r="3" spans="1:23" x14ac:dyDescent="0.25">
      <c r="A3" s="5" t="s">
        <v>1</v>
      </c>
      <c r="B3" s="7" t="s">
        <v>0</v>
      </c>
      <c r="C3" s="5" t="s">
        <v>2</v>
      </c>
      <c r="D3" s="5" t="s">
        <v>3</v>
      </c>
      <c r="E3" s="5" t="s">
        <v>4</v>
      </c>
      <c r="F3" s="5" t="s">
        <v>5</v>
      </c>
      <c r="G3" s="5" t="s">
        <v>49</v>
      </c>
      <c r="H3" s="5" t="s">
        <v>6</v>
      </c>
      <c r="I3" s="16">
        <v>42370</v>
      </c>
      <c r="J3" s="16">
        <v>42401</v>
      </c>
      <c r="K3" s="17">
        <v>42430</v>
      </c>
      <c r="L3" s="17">
        <v>42461</v>
      </c>
      <c r="M3" s="17">
        <v>42491</v>
      </c>
      <c r="N3" s="17">
        <v>42522</v>
      </c>
      <c r="O3" s="17">
        <v>42552</v>
      </c>
      <c r="P3" s="17">
        <v>42583</v>
      </c>
      <c r="Q3" s="18">
        <v>42614</v>
      </c>
      <c r="R3" s="17">
        <v>42644</v>
      </c>
      <c r="S3" s="18">
        <v>42675</v>
      </c>
      <c r="T3" s="17">
        <v>42705</v>
      </c>
      <c r="U3" s="5" t="s">
        <v>48</v>
      </c>
      <c r="V3" s="19" t="s">
        <v>54</v>
      </c>
      <c r="W3" s="19" t="s">
        <v>50</v>
      </c>
    </row>
    <row r="4" spans="1:23" x14ac:dyDescent="0.25">
      <c r="A4" s="32">
        <v>1077652946</v>
      </c>
      <c r="B4" s="31">
        <v>4000450367</v>
      </c>
      <c r="C4" s="1">
        <v>1</v>
      </c>
      <c r="D4" s="1" t="s">
        <v>22</v>
      </c>
      <c r="E4" s="1" t="s">
        <v>56</v>
      </c>
      <c r="F4" s="1" t="s">
        <v>56</v>
      </c>
      <c r="G4" s="2">
        <v>22500</v>
      </c>
      <c r="H4" s="2">
        <f t="shared" ref="H4:H39" si="0">G4-SUM(I4:T4)</f>
        <v>14389.71</v>
      </c>
      <c r="I4" s="24">
        <v>0</v>
      </c>
      <c r="J4" s="25">
        <v>0</v>
      </c>
      <c r="K4" s="52">
        <v>0</v>
      </c>
      <c r="L4" s="24">
        <v>0</v>
      </c>
      <c r="M4" s="24">
        <v>932.3</v>
      </c>
      <c r="N4" s="24">
        <v>7177.99</v>
      </c>
      <c r="O4" s="1">
        <v>0</v>
      </c>
      <c r="P4" s="24"/>
      <c r="Q4" s="25"/>
      <c r="R4" s="24"/>
      <c r="S4" s="26"/>
      <c r="T4" s="27"/>
      <c r="U4" s="5">
        <f t="shared" ref="U4:U39" si="1">IF(A4="","",SUM(I4:T4))</f>
        <v>8110.29</v>
      </c>
      <c r="V4" s="20">
        <f t="shared" ref="V4" si="2">+G4-U4</f>
        <v>14389.71</v>
      </c>
      <c r="W4" s="95" t="s">
        <v>57</v>
      </c>
    </row>
    <row r="5" spans="1:23" x14ac:dyDescent="0.25">
      <c r="A5" s="32">
        <v>1077633868</v>
      </c>
      <c r="B5" s="31">
        <v>4000450374</v>
      </c>
      <c r="C5" s="1">
        <v>1</v>
      </c>
      <c r="D5" s="1" t="s">
        <v>23</v>
      </c>
      <c r="E5" s="1" t="s">
        <v>56</v>
      </c>
      <c r="F5" s="1" t="s">
        <v>56</v>
      </c>
      <c r="G5" s="2">
        <v>5000</v>
      </c>
      <c r="H5" s="2">
        <f t="shared" si="0"/>
        <v>1100</v>
      </c>
      <c r="I5" s="24">
        <v>400</v>
      </c>
      <c r="J5" s="25">
        <v>400</v>
      </c>
      <c r="K5" s="52">
        <v>400</v>
      </c>
      <c r="L5" s="24">
        <v>400</v>
      </c>
      <c r="M5" s="24">
        <v>400</v>
      </c>
      <c r="N5" s="24">
        <v>400</v>
      </c>
      <c r="O5" s="1">
        <v>1500</v>
      </c>
      <c r="P5" s="24"/>
      <c r="Q5" s="25"/>
      <c r="R5" s="24"/>
      <c r="S5" s="26"/>
      <c r="T5" s="27"/>
      <c r="U5" s="5">
        <f t="shared" si="1"/>
        <v>3900</v>
      </c>
      <c r="V5" s="20">
        <f t="shared" ref="V5:V27" si="3">+G5-U5</f>
        <v>1100</v>
      </c>
      <c r="W5" s="95" t="s">
        <v>57</v>
      </c>
    </row>
    <row r="6" spans="1:23" x14ac:dyDescent="0.25">
      <c r="A6" s="32">
        <v>1077633873</v>
      </c>
      <c r="B6" s="31">
        <v>4000450694</v>
      </c>
      <c r="C6" s="1">
        <v>1</v>
      </c>
      <c r="D6" s="1" t="s">
        <v>24</v>
      </c>
      <c r="E6" s="1" t="s">
        <v>56</v>
      </c>
      <c r="F6" s="1" t="s">
        <v>56</v>
      </c>
      <c r="G6" s="2">
        <v>30000</v>
      </c>
      <c r="H6" s="2">
        <f t="shared" si="0"/>
        <v>13687</v>
      </c>
      <c r="I6" s="24">
        <v>0</v>
      </c>
      <c r="J6" s="25">
        <v>2740</v>
      </c>
      <c r="K6" s="52">
        <v>3878</v>
      </c>
      <c r="L6" s="24">
        <v>3450</v>
      </c>
      <c r="M6" s="24">
        <v>1740</v>
      </c>
      <c r="N6" s="24">
        <v>3540</v>
      </c>
      <c r="O6" s="24">
        <v>965</v>
      </c>
      <c r="P6" s="24"/>
      <c r="Q6" s="25"/>
      <c r="R6" s="24"/>
      <c r="S6" s="26"/>
      <c r="T6" s="27"/>
      <c r="U6" s="5">
        <f t="shared" si="1"/>
        <v>16313</v>
      </c>
      <c r="V6" s="20">
        <f t="shared" si="3"/>
        <v>13687</v>
      </c>
      <c r="W6" s="95" t="s">
        <v>57</v>
      </c>
    </row>
    <row r="7" spans="1:23" x14ac:dyDescent="0.25">
      <c r="A7" s="32">
        <v>1077633875</v>
      </c>
      <c r="B7" s="31">
        <v>4000451278</v>
      </c>
      <c r="C7" s="1">
        <v>1</v>
      </c>
      <c r="D7" s="1" t="s">
        <v>24</v>
      </c>
      <c r="E7" s="1" t="s">
        <v>56</v>
      </c>
      <c r="F7" s="1" t="s">
        <v>56</v>
      </c>
      <c r="G7" s="2">
        <v>10000</v>
      </c>
      <c r="H7" s="2">
        <f t="shared" si="0"/>
        <v>5890</v>
      </c>
      <c r="I7" s="24">
        <v>0</v>
      </c>
      <c r="J7" s="25">
        <v>0</v>
      </c>
      <c r="K7" s="52">
        <v>0</v>
      </c>
      <c r="L7" s="24">
        <v>3410</v>
      </c>
      <c r="M7" s="24">
        <v>0</v>
      </c>
      <c r="N7" s="24">
        <v>0</v>
      </c>
      <c r="O7" s="24">
        <v>700</v>
      </c>
      <c r="P7" s="24"/>
      <c r="Q7" s="25"/>
      <c r="R7" s="24"/>
      <c r="S7" s="26"/>
      <c r="T7" s="27"/>
      <c r="U7" s="5">
        <f t="shared" si="1"/>
        <v>4110</v>
      </c>
      <c r="V7" s="20">
        <f t="shared" si="3"/>
        <v>5890</v>
      </c>
      <c r="W7" s="95" t="s">
        <v>57</v>
      </c>
    </row>
    <row r="8" spans="1:23" x14ac:dyDescent="0.25">
      <c r="A8" s="32">
        <v>1077633870</v>
      </c>
      <c r="B8" s="31">
        <v>4000450859</v>
      </c>
      <c r="C8" s="1">
        <v>1</v>
      </c>
      <c r="D8" s="1" t="s">
        <v>23</v>
      </c>
      <c r="E8" s="1" t="s">
        <v>56</v>
      </c>
      <c r="F8" s="1" t="s">
        <v>56</v>
      </c>
      <c r="G8" s="2">
        <v>10000</v>
      </c>
      <c r="H8" s="2">
        <f t="shared" si="0"/>
        <v>1067</v>
      </c>
      <c r="I8" s="24">
        <v>1198</v>
      </c>
      <c r="J8" s="25">
        <v>2435</v>
      </c>
      <c r="K8" s="52">
        <v>0</v>
      </c>
      <c r="L8" s="24">
        <v>1977</v>
      </c>
      <c r="M8" s="24">
        <v>1878</v>
      </c>
      <c r="N8" s="24">
        <v>0</v>
      </c>
      <c r="O8" s="24">
        <v>1445</v>
      </c>
      <c r="P8" s="24"/>
      <c r="Q8" s="25"/>
      <c r="R8" s="24"/>
      <c r="S8" s="26"/>
      <c r="T8" s="27"/>
      <c r="U8" s="5">
        <f t="shared" si="1"/>
        <v>8933</v>
      </c>
      <c r="V8" s="20">
        <f t="shared" si="3"/>
        <v>1067</v>
      </c>
      <c r="W8" s="95" t="s">
        <v>57</v>
      </c>
    </row>
    <row r="9" spans="1:23" x14ac:dyDescent="0.25">
      <c r="A9" s="32">
        <v>1077633871</v>
      </c>
      <c r="B9" s="31">
        <v>4000452768</v>
      </c>
      <c r="C9" s="1">
        <v>1</v>
      </c>
      <c r="D9" s="1" t="s">
        <v>23</v>
      </c>
      <c r="E9" s="1" t="s">
        <v>56</v>
      </c>
      <c r="F9" s="1" t="s">
        <v>56</v>
      </c>
      <c r="G9" s="2">
        <v>42000</v>
      </c>
      <c r="H9" s="2">
        <f t="shared" si="0"/>
        <v>5719.6200000000026</v>
      </c>
      <c r="I9" s="24">
        <v>23190.5</v>
      </c>
      <c r="J9" s="25">
        <v>2145</v>
      </c>
      <c r="K9" s="52">
        <v>4132</v>
      </c>
      <c r="L9" s="24">
        <v>372.6</v>
      </c>
      <c r="M9" s="24">
        <v>3792.33</v>
      </c>
      <c r="N9" s="24">
        <v>427.95</v>
      </c>
      <c r="O9" s="24">
        <v>2220</v>
      </c>
      <c r="P9" s="24"/>
      <c r="Q9" s="25"/>
      <c r="R9" s="24"/>
      <c r="S9" s="26"/>
      <c r="T9" s="27"/>
      <c r="U9" s="5">
        <f t="shared" si="1"/>
        <v>36280.379999999997</v>
      </c>
      <c r="V9" s="20">
        <f t="shared" si="3"/>
        <v>5719.6200000000026</v>
      </c>
      <c r="W9" s="95" t="s">
        <v>57</v>
      </c>
    </row>
    <row r="10" spans="1:23" x14ac:dyDescent="0.25">
      <c r="A10" s="32">
        <v>1077633866</v>
      </c>
      <c r="B10" s="31">
        <v>4000450866</v>
      </c>
      <c r="C10" s="1">
        <v>1</v>
      </c>
      <c r="D10" s="1" t="s">
        <v>25</v>
      </c>
      <c r="E10" s="1" t="s">
        <v>56</v>
      </c>
      <c r="F10" s="1" t="s">
        <v>56</v>
      </c>
      <c r="G10" s="2">
        <v>25000</v>
      </c>
      <c r="H10" s="2">
        <f t="shared" si="0"/>
        <v>8036</v>
      </c>
      <c r="I10" s="24">
        <v>3361</v>
      </c>
      <c r="J10" s="25">
        <v>1006</v>
      </c>
      <c r="K10" s="52">
        <v>560</v>
      </c>
      <c r="L10" s="24">
        <v>1850</v>
      </c>
      <c r="M10" s="24">
        <v>3741</v>
      </c>
      <c r="N10" s="24">
        <v>2266</v>
      </c>
      <c r="O10" s="24">
        <v>4180</v>
      </c>
      <c r="P10" s="24"/>
      <c r="Q10" s="25"/>
      <c r="R10" s="24"/>
      <c r="S10" s="26"/>
      <c r="T10" s="27"/>
      <c r="U10" s="5">
        <f t="shared" si="1"/>
        <v>16964</v>
      </c>
      <c r="V10" s="20">
        <f t="shared" si="3"/>
        <v>8036</v>
      </c>
      <c r="W10" s="95" t="s">
        <v>57</v>
      </c>
    </row>
    <row r="11" spans="1:23" x14ac:dyDescent="0.25">
      <c r="A11" s="32">
        <v>1077633867</v>
      </c>
      <c r="B11" s="31">
        <v>4000452385</v>
      </c>
      <c r="C11" s="1">
        <v>1</v>
      </c>
      <c r="D11" s="1" t="s">
        <v>25</v>
      </c>
      <c r="E11" s="1" t="s">
        <v>56</v>
      </c>
      <c r="F11" s="1" t="s">
        <v>56</v>
      </c>
      <c r="G11" s="2">
        <v>14000</v>
      </c>
      <c r="H11" s="2">
        <f t="shared" si="0"/>
        <v>11521.74</v>
      </c>
      <c r="I11" s="24">
        <v>598</v>
      </c>
      <c r="J11" s="25">
        <v>413</v>
      </c>
      <c r="K11" s="52">
        <v>707.26</v>
      </c>
      <c r="L11" s="24">
        <v>190</v>
      </c>
      <c r="M11" s="24">
        <v>190</v>
      </c>
      <c r="N11" s="24">
        <v>190</v>
      </c>
      <c r="O11" s="24">
        <v>190</v>
      </c>
      <c r="P11" s="24"/>
      <c r="Q11" s="25"/>
      <c r="R11" s="24"/>
      <c r="S11" s="26"/>
      <c r="T11" s="27"/>
      <c r="U11" s="5">
        <f t="shared" si="1"/>
        <v>2478.2600000000002</v>
      </c>
      <c r="V11" s="20">
        <f t="shared" si="3"/>
        <v>11521.74</v>
      </c>
      <c r="W11" s="95" t="s">
        <v>57</v>
      </c>
    </row>
    <row r="12" spans="1:23" x14ac:dyDescent="0.25">
      <c r="A12" s="32">
        <v>1077652945</v>
      </c>
      <c r="B12" s="31">
        <v>4000451187</v>
      </c>
      <c r="C12" s="1">
        <v>1</v>
      </c>
      <c r="D12" s="1" t="s">
        <v>22</v>
      </c>
      <c r="E12" s="1" t="s">
        <v>56</v>
      </c>
      <c r="F12" s="1" t="s">
        <v>56</v>
      </c>
      <c r="G12" s="2">
        <v>73000</v>
      </c>
      <c r="H12" s="2">
        <f t="shared" si="0"/>
        <v>32536</v>
      </c>
      <c r="I12" s="24">
        <v>6655</v>
      </c>
      <c r="J12" s="25">
        <v>6085</v>
      </c>
      <c r="K12" s="52">
        <v>8855</v>
      </c>
      <c r="L12" s="24">
        <v>7835</v>
      </c>
      <c r="M12" s="24">
        <v>5242</v>
      </c>
      <c r="N12" s="24">
        <v>4542</v>
      </c>
      <c r="O12" s="24">
        <v>1250</v>
      </c>
      <c r="P12" s="24"/>
      <c r="Q12" s="25"/>
      <c r="R12" s="24"/>
      <c r="S12" s="26"/>
      <c r="T12" s="27"/>
      <c r="U12" s="5">
        <f t="shared" si="1"/>
        <v>40464</v>
      </c>
      <c r="V12" s="20">
        <f t="shared" si="3"/>
        <v>32536</v>
      </c>
      <c r="W12" s="95" t="s">
        <v>57</v>
      </c>
    </row>
    <row r="13" spans="1:23" x14ac:dyDescent="0.25">
      <c r="A13" s="32">
        <v>1077652947</v>
      </c>
      <c r="B13" s="31">
        <v>4000450520</v>
      </c>
      <c r="C13" s="1">
        <v>1</v>
      </c>
      <c r="D13" s="1" t="s">
        <v>22</v>
      </c>
      <c r="E13" s="1" t="s">
        <v>56</v>
      </c>
      <c r="F13" s="1" t="s">
        <v>56</v>
      </c>
      <c r="G13" s="2">
        <v>10000</v>
      </c>
      <c r="H13" s="2">
        <f t="shared" si="0"/>
        <v>6040</v>
      </c>
      <c r="I13" s="24">
        <v>768</v>
      </c>
      <c r="J13" s="25">
        <v>888</v>
      </c>
      <c r="K13" s="52">
        <v>0</v>
      </c>
      <c r="L13" s="24">
        <v>0</v>
      </c>
      <c r="M13" s="24">
        <v>768</v>
      </c>
      <c r="N13" s="24">
        <v>768</v>
      </c>
      <c r="O13" s="24">
        <v>768</v>
      </c>
      <c r="P13" s="24"/>
      <c r="Q13" s="25"/>
      <c r="R13" s="24"/>
      <c r="S13" s="26"/>
      <c r="T13" s="27"/>
      <c r="U13" s="5">
        <f t="shared" si="1"/>
        <v>3960</v>
      </c>
      <c r="V13" s="20">
        <f t="shared" si="3"/>
        <v>6040</v>
      </c>
      <c r="W13" s="95" t="s">
        <v>57</v>
      </c>
    </row>
    <row r="14" spans="1:23" x14ac:dyDescent="0.25">
      <c r="A14" s="32">
        <v>1077313860</v>
      </c>
      <c r="B14" s="31">
        <v>4000447478</v>
      </c>
      <c r="C14" s="1">
        <v>1</v>
      </c>
      <c r="D14" s="1" t="s">
        <v>23</v>
      </c>
      <c r="E14" s="1" t="s">
        <v>56</v>
      </c>
      <c r="F14" s="1" t="s">
        <v>56</v>
      </c>
      <c r="G14" s="2">
        <v>670000</v>
      </c>
      <c r="H14" s="2">
        <f t="shared" si="0"/>
        <v>670000</v>
      </c>
      <c r="I14" s="24" t="s">
        <v>43</v>
      </c>
      <c r="J14" s="25" t="s">
        <v>43</v>
      </c>
      <c r="K14" s="52" t="s">
        <v>43</v>
      </c>
      <c r="L14" s="25" t="s">
        <v>43</v>
      </c>
      <c r="M14" s="24" t="s">
        <v>43</v>
      </c>
      <c r="N14" s="24" t="s">
        <v>43</v>
      </c>
      <c r="O14" s="24" t="s">
        <v>43</v>
      </c>
      <c r="P14" s="24"/>
      <c r="Q14" s="25"/>
      <c r="R14" s="24"/>
      <c r="S14" s="26"/>
      <c r="T14" s="27"/>
      <c r="U14" s="5">
        <f t="shared" si="1"/>
        <v>0</v>
      </c>
      <c r="V14" s="20">
        <f t="shared" si="3"/>
        <v>670000</v>
      </c>
      <c r="W14" s="95" t="s">
        <v>57</v>
      </c>
    </row>
    <row r="15" spans="1:23" x14ac:dyDescent="0.25">
      <c r="A15" s="32">
        <v>1077305606</v>
      </c>
      <c r="B15" s="31">
        <v>4000447143</v>
      </c>
      <c r="C15" s="1">
        <v>1</v>
      </c>
      <c r="D15" s="1" t="s">
        <v>23</v>
      </c>
      <c r="E15" s="1" t="s">
        <v>56</v>
      </c>
      <c r="F15" s="1" t="s">
        <v>56</v>
      </c>
      <c r="G15" s="2">
        <v>3400000</v>
      </c>
      <c r="H15" s="2">
        <f t="shared" si="0"/>
        <v>3400000</v>
      </c>
      <c r="I15" s="24" t="s">
        <v>43</v>
      </c>
      <c r="J15" s="25" t="s">
        <v>43</v>
      </c>
      <c r="K15" s="52" t="s">
        <v>43</v>
      </c>
      <c r="L15" s="25" t="s">
        <v>43</v>
      </c>
      <c r="M15" s="24" t="s">
        <v>43</v>
      </c>
      <c r="N15" s="24" t="s">
        <v>43</v>
      </c>
      <c r="O15" s="24" t="s">
        <v>43</v>
      </c>
      <c r="P15" s="24"/>
      <c r="Q15" s="25"/>
      <c r="R15" s="24"/>
      <c r="S15" s="26"/>
      <c r="T15" s="27"/>
      <c r="U15" s="5">
        <f t="shared" si="1"/>
        <v>0</v>
      </c>
      <c r="V15" s="20">
        <f t="shared" si="3"/>
        <v>3400000</v>
      </c>
      <c r="W15" s="95" t="s">
        <v>57</v>
      </c>
    </row>
    <row r="16" spans="1:23" x14ac:dyDescent="0.25">
      <c r="A16" s="32">
        <v>1072656461</v>
      </c>
      <c r="B16" s="31">
        <v>4000425183</v>
      </c>
      <c r="C16" s="1">
        <v>1</v>
      </c>
      <c r="D16" s="1" t="s">
        <v>23</v>
      </c>
      <c r="E16" s="1" t="s">
        <v>56</v>
      </c>
      <c r="F16" s="1" t="s">
        <v>56</v>
      </c>
      <c r="G16" s="2">
        <f>15600000-6372003.9</f>
        <v>9227996.0999999996</v>
      </c>
      <c r="H16" s="2">
        <f t="shared" si="0"/>
        <v>9227996.0999999996</v>
      </c>
      <c r="I16" s="24" t="s">
        <v>43</v>
      </c>
      <c r="J16" s="25" t="s">
        <v>43</v>
      </c>
      <c r="K16" s="52" t="s">
        <v>43</v>
      </c>
      <c r="L16" s="25" t="s">
        <v>43</v>
      </c>
      <c r="M16" s="24" t="s">
        <v>43</v>
      </c>
      <c r="N16" s="24" t="s">
        <v>43</v>
      </c>
      <c r="O16" s="24" t="s">
        <v>43</v>
      </c>
      <c r="P16" s="24"/>
      <c r="Q16" s="25"/>
      <c r="R16" s="24"/>
      <c r="S16" s="26"/>
      <c r="T16" s="27"/>
      <c r="U16" s="5">
        <f t="shared" si="1"/>
        <v>0</v>
      </c>
      <c r="V16" s="20">
        <f t="shared" si="3"/>
        <v>9227996.0999999996</v>
      </c>
      <c r="W16" s="95" t="s">
        <v>57</v>
      </c>
    </row>
    <row r="17" spans="1:23" x14ac:dyDescent="0.25">
      <c r="A17" s="32">
        <v>1077280037</v>
      </c>
      <c r="B17" s="31">
        <v>4000446056</v>
      </c>
      <c r="C17" s="1">
        <v>1</v>
      </c>
      <c r="D17" s="1" t="s">
        <v>23</v>
      </c>
      <c r="E17" s="1" t="s">
        <v>56</v>
      </c>
      <c r="F17" s="1" t="s">
        <v>56</v>
      </c>
      <c r="G17" s="2">
        <v>950000</v>
      </c>
      <c r="H17" s="2">
        <f t="shared" si="0"/>
        <v>950000</v>
      </c>
      <c r="I17" s="24" t="s">
        <v>43</v>
      </c>
      <c r="J17" s="25" t="s">
        <v>43</v>
      </c>
      <c r="K17" s="52" t="s">
        <v>43</v>
      </c>
      <c r="L17" s="25" t="s">
        <v>43</v>
      </c>
      <c r="M17" s="24" t="s">
        <v>43</v>
      </c>
      <c r="N17" s="24" t="s">
        <v>43</v>
      </c>
      <c r="O17" s="24" t="s">
        <v>43</v>
      </c>
      <c r="P17" s="24"/>
      <c r="Q17" s="25"/>
      <c r="R17" s="24"/>
      <c r="S17" s="26"/>
      <c r="T17" s="27"/>
      <c r="U17" s="5">
        <f t="shared" si="1"/>
        <v>0</v>
      </c>
      <c r="V17" s="20">
        <f t="shared" si="3"/>
        <v>950000</v>
      </c>
      <c r="W17" s="95" t="s">
        <v>57</v>
      </c>
    </row>
    <row r="18" spans="1:23" x14ac:dyDescent="0.25">
      <c r="A18" s="32">
        <v>1077280037</v>
      </c>
      <c r="B18" s="31">
        <v>4000446056</v>
      </c>
      <c r="C18" s="1">
        <v>2</v>
      </c>
      <c r="D18" s="1" t="s">
        <v>23</v>
      </c>
      <c r="E18" s="1" t="s">
        <v>56</v>
      </c>
      <c r="F18" s="1" t="s">
        <v>56</v>
      </c>
      <c r="G18" s="2">
        <v>250000</v>
      </c>
      <c r="H18" s="2">
        <f t="shared" si="0"/>
        <v>250000</v>
      </c>
      <c r="I18" s="24" t="s">
        <v>43</v>
      </c>
      <c r="J18" s="25" t="s">
        <v>43</v>
      </c>
      <c r="K18" s="52" t="s">
        <v>43</v>
      </c>
      <c r="L18" s="25" t="s">
        <v>43</v>
      </c>
      <c r="M18" s="24" t="s">
        <v>43</v>
      </c>
      <c r="N18" s="24" t="s">
        <v>43</v>
      </c>
      <c r="O18" s="24" t="s">
        <v>43</v>
      </c>
      <c r="P18" s="24"/>
      <c r="Q18" s="25"/>
      <c r="R18" s="24"/>
      <c r="S18" s="26"/>
      <c r="T18" s="27"/>
      <c r="U18" s="5">
        <f t="shared" si="1"/>
        <v>0</v>
      </c>
      <c r="V18" s="20">
        <f t="shared" si="3"/>
        <v>250000</v>
      </c>
      <c r="W18" s="95" t="s">
        <v>57</v>
      </c>
    </row>
    <row r="19" spans="1:23" x14ac:dyDescent="0.25">
      <c r="A19" s="32">
        <v>1078271432</v>
      </c>
      <c r="B19" s="31">
        <v>4000452775</v>
      </c>
      <c r="C19" s="1">
        <v>1</v>
      </c>
      <c r="D19" s="1" t="s">
        <v>26</v>
      </c>
      <c r="E19" s="1" t="s">
        <v>56</v>
      </c>
      <c r="F19" s="1" t="s">
        <v>56</v>
      </c>
      <c r="G19" s="2">
        <v>15000</v>
      </c>
      <c r="H19" s="2">
        <f t="shared" si="0"/>
        <v>5285</v>
      </c>
      <c r="I19" s="24">
        <v>1095</v>
      </c>
      <c r="J19" s="24">
        <v>0</v>
      </c>
      <c r="K19" s="53">
        <v>5858</v>
      </c>
      <c r="L19" s="24">
        <v>2107</v>
      </c>
      <c r="M19" s="24">
        <v>0</v>
      </c>
      <c r="N19" s="24">
        <v>655</v>
      </c>
      <c r="O19" s="24">
        <v>0</v>
      </c>
      <c r="P19" s="33"/>
      <c r="Q19" s="33"/>
      <c r="R19" s="33"/>
      <c r="S19" s="33"/>
      <c r="T19" s="33"/>
      <c r="U19" s="5">
        <f t="shared" si="1"/>
        <v>9715</v>
      </c>
      <c r="V19" s="20">
        <f t="shared" si="3"/>
        <v>5285</v>
      </c>
      <c r="W19" s="95" t="s">
        <v>57</v>
      </c>
    </row>
    <row r="20" spans="1:23" x14ac:dyDescent="0.25">
      <c r="A20" s="32">
        <v>1078271337</v>
      </c>
      <c r="B20" s="31">
        <v>4000452828</v>
      </c>
      <c r="C20" s="1">
        <v>1</v>
      </c>
      <c r="D20" s="1" t="s">
        <v>26</v>
      </c>
      <c r="E20" s="1" t="s">
        <v>56</v>
      </c>
      <c r="F20" s="1" t="s">
        <v>56</v>
      </c>
      <c r="G20" s="2">
        <v>50000</v>
      </c>
      <c r="H20" s="2">
        <f t="shared" si="0"/>
        <v>28663</v>
      </c>
      <c r="I20" s="24">
        <v>4631</v>
      </c>
      <c r="J20" s="24">
        <v>4280</v>
      </c>
      <c r="K20" s="53">
        <v>4396</v>
      </c>
      <c r="L20" s="24">
        <v>3380</v>
      </c>
      <c r="M20" s="24">
        <v>0</v>
      </c>
      <c r="N20" s="24">
        <v>4200</v>
      </c>
      <c r="O20" s="24">
        <v>450</v>
      </c>
      <c r="P20" s="33"/>
      <c r="Q20" s="33"/>
      <c r="R20" s="33"/>
      <c r="S20" s="33"/>
      <c r="T20" s="33"/>
      <c r="U20" s="5">
        <f t="shared" si="1"/>
        <v>21337</v>
      </c>
      <c r="V20" s="20">
        <f t="shared" si="3"/>
        <v>28663</v>
      </c>
      <c r="W20" s="95" t="s">
        <v>57</v>
      </c>
    </row>
    <row r="21" spans="1:23" x14ac:dyDescent="0.25">
      <c r="A21" s="32">
        <v>1078271334</v>
      </c>
      <c r="B21" s="31">
        <v>4000466223</v>
      </c>
      <c r="C21" s="1">
        <v>1</v>
      </c>
      <c r="D21" s="1" t="s">
        <v>26</v>
      </c>
      <c r="E21" s="1" t="s">
        <v>56</v>
      </c>
      <c r="F21" s="1" t="s">
        <v>56</v>
      </c>
      <c r="G21" s="2">
        <v>35000</v>
      </c>
      <c r="H21" s="2">
        <f t="shared" si="0"/>
        <v>9110</v>
      </c>
      <c r="I21" s="24">
        <v>0</v>
      </c>
      <c r="J21" s="63">
        <v>6367</v>
      </c>
      <c r="K21" s="64">
        <v>3874</v>
      </c>
      <c r="L21" s="24">
        <v>0</v>
      </c>
      <c r="M21" s="24">
        <v>8950</v>
      </c>
      <c r="N21" s="24">
        <v>6699</v>
      </c>
      <c r="O21" s="24">
        <v>0</v>
      </c>
      <c r="P21" s="33"/>
      <c r="Q21" s="33"/>
      <c r="R21" s="33"/>
      <c r="S21" s="33"/>
      <c r="T21" s="33"/>
      <c r="U21" s="5">
        <f t="shared" si="1"/>
        <v>25890</v>
      </c>
      <c r="V21" s="20">
        <f t="shared" si="3"/>
        <v>9110</v>
      </c>
      <c r="W21" s="95" t="s">
        <v>57</v>
      </c>
    </row>
    <row r="22" spans="1:23" x14ac:dyDescent="0.25">
      <c r="A22" s="32">
        <v>1078077828</v>
      </c>
      <c r="B22" s="31">
        <v>4000452527</v>
      </c>
      <c r="C22" s="1">
        <v>1</v>
      </c>
      <c r="D22" s="1" t="s">
        <v>27</v>
      </c>
      <c r="E22" s="1" t="s">
        <v>56</v>
      </c>
      <c r="F22" s="1" t="s">
        <v>56</v>
      </c>
      <c r="G22" s="2">
        <v>4220</v>
      </c>
      <c r="H22" s="2">
        <f t="shared" si="0"/>
        <v>3011.2</v>
      </c>
      <c r="I22" s="24">
        <v>0</v>
      </c>
      <c r="J22" s="24">
        <v>0</v>
      </c>
      <c r="K22" s="53">
        <v>430</v>
      </c>
      <c r="L22" s="24">
        <v>778.8</v>
      </c>
      <c r="M22" s="24">
        <v>0</v>
      </c>
      <c r="N22" s="24">
        <v>0</v>
      </c>
      <c r="O22" s="24">
        <v>0</v>
      </c>
      <c r="P22" s="33"/>
      <c r="Q22" s="33"/>
      <c r="R22" s="33"/>
      <c r="S22" s="33"/>
      <c r="T22" s="33"/>
      <c r="U22" s="5">
        <f t="shared" si="1"/>
        <v>1208.8</v>
      </c>
      <c r="V22" s="20">
        <f t="shared" si="3"/>
        <v>3011.2</v>
      </c>
      <c r="W22" s="95" t="s">
        <v>57</v>
      </c>
    </row>
    <row r="23" spans="1:23" x14ac:dyDescent="0.25">
      <c r="A23" s="32">
        <v>1077766575</v>
      </c>
      <c r="B23" s="31">
        <v>4000451326</v>
      </c>
      <c r="C23" s="1">
        <v>1</v>
      </c>
      <c r="D23" s="1" t="s">
        <v>28</v>
      </c>
      <c r="E23" s="1" t="s">
        <v>56</v>
      </c>
      <c r="F23" s="1" t="s">
        <v>56</v>
      </c>
      <c r="G23" s="2">
        <v>35000</v>
      </c>
      <c r="H23" s="2">
        <f t="shared" si="0"/>
        <v>21407.14</v>
      </c>
      <c r="I23" s="24">
        <v>0</v>
      </c>
      <c r="J23" s="25">
        <v>3788.4</v>
      </c>
      <c r="K23" s="52">
        <v>0</v>
      </c>
      <c r="L23" s="24">
        <v>8068.46</v>
      </c>
      <c r="M23" s="24">
        <v>1736</v>
      </c>
      <c r="N23" s="24">
        <v>0</v>
      </c>
      <c r="O23" s="24">
        <v>0</v>
      </c>
      <c r="P23" s="24"/>
      <c r="Q23" s="25"/>
      <c r="R23" s="24"/>
      <c r="S23" s="26"/>
      <c r="T23" s="27"/>
      <c r="U23" s="5">
        <f t="shared" si="1"/>
        <v>13592.86</v>
      </c>
      <c r="V23" s="20">
        <f t="shared" si="3"/>
        <v>21407.14</v>
      </c>
      <c r="W23" s="95" t="s">
        <v>57</v>
      </c>
    </row>
    <row r="24" spans="1:23" x14ac:dyDescent="0.25">
      <c r="A24" s="32">
        <v>1078125933</v>
      </c>
      <c r="B24" s="31">
        <v>4000453389</v>
      </c>
      <c r="C24" s="1">
        <v>1</v>
      </c>
      <c r="D24" s="1" t="s">
        <v>24</v>
      </c>
      <c r="E24" s="1" t="s">
        <v>56</v>
      </c>
      <c r="F24" s="1" t="s">
        <v>56</v>
      </c>
      <c r="G24" s="2">
        <v>840000</v>
      </c>
      <c r="H24" s="2">
        <f t="shared" si="0"/>
        <v>350804.1391666666</v>
      </c>
      <c r="I24" s="24">
        <v>73610.814166666678</v>
      </c>
      <c r="J24" s="25">
        <v>66388.195833333331</v>
      </c>
      <c r="K24" s="52">
        <v>72813.349166666667</v>
      </c>
      <c r="L24" s="24">
        <v>63617.34</v>
      </c>
      <c r="M24" s="24">
        <v>68119.845833333326</v>
      </c>
      <c r="N24" s="24">
        <v>76121.305833333347</v>
      </c>
      <c r="O24" s="24">
        <v>68525.009999999995</v>
      </c>
      <c r="P24" s="24"/>
      <c r="Q24" s="25"/>
      <c r="R24" s="24"/>
      <c r="S24" s="26"/>
      <c r="T24" s="27"/>
      <c r="U24" s="5">
        <f t="shared" si="1"/>
        <v>489195.8608333334</v>
      </c>
      <c r="V24" s="20">
        <f t="shared" si="3"/>
        <v>350804.1391666666</v>
      </c>
      <c r="W24" s="95" t="s">
        <v>57</v>
      </c>
    </row>
    <row r="25" spans="1:23" x14ac:dyDescent="0.25">
      <c r="A25" s="32">
        <v>1078125933</v>
      </c>
      <c r="B25" s="31">
        <v>4000453389</v>
      </c>
      <c r="C25" s="1">
        <v>2</v>
      </c>
      <c r="D25" s="1" t="s">
        <v>24</v>
      </c>
      <c r="E25" s="1" t="s">
        <v>56</v>
      </c>
      <c r="F25" s="1" t="s">
        <v>56</v>
      </c>
      <c r="G25" s="2">
        <v>45000</v>
      </c>
      <c r="H25" s="2">
        <f t="shared" si="0"/>
        <v>27847.677199999998</v>
      </c>
      <c r="I25" s="24">
        <v>309.55</v>
      </c>
      <c r="J25" s="25">
        <v>0</v>
      </c>
      <c r="K25" s="52">
        <v>309.55</v>
      </c>
      <c r="L25" s="24">
        <v>309.55</v>
      </c>
      <c r="M25" s="24">
        <v>4505.6728000000003</v>
      </c>
      <c r="N25" s="24">
        <v>5401.5</v>
      </c>
      <c r="O25" s="24">
        <v>6316.5</v>
      </c>
      <c r="P25" s="24"/>
      <c r="Q25" s="25"/>
      <c r="R25" s="24"/>
      <c r="S25" s="26"/>
      <c r="T25" s="27"/>
      <c r="U25" s="5">
        <f t="shared" si="1"/>
        <v>17152.322800000002</v>
      </c>
      <c r="V25" s="20">
        <f t="shared" si="3"/>
        <v>27847.677199999998</v>
      </c>
      <c r="W25" s="95" t="s">
        <v>57</v>
      </c>
    </row>
    <row r="26" spans="1:23" x14ac:dyDescent="0.25">
      <c r="A26" s="32">
        <v>1078125933</v>
      </c>
      <c r="B26" s="31">
        <v>4000453389</v>
      </c>
      <c r="C26" s="1">
        <v>3</v>
      </c>
      <c r="D26" s="1" t="s">
        <v>24</v>
      </c>
      <c r="E26" s="1" t="s">
        <v>56</v>
      </c>
      <c r="F26" s="1" t="s">
        <v>56</v>
      </c>
      <c r="G26" s="2">
        <v>15000</v>
      </c>
      <c r="H26" s="2">
        <f t="shared" si="0"/>
        <v>9761.0750000000007</v>
      </c>
      <c r="I26" s="24">
        <v>1232.3399999999999</v>
      </c>
      <c r="J26" s="25">
        <v>607.24</v>
      </c>
      <c r="K26" s="52">
        <v>535.79999999999995</v>
      </c>
      <c r="L26" s="24">
        <v>767.98</v>
      </c>
      <c r="M26" s="24">
        <v>678.68</v>
      </c>
      <c r="N26" s="24">
        <v>839.41499999999996</v>
      </c>
      <c r="O26" s="24">
        <v>577.47</v>
      </c>
      <c r="P26" s="24"/>
      <c r="Q26" s="25"/>
      <c r="R26" s="24"/>
      <c r="S26" s="26"/>
      <c r="T26" s="27"/>
      <c r="U26" s="5">
        <f t="shared" si="1"/>
        <v>5238.9250000000002</v>
      </c>
      <c r="V26" s="20">
        <f t="shared" si="3"/>
        <v>9761.0750000000007</v>
      </c>
      <c r="W26" s="95" t="s">
        <v>57</v>
      </c>
    </row>
    <row r="27" spans="1:23" x14ac:dyDescent="0.25">
      <c r="A27" s="32">
        <v>1078125933</v>
      </c>
      <c r="B27" s="31">
        <v>4000453389</v>
      </c>
      <c r="C27" s="1">
        <v>4</v>
      </c>
      <c r="D27" s="1" t="s">
        <v>24</v>
      </c>
      <c r="E27" s="1" t="s">
        <v>56</v>
      </c>
      <c r="F27" s="1" t="s">
        <v>56</v>
      </c>
      <c r="G27" s="2">
        <v>5000</v>
      </c>
      <c r="H27" s="2">
        <f t="shared" si="0"/>
        <v>4814.3</v>
      </c>
      <c r="I27" s="24">
        <v>0</v>
      </c>
      <c r="J27" s="25">
        <v>0</v>
      </c>
      <c r="K27" s="52">
        <v>0</v>
      </c>
      <c r="L27" s="24">
        <v>0</v>
      </c>
      <c r="M27" s="24">
        <v>185.7</v>
      </c>
      <c r="N27" s="24">
        <v>0</v>
      </c>
      <c r="O27" s="24">
        <v>0</v>
      </c>
      <c r="P27" s="24"/>
      <c r="Q27" s="25"/>
      <c r="R27" s="24"/>
      <c r="S27" s="26"/>
      <c r="T27" s="27"/>
      <c r="U27" s="5">
        <f t="shared" si="1"/>
        <v>185.7</v>
      </c>
      <c r="V27" s="20">
        <f t="shared" si="3"/>
        <v>4814.3</v>
      </c>
      <c r="W27" s="95" t="s">
        <v>57</v>
      </c>
    </row>
    <row r="28" spans="1:23" ht="13.5" customHeight="1" x14ac:dyDescent="0.25">
      <c r="A28" s="32">
        <v>1078125930</v>
      </c>
      <c r="B28" s="31">
        <v>4000453257</v>
      </c>
      <c r="C28" s="1">
        <v>1</v>
      </c>
      <c r="D28" s="1" t="s">
        <v>24</v>
      </c>
      <c r="E28" s="1" t="s">
        <v>56</v>
      </c>
      <c r="F28" s="1" t="s">
        <v>56</v>
      </c>
      <c r="G28" s="2">
        <v>150000</v>
      </c>
      <c r="H28" s="2">
        <f t="shared" si="0"/>
        <v>61493</v>
      </c>
      <c r="I28" s="24">
        <v>13876</v>
      </c>
      <c r="J28" s="25">
        <v>10699</v>
      </c>
      <c r="K28" s="52">
        <v>16995</v>
      </c>
      <c r="L28" s="24">
        <v>10432</v>
      </c>
      <c r="M28" s="24">
        <v>11866</v>
      </c>
      <c r="N28" s="24">
        <v>11357</v>
      </c>
      <c r="O28" s="24">
        <v>13282</v>
      </c>
      <c r="P28" s="24"/>
      <c r="Q28" s="25"/>
      <c r="R28" s="24"/>
      <c r="S28" s="26"/>
      <c r="T28" s="27"/>
      <c r="U28" s="5">
        <f t="shared" si="1"/>
        <v>88507</v>
      </c>
      <c r="V28" s="20">
        <f t="shared" ref="V28:V29" si="4">+G28-U28</f>
        <v>61493</v>
      </c>
      <c r="W28" s="95" t="s">
        <v>57</v>
      </c>
    </row>
    <row r="29" spans="1:23" x14ac:dyDescent="0.25">
      <c r="A29" s="32">
        <v>1078125931</v>
      </c>
      <c r="B29" s="31">
        <v>4000453259</v>
      </c>
      <c r="C29" s="1">
        <v>1</v>
      </c>
      <c r="D29" s="1" t="s">
        <v>24</v>
      </c>
      <c r="E29" s="1" t="s">
        <v>56</v>
      </c>
      <c r="F29" s="1" t="s">
        <v>56</v>
      </c>
      <c r="G29" s="2">
        <v>60000</v>
      </c>
      <c r="H29" s="2">
        <f t="shared" si="0"/>
        <v>14465</v>
      </c>
      <c r="I29" s="24">
        <v>3381</v>
      </c>
      <c r="J29" s="25">
        <v>4977</v>
      </c>
      <c r="K29" s="52">
        <v>6189</v>
      </c>
      <c r="L29" s="24">
        <v>2697</v>
      </c>
      <c r="M29" s="24">
        <v>9822</v>
      </c>
      <c r="N29" s="24">
        <v>9676</v>
      </c>
      <c r="O29" s="24">
        <v>8793</v>
      </c>
      <c r="P29" s="24"/>
      <c r="Q29" s="25"/>
      <c r="R29" s="24"/>
      <c r="S29" s="26"/>
      <c r="T29" s="27"/>
      <c r="U29" s="5">
        <f t="shared" si="1"/>
        <v>45535</v>
      </c>
      <c r="V29" s="20">
        <f t="shared" si="4"/>
        <v>14465</v>
      </c>
      <c r="W29" s="95" t="s">
        <v>57</v>
      </c>
    </row>
    <row r="30" spans="1:23" x14ac:dyDescent="0.25">
      <c r="A30" s="32">
        <v>1077766544</v>
      </c>
      <c r="B30" s="31">
        <v>4000451325</v>
      </c>
      <c r="C30" s="1">
        <v>1</v>
      </c>
      <c r="D30" s="1" t="s">
        <v>28</v>
      </c>
      <c r="E30" s="1" t="s">
        <v>56</v>
      </c>
      <c r="F30" s="1" t="s">
        <v>56</v>
      </c>
      <c r="G30" s="2">
        <v>25000</v>
      </c>
      <c r="H30" s="2">
        <f t="shared" si="0"/>
        <v>13837.9</v>
      </c>
      <c r="I30" s="24">
        <v>0</v>
      </c>
      <c r="J30" s="25">
        <v>0</v>
      </c>
      <c r="K30" s="52">
        <v>0</v>
      </c>
      <c r="L30" s="24">
        <v>935</v>
      </c>
      <c r="M30" s="24">
        <v>0</v>
      </c>
      <c r="N30" s="24">
        <v>0</v>
      </c>
      <c r="O30" s="24">
        <v>10227.1</v>
      </c>
      <c r="P30" s="24"/>
      <c r="Q30" s="25"/>
      <c r="R30" s="24"/>
      <c r="S30" s="26"/>
      <c r="T30" s="27"/>
      <c r="U30" s="5">
        <f t="shared" si="1"/>
        <v>11162.1</v>
      </c>
      <c r="V30" s="20">
        <f t="shared" ref="V30" si="5">+G30-U30</f>
        <v>13837.9</v>
      </c>
      <c r="W30" s="95" t="s">
        <v>57</v>
      </c>
    </row>
    <row r="31" spans="1:23" x14ac:dyDescent="0.25">
      <c r="A31" s="32">
        <v>1077099802</v>
      </c>
      <c r="B31" s="31">
        <v>4000415858</v>
      </c>
      <c r="C31" s="1">
        <v>2</v>
      </c>
      <c r="D31" s="1" t="s">
        <v>31</v>
      </c>
      <c r="E31" s="1" t="s">
        <v>56</v>
      </c>
      <c r="F31" s="1" t="s">
        <v>56</v>
      </c>
      <c r="G31" s="2">
        <f>10000-1679.75</f>
        <v>8320.25</v>
      </c>
      <c r="H31" s="2">
        <f t="shared" si="0"/>
        <v>6320.25</v>
      </c>
      <c r="I31" s="24">
        <v>0</v>
      </c>
      <c r="J31" s="25">
        <v>0</v>
      </c>
      <c r="K31" s="52">
        <v>0</v>
      </c>
      <c r="L31" s="24">
        <v>2000</v>
      </c>
      <c r="M31" s="24">
        <v>0</v>
      </c>
      <c r="N31" s="24" t="s">
        <v>43</v>
      </c>
      <c r="O31" s="24" t="s">
        <v>43</v>
      </c>
      <c r="P31" s="24"/>
      <c r="Q31" s="25"/>
      <c r="R31" s="24"/>
      <c r="S31" s="26"/>
      <c r="T31" s="27"/>
      <c r="U31" s="5">
        <f t="shared" si="1"/>
        <v>2000</v>
      </c>
      <c r="V31" s="20">
        <f t="shared" ref="V31" si="6">+G31-U31</f>
        <v>6320.25</v>
      </c>
      <c r="W31" s="95" t="s">
        <v>57</v>
      </c>
    </row>
    <row r="32" spans="1:23" x14ac:dyDescent="0.25">
      <c r="A32" s="32">
        <v>1078077684</v>
      </c>
      <c r="B32" s="31">
        <v>4000453005</v>
      </c>
      <c r="C32" s="1">
        <v>1</v>
      </c>
      <c r="D32" s="1" t="s">
        <v>33</v>
      </c>
      <c r="E32" s="1" t="s">
        <v>56</v>
      </c>
      <c r="F32" s="1" t="s">
        <v>56</v>
      </c>
      <c r="G32" s="2">
        <v>32863</v>
      </c>
      <c r="H32" s="2">
        <f t="shared" si="0"/>
        <v>0</v>
      </c>
      <c r="I32" s="24">
        <v>0</v>
      </c>
      <c r="J32" s="24">
        <v>0</v>
      </c>
      <c r="K32" s="53">
        <v>8863</v>
      </c>
      <c r="L32" s="24">
        <v>0</v>
      </c>
      <c r="M32" s="24">
        <v>0</v>
      </c>
      <c r="N32" s="24">
        <v>24000</v>
      </c>
      <c r="O32" s="24">
        <v>0</v>
      </c>
      <c r="P32" s="33"/>
      <c r="Q32" s="33"/>
      <c r="R32" s="33"/>
      <c r="S32" s="33"/>
      <c r="T32" s="33"/>
      <c r="U32" s="5">
        <f t="shared" si="1"/>
        <v>32863</v>
      </c>
      <c r="V32" s="20">
        <f t="shared" ref="V32" si="7">+G32-U32</f>
        <v>0</v>
      </c>
      <c r="W32" s="95" t="s">
        <v>57</v>
      </c>
    </row>
    <row r="33" spans="1:23" x14ac:dyDescent="0.25">
      <c r="A33" s="32">
        <v>1078230443</v>
      </c>
      <c r="B33" s="31">
        <v>4000455949</v>
      </c>
      <c r="C33" s="1">
        <v>1</v>
      </c>
      <c r="D33" s="1" t="s">
        <v>35</v>
      </c>
      <c r="E33" s="1" t="s">
        <v>56</v>
      </c>
      <c r="F33" s="1" t="s">
        <v>56</v>
      </c>
      <c r="G33" s="2">
        <v>20000</v>
      </c>
      <c r="H33" s="2">
        <f t="shared" si="0"/>
        <v>11528</v>
      </c>
      <c r="I33" s="24">
        <v>720</v>
      </c>
      <c r="J33" s="24">
        <v>690</v>
      </c>
      <c r="K33" s="53">
        <v>864</v>
      </c>
      <c r="L33" s="24">
        <v>0</v>
      </c>
      <c r="M33" s="24">
        <v>5352</v>
      </c>
      <c r="N33" s="24">
        <v>846</v>
      </c>
      <c r="O33" s="24">
        <v>0</v>
      </c>
      <c r="P33" s="33"/>
      <c r="Q33" s="33"/>
      <c r="R33" s="33"/>
      <c r="S33" s="33"/>
      <c r="T33" s="33"/>
      <c r="U33" s="5">
        <f t="shared" si="1"/>
        <v>8472</v>
      </c>
      <c r="V33" s="20">
        <f t="shared" ref="V33" si="8">+G33-U33</f>
        <v>11528</v>
      </c>
      <c r="W33" s="95" t="s">
        <v>57</v>
      </c>
    </row>
    <row r="34" spans="1:23" x14ac:dyDescent="0.25">
      <c r="A34" s="32">
        <v>1078135191</v>
      </c>
      <c r="B34" s="31">
        <v>4000453394</v>
      </c>
      <c r="C34" s="1">
        <v>1</v>
      </c>
      <c r="D34" s="1" t="s">
        <v>34</v>
      </c>
      <c r="E34" s="1" t="s">
        <v>56</v>
      </c>
      <c r="F34" s="1" t="s">
        <v>56</v>
      </c>
      <c r="G34" s="2">
        <v>100000</v>
      </c>
      <c r="H34" s="2">
        <f t="shared" si="0"/>
        <v>34000</v>
      </c>
      <c r="I34" s="24">
        <v>9000</v>
      </c>
      <c r="J34" s="24">
        <v>9000</v>
      </c>
      <c r="K34" s="53">
        <v>10000</v>
      </c>
      <c r="L34" s="24">
        <v>9000</v>
      </c>
      <c r="M34" s="24">
        <v>9000</v>
      </c>
      <c r="N34" s="24">
        <v>9000</v>
      </c>
      <c r="O34" s="24">
        <v>11000</v>
      </c>
      <c r="P34" s="33"/>
      <c r="Q34" s="33"/>
      <c r="R34" s="33"/>
      <c r="S34" s="33"/>
      <c r="T34" s="33"/>
      <c r="U34" s="5">
        <f t="shared" si="1"/>
        <v>66000</v>
      </c>
      <c r="V34" s="20">
        <f t="shared" ref="V34" si="9">+G34-U34</f>
        <v>34000</v>
      </c>
      <c r="W34" s="95" t="s">
        <v>57</v>
      </c>
    </row>
    <row r="35" spans="1:23" x14ac:dyDescent="0.25">
      <c r="A35" s="32">
        <v>1078335156</v>
      </c>
      <c r="B35" s="31">
        <v>4000453695</v>
      </c>
      <c r="C35" s="1">
        <v>1</v>
      </c>
      <c r="D35" s="1" t="s">
        <v>40</v>
      </c>
      <c r="E35" s="1" t="s">
        <v>56</v>
      </c>
      <c r="F35" s="1" t="s">
        <v>56</v>
      </c>
      <c r="G35" s="2">
        <v>33603</v>
      </c>
      <c r="H35" s="2">
        <f t="shared" si="0"/>
        <v>0</v>
      </c>
      <c r="I35" s="24">
        <f>G35/52*4</f>
        <v>2584.8461538461538</v>
      </c>
      <c r="J35" s="24">
        <v>2584.8461538461538</v>
      </c>
      <c r="K35" s="53">
        <f>G35/52*5</f>
        <v>3231.0576923076924</v>
      </c>
      <c r="L35" s="24">
        <v>2584.8461538461538</v>
      </c>
      <c r="M35" s="24">
        <v>2584.8461538461538</v>
      </c>
      <c r="N35" s="24">
        <v>3231.0576923076924</v>
      </c>
      <c r="O35" s="24">
        <v>2584.8461538461538</v>
      </c>
      <c r="P35" s="24">
        <v>2584.8461538461538</v>
      </c>
      <c r="Q35" s="24">
        <v>3231.0576923076924</v>
      </c>
      <c r="R35" s="24">
        <v>2584.8461538461538</v>
      </c>
      <c r="S35" s="24">
        <v>2584.8461538461538</v>
      </c>
      <c r="T35" s="24">
        <v>3231.0576923076924</v>
      </c>
      <c r="U35" s="5">
        <f t="shared" si="1"/>
        <v>33602.999999999993</v>
      </c>
      <c r="V35" s="20">
        <f t="shared" ref="V35" si="10">+G35-U35</f>
        <v>0</v>
      </c>
      <c r="W35" s="95" t="s">
        <v>57</v>
      </c>
    </row>
    <row r="36" spans="1:23" x14ac:dyDescent="0.25">
      <c r="A36" s="32">
        <v>1078785563</v>
      </c>
      <c r="B36" s="31">
        <v>4000456861</v>
      </c>
      <c r="C36" s="1">
        <v>1</v>
      </c>
      <c r="D36" s="1" t="s">
        <v>35</v>
      </c>
      <c r="E36" s="1" t="s">
        <v>56</v>
      </c>
      <c r="F36" s="1" t="s">
        <v>56</v>
      </c>
      <c r="G36" s="2">
        <v>58722</v>
      </c>
      <c r="H36" s="2">
        <f t="shared" si="0"/>
        <v>48935</v>
      </c>
      <c r="I36" s="24" t="s">
        <v>43</v>
      </c>
      <c r="J36" s="24" t="s">
        <v>43</v>
      </c>
      <c r="K36" s="53">
        <v>0</v>
      </c>
      <c r="L36" s="24">
        <v>0</v>
      </c>
      <c r="M36" s="24">
        <v>0</v>
      </c>
      <c r="N36" s="24">
        <v>0</v>
      </c>
      <c r="O36" s="24">
        <v>9787</v>
      </c>
      <c r="P36" s="24"/>
      <c r="Q36" s="24"/>
      <c r="R36" s="24"/>
      <c r="S36" s="24"/>
      <c r="T36" s="24"/>
      <c r="U36" s="5">
        <f t="shared" si="1"/>
        <v>9787</v>
      </c>
      <c r="V36" s="20">
        <f t="shared" ref="V36" si="11">+G36-U36</f>
        <v>48935</v>
      </c>
      <c r="W36" s="95" t="s">
        <v>57</v>
      </c>
    </row>
    <row r="37" spans="1:23" x14ac:dyDescent="0.25">
      <c r="A37" s="32">
        <v>1078774844</v>
      </c>
      <c r="B37" s="31">
        <v>4000456567</v>
      </c>
      <c r="C37" s="1">
        <v>1</v>
      </c>
      <c r="D37" s="1" t="s">
        <v>35</v>
      </c>
      <c r="E37" s="1" t="s">
        <v>56</v>
      </c>
      <c r="F37" s="1" t="s">
        <v>56</v>
      </c>
      <c r="G37" s="2">
        <v>10000</v>
      </c>
      <c r="H37" s="2">
        <f t="shared" si="0"/>
        <v>6397.07</v>
      </c>
      <c r="I37" s="24" t="s">
        <v>43</v>
      </c>
      <c r="J37" s="33" t="s">
        <v>43</v>
      </c>
      <c r="K37" s="53">
        <v>0</v>
      </c>
      <c r="L37" s="24">
        <v>0</v>
      </c>
      <c r="M37" s="24">
        <v>0</v>
      </c>
      <c r="N37" s="24">
        <v>3602.93</v>
      </c>
      <c r="O37" s="24">
        <v>0</v>
      </c>
      <c r="P37" s="24"/>
      <c r="Q37" s="24"/>
      <c r="R37" s="24"/>
      <c r="S37" s="24"/>
      <c r="T37" s="24"/>
      <c r="U37" s="5">
        <f t="shared" si="1"/>
        <v>3602.93</v>
      </c>
      <c r="V37" s="20">
        <f t="shared" ref="V37" si="12">+G37-U37</f>
        <v>6397.07</v>
      </c>
      <c r="W37" s="95" t="s">
        <v>57</v>
      </c>
    </row>
    <row r="38" spans="1:23" x14ac:dyDescent="0.25">
      <c r="A38" s="32">
        <v>1078796514</v>
      </c>
      <c r="B38" s="31">
        <v>4000456648</v>
      </c>
      <c r="C38" s="1">
        <v>1</v>
      </c>
      <c r="D38" s="1" t="s">
        <v>35</v>
      </c>
      <c r="E38" s="1" t="s">
        <v>56</v>
      </c>
      <c r="F38" s="1" t="s">
        <v>56</v>
      </c>
      <c r="G38" s="2">
        <v>10000</v>
      </c>
      <c r="H38" s="2">
        <f t="shared" si="0"/>
        <v>4423.7</v>
      </c>
      <c r="I38" s="24" t="s">
        <v>43</v>
      </c>
      <c r="J38" s="33" t="s">
        <v>43</v>
      </c>
      <c r="K38" s="53">
        <v>1171.4000000000001</v>
      </c>
      <c r="L38" s="24">
        <v>2894.9</v>
      </c>
      <c r="M38" s="24">
        <v>0</v>
      </c>
      <c r="N38" s="24">
        <v>100</v>
      </c>
      <c r="O38" s="24">
        <v>1410</v>
      </c>
      <c r="P38" s="24"/>
      <c r="Q38" s="24"/>
      <c r="R38" s="24"/>
      <c r="S38" s="24"/>
      <c r="T38" s="24"/>
      <c r="U38" s="5">
        <f t="shared" si="1"/>
        <v>5576.3</v>
      </c>
      <c r="V38" s="20">
        <f t="shared" ref="V38" si="13">+G38-U38</f>
        <v>4423.7</v>
      </c>
      <c r="W38" s="95" t="s">
        <v>57</v>
      </c>
    </row>
    <row r="39" spans="1:23" x14ac:dyDescent="0.25">
      <c r="A39" s="32">
        <v>1079660004</v>
      </c>
      <c r="B39" s="31">
        <v>4000461998</v>
      </c>
      <c r="C39" s="1">
        <v>1</v>
      </c>
      <c r="D39" s="1" t="s">
        <v>31</v>
      </c>
      <c r="E39" s="1" t="s">
        <v>56</v>
      </c>
      <c r="F39" s="1" t="s">
        <v>56</v>
      </c>
      <c r="G39" s="2">
        <v>10000</v>
      </c>
      <c r="H39" s="2">
        <f t="shared" si="0"/>
        <v>5476</v>
      </c>
      <c r="I39" s="24" t="s">
        <v>43</v>
      </c>
      <c r="J39" s="24" t="s">
        <v>43</v>
      </c>
      <c r="K39" s="24" t="s">
        <v>43</v>
      </c>
      <c r="L39" s="24" t="s">
        <v>43</v>
      </c>
      <c r="M39" s="24">
        <v>1000</v>
      </c>
      <c r="N39" s="24">
        <v>2500</v>
      </c>
      <c r="O39" s="24">
        <v>1024</v>
      </c>
      <c r="P39" s="24"/>
      <c r="Q39" s="24"/>
      <c r="R39" s="24"/>
      <c r="S39" s="24"/>
      <c r="T39" s="24"/>
      <c r="U39" s="5">
        <f t="shared" si="1"/>
        <v>4524</v>
      </c>
      <c r="V39" s="20">
        <f t="shared" ref="V39" si="14">+G39-U39</f>
        <v>5476</v>
      </c>
      <c r="W39" s="95" t="s">
        <v>57</v>
      </c>
    </row>
    <row r="40" spans="1:23" x14ac:dyDescent="0.25">
      <c r="O40" s="24"/>
    </row>
    <row r="41" spans="1:23" x14ac:dyDescent="0.25">
      <c r="O41" s="24"/>
    </row>
    <row r="101" spans="1:21" x14ac:dyDescent="0.25">
      <c r="A101" s="15"/>
      <c r="B101" s="15"/>
      <c r="C101" s="15"/>
      <c r="D101" s="15"/>
      <c r="E101" s="3" t="s">
        <v>51</v>
      </c>
      <c r="F101" s="13"/>
    </row>
    <row r="102" spans="1:21" x14ac:dyDescent="0.25">
      <c r="A102" s="15"/>
      <c r="B102" s="15"/>
      <c r="C102" s="15"/>
      <c r="D102" s="15"/>
      <c r="E102" s="3" t="s">
        <v>52</v>
      </c>
      <c r="F102" s="13"/>
    </row>
    <row r="103" spans="1:21" x14ac:dyDescent="0.25">
      <c r="E103" s="68" t="s">
        <v>53</v>
      </c>
    </row>
    <row r="105" spans="1:21" ht="225" customHeight="1" x14ac:dyDescent="0.25">
      <c r="A105" s="15"/>
      <c r="E105" s="67" t="s">
        <v>55</v>
      </c>
      <c r="F105" s="67"/>
      <c r="G105" s="67"/>
      <c r="H105" s="69"/>
      <c r="I105" s="69"/>
      <c r="J105" s="69"/>
      <c r="K105" s="69"/>
      <c r="L105" s="69"/>
      <c r="M105" s="69"/>
      <c r="N105" s="69"/>
      <c r="O105" s="69"/>
      <c r="P105" s="69"/>
      <c r="Q105" s="69"/>
      <c r="R105" s="69"/>
      <c r="S105" s="69"/>
      <c r="T105" s="69"/>
      <c r="U105" s="67"/>
    </row>
  </sheetData>
  <autoFilter ref="A3:V39">
    <sortState ref="A4:V45">
      <sortCondition ref="D4:D45"/>
    </sortState>
  </autoFilter>
  <sortState ref="A4:V43">
    <sortCondition ref="D4:D43"/>
  </sortState>
  <conditionalFormatting sqref="H2:H3 H37:H100 H104 H106:H1048576">
    <cfRule type="cellIs" dxfId="13" priority="62" operator="lessThan">
      <formula>0</formula>
    </cfRule>
  </conditionalFormatting>
  <conditionalFormatting sqref="H4:H7">
    <cfRule type="cellIs" dxfId="12" priority="24" operator="lessThan">
      <formula>0</formula>
    </cfRule>
  </conditionalFormatting>
  <conditionalFormatting sqref="H8">
    <cfRule type="cellIs" dxfId="11" priority="20" operator="lessThan">
      <formula>0</formula>
    </cfRule>
  </conditionalFormatting>
  <conditionalFormatting sqref="H9">
    <cfRule type="cellIs" dxfId="10" priority="19" operator="lessThan">
      <formula>0</formula>
    </cfRule>
  </conditionalFormatting>
  <conditionalFormatting sqref="H10:H18">
    <cfRule type="cellIs" dxfId="9" priority="18" operator="lessThan">
      <formula>0</formula>
    </cfRule>
  </conditionalFormatting>
  <conditionalFormatting sqref="H19:H21">
    <cfRule type="cellIs" dxfId="8" priority="17" operator="lessThan">
      <formula>0</formula>
    </cfRule>
  </conditionalFormatting>
  <conditionalFormatting sqref="H22">
    <cfRule type="cellIs" dxfId="7" priority="16" operator="lessThan">
      <formula>0</formula>
    </cfRule>
  </conditionalFormatting>
  <conditionalFormatting sqref="H23:H27">
    <cfRule type="cellIs" dxfId="6" priority="15" operator="lessThan">
      <formula>0</formula>
    </cfRule>
  </conditionalFormatting>
  <conditionalFormatting sqref="H28">
    <cfRule type="cellIs" dxfId="5" priority="12" operator="lessThan">
      <formula>0</formula>
    </cfRule>
  </conditionalFormatting>
  <conditionalFormatting sqref="H29">
    <cfRule type="cellIs" dxfId="4" priority="11" operator="lessThan">
      <formula>0</formula>
    </cfRule>
  </conditionalFormatting>
  <conditionalFormatting sqref="H30:H32">
    <cfRule type="cellIs" dxfId="3" priority="10" operator="lessThan">
      <formula>0</formula>
    </cfRule>
  </conditionalFormatting>
  <conditionalFormatting sqref="H33">
    <cfRule type="cellIs" dxfId="2" priority="7" operator="lessThan">
      <formula>0</formula>
    </cfRule>
  </conditionalFormatting>
  <conditionalFormatting sqref="H34">
    <cfRule type="cellIs" dxfId="1" priority="6" operator="lessThan">
      <formula>0</formula>
    </cfRule>
  </conditionalFormatting>
  <conditionalFormatting sqref="H35:H36">
    <cfRule type="cellIs" dxfId="0" priority="5" operator="less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
  <sheetViews>
    <sheetView workbookViewId="0"/>
  </sheetViews>
  <sheetFormatPr defaultRowHeight="15" x14ac:dyDescent="0.25"/>
  <sheetData/>
  <pageMargins left="0.7" right="0.7" top="0.75" bottom="0.75" header="0.3" footer="0.3"/>
  <customProperties>
    <customPr name="DCFIdentifier"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2"/>
  <sheetViews>
    <sheetView workbookViewId="0"/>
  </sheetViews>
  <sheetFormatPr defaultRowHeight="15" x14ac:dyDescent="0.25"/>
  <sheetData>
    <row r="1" spans="1:7" x14ac:dyDescent="0.25">
      <c r="A1" t="s">
        <v>7</v>
      </c>
      <c r="B1" t="s">
        <v>8</v>
      </c>
      <c r="C1" t="s">
        <v>9</v>
      </c>
      <c r="D1" t="s">
        <v>10</v>
      </c>
      <c r="E1" t="s">
        <v>11</v>
      </c>
      <c r="F1" t="s">
        <v>12</v>
      </c>
      <c r="G1" t="s">
        <v>13</v>
      </c>
    </row>
    <row r="2" spans="1:7" x14ac:dyDescent="0.25">
      <c r="A2" t="s">
        <v>14</v>
      </c>
      <c r="B2" t="s">
        <v>15</v>
      </c>
      <c r="C2" t="s">
        <v>16</v>
      </c>
      <c r="D2" t="s">
        <v>17</v>
      </c>
      <c r="E2" t="s">
        <v>18</v>
      </c>
      <c r="F2">
        <v>10</v>
      </c>
      <c r="G2" t="s">
        <v>19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FAB</vt:lpstr>
      <vt:lpstr>FACILITIES</vt:lpstr>
      <vt:lpstr>Classified as UnClassified</vt:lpstr>
    </vt:vector>
  </TitlesOfParts>
  <Company>STMicroelectronics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ludovic fourel</dc:creator>
  <cp:lastModifiedBy>Oriane MERCIER</cp:lastModifiedBy>
  <dcterms:created xsi:type="dcterms:W3CDTF">2012-01-05T10:21:55Z</dcterms:created>
  <dcterms:modified xsi:type="dcterms:W3CDTF">2016-08-22T09:43:12Z</dcterms:modified>
</cp:coreProperties>
</file>