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Logiciel ANNIE\Planning-Med\"/>
    </mc:Choice>
  </mc:AlternateContent>
  <bookViews>
    <workbookView xWindow="0" yWindow="0" windowWidth="23040" windowHeight="8805" activeTab="2"/>
  </bookViews>
  <sheets>
    <sheet name="Setup" sheetId="1" r:id="rId1"/>
    <sheet name="Personnel" sheetId="2" r:id="rId2"/>
    <sheet name="P1" sheetId="3" r:id="rId3"/>
  </sheets>
  <definedNames>
    <definedName name="année">Setup!$C$1</definedName>
    <definedName name="code">Setup!$I$4:$I$11</definedName>
    <definedName name="Effectif_minimum">Setup!$I$4:$I$11</definedName>
    <definedName name="fonction">Tab_Fonction[Fonction]</definedName>
    <definedName name="joursférié">Tab_férié[Date]</definedName>
    <definedName name="Personnel">TabPersonnel[Personnel]</definedName>
    <definedName name="PersonnelP1">TabPersonnelP1[Personnel]</definedName>
    <definedName name="_xlnm.Print_Area" localSheetId="2">'P1'!$AI$4:$BA$47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3" l="1"/>
  <c r="M3" i="3"/>
  <c r="BC7" i="3"/>
  <c r="BC8" i="3"/>
  <c r="BC9" i="3"/>
  <c r="BU9" i="3" l="1"/>
  <c r="BU10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4" i="3"/>
  <c r="BU32" i="3"/>
  <c r="BU34" i="3"/>
  <c r="BU39" i="3"/>
  <c r="BU42" i="3"/>
  <c r="BT9" i="3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4" i="3"/>
  <c r="BT32" i="3"/>
  <c r="BT34" i="3"/>
  <c r="BT39" i="3"/>
  <c r="BT42" i="3"/>
  <c r="BS9" i="3"/>
  <c r="BS10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4" i="3"/>
  <c r="BS32" i="3"/>
  <c r="BS34" i="3"/>
  <c r="BS39" i="3"/>
  <c r="BS42" i="3"/>
  <c r="BR9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4" i="3"/>
  <c r="BR32" i="3"/>
  <c r="BR34" i="3"/>
  <c r="BR39" i="3"/>
  <c r="BR42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4" i="3"/>
  <c r="BQ32" i="3"/>
  <c r="BQ34" i="3"/>
  <c r="BQ39" i="3"/>
  <c r="BQ42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4" i="3"/>
  <c r="BP32" i="3"/>
  <c r="BP34" i="3"/>
  <c r="BP39" i="3"/>
  <c r="BP42" i="3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4" i="3"/>
  <c r="BO32" i="3"/>
  <c r="BO34" i="3"/>
  <c r="BO39" i="3"/>
  <c r="BO42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4" i="3"/>
  <c r="BN32" i="3"/>
  <c r="BN34" i="3"/>
  <c r="BN39" i="3"/>
  <c r="BN42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4" i="3"/>
  <c r="BM32" i="3"/>
  <c r="BM34" i="3"/>
  <c r="BM39" i="3"/>
  <c r="BM42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4" i="3"/>
  <c r="BL32" i="3"/>
  <c r="BL34" i="3"/>
  <c r="BL39" i="3"/>
  <c r="BL42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4" i="3"/>
  <c r="BK32" i="3"/>
  <c r="BK34" i="3"/>
  <c r="BK39" i="3"/>
  <c r="BK42" i="3"/>
  <c r="BJ9" i="3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4" i="3"/>
  <c r="BJ32" i="3"/>
  <c r="BJ34" i="3"/>
  <c r="BJ39" i="3"/>
  <c r="BJ42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4" i="3"/>
  <c r="BI32" i="3"/>
  <c r="BI34" i="3"/>
  <c r="BI39" i="3"/>
  <c r="BI42" i="3"/>
  <c r="BH9" i="3"/>
  <c r="BH10" i="3"/>
  <c r="BH11" i="3"/>
  <c r="BH12" i="3"/>
  <c r="BH13" i="3"/>
  <c r="BH14" i="3"/>
  <c r="BH15" i="3"/>
  <c r="BH16" i="3"/>
  <c r="BH17" i="3"/>
  <c r="BH18" i="3"/>
  <c r="BH19" i="3"/>
  <c r="BH20" i="3"/>
  <c r="BH21" i="3"/>
  <c r="BH22" i="3"/>
  <c r="BH24" i="3"/>
  <c r="BH32" i="3"/>
  <c r="BH34" i="3"/>
  <c r="BH39" i="3"/>
  <c r="BH42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4" i="3"/>
  <c r="BG32" i="3"/>
  <c r="BG34" i="3"/>
  <c r="BG39" i="3"/>
  <c r="BG42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4" i="3"/>
  <c r="BF32" i="3"/>
  <c r="BF34" i="3"/>
  <c r="BF39" i="3"/>
  <c r="BF42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4" i="3"/>
  <c r="BE32" i="3"/>
  <c r="BE34" i="3"/>
  <c r="BE39" i="3"/>
  <c r="BE42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4" i="3"/>
  <c r="BD32" i="3"/>
  <c r="BD34" i="3"/>
  <c r="BD39" i="3"/>
  <c r="BD42" i="3"/>
  <c r="BD7" i="3"/>
  <c r="AS6" i="3"/>
  <c r="AS14" i="3" s="1"/>
  <c r="AP4" i="3"/>
  <c r="AZ6" i="3"/>
  <c r="AZ19" i="3" s="1"/>
  <c r="AY6" i="3"/>
  <c r="AY11" i="3" s="1"/>
  <c r="AX6" i="3"/>
  <c r="AX28" i="3" s="1"/>
  <c r="BR28" i="3" s="1"/>
  <c r="AW6" i="3"/>
  <c r="AW33" i="3" s="1"/>
  <c r="BQ33" i="3" s="1"/>
  <c r="AV6" i="3"/>
  <c r="AV36" i="3" s="1"/>
  <c r="BP36" i="3" s="1"/>
  <c r="AU6" i="3"/>
  <c r="AU44" i="3" s="1"/>
  <c r="BO44" i="3" s="1"/>
  <c r="A48" i="3"/>
  <c r="BD6" i="3" s="1"/>
  <c r="A49" i="3"/>
  <c r="BE6" i="3" s="1"/>
  <c r="A50" i="3"/>
  <c r="A51" i="3"/>
  <c r="BG6" i="3" s="1"/>
  <c r="A52" i="3"/>
  <c r="AN6" i="3" s="1"/>
  <c r="A53" i="3"/>
  <c r="AO6" i="3" s="1"/>
  <c r="AO27" i="3" s="1"/>
  <c r="BI27" i="3" s="1"/>
  <c r="A54" i="3"/>
  <c r="BJ6" i="3" s="1"/>
  <c r="A55" i="3"/>
  <c r="I55" i="3" s="1"/>
  <c r="A56" i="3"/>
  <c r="M56" i="3" s="1"/>
  <c r="B56" i="3"/>
  <c r="B48" i="3"/>
  <c r="B49" i="3"/>
  <c r="B50" i="3"/>
  <c r="B51" i="3"/>
  <c r="B52" i="3"/>
  <c r="B53" i="3"/>
  <c r="B54" i="3"/>
  <c r="B55" i="3"/>
  <c r="AK6" i="3" l="1"/>
  <c r="AP6" i="3"/>
  <c r="AQ6" i="3"/>
  <c r="BH6" i="3"/>
  <c r="BQ6" i="3"/>
  <c r="BR6" i="3"/>
  <c r="AJ6" i="3"/>
  <c r="AR6" i="3"/>
  <c r="BS6" i="3"/>
  <c r="BK6" i="3"/>
  <c r="BT6" i="3"/>
  <c r="AL6" i="3"/>
  <c r="BL6" i="3"/>
  <c r="AM6" i="3"/>
  <c r="AM22" i="3" s="1"/>
  <c r="BM6" i="3"/>
  <c r="BI6" i="3"/>
  <c r="AF56" i="3"/>
  <c r="AV8" i="3"/>
  <c r="BP8" i="3" s="1"/>
  <c r="BF6" i="3"/>
  <c r="BO6" i="3"/>
  <c r="L56" i="3"/>
  <c r="BP6" i="3"/>
  <c r="AS23" i="3"/>
  <c r="BM23" i="3" s="1"/>
  <c r="AS17" i="3"/>
  <c r="AS9" i="3"/>
  <c r="AS32" i="3"/>
  <c r="AS30" i="3"/>
  <c r="BM30" i="3" s="1"/>
  <c r="AS10" i="3"/>
  <c r="AS46" i="3"/>
  <c r="BM46" i="3" s="1"/>
  <c r="AS21" i="3"/>
  <c r="AS39" i="3"/>
  <c r="AS18" i="3"/>
  <c r="AS38" i="3"/>
  <c r="BM38" i="3" s="1"/>
  <c r="AS15" i="3"/>
  <c r="AS7" i="3"/>
  <c r="BM7" i="3" s="1"/>
  <c r="AS37" i="3"/>
  <c r="BM37" i="3" s="1"/>
  <c r="AP43" i="3"/>
  <c r="BJ43" i="3" s="1"/>
  <c r="AO44" i="3"/>
  <c r="BI44" i="3" s="1"/>
  <c r="AO19" i="3"/>
  <c r="AO41" i="3"/>
  <c r="BI41" i="3" s="1"/>
  <c r="AO26" i="3"/>
  <c r="BI26" i="3" s="1"/>
  <c r="AO11" i="3"/>
  <c r="AO8" i="3"/>
  <c r="BI8" i="3" s="1"/>
  <c r="AN23" i="3"/>
  <c r="BH23" i="3" s="1"/>
  <c r="AM30" i="3"/>
  <c r="BG30" i="3" s="1"/>
  <c r="AM45" i="3"/>
  <c r="BG45" i="3" s="1"/>
  <c r="AL43" i="3"/>
  <c r="BF43" i="3" s="1"/>
  <c r="AJ45" i="3"/>
  <c r="BD45" i="3" s="1"/>
  <c r="AJ25" i="3"/>
  <c r="BD25" i="3" s="1"/>
  <c r="AJ23" i="3"/>
  <c r="BD23" i="3" s="1"/>
  <c r="AJ30" i="3"/>
  <c r="BD30" i="3" s="1"/>
  <c r="AJ13" i="3"/>
  <c r="AJ33" i="3"/>
  <c r="BD33" i="3" s="1"/>
  <c r="AJ44" i="3"/>
  <c r="BD44" i="3" s="1"/>
  <c r="AJ40" i="3"/>
  <c r="BD40" i="3" s="1"/>
  <c r="AJ37" i="3"/>
  <c r="BD37" i="3" s="1"/>
  <c r="AJ15" i="3"/>
  <c r="AZ42" i="3"/>
  <c r="AZ26" i="3"/>
  <c r="BT26" i="3" s="1"/>
  <c r="AX11" i="3"/>
  <c r="AP35" i="3"/>
  <c r="BJ35" i="3" s="1"/>
  <c r="AB56" i="3"/>
  <c r="AZ7" i="3"/>
  <c r="BT7" i="3" s="1"/>
  <c r="AJ10" i="3"/>
  <c r="AS11" i="3"/>
  <c r="AJ14" i="3"/>
  <c r="AJ24" i="3"/>
  <c r="AJ35" i="3"/>
  <c r="BD35" i="3" s="1"/>
  <c r="AJ46" i="3"/>
  <c r="BD46" i="3" s="1"/>
  <c r="AL44" i="3"/>
  <c r="BF44" i="3" s="1"/>
  <c r="AL39" i="3"/>
  <c r="AS34" i="3"/>
  <c r="AO30" i="3"/>
  <c r="BI30" i="3" s="1"/>
  <c r="AS26" i="3"/>
  <c r="BM26" i="3" s="1"/>
  <c r="AL22" i="3"/>
  <c r="AL15" i="3"/>
  <c r="AZ40" i="3"/>
  <c r="BT40" i="3" s="1"/>
  <c r="AZ24" i="3"/>
  <c r="AP33" i="3"/>
  <c r="BJ33" i="3" s="1"/>
  <c r="AZ37" i="3"/>
  <c r="BT37" i="3" s="1"/>
  <c r="AZ20" i="3"/>
  <c r="H56" i="3"/>
  <c r="AP9" i="3"/>
  <c r="AW7" i="3"/>
  <c r="BQ7" i="3" s="1"/>
  <c r="AL10" i="3"/>
  <c r="AL11" i="3"/>
  <c r="AJ16" i="3"/>
  <c r="AJ27" i="3"/>
  <c r="BD27" i="3" s="1"/>
  <c r="AJ38" i="3"/>
  <c r="BD38" i="3" s="1"/>
  <c r="AL46" i="3"/>
  <c r="BF46" i="3" s="1"/>
  <c r="AS42" i="3"/>
  <c r="AO38" i="3"/>
  <c r="BI38" i="3" s="1"/>
  <c r="AO33" i="3"/>
  <c r="BI33" i="3" s="1"/>
  <c r="AS29" i="3"/>
  <c r="BM29" i="3" s="1"/>
  <c r="AL25" i="3"/>
  <c r="BF25" i="3" s="1"/>
  <c r="AP21" i="3"/>
  <c r="AO14" i="3"/>
  <c r="AZ36" i="3"/>
  <c r="BT36" i="3" s="1"/>
  <c r="AZ18" i="3"/>
  <c r="AO9" i="3"/>
  <c r="AS8" i="3"/>
  <c r="BM8" i="3" s="1"/>
  <c r="AV10" i="3"/>
  <c r="AO12" i="3"/>
  <c r="AJ17" i="3"/>
  <c r="AJ29" i="3"/>
  <c r="BD29" i="3" s="1"/>
  <c r="AJ39" i="3"/>
  <c r="AS45" i="3"/>
  <c r="BM45" i="3" s="1"/>
  <c r="AO42" i="3"/>
  <c r="AL38" i="3"/>
  <c r="BF38" i="3" s="1"/>
  <c r="AL33" i="3"/>
  <c r="BF33" i="3" s="1"/>
  <c r="AM29" i="3"/>
  <c r="BG29" i="3" s="1"/>
  <c r="AS24" i="3"/>
  <c r="AL21" i="3"/>
  <c r="AL14" i="3"/>
  <c r="AZ34" i="3"/>
  <c r="AX18" i="3"/>
  <c r="AZ10" i="3"/>
  <c r="AX46" i="3"/>
  <c r="BR46" i="3" s="1"/>
  <c r="AZ32" i="3"/>
  <c r="AZ16" i="3"/>
  <c r="BA16" i="3" s="1"/>
  <c r="AL7" i="3"/>
  <c r="BF7" i="3" s="1"/>
  <c r="AZ9" i="3"/>
  <c r="AJ11" i="3"/>
  <c r="AS13" i="3"/>
  <c r="AJ21" i="3"/>
  <c r="AJ31" i="3"/>
  <c r="BD31" i="3" s="1"/>
  <c r="AJ41" i="3"/>
  <c r="BD41" i="3" s="1"/>
  <c r="AL45" i="3"/>
  <c r="BF45" i="3" s="1"/>
  <c r="AL41" i="3"/>
  <c r="BF41" i="3" s="1"/>
  <c r="AL37" i="3"/>
  <c r="BF37" i="3" s="1"/>
  <c r="AS31" i="3"/>
  <c r="BM31" i="3" s="1"/>
  <c r="AL28" i="3"/>
  <c r="BF28" i="3" s="1"/>
  <c r="AL23" i="3"/>
  <c r="BF23" i="3" s="1"/>
  <c r="AL17" i="3"/>
  <c r="AZ45" i="3"/>
  <c r="BT45" i="3" s="1"/>
  <c r="AZ29" i="3"/>
  <c r="BT29" i="3" s="1"/>
  <c r="AV14" i="3"/>
  <c r="AX7" i="3"/>
  <c r="BR7" i="3" s="1"/>
  <c r="D56" i="3"/>
  <c r="AO7" i="3"/>
  <c r="BI7" i="3" s="1"/>
  <c r="AV9" i="3"/>
  <c r="AJ12" i="3"/>
  <c r="AZ11" i="3"/>
  <c r="AJ22" i="3"/>
  <c r="AJ32" i="3"/>
  <c r="AJ43" i="3"/>
  <c r="BD43" i="3" s="1"/>
  <c r="AS44" i="3"/>
  <c r="BM44" i="3" s="1"/>
  <c r="AS40" i="3"/>
  <c r="BM40" i="3" s="1"/>
  <c r="AL36" i="3"/>
  <c r="BF36" i="3" s="1"/>
  <c r="AL31" i="3"/>
  <c r="BF31" i="3" s="1"/>
  <c r="AP27" i="3"/>
  <c r="BJ27" i="3" s="1"/>
  <c r="AS22" i="3"/>
  <c r="AS16" i="3"/>
  <c r="AZ44" i="3"/>
  <c r="BT44" i="3" s="1"/>
  <c r="AZ28" i="3"/>
  <c r="BT28" i="3" s="1"/>
  <c r="AK21" i="3"/>
  <c r="AK29" i="3"/>
  <c r="BE29" i="3" s="1"/>
  <c r="AK17" i="3"/>
  <c r="AK25" i="3"/>
  <c r="BE25" i="3" s="1"/>
  <c r="AK33" i="3"/>
  <c r="BE33" i="3" s="1"/>
  <c r="AK41" i="3"/>
  <c r="BE41" i="3" s="1"/>
  <c r="AK19" i="3"/>
  <c r="AK27" i="3"/>
  <c r="BE27" i="3" s="1"/>
  <c r="AK35" i="3"/>
  <c r="BE35" i="3" s="1"/>
  <c r="AK43" i="3"/>
  <c r="BE43" i="3" s="1"/>
  <c r="AK12" i="3"/>
  <c r="AK44" i="3"/>
  <c r="BE44" i="3" s="1"/>
  <c r="AK20" i="3"/>
  <c r="AK28" i="3"/>
  <c r="BE28" i="3" s="1"/>
  <c r="AK36" i="3"/>
  <c r="BE36" i="3" s="1"/>
  <c r="AK9" i="3"/>
  <c r="AK14" i="3"/>
  <c r="AK26" i="3"/>
  <c r="BE26" i="3" s="1"/>
  <c r="AK38" i="3"/>
  <c r="BE38" i="3" s="1"/>
  <c r="AK7" i="3"/>
  <c r="BE7" i="3" s="1"/>
  <c r="AK31" i="3"/>
  <c r="BE31" i="3" s="1"/>
  <c r="AK10" i="3"/>
  <c r="AK8" i="3"/>
  <c r="BE8" i="3" s="1"/>
  <c r="AK45" i="3"/>
  <c r="BE45" i="3" s="1"/>
  <c r="AK18" i="3"/>
  <c r="AK30" i="3"/>
  <c r="BE30" i="3" s="1"/>
  <c r="AK16" i="3"/>
  <c r="AK23" i="3"/>
  <c r="BE23" i="3" s="1"/>
  <c r="AK34" i="3"/>
  <c r="AK37" i="3"/>
  <c r="BE37" i="3" s="1"/>
  <c r="AK11" i="3"/>
  <c r="AK40" i="3"/>
  <c r="BE40" i="3" s="1"/>
  <c r="AK32" i="3"/>
  <c r="AK42" i="3"/>
  <c r="AK46" i="3"/>
  <c r="BE46" i="3" s="1"/>
  <c r="AK15" i="3"/>
  <c r="AK22" i="3"/>
  <c r="AK13" i="3"/>
  <c r="AK39" i="3"/>
  <c r="AK24" i="3"/>
  <c r="AN15" i="3"/>
  <c r="AU17" i="3"/>
  <c r="AU33" i="3"/>
  <c r="BO33" i="3" s="1"/>
  <c r="AM43" i="3"/>
  <c r="BG43" i="3" s="1"/>
  <c r="AP40" i="3"/>
  <c r="BJ40" i="3" s="1"/>
  <c r="AP37" i="3"/>
  <c r="BJ37" i="3" s="1"/>
  <c r="AM36" i="3"/>
  <c r="BG36" i="3" s="1"/>
  <c r="AP8" i="3"/>
  <c r="BJ8" i="3" s="1"/>
  <c r="AN7" i="3"/>
  <c r="BH7" i="3" s="1"/>
  <c r="AX8" i="3"/>
  <c r="BR8" i="3" s="1"/>
  <c r="AX10" i="3"/>
  <c r="AN11" i="3"/>
  <c r="AM12" i="3"/>
  <c r="AP45" i="3"/>
  <c r="BJ45" i="3" s="1"/>
  <c r="AN44" i="3"/>
  <c r="BH44" i="3" s="1"/>
  <c r="AM40" i="3"/>
  <c r="BG40" i="3" s="1"/>
  <c r="AN37" i="3"/>
  <c r="BH37" i="3" s="1"/>
  <c r="AP34" i="3"/>
  <c r="AN27" i="3"/>
  <c r="BH27" i="3" s="1"/>
  <c r="AP25" i="3"/>
  <c r="BJ25" i="3" s="1"/>
  <c r="AN20" i="3"/>
  <c r="AP18" i="3"/>
  <c r="AU20" i="3"/>
  <c r="AU36" i="3"/>
  <c r="BO36" i="3" s="1"/>
  <c r="AW41" i="3"/>
  <c r="BQ41" i="3" s="1"/>
  <c r="AX36" i="3"/>
  <c r="BR36" i="3" s="1"/>
  <c r="AV30" i="3"/>
  <c r="BP30" i="3" s="1"/>
  <c r="AW25" i="3"/>
  <c r="BQ25" i="3" s="1"/>
  <c r="AV20" i="3"/>
  <c r="AN36" i="3"/>
  <c r="BH36" i="3" s="1"/>
  <c r="AM19" i="3"/>
  <c r="AM27" i="3"/>
  <c r="BG27" i="3" s="1"/>
  <c r="AM15" i="3"/>
  <c r="AM23" i="3"/>
  <c r="BG23" i="3" s="1"/>
  <c r="AM31" i="3"/>
  <c r="BG31" i="3" s="1"/>
  <c r="AM39" i="3"/>
  <c r="AM10" i="3"/>
  <c r="AM17" i="3"/>
  <c r="AM25" i="3"/>
  <c r="BG25" i="3" s="1"/>
  <c r="AM33" i="3"/>
  <c r="BG33" i="3" s="1"/>
  <c r="AM41" i="3"/>
  <c r="BG41" i="3" s="1"/>
  <c r="AM18" i="3"/>
  <c r="AM26" i="3"/>
  <c r="BG26" i="3" s="1"/>
  <c r="AM34" i="3"/>
  <c r="AM42" i="3"/>
  <c r="AM7" i="3"/>
  <c r="BG7" i="3" s="1"/>
  <c r="AW8" i="3"/>
  <c r="BQ8" i="3" s="1"/>
  <c r="AP10" i="3"/>
  <c r="AM11" i="3"/>
  <c r="AV11" i="3"/>
  <c r="AN45" i="3"/>
  <c r="BH45" i="3" s="1"/>
  <c r="AM44" i="3"/>
  <c r="BG44" i="3" s="1"/>
  <c r="AP41" i="3"/>
  <c r="BJ41" i="3" s="1"/>
  <c r="AM37" i="3"/>
  <c r="BG37" i="3" s="1"/>
  <c r="AO34" i="3"/>
  <c r="AO28" i="3"/>
  <c r="BI28" i="3" s="1"/>
  <c r="AM20" i="3"/>
  <c r="AO18" i="3"/>
  <c r="AU21" i="3"/>
  <c r="AU37" i="3"/>
  <c r="BO37" i="3" s="1"/>
  <c r="AY45" i="3"/>
  <c r="BS45" i="3" s="1"/>
  <c r="AN18" i="3"/>
  <c r="AN26" i="3"/>
  <c r="BH26" i="3" s="1"/>
  <c r="AN14" i="3"/>
  <c r="AN22" i="3"/>
  <c r="AN30" i="3"/>
  <c r="BH30" i="3" s="1"/>
  <c r="AN38" i="3"/>
  <c r="BH38" i="3" s="1"/>
  <c r="AN46" i="3"/>
  <c r="BH46" i="3" s="1"/>
  <c r="AN16" i="3"/>
  <c r="AN24" i="3"/>
  <c r="AN32" i="3"/>
  <c r="AN40" i="3"/>
  <c r="BH40" i="3" s="1"/>
  <c r="AN17" i="3"/>
  <c r="AN25" i="3"/>
  <c r="BH25" i="3" s="1"/>
  <c r="AN33" i="3"/>
  <c r="BH33" i="3" s="1"/>
  <c r="AN41" i="3"/>
  <c r="BH41" i="3" s="1"/>
  <c r="AN10" i="3"/>
  <c r="AV15" i="3"/>
  <c r="AV23" i="3"/>
  <c r="BP23" i="3" s="1"/>
  <c r="AV31" i="3"/>
  <c r="BP31" i="3" s="1"/>
  <c r="AV39" i="3"/>
  <c r="AV12" i="3"/>
  <c r="AV17" i="3"/>
  <c r="AV25" i="3"/>
  <c r="BP25" i="3" s="1"/>
  <c r="AV33" i="3"/>
  <c r="BP33" i="3" s="1"/>
  <c r="AV41" i="3"/>
  <c r="BP41" i="3" s="1"/>
  <c r="AV19" i="3"/>
  <c r="AV27" i="3"/>
  <c r="BP27" i="3" s="1"/>
  <c r="AV35" i="3"/>
  <c r="BP35" i="3" s="1"/>
  <c r="AV43" i="3"/>
  <c r="BP43" i="3" s="1"/>
  <c r="AV40" i="3"/>
  <c r="BP40" i="3" s="1"/>
  <c r="AV16" i="3"/>
  <c r="AV24" i="3"/>
  <c r="AV32" i="3"/>
  <c r="AV13" i="3"/>
  <c r="AV21" i="3"/>
  <c r="AV29" i="3"/>
  <c r="BP29" i="3" s="1"/>
  <c r="AV37" i="3"/>
  <c r="BP37" i="3" s="1"/>
  <c r="AV45" i="3"/>
  <c r="BP45" i="3" s="1"/>
  <c r="AV7" i="3"/>
  <c r="BP7" i="3" s="1"/>
  <c r="AV18" i="3"/>
  <c r="AV26" i="3"/>
  <c r="BP26" i="3" s="1"/>
  <c r="AV34" i="3"/>
  <c r="AV42" i="3"/>
  <c r="AM8" i="3"/>
  <c r="BG8" i="3" s="1"/>
  <c r="AO46" i="3"/>
  <c r="BI46" i="3" s="1"/>
  <c r="AP42" i="3"/>
  <c r="AM38" i="3"/>
  <c r="BG38" i="3" s="1"/>
  <c r="AO35" i="3"/>
  <c r="BI35" i="3" s="1"/>
  <c r="AM28" i="3"/>
  <c r="BG28" i="3" s="1"/>
  <c r="AP26" i="3"/>
  <c r="BJ26" i="3" s="1"/>
  <c r="AN21" i="3"/>
  <c r="AP19" i="3"/>
  <c r="AM14" i="3"/>
  <c r="AU27" i="3"/>
  <c r="BO27" i="3" s="1"/>
  <c r="AU43" i="3"/>
  <c r="BO43" i="3" s="1"/>
  <c r="AX44" i="3"/>
  <c r="BR44" i="3" s="1"/>
  <c r="AW39" i="3"/>
  <c r="AX34" i="3"/>
  <c r="AW23" i="3"/>
  <c r="BQ23" i="3" s="1"/>
  <c r="AW17" i="3"/>
  <c r="AY16" i="3"/>
  <c r="AY24" i="3"/>
  <c r="AY32" i="3"/>
  <c r="AY40" i="3"/>
  <c r="BS40" i="3" s="1"/>
  <c r="AY13" i="3"/>
  <c r="AY18" i="3"/>
  <c r="AY26" i="3"/>
  <c r="BS26" i="3" s="1"/>
  <c r="AY34" i="3"/>
  <c r="AY42" i="3"/>
  <c r="AY12" i="3"/>
  <c r="AY20" i="3"/>
  <c r="AY28" i="3"/>
  <c r="BS28" i="3" s="1"/>
  <c r="AY36" i="3"/>
  <c r="BS36" i="3" s="1"/>
  <c r="AY44" i="3"/>
  <c r="BS44" i="3" s="1"/>
  <c r="AY41" i="3"/>
  <c r="BS41" i="3" s="1"/>
  <c r="AY17" i="3"/>
  <c r="AY25" i="3"/>
  <c r="BS25" i="3" s="1"/>
  <c r="AY33" i="3"/>
  <c r="BS33" i="3" s="1"/>
  <c r="AY14" i="3"/>
  <c r="AY22" i="3"/>
  <c r="AY30" i="3"/>
  <c r="BS30" i="3" s="1"/>
  <c r="AY38" i="3"/>
  <c r="BS38" i="3" s="1"/>
  <c r="AY46" i="3"/>
  <c r="BS46" i="3" s="1"/>
  <c r="AY10" i="3"/>
  <c r="AY19" i="3"/>
  <c r="AY27" i="3"/>
  <c r="BS27" i="3" s="1"/>
  <c r="AY35" i="3"/>
  <c r="BS35" i="3" s="1"/>
  <c r="AY43" i="3"/>
  <c r="AN43" i="3"/>
  <c r="BH43" i="3" s="1"/>
  <c r="AN8" i="3"/>
  <c r="BH8" i="3" s="1"/>
  <c r="AU9" i="3"/>
  <c r="AN34" i="3"/>
  <c r="AN31" i="3"/>
  <c r="BH31" i="3" s="1"/>
  <c r="AN28" i="3"/>
  <c r="BH28" i="3" s="1"/>
  <c r="AM16" i="3"/>
  <c r="AY39" i="3"/>
  <c r="AY29" i="3"/>
  <c r="BS29" i="3" s="1"/>
  <c r="AY23" i="3"/>
  <c r="BS23" i="3" s="1"/>
  <c r="AN9" i="3"/>
  <c r="AP13" i="3"/>
  <c r="AM46" i="3"/>
  <c r="BG46" i="3" s="1"/>
  <c r="AM21" i="3"/>
  <c r="AU28" i="3"/>
  <c r="BO28" i="3" s="1"/>
  <c r="AV44" i="3"/>
  <c r="AV38" i="3"/>
  <c r="BP38" i="3" s="1"/>
  <c r="AV22" i="3"/>
  <c r="AN13" i="3"/>
  <c r="AU46" i="3"/>
  <c r="BO46" i="3" s="1"/>
  <c r="AU38" i="3"/>
  <c r="BO38" i="3" s="1"/>
  <c r="AU30" i="3"/>
  <c r="BO30" i="3" s="1"/>
  <c r="AU22" i="3"/>
  <c r="AU14" i="3"/>
  <c r="AU42" i="3"/>
  <c r="AU34" i="3"/>
  <c r="AU26" i="3"/>
  <c r="BO26" i="3" s="1"/>
  <c r="AU18" i="3"/>
  <c r="AU12" i="3"/>
  <c r="AU11" i="3"/>
  <c r="AU8" i="3"/>
  <c r="BO8" i="3" s="1"/>
  <c r="AU7" i="3"/>
  <c r="BO7" i="3" s="1"/>
  <c r="AU40" i="3"/>
  <c r="BO40" i="3" s="1"/>
  <c r="AU32" i="3"/>
  <c r="AU24" i="3"/>
  <c r="AU16" i="3"/>
  <c r="AU39" i="3"/>
  <c r="AU31" i="3"/>
  <c r="BO31" i="3" s="1"/>
  <c r="AU23" i="3"/>
  <c r="BO23" i="3" s="1"/>
  <c r="AU15" i="3"/>
  <c r="AU25" i="3"/>
  <c r="BO25" i="3" s="1"/>
  <c r="AU41" i="3"/>
  <c r="BO41" i="3" s="1"/>
  <c r="AP16" i="3"/>
  <c r="AP24" i="3"/>
  <c r="AP20" i="3"/>
  <c r="AP28" i="3"/>
  <c r="BJ28" i="3" s="1"/>
  <c r="AP36" i="3"/>
  <c r="BJ36" i="3" s="1"/>
  <c r="AP44" i="3"/>
  <c r="BJ44" i="3" s="1"/>
  <c r="AP11" i="3"/>
  <c r="AP14" i="3"/>
  <c r="AP22" i="3"/>
  <c r="AP30" i="3"/>
  <c r="BJ30" i="3" s="1"/>
  <c r="AP38" i="3"/>
  <c r="BJ38" i="3" s="1"/>
  <c r="AP46" i="3"/>
  <c r="BJ46" i="3" s="1"/>
  <c r="AP7" i="3"/>
  <c r="BJ7" i="3" s="1"/>
  <c r="AP15" i="3"/>
  <c r="AP23" i="3"/>
  <c r="BJ23" i="3" s="1"/>
  <c r="AP31" i="3"/>
  <c r="BJ31" i="3" s="1"/>
  <c r="AP39" i="3"/>
  <c r="AW18" i="3"/>
  <c r="AW26" i="3"/>
  <c r="BQ26" i="3" s="1"/>
  <c r="AW34" i="3"/>
  <c r="AW42" i="3"/>
  <c r="AW15" i="3"/>
  <c r="AW12" i="3"/>
  <c r="AW20" i="3"/>
  <c r="AW28" i="3"/>
  <c r="BQ28" i="3" s="1"/>
  <c r="AW36" i="3"/>
  <c r="AW44" i="3"/>
  <c r="BQ44" i="3" s="1"/>
  <c r="AW14" i="3"/>
  <c r="AW22" i="3"/>
  <c r="AW30" i="3"/>
  <c r="AW38" i="3"/>
  <c r="BQ38" i="3" s="1"/>
  <c r="AW46" i="3"/>
  <c r="BQ46" i="3" s="1"/>
  <c r="AW10" i="3"/>
  <c r="AW19" i="3"/>
  <c r="AW27" i="3"/>
  <c r="BQ27" i="3" s="1"/>
  <c r="AW35" i="3"/>
  <c r="BQ35" i="3" s="1"/>
  <c r="AW16" i="3"/>
  <c r="AW24" i="3"/>
  <c r="AW32" i="3"/>
  <c r="AW40" i="3"/>
  <c r="BQ40" i="3" s="1"/>
  <c r="AW9" i="3"/>
  <c r="AW13" i="3"/>
  <c r="AW21" i="3"/>
  <c r="AW29" i="3"/>
  <c r="BQ29" i="3" s="1"/>
  <c r="AW37" i="3"/>
  <c r="BQ37" i="3" s="1"/>
  <c r="AW45" i="3"/>
  <c r="BQ45" i="3" s="1"/>
  <c r="AY9" i="3"/>
  <c r="AN35" i="3"/>
  <c r="BH35" i="3" s="1"/>
  <c r="AP32" i="3"/>
  <c r="AP29" i="3"/>
  <c r="BJ29" i="3" s="1"/>
  <c r="AO17" i="3"/>
  <c r="AO25" i="3"/>
  <c r="BI25" i="3" s="1"/>
  <c r="AO21" i="3"/>
  <c r="AO29" i="3"/>
  <c r="BI29" i="3" s="1"/>
  <c r="AO37" i="3"/>
  <c r="BI37" i="3" s="1"/>
  <c r="AO45" i="3"/>
  <c r="BI45" i="3" s="1"/>
  <c r="AO15" i="3"/>
  <c r="AO23" i="3"/>
  <c r="BI23" i="3" s="1"/>
  <c r="AO31" i="3"/>
  <c r="BI31" i="3" s="1"/>
  <c r="AO39" i="3"/>
  <c r="AO10" i="3"/>
  <c r="AO16" i="3"/>
  <c r="AO24" i="3"/>
  <c r="AO32" i="3"/>
  <c r="AO40" i="3"/>
  <c r="BI40" i="3" s="1"/>
  <c r="AX13" i="3"/>
  <c r="AX21" i="3"/>
  <c r="AX29" i="3"/>
  <c r="BR29" i="3" s="1"/>
  <c r="AX37" i="3"/>
  <c r="BR37" i="3" s="1"/>
  <c r="AX45" i="3"/>
  <c r="BR45" i="3" s="1"/>
  <c r="AX15" i="3"/>
  <c r="AX23" i="3"/>
  <c r="BR23" i="3" s="1"/>
  <c r="AX31" i="3"/>
  <c r="BR31" i="3" s="1"/>
  <c r="AX39" i="3"/>
  <c r="AX12" i="3"/>
  <c r="AX17" i="3"/>
  <c r="AX25" i="3"/>
  <c r="BR25" i="3" s="1"/>
  <c r="AX33" i="3"/>
  <c r="BR33" i="3" s="1"/>
  <c r="AX41" i="3"/>
  <c r="BR41" i="3" s="1"/>
  <c r="AX30" i="3"/>
  <c r="BR30" i="3" s="1"/>
  <c r="AX38" i="3"/>
  <c r="BR38" i="3" s="1"/>
  <c r="AX14" i="3"/>
  <c r="AX22" i="3"/>
  <c r="AX19" i="3"/>
  <c r="AX27" i="3"/>
  <c r="BR27" i="3" s="1"/>
  <c r="AX35" i="3"/>
  <c r="BR35" i="3" s="1"/>
  <c r="AX43" i="3"/>
  <c r="BR43" i="3" s="1"/>
  <c r="AX16" i="3"/>
  <c r="AX24" i="3"/>
  <c r="AX32" i="3"/>
  <c r="BA32" i="3" s="1"/>
  <c r="AX40" i="3"/>
  <c r="BR40" i="3" s="1"/>
  <c r="AM9" i="3"/>
  <c r="AY7" i="3"/>
  <c r="BS7" i="3" s="1"/>
  <c r="AX9" i="3"/>
  <c r="AU10" i="3"/>
  <c r="AP12" i="3"/>
  <c r="AO13" i="3"/>
  <c r="AW11" i="3"/>
  <c r="AO43" i="3"/>
  <c r="BI43" i="3" s="1"/>
  <c r="AN42" i="3"/>
  <c r="AN39" i="3"/>
  <c r="AO36" i="3"/>
  <c r="BI36" i="3" s="1"/>
  <c r="AM35" i="3"/>
  <c r="BG35" i="3" s="1"/>
  <c r="AM32" i="3"/>
  <c r="AN29" i="3"/>
  <c r="BH29" i="3" s="1"/>
  <c r="AM24" i="3"/>
  <c r="AO22" i="3"/>
  <c r="AN19" i="3"/>
  <c r="AP17" i="3"/>
  <c r="AU29" i="3"/>
  <c r="BO29" i="3" s="1"/>
  <c r="AU45" i="3"/>
  <c r="BO45" i="3" s="1"/>
  <c r="AW43" i="3"/>
  <c r="BQ43" i="3" s="1"/>
  <c r="AV28" i="3"/>
  <c r="BP28" i="3" s="1"/>
  <c r="AY21" i="3"/>
  <c r="AY15" i="3"/>
  <c r="AY37" i="3"/>
  <c r="BS37" i="3" s="1"/>
  <c r="AY31" i="3"/>
  <c r="BS31" i="3" s="1"/>
  <c r="AY8" i="3"/>
  <c r="BS8" i="3" s="1"/>
  <c r="AN12" i="3"/>
  <c r="AM13" i="3"/>
  <c r="AU13" i="3"/>
  <c r="AO20" i="3"/>
  <c r="AU19" i="3"/>
  <c r="AU35" i="3"/>
  <c r="BO35" i="3" s="1"/>
  <c r="AV46" i="3"/>
  <c r="BP46" i="3" s="1"/>
  <c r="AX42" i="3"/>
  <c r="AW31" i="3"/>
  <c r="BQ31" i="3" s="1"/>
  <c r="AX26" i="3"/>
  <c r="BR26" i="3" s="1"/>
  <c r="AX20" i="3"/>
  <c r="AS36" i="3"/>
  <c r="BM36" i="3" s="1"/>
  <c r="AL35" i="3"/>
  <c r="BF35" i="3" s="1"/>
  <c r="AS28" i="3"/>
  <c r="BM28" i="3" s="1"/>
  <c r="AL27" i="3"/>
  <c r="BF27" i="3" s="1"/>
  <c r="AS20" i="3"/>
  <c r="AL19" i="3"/>
  <c r="AZ46" i="3"/>
  <c r="BT46" i="3" s="1"/>
  <c r="AZ38" i="3"/>
  <c r="BT38" i="3" s="1"/>
  <c r="AZ30" i="3"/>
  <c r="BT30" i="3" s="1"/>
  <c r="AZ22" i="3"/>
  <c r="AZ14" i="3"/>
  <c r="G56" i="3"/>
  <c r="AL9" i="3"/>
  <c r="AL8" i="3"/>
  <c r="BF8" i="3" s="1"/>
  <c r="AS12" i="3"/>
  <c r="AL13" i="3"/>
  <c r="AJ18" i="3"/>
  <c r="AJ26" i="3"/>
  <c r="BD26" i="3" s="1"/>
  <c r="AJ34" i="3"/>
  <c r="AJ42" i="3"/>
  <c r="AS43" i="3"/>
  <c r="BM43" i="3" s="1"/>
  <c r="AL42" i="3"/>
  <c r="AS35" i="3"/>
  <c r="BM35" i="3" s="1"/>
  <c r="AL34" i="3"/>
  <c r="AS27" i="3"/>
  <c r="BM27" i="3" s="1"/>
  <c r="AL26" i="3"/>
  <c r="BF26" i="3" s="1"/>
  <c r="AS19" i="3"/>
  <c r="AL18" i="3"/>
  <c r="AZ41" i="3"/>
  <c r="BT41" i="3" s="1"/>
  <c r="AZ33" i="3"/>
  <c r="BT33" i="3" s="1"/>
  <c r="AZ25" i="3"/>
  <c r="BT25" i="3" s="1"/>
  <c r="AZ17" i="3"/>
  <c r="AZ12" i="3"/>
  <c r="AJ8" i="3"/>
  <c r="BD8" i="3" s="1"/>
  <c r="AZ8" i="3"/>
  <c r="BT8" i="3" s="1"/>
  <c r="AJ9" i="3"/>
  <c r="AJ20" i="3"/>
  <c r="AJ28" i="3"/>
  <c r="BD28" i="3" s="1"/>
  <c r="AJ36" i="3"/>
  <c r="BD36" i="3" s="1"/>
  <c r="AS41" i="3"/>
  <c r="BM41" i="3" s="1"/>
  <c r="AL40" i="3"/>
  <c r="BF40" i="3" s="1"/>
  <c r="AS33" i="3"/>
  <c r="BM33" i="3" s="1"/>
  <c r="AL32" i="3"/>
  <c r="AS25" i="3"/>
  <c r="BM25" i="3" s="1"/>
  <c r="AL24" i="3"/>
  <c r="AL16" i="3"/>
  <c r="AZ39" i="3"/>
  <c r="AZ31" i="3"/>
  <c r="BT31" i="3" s="1"/>
  <c r="AZ23" i="3"/>
  <c r="BT23" i="3" s="1"/>
  <c r="AZ15" i="3"/>
  <c r="AZ21" i="3"/>
  <c r="AZ13" i="3"/>
  <c r="AZ43" i="3"/>
  <c r="BT43" i="3" s="1"/>
  <c r="AZ35" i="3"/>
  <c r="BT35" i="3" s="1"/>
  <c r="AZ27" i="3"/>
  <c r="BT27" i="3" s="1"/>
  <c r="BA34" i="3"/>
  <c r="Y56" i="3"/>
  <c r="I56" i="3"/>
  <c r="T56" i="3"/>
  <c r="X56" i="3"/>
  <c r="J55" i="3"/>
  <c r="Q56" i="3"/>
  <c r="C48" i="3"/>
  <c r="P56" i="3"/>
  <c r="D48" i="3"/>
  <c r="AA56" i="3"/>
  <c r="S56" i="3"/>
  <c r="K56" i="3"/>
  <c r="E55" i="3"/>
  <c r="C56" i="3"/>
  <c r="Z56" i="3"/>
  <c r="R56" i="3"/>
  <c r="J56" i="3"/>
  <c r="AE56" i="3"/>
  <c r="W56" i="3"/>
  <c r="O56" i="3"/>
  <c r="F56" i="3"/>
  <c r="AD56" i="3"/>
  <c r="V56" i="3"/>
  <c r="N56" i="3"/>
  <c r="E56" i="3"/>
  <c r="AC56" i="3"/>
  <c r="U56" i="3"/>
  <c r="I48" i="3"/>
  <c r="AB55" i="3"/>
  <c r="Q55" i="3"/>
  <c r="R55" i="3"/>
  <c r="Z55" i="3"/>
  <c r="P55" i="3"/>
  <c r="Y55" i="3"/>
  <c r="O55" i="3"/>
  <c r="F55" i="3"/>
  <c r="X55" i="3"/>
  <c r="M55" i="3"/>
  <c r="W55" i="3"/>
  <c r="G55" i="3"/>
  <c r="L55" i="3"/>
  <c r="AF55" i="3"/>
  <c r="U55" i="3"/>
  <c r="AC55" i="3"/>
  <c r="AE55" i="3"/>
  <c r="T55" i="3"/>
  <c r="H55" i="3"/>
  <c r="AD55" i="3"/>
  <c r="V55" i="3"/>
  <c r="N55" i="3"/>
  <c r="AA55" i="3"/>
  <c r="S55" i="3"/>
  <c r="K55" i="3"/>
  <c r="D55" i="3"/>
  <c r="BU37" i="3" l="1"/>
  <c r="BU33" i="3"/>
  <c r="BU23" i="3"/>
  <c r="BU41" i="3"/>
  <c r="BU25" i="3"/>
  <c r="BA25" i="3"/>
  <c r="BU26" i="3"/>
  <c r="BU31" i="3"/>
  <c r="BA30" i="3"/>
  <c r="BQ30" i="3"/>
  <c r="BU30" i="3"/>
  <c r="BU38" i="3"/>
  <c r="BU35" i="3"/>
  <c r="BA36" i="3"/>
  <c r="BQ36" i="3"/>
  <c r="BU36" i="3"/>
  <c r="BU40" i="3"/>
  <c r="BA44" i="3"/>
  <c r="BP44" i="3"/>
  <c r="BU44" i="3" s="1"/>
  <c r="BU46" i="3"/>
  <c r="BA43" i="3"/>
  <c r="BS43" i="3"/>
  <c r="BU43" i="3"/>
  <c r="BU45" i="3"/>
  <c r="BU29" i="3"/>
  <c r="BU28" i="3"/>
  <c r="BU27" i="3"/>
  <c r="BU8" i="3"/>
  <c r="BA29" i="3"/>
  <c r="BA14" i="3"/>
  <c r="BA24" i="3"/>
  <c r="BA40" i="3"/>
  <c r="BA18" i="3"/>
  <c r="BA20" i="3"/>
  <c r="BA19" i="3"/>
  <c r="AL29" i="3"/>
  <c r="BF29" i="3" s="1"/>
  <c r="AL12" i="3"/>
  <c r="AL30" i="3"/>
  <c r="BF30" i="3" s="1"/>
  <c r="BA17" i="3"/>
  <c r="BA35" i="3"/>
  <c r="BA33" i="3"/>
  <c r="AL20" i="3"/>
  <c r="BU7" i="3"/>
  <c r="AJ19" i="3"/>
  <c r="AJ7" i="3"/>
  <c r="BA15" i="3"/>
  <c r="BA13" i="3"/>
  <c r="BA26" i="3"/>
  <c r="BA46" i="3"/>
  <c r="BA41" i="3"/>
  <c r="BA23" i="3"/>
  <c r="BA42" i="3"/>
  <c r="BA21" i="3"/>
  <c r="BA31" i="3"/>
  <c r="BA27" i="3"/>
  <c r="AR14" i="3"/>
  <c r="AR22" i="3"/>
  <c r="AR18" i="3"/>
  <c r="AR26" i="3"/>
  <c r="BL26" i="3" s="1"/>
  <c r="AR34" i="3"/>
  <c r="AR42" i="3"/>
  <c r="AR13" i="3"/>
  <c r="AR8" i="3"/>
  <c r="BL8" i="3" s="1"/>
  <c r="AR9" i="3"/>
  <c r="AR20" i="3"/>
  <c r="AR28" i="3"/>
  <c r="BL28" i="3" s="1"/>
  <c r="AR36" i="3"/>
  <c r="BL36" i="3" s="1"/>
  <c r="AR44" i="3"/>
  <c r="BL44" i="3" s="1"/>
  <c r="AR11" i="3"/>
  <c r="AR21" i="3"/>
  <c r="AR29" i="3"/>
  <c r="BL29" i="3" s="1"/>
  <c r="AR37" i="3"/>
  <c r="BL37" i="3" s="1"/>
  <c r="AR45" i="3"/>
  <c r="BL45" i="3" s="1"/>
  <c r="AR10" i="3"/>
  <c r="AR15" i="3"/>
  <c r="AR27" i="3"/>
  <c r="BL27" i="3" s="1"/>
  <c r="AR40" i="3"/>
  <c r="BL40" i="3" s="1"/>
  <c r="AR33" i="3"/>
  <c r="BL33" i="3" s="1"/>
  <c r="AR12" i="3"/>
  <c r="AR19" i="3"/>
  <c r="AR32" i="3"/>
  <c r="AR46" i="3"/>
  <c r="BL46" i="3" s="1"/>
  <c r="AR17" i="3"/>
  <c r="AR24" i="3"/>
  <c r="AR39" i="3"/>
  <c r="AR43" i="3"/>
  <c r="BL43" i="3" s="1"/>
  <c r="AR35" i="3"/>
  <c r="BL35" i="3" s="1"/>
  <c r="AR38" i="3"/>
  <c r="BL38" i="3" s="1"/>
  <c r="AR25" i="3"/>
  <c r="BL25" i="3" s="1"/>
  <c r="AR30" i="3"/>
  <c r="BL30" i="3" s="1"/>
  <c r="AR16" i="3"/>
  <c r="AR23" i="3"/>
  <c r="BL23" i="3" s="1"/>
  <c r="AR31" i="3"/>
  <c r="BL31" i="3" s="1"/>
  <c r="AR7" i="3"/>
  <c r="BL7" i="3" s="1"/>
  <c r="AR41" i="3"/>
  <c r="BL41" i="3" s="1"/>
  <c r="BA10" i="3"/>
  <c r="BA7" i="3"/>
  <c r="BA22" i="3"/>
  <c r="BA37" i="3"/>
  <c r="BA8" i="3"/>
  <c r="BA28" i="3"/>
  <c r="BA11" i="3"/>
  <c r="BA45" i="3"/>
  <c r="BA9" i="3"/>
  <c r="BA12" i="3"/>
  <c r="BA38" i="3"/>
  <c r="AQ15" i="3"/>
  <c r="AQ23" i="3"/>
  <c r="BK23" i="3" s="1"/>
  <c r="BN23" i="3" s="1"/>
  <c r="AQ19" i="3"/>
  <c r="AQ27" i="3"/>
  <c r="BK27" i="3" s="1"/>
  <c r="AQ35" i="3"/>
  <c r="BK35" i="3" s="1"/>
  <c r="BN35" i="3" s="1"/>
  <c r="AQ43" i="3"/>
  <c r="BK43" i="3" s="1"/>
  <c r="BN43" i="3" s="1"/>
  <c r="AQ12" i="3"/>
  <c r="AQ21" i="3"/>
  <c r="AQ29" i="3"/>
  <c r="BK29" i="3" s="1"/>
  <c r="AQ37" i="3"/>
  <c r="BK37" i="3" s="1"/>
  <c r="AQ45" i="3"/>
  <c r="BK45" i="3" s="1"/>
  <c r="AQ14" i="3"/>
  <c r="AQ22" i="3"/>
  <c r="AQ30" i="3"/>
  <c r="BK30" i="3" s="1"/>
  <c r="AQ38" i="3"/>
  <c r="BK38" i="3" s="1"/>
  <c r="BN38" i="3" s="1"/>
  <c r="AQ46" i="3"/>
  <c r="BK46" i="3" s="1"/>
  <c r="BN46" i="3" s="1"/>
  <c r="AQ18" i="3"/>
  <c r="AQ25" i="3"/>
  <c r="BK25" i="3" s="1"/>
  <c r="BN25" i="3" s="1"/>
  <c r="AQ33" i="3"/>
  <c r="BK33" i="3" s="1"/>
  <c r="BN33" i="3" s="1"/>
  <c r="AQ36" i="3"/>
  <c r="BK36" i="3" s="1"/>
  <c r="BN36" i="3" s="1"/>
  <c r="AQ42" i="3"/>
  <c r="AQ11" i="3"/>
  <c r="AQ17" i="3"/>
  <c r="AQ24" i="3"/>
  <c r="AQ39" i="3"/>
  <c r="AQ26" i="3"/>
  <c r="BK26" i="3" s="1"/>
  <c r="BN26" i="3" s="1"/>
  <c r="AQ7" i="3"/>
  <c r="BK7" i="3" s="1"/>
  <c r="AQ32" i="3"/>
  <c r="AQ13" i="3"/>
  <c r="AT13" i="3" s="1"/>
  <c r="AQ16" i="3"/>
  <c r="AT16" i="3" s="1"/>
  <c r="AQ31" i="3"/>
  <c r="BK31" i="3" s="1"/>
  <c r="AQ9" i="3"/>
  <c r="AQ8" i="3"/>
  <c r="BK8" i="3" s="1"/>
  <c r="BN8" i="3" s="1"/>
  <c r="AQ20" i="3"/>
  <c r="AQ40" i="3"/>
  <c r="BK40" i="3" s="1"/>
  <c r="BN40" i="3" s="1"/>
  <c r="AQ44" i="3"/>
  <c r="BK44" i="3" s="1"/>
  <c r="AQ28" i="3"/>
  <c r="BK28" i="3" s="1"/>
  <c r="BN28" i="3" s="1"/>
  <c r="AQ41" i="3"/>
  <c r="BK41" i="3" s="1"/>
  <c r="BN41" i="3" s="1"/>
  <c r="AQ10" i="3"/>
  <c r="AQ34" i="3"/>
  <c r="BA39" i="3"/>
  <c r="C55" i="3"/>
  <c r="BN37" i="3" l="1"/>
  <c r="BU47" i="3"/>
  <c r="BA47" i="3"/>
  <c r="BN31" i="3"/>
  <c r="BN27" i="3"/>
  <c r="BN30" i="3"/>
  <c r="BN29" i="3"/>
  <c r="BN45" i="3"/>
  <c r="BN44" i="3"/>
  <c r="AT12" i="3"/>
  <c r="AT11" i="3"/>
  <c r="AT22" i="3"/>
  <c r="AT14" i="3"/>
  <c r="BN7" i="3"/>
  <c r="AT10" i="3"/>
  <c r="AT7" i="3"/>
  <c r="AT9" i="3"/>
  <c r="AT21" i="3"/>
  <c r="AT15" i="3"/>
  <c r="AT20" i="3"/>
  <c r="AT19" i="3"/>
  <c r="AT8" i="3"/>
  <c r="AT18" i="3"/>
  <c r="AT17" i="3"/>
  <c r="AT24" i="3"/>
  <c r="AT25" i="3"/>
  <c r="AT26" i="3"/>
  <c r="AT23" i="3"/>
  <c r="B2" i="3"/>
  <c r="K20" i="1"/>
  <c r="A7" i="3"/>
  <c r="AI8" i="3" s="1"/>
  <c r="A8" i="3"/>
  <c r="AI9" i="3" s="1"/>
  <c r="A6" i="3"/>
  <c r="AI7" i="3" s="1"/>
  <c r="B5" i="2"/>
  <c r="BN47" i="3" l="1"/>
  <c r="AT28" i="3"/>
  <c r="AT27" i="3"/>
  <c r="AT30" i="3"/>
  <c r="AT29" i="3"/>
  <c r="J51" i="3"/>
  <c r="R51" i="3"/>
  <c r="Z51" i="3"/>
  <c r="Y51" i="3"/>
  <c r="K51" i="3"/>
  <c r="S51" i="3"/>
  <c r="AA51" i="3"/>
  <c r="L51" i="3"/>
  <c r="T51" i="3"/>
  <c r="AB51" i="3"/>
  <c r="Q51" i="3"/>
  <c r="E51" i="3"/>
  <c r="M51" i="3"/>
  <c r="U51" i="3"/>
  <c r="AC51" i="3"/>
  <c r="H51" i="3"/>
  <c r="P51" i="3"/>
  <c r="X51" i="3"/>
  <c r="AF51" i="3"/>
  <c r="I51" i="3"/>
  <c r="F51" i="3"/>
  <c r="N51" i="3"/>
  <c r="V51" i="3"/>
  <c r="AD51" i="3"/>
  <c r="G51" i="3"/>
  <c r="O51" i="3"/>
  <c r="W51" i="3"/>
  <c r="AE51" i="3"/>
  <c r="F50" i="3"/>
  <c r="N50" i="3"/>
  <c r="V50" i="3"/>
  <c r="AD50" i="3"/>
  <c r="G50" i="3"/>
  <c r="O50" i="3"/>
  <c r="W50" i="3"/>
  <c r="AE50" i="3"/>
  <c r="H50" i="3"/>
  <c r="X50" i="3"/>
  <c r="AF50" i="3"/>
  <c r="AC50" i="3"/>
  <c r="P50" i="3"/>
  <c r="M50" i="3"/>
  <c r="U50" i="3"/>
  <c r="I50" i="3"/>
  <c r="Q50" i="3"/>
  <c r="Y50" i="3"/>
  <c r="L50" i="3"/>
  <c r="T50" i="3"/>
  <c r="AB50" i="3"/>
  <c r="E50" i="3"/>
  <c r="J50" i="3"/>
  <c r="R50" i="3"/>
  <c r="Z50" i="3"/>
  <c r="K50" i="3"/>
  <c r="S50" i="3"/>
  <c r="AA50" i="3"/>
  <c r="J49" i="3"/>
  <c r="R49" i="3"/>
  <c r="Z49" i="3"/>
  <c r="K49" i="3"/>
  <c r="S49" i="3"/>
  <c r="AA49" i="3"/>
  <c r="L49" i="3"/>
  <c r="T49" i="3"/>
  <c r="AB49" i="3"/>
  <c r="Y49" i="3"/>
  <c r="I49" i="3"/>
  <c r="Q49" i="3"/>
  <c r="E49" i="3"/>
  <c r="M49" i="3"/>
  <c r="U49" i="3"/>
  <c r="AC49" i="3"/>
  <c r="H49" i="3"/>
  <c r="P49" i="3"/>
  <c r="X49" i="3"/>
  <c r="AF49" i="3"/>
  <c r="F49" i="3"/>
  <c r="N49" i="3"/>
  <c r="V49" i="3"/>
  <c r="AD49" i="3"/>
  <c r="G49" i="3"/>
  <c r="O49" i="3"/>
  <c r="W49" i="3"/>
  <c r="AE49" i="3"/>
  <c r="F54" i="3"/>
  <c r="N54" i="3"/>
  <c r="V54" i="3"/>
  <c r="AD54" i="3"/>
  <c r="AC54" i="3"/>
  <c r="G54" i="3"/>
  <c r="O54" i="3"/>
  <c r="W54" i="3"/>
  <c r="AE54" i="3"/>
  <c r="H54" i="3"/>
  <c r="X54" i="3"/>
  <c r="M54" i="3"/>
  <c r="P54" i="3"/>
  <c r="AF54" i="3"/>
  <c r="U54" i="3"/>
  <c r="I54" i="3"/>
  <c r="Q54" i="3"/>
  <c r="Y54" i="3"/>
  <c r="L54" i="3"/>
  <c r="T54" i="3"/>
  <c r="AB54" i="3"/>
  <c r="E54" i="3"/>
  <c r="J54" i="3"/>
  <c r="R54" i="3"/>
  <c r="Z54" i="3"/>
  <c r="K54" i="3"/>
  <c r="S54" i="3"/>
  <c r="AA54" i="3"/>
  <c r="J53" i="3"/>
  <c r="R53" i="3"/>
  <c r="Z53" i="3"/>
  <c r="Y53" i="3"/>
  <c r="K53" i="3"/>
  <c r="S53" i="3"/>
  <c r="AA53" i="3"/>
  <c r="T53" i="3"/>
  <c r="I53" i="3"/>
  <c r="L53" i="3"/>
  <c r="AB53" i="3"/>
  <c r="Q53" i="3"/>
  <c r="E53" i="3"/>
  <c r="M53" i="3"/>
  <c r="U53" i="3"/>
  <c r="AC53" i="3"/>
  <c r="H53" i="3"/>
  <c r="P53" i="3"/>
  <c r="X53" i="3"/>
  <c r="AF53" i="3"/>
  <c r="F53" i="3"/>
  <c r="N53" i="3"/>
  <c r="V53" i="3"/>
  <c r="AD53" i="3"/>
  <c r="G53" i="3"/>
  <c r="O53" i="3"/>
  <c r="W53" i="3"/>
  <c r="AE53" i="3"/>
  <c r="F52" i="3"/>
  <c r="N52" i="3"/>
  <c r="V52" i="3"/>
  <c r="AD52" i="3"/>
  <c r="G52" i="3"/>
  <c r="O52" i="3"/>
  <c r="W52" i="3"/>
  <c r="AE52" i="3"/>
  <c r="H52" i="3"/>
  <c r="X52" i="3"/>
  <c r="AF52" i="3"/>
  <c r="M52" i="3"/>
  <c r="P52" i="3"/>
  <c r="U52" i="3"/>
  <c r="I52" i="3"/>
  <c r="Q52" i="3"/>
  <c r="Y52" i="3"/>
  <c r="L52" i="3"/>
  <c r="T52" i="3"/>
  <c r="AB52" i="3"/>
  <c r="E52" i="3"/>
  <c r="AC52" i="3"/>
  <c r="J52" i="3"/>
  <c r="R52" i="3"/>
  <c r="Z52" i="3"/>
  <c r="K52" i="3"/>
  <c r="S52" i="3"/>
  <c r="AA52" i="3"/>
  <c r="F48" i="3"/>
  <c r="N48" i="3"/>
  <c r="V48" i="3"/>
  <c r="AD48" i="3"/>
  <c r="G48" i="3"/>
  <c r="O48" i="3"/>
  <c r="W48" i="3"/>
  <c r="AE48" i="3"/>
  <c r="H48" i="3"/>
  <c r="P48" i="3"/>
  <c r="X48" i="3"/>
  <c r="AF48" i="3"/>
  <c r="AF57" i="3" s="1"/>
  <c r="E48" i="3"/>
  <c r="M48" i="3"/>
  <c r="U48" i="3"/>
  <c r="AC48" i="3"/>
  <c r="Q48" i="3"/>
  <c r="Y48" i="3"/>
  <c r="L48" i="3"/>
  <c r="T48" i="3"/>
  <c r="AB48" i="3"/>
  <c r="J48" i="3"/>
  <c r="R48" i="3"/>
  <c r="Z48" i="3"/>
  <c r="K48" i="3"/>
  <c r="S48" i="3"/>
  <c r="AA48" i="3"/>
  <c r="B57" i="3"/>
  <c r="V57" i="3" l="1"/>
  <c r="Q57" i="3"/>
  <c r="AT33" i="3"/>
  <c r="AT34" i="3"/>
  <c r="AT32" i="3"/>
  <c r="AT31" i="3"/>
  <c r="AE57" i="3"/>
  <c r="P57" i="3"/>
  <c r="W57" i="3"/>
  <c r="J57" i="3"/>
  <c r="Y57" i="3"/>
  <c r="K57" i="3"/>
  <c r="AC57" i="3"/>
  <c r="Z57" i="3"/>
  <c r="R57" i="3"/>
  <c r="U57" i="3"/>
  <c r="AB57" i="3"/>
  <c r="T57" i="3"/>
  <c r="AD57" i="3"/>
  <c r="AA57" i="3"/>
  <c r="X57" i="3"/>
  <c r="I57" i="3"/>
  <c r="N57" i="3"/>
  <c r="S57" i="3"/>
  <c r="L57" i="3"/>
  <c r="O57" i="3"/>
  <c r="E57" i="3"/>
  <c r="M57" i="3"/>
  <c r="H57" i="3"/>
  <c r="F57" i="3"/>
  <c r="G57" i="3"/>
  <c r="AV4" i="3"/>
  <c r="BN4" i="3" s="1"/>
  <c r="C5" i="3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AT35" i="3" l="1"/>
  <c r="AT36" i="3"/>
  <c r="AT37" i="3"/>
  <c r="AT38" i="3"/>
  <c r="D49" i="3"/>
  <c r="C49" i="3"/>
  <c r="C50" i="3"/>
  <c r="D50" i="3"/>
  <c r="D51" i="3"/>
  <c r="C51" i="3"/>
  <c r="D52" i="3"/>
  <c r="C52" i="3"/>
  <c r="C54" i="3"/>
  <c r="D54" i="3"/>
  <c r="C53" i="3"/>
  <c r="D53" i="3"/>
  <c r="C4" i="3"/>
  <c r="D5" i="3"/>
  <c r="C57" i="3" l="1"/>
  <c r="AT39" i="3"/>
  <c r="AT43" i="3"/>
  <c r="AT46" i="3"/>
  <c r="AT42" i="3"/>
  <c r="AT40" i="3"/>
  <c r="AT44" i="3"/>
  <c r="AT45" i="3"/>
  <c r="AT41" i="3"/>
  <c r="E5" i="3"/>
  <c r="D4" i="3"/>
  <c r="AT47" i="3" l="1"/>
  <c r="E4" i="3"/>
  <c r="F5" i="3"/>
  <c r="F4" i="3" l="1"/>
  <c r="G5" i="3"/>
  <c r="G4" i="3" l="1"/>
  <c r="H5" i="3"/>
  <c r="H4" i="3" l="1"/>
  <c r="I5" i="3"/>
  <c r="I4" i="3" l="1"/>
  <c r="J5" i="3"/>
  <c r="J4" i="3" l="1"/>
  <c r="K5" i="3"/>
  <c r="K4" i="3" l="1"/>
  <c r="L5" i="3"/>
  <c r="M5" i="3" l="1"/>
  <c r="L4" i="3"/>
  <c r="M4" i="3" l="1"/>
  <c r="N5" i="3"/>
  <c r="N4" i="3" l="1"/>
  <c r="O5" i="3"/>
  <c r="O4" i="3" l="1"/>
  <c r="P5" i="3"/>
  <c r="P4" i="3" l="1"/>
  <c r="Q5" i="3"/>
  <c r="Q4" i="3" l="1"/>
  <c r="R5" i="3"/>
  <c r="R4" i="3" l="1"/>
  <c r="S5" i="3"/>
  <c r="S4" i="3" l="1"/>
  <c r="T5" i="3"/>
  <c r="U5" i="3" l="1"/>
  <c r="T4" i="3"/>
  <c r="U4" i="3" l="1"/>
  <c r="V5" i="3"/>
  <c r="V4" i="3" l="1"/>
  <c r="W5" i="3"/>
  <c r="W4" i="3" l="1"/>
  <c r="X5" i="3"/>
  <c r="X4" i="3" l="1"/>
  <c r="Y5" i="3"/>
  <c r="Y4" i="3" l="1"/>
  <c r="Z5" i="3"/>
  <c r="Z4" i="3" l="1"/>
  <c r="AA5" i="3"/>
  <c r="AA4" i="3" l="1"/>
  <c r="AB5" i="3"/>
  <c r="AC5" i="3" l="1"/>
  <c r="AB4" i="3"/>
  <c r="AC4" i="3" l="1"/>
  <c r="AD5" i="3"/>
  <c r="AD4" i="3" l="1"/>
  <c r="AE5" i="3"/>
  <c r="AE4" i="3" l="1"/>
  <c r="AF5" i="3"/>
  <c r="AF4" i="3" s="1"/>
  <c r="D57" i="3"/>
</calcChain>
</file>

<file path=xl/sharedStrings.xml><?xml version="1.0" encoding="utf-8"?>
<sst xmlns="http://schemas.openxmlformats.org/spreadsheetml/2006/main" count="189" uniqueCount="94">
  <si>
    <t>Période</t>
  </si>
  <si>
    <t>Fin période</t>
  </si>
  <si>
    <t>Début Période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</si>
  <si>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</si>
  <si>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</si>
  <si>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</si>
  <si>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</si>
  <si>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</si>
  <si>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</si>
  <si>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</si>
  <si>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</si>
  <si>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</si>
  <si>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</si>
  <si>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</si>
  <si>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</si>
  <si>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</si>
  <si>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ANNÉE EN COURS</t>
  </si>
  <si>
    <t>NB jour</t>
  </si>
  <si>
    <t>Fonction</t>
  </si>
  <si>
    <t>Chef d'équipe</t>
  </si>
  <si>
    <t>Infirmier(ère)</t>
  </si>
  <si>
    <t>Infirmière auxillière</t>
  </si>
  <si>
    <t>Période du</t>
  </si>
  <si>
    <t>au</t>
  </si>
  <si>
    <t>Personnel</t>
  </si>
  <si>
    <t>Annie Bourgault</t>
  </si>
  <si>
    <t>"=JOURSEM(D$3;2)&gt;5</t>
  </si>
  <si>
    <t>Secrétaire</t>
  </si>
  <si>
    <t>Jours fériés</t>
  </si>
  <si>
    <t>Confédération</t>
  </si>
  <si>
    <t>Fête du travail</t>
  </si>
  <si>
    <t>Action de grâce</t>
  </si>
  <si>
    <t>Veille de Noël</t>
  </si>
  <si>
    <t>Noël</t>
  </si>
  <si>
    <t>Lendemain de Noël</t>
  </si>
  <si>
    <t>Veille du jour de l'an</t>
  </si>
  <si>
    <t>Jour de l'an</t>
  </si>
  <si>
    <t>Lendemain du jour de l'an</t>
  </si>
  <si>
    <t>Vendredi Saint</t>
  </si>
  <si>
    <t>Lundi de Pâques</t>
  </si>
  <si>
    <t>Fête Nationale</t>
  </si>
  <si>
    <t>Journée nationale des Patriotes</t>
  </si>
  <si>
    <t>Date</t>
  </si>
  <si>
    <t>Assistante</t>
  </si>
  <si>
    <t>Préposé bén.</t>
  </si>
  <si>
    <t>Agente administrative</t>
  </si>
  <si>
    <t>"=NB.SI(joursférié;D$3)&gt;0</t>
  </si>
  <si>
    <t>Code</t>
  </si>
  <si>
    <t>Définition</t>
  </si>
  <si>
    <t>Jour</t>
  </si>
  <si>
    <t>A</t>
  </si>
  <si>
    <t>Accueil</t>
  </si>
  <si>
    <t>SR1</t>
  </si>
  <si>
    <t>Salle de réveil temps 1</t>
  </si>
  <si>
    <t>SR2</t>
  </si>
  <si>
    <t>Salle de réveil temps 2</t>
  </si>
  <si>
    <t>SR3</t>
  </si>
  <si>
    <t>Salle de réveil temps 3</t>
  </si>
  <si>
    <t>SR4</t>
  </si>
  <si>
    <t>Salle de réveil temps 4</t>
  </si>
  <si>
    <t>CE</t>
  </si>
  <si>
    <t>G</t>
  </si>
  <si>
    <t>Garde de semaine</t>
  </si>
  <si>
    <t>G24</t>
  </si>
  <si>
    <t>Garde 24hr</t>
  </si>
  <si>
    <t>V</t>
  </si>
  <si>
    <t>Vacances</t>
  </si>
  <si>
    <t>MAL</t>
  </si>
  <si>
    <t>Congé maladie</t>
  </si>
  <si>
    <t>MAT</t>
  </si>
  <si>
    <t>Maternité</t>
  </si>
  <si>
    <t>ORI</t>
  </si>
  <si>
    <t>Formation Oriention</t>
  </si>
  <si>
    <t>FOEC</t>
  </si>
  <si>
    <t>Formation FOEC</t>
  </si>
  <si>
    <t>CP</t>
  </si>
  <si>
    <t>Congé pâyé</t>
  </si>
  <si>
    <t>Valérie Bourgault</t>
  </si>
  <si>
    <t>Dominic Côté</t>
  </si>
  <si>
    <t>QT</t>
  </si>
  <si>
    <t>Total</t>
  </si>
  <si>
    <t>a</t>
  </si>
  <si>
    <t>Total:</t>
  </si>
  <si>
    <t>Effectif minimum</t>
  </si>
  <si>
    <t>Min</t>
  </si>
  <si>
    <t>Recherche tableau</t>
  </si>
  <si>
    <t>,</t>
  </si>
  <si>
    <t xml:space="preserve"> </t>
  </si>
  <si>
    <t>TOTAL</t>
  </si>
  <si>
    <t>Bilan périodique</t>
  </si>
  <si>
    <t>du</t>
  </si>
  <si>
    <t>Jours travaillés</t>
  </si>
  <si>
    <t>Jours non travaillés</t>
  </si>
  <si>
    <t>Bilan annuel en date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</si>
</sst>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dd"/>
    <numFmt numFmtId="166" formatCode="ddd"/>
    <numFmt numFmtId="167" formatCode="dddd\ d\ mmmm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8"/>
      <color theme="3"/>
      <name val="Calibri"/>
      <family val="2"/>
      <scheme val="minor"/>
    </font>
    <font>
      <sz val="11"/>
      <color theme="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7"/>
      <color theme="1"/>
      <name val="Century Gothic"/>
      <family val="2"/>
    </font>
    <font>
      <sz val="15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</font>
    <font>
      <b/>
      <sz val="10"/>
      <color rgb="FFFF0000"/>
      <name val="Century Gothic"/>
      <family val="2"/>
    </font>
    <font>
      <sz val="13"/>
      <color theme="1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Protection="0">
      <alignment horizontal="left" vertical="center" indent="1"/>
    </xf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NumberFormat="1" applyFont="1" applyFill="1" applyBorder="1" applyAlignment="1">
      <alignment horizontal="left" vertical="center" indent="1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67" fontId="2" fillId="10" borderId="0" xfId="0" applyNumberFormat="1" applyFont="1" applyFill="1" applyAlignment="1">
      <alignment horizontal="left" vertical="center" indent="1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16" borderId="0" xfId="0" applyFont="1" applyFill="1" applyAlignment="1" applyProtection="1">
      <alignment horizontal="center" vertical="center"/>
      <protection locked="0"/>
    </xf>
    <xf numFmtId="0" fontId="2" fillId="17" borderId="0" xfId="0" applyFont="1" applyFill="1" applyAlignment="1">
      <alignment horizontal="center" vertical="center"/>
    </xf>
    <xf numFmtId="167" fontId="2" fillId="17" borderId="0" xfId="0" applyNumberFormat="1" applyFont="1" applyFill="1" applyAlignment="1">
      <alignment horizontal="center" vertical="center"/>
    </xf>
    <xf numFmtId="14" fontId="1" fillId="17" borderId="0" xfId="0" applyNumberFormat="1" applyFont="1" applyFill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7" fillId="17" borderId="0" xfId="0" applyFont="1" applyFill="1" applyAlignment="1">
      <alignment horizontal="center" vertical="center"/>
    </xf>
    <xf numFmtId="0" fontId="9" fillId="18" borderId="0" xfId="0" applyFont="1" applyFill="1" applyAlignment="1" applyProtection="1">
      <alignment horizontal="center" vertical="center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6" fillId="0" borderId="3" xfId="0" applyNumberFormat="1" applyFont="1" applyBorder="1" applyAlignment="1">
      <alignment horizontal="left" vertical="center" indent="1"/>
    </xf>
    <xf numFmtId="14" fontId="1" fillId="0" borderId="0" xfId="0" applyNumberFormat="1" applyFont="1" applyFill="1" applyAlignment="1">
      <alignment horizontal="center" vertical="center"/>
    </xf>
    <xf numFmtId="0" fontId="2" fillId="17" borderId="0" xfId="0" applyFont="1" applyFill="1" applyAlignment="1" applyProtection="1">
      <alignment horizontal="center" vertical="center"/>
    </xf>
    <xf numFmtId="0" fontId="2" fillId="17" borderId="0" xfId="0" applyNumberFormat="1" applyFont="1" applyFill="1" applyAlignment="1" applyProtection="1">
      <alignment horizontal="center" vertical="center"/>
      <protection locked="0"/>
    </xf>
    <xf numFmtId="0" fontId="1" fillId="17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 applyProtection="1">
      <alignment horizontal="center" vertical="center"/>
    </xf>
    <xf numFmtId="0" fontId="11" fillId="17" borderId="0" xfId="0" applyFont="1" applyFill="1" applyBorder="1" applyAlignment="1" applyProtection="1">
      <alignment horizontal="center" vertical="center"/>
    </xf>
    <xf numFmtId="0" fontId="12" fillId="17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0" fillId="17" borderId="0" xfId="0" applyFill="1" applyAlignment="1">
      <alignment horizontal="left" vertical="center"/>
    </xf>
    <xf numFmtId="0" fontId="2" fillId="19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13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2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21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3" borderId="6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left" vertical="center"/>
    </xf>
    <xf numFmtId="0" fontId="10" fillId="2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Text" xfId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border outline="0">
        <top style="thin">
          <color theme="3" tint="0.59996337778862885"/>
        </top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border outline="0">
        <top style="thin">
          <color theme="3" tint="0.59996337778862885"/>
        </top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border outline="0">
        <top style="thin">
          <color theme="3" tint="0.59996337778862885"/>
        </top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0"/>
        <name val="Century Gothic"/>
        <scheme val="none"/>
      </font>
      <fill>
        <patternFill patternType="solid">
          <fgColor indexed="64"/>
          <bgColor theme="4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dddd\ d\ mmmm\ yyyy"/>
      <fill>
        <patternFill patternType="solid">
          <fgColor indexed="64"/>
          <bgColor rgb="FFFFC00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4"/>
        </patternFill>
      </fill>
      <border>
        <bottom style="thin">
          <color theme="4"/>
        </bottom>
      </border>
    </dxf>
    <dxf>
      <font>
        <b val="0"/>
        <i val="0"/>
      </font>
      <border>
        <bottom style="thin">
          <color theme="4"/>
        </bottom>
        <horizontal style="thin">
          <color theme="3" tint="0.59996337778862885"/>
        </horizontal>
      </border>
    </dxf>
  </dxfs>
  <tableStyles count="1" defaultTableStyle="TableStyleMedium2" defaultPivotStyle="PivotStyleLight16">
    <tableStyle name="Custom Table Style" pivot="0" count="2">
      <tableStyleElement type="wholeTable" dxfId="51"/>
      <tableStyleElement type="headerRow" dxfId="50"/>
    </tableStyle>
  </tableStyles>
  <colors>
    <mruColors>
      <color rgb="FFFF66FF"/>
      <color rgb="FFFF00FF"/>
      <color rgb="FF66FF66"/>
      <color rgb="FF99CCFF"/>
      <color rgb="FFFFFF99"/>
      <color rgb="FFFF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289560</xdr:colOff>
      <xdr:row>0</xdr:row>
      <xdr:rowOff>201930</xdr:rowOff>
    </xdr:from>
    <xdr:ext cx="184731" cy="264560"/>
    <xdr:sp macro="" textlink="">
      <xdr:nvSpPr>
        <xdr:cNvPr id="3" name="ZoneTexte 2"/>
        <xdr:cNvSpPr txBox="1"/>
      </xdr:nvSpPr>
      <xdr:spPr>
        <a:xfrm>
          <a:off x="5265420" y="201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>
    <xdr:from>
      <xdr:col>14</xdr:col>
      <xdr:colOff>144780</xdr:colOff>
      <xdr:row>0</xdr:row>
      <xdr:rowOff>64770</xdr:rowOff>
    </xdr:from>
    <xdr:to>
      <xdr:col>15</xdr:col>
      <xdr:colOff>334260</xdr:colOff>
      <xdr:row>1</xdr:row>
      <xdr:rowOff>80010</xdr:rowOff>
    </xdr:to>
    <xdr:sp macro="[0]!BoutonG" textlink="">
      <xdr:nvSpPr>
        <xdr:cNvPr id="4" name="Rectangle : coins arrondis 3"/>
        <xdr:cNvSpPr/>
      </xdr:nvSpPr>
      <xdr:spPr>
        <a:xfrm>
          <a:off x="6172200" y="64770"/>
          <a:ext cx="540000" cy="289560"/>
        </a:xfrm>
        <a:prstGeom prst="round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G</a:t>
          </a:r>
        </a:p>
      </xdr:txBody>
    </xdr:sp>
    <xdr:clientData/>
  </xdr:twoCellAnchor>
  <xdr:twoCellAnchor>
    <xdr:from>
      <xdr:col>3</xdr:col>
      <xdr:colOff>57150</xdr:colOff>
      <xdr:row>0</xdr:row>
      <xdr:rowOff>64770</xdr:rowOff>
    </xdr:from>
    <xdr:to>
      <xdr:col>4</xdr:col>
      <xdr:colOff>243840</xdr:colOff>
      <xdr:row>1</xdr:row>
      <xdr:rowOff>80010</xdr:rowOff>
    </xdr:to>
    <xdr:sp macro="[0]!Bouton917" textlink="">
      <xdr:nvSpPr>
        <xdr:cNvPr id="28" name="Rectangle : coins arrondis 27"/>
        <xdr:cNvSpPr/>
      </xdr:nvSpPr>
      <xdr:spPr>
        <a:xfrm>
          <a:off x="2228850" y="64770"/>
          <a:ext cx="53721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917</a:t>
          </a:r>
        </a:p>
      </xdr:txBody>
    </xdr:sp>
    <xdr:clientData/>
  </xdr:twoCellAnchor>
  <xdr:twoCellAnchor>
    <xdr:from>
      <xdr:col>4</xdr:col>
      <xdr:colOff>267720</xdr:colOff>
      <xdr:row>0</xdr:row>
      <xdr:rowOff>64770</xdr:rowOff>
    </xdr:from>
    <xdr:to>
      <xdr:col>6</xdr:col>
      <xdr:colOff>106680</xdr:colOff>
      <xdr:row>1</xdr:row>
      <xdr:rowOff>80010</xdr:rowOff>
    </xdr:to>
    <xdr:sp macro="[0]!Bouton1119" textlink="">
      <xdr:nvSpPr>
        <xdr:cNvPr id="29" name="Rectangle : coins arrondis 28"/>
        <xdr:cNvSpPr/>
      </xdr:nvSpPr>
      <xdr:spPr>
        <a:xfrm>
          <a:off x="278994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1119</a:t>
          </a:r>
        </a:p>
      </xdr:txBody>
    </xdr:sp>
    <xdr:clientData/>
  </xdr:twoCellAnchor>
  <xdr:twoCellAnchor>
    <xdr:from>
      <xdr:col>6</xdr:col>
      <xdr:colOff>120015</xdr:colOff>
      <xdr:row>0</xdr:row>
      <xdr:rowOff>64770</xdr:rowOff>
    </xdr:from>
    <xdr:to>
      <xdr:col>7</xdr:col>
      <xdr:colOff>309495</xdr:colOff>
      <xdr:row>1</xdr:row>
      <xdr:rowOff>80010</xdr:rowOff>
    </xdr:to>
    <xdr:sp macro="[0]!BoutonA" textlink="">
      <xdr:nvSpPr>
        <xdr:cNvPr id="30" name="Rectangle : coins arrondis 29"/>
        <xdr:cNvSpPr/>
      </xdr:nvSpPr>
      <xdr:spPr>
        <a:xfrm>
          <a:off x="3091815" y="64770"/>
          <a:ext cx="513330" cy="28194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A</a:t>
          </a:r>
        </a:p>
      </xdr:txBody>
    </xdr:sp>
    <xdr:clientData/>
  </xdr:twoCellAnchor>
  <xdr:twoCellAnchor>
    <xdr:from>
      <xdr:col>7</xdr:col>
      <xdr:colOff>342900</xdr:colOff>
      <xdr:row>0</xdr:row>
      <xdr:rowOff>64770</xdr:rowOff>
    </xdr:from>
    <xdr:to>
      <xdr:col>9</xdr:col>
      <xdr:colOff>181860</xdr:colOff>
      <xdr:row>1</xdr:row>
      <xdr:rowOff>80010</xdr:rowOff>
    </xdr:to>
    <xdr:sp macro="[0]!BoutonSR1" textlink="">
      <xdr:nvSpPr>
        <xdr:cNvPr id="31" name="Rectangle : coins arrondis 30"/>
        <xdr:cNvSpPr/>
      </xdr:nvSpPr>
      <xdr:spPr>
        <a:xfrm>
          <a:off x="391668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SR1</a:t>
          </a:r>
        </a:p>
      </xdr:txBody>
    </xdr:sp>
    <xdr:clientData/>
  </xdr:twoCellAnchor>
  <xdr:twoCellAnchor>
    <xdr:from>
      <xdr:col>9</xdr:col>
      <xdr:colOff>205740</xdr:colOff>
      <xdr:row>0</xdr:row>
      <xdr:rowOff>64770</xdr:rowOff>
    </xdr:from>
    <xdr:to>
      <xdr:col>11</xdr:col>
      <xdr:colOff>44700</xdr:colOff>
      <xdr:row>1</xdr:row>
      <xdr:rowOff>80010</xdr:rowOff>
    </xdr:to>
    <xdr:sp macro="[0]!BoutonSR2" textlink="">
      <xdr:nvSpPr>
        <xdr:cNvPr id="32" name="Rectangle : coins arrondis 31"/>
        <xdr:cNvSpPr/>
      </xdr:nvSpPr>
      <xdr:spPr>
        <a:xfrm>
          <a:off x="448056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SR2</a:t>
          </a:r>
        </a:p>
      </xdr:txBody>
    </xdr:sp>
    <xdr:clientData/>
  </xdr:twoCellAnchor>
  <xdr:twoCellAnchor>
    <xdr:from>
      <xdr:col>19</xdr:col>
      <xdr:colOff>91440</xdr:colOff>
      <xdr:row>0</xdr:row>
      <xdr:rowOff>64770</xdr:rowOff>
    </xdr:from>
    <xdr:to>
      <xdr:col>20</xdr:col>
      <xdr:colOff>280920</xdr:colOff>
      <xdr:row>1</xdr:row>
      <xdr:rowOff>80010</xdr:rowOff>
    </xdr:to>
    <xdr:sp macro="[0]!BoutonCE" textlink="">
      <xdr:nvSpPr>
        <xdr:cNvPr id="33" name="Rectangle : coins arrondis 32"/>
        <xdr:cNvSpPr/>
      </xdr:nvSpPr>
      <xdr:spPr>
        <a:xfrm>
          <a:off x="787146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CE</a:t>
          </a:r>
        </a:p>
      </xdr:txBody>
    </xdr:sp>
    <xdr:clientData/>
  </xdr:twoCellAnchor>
  <xdr:twoCellAnchor>
    <xdr:from>
      <xdr:col>16</xdr:col>
      <xdr:colOff>15240</xdr:colOff>
      <xdr:row>0</xdr:row>
      <xdr:rowOff>64770</xdr:rowOff>
    </xdr:from>
    <xdr:to>
      <xdr:col>17</xdr:col>
      <xdr:colOff>204720</xdr:colOff>
      <xdr:row>1</xdr:row>
      <xdr:rowOff>80010</xdr:rowOff>
    </xdr:to>
    <xdr:sp macro="[0]!BoutonG24" textlink="">
      <xdr:nvSpPr>
        <xdr:cNvPr id="34" name="Rectangle : coins arrondis 33"/>
        <xdr:cNvSpPr/>
      </xdr:nvSpPr>
      <xdr:spPr>
        <a:xfrm>
          <a:off x="6743700" y="64770"/>
          <a:ext cx="540000" cy="289560"/>
        </a:xfrm>
        <a:prstGeom prst="roundRect">
          <a:avLst/>
        </a:prstGeom>
        <a:solidFill>
          <a:srgbClr val="FF000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G24</a:t>
          </a:r>
        </a:p>
      </xdr:txBody>
    </xdr:sp>
    <xdr:clientData/>
  </xdr:twoCellAnchor>
  <xdr:twoCellAnchor>
    <xdr:from>
      <xdr:col>11</xdr:col>
      <xdr:colOff>68580</xdr:colOff>
      <xdr:row>0</xdr:row>
      <xdr:rowOff>64770</xdr:rowOff>
    </xdr:from>
    <xdr:to>
      <xdr:col>12</xdr:col>
      <xdr:colOff>258060</xdr:colOff>
      <xdr:row>1</xdr:row>
      <xdr:rowOff>80010</xdr:rowOff>
    </xdr:to>
    <xdr:sp macro="[0]!BoutonSR3" textlink="">
      <xdr:nvSpPr>
        <xdr:cNvPr id="36" name="Rectangle : coins arrondis 35"/>
        <xdr:cNvSpPr/>
      </xdr:nvSpPr>
      <xdr:spPr>
        <a:xfrm>
          <a:off x="504444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SR3</a:t>
          </a:r>
        </a:p>
      </xdr:txBody>
    </xdr:sp>
    <xdr:clientData/>
  </xdr:twoCellAnchor>
  <xdr:twoCellAnchor>
    <xdr:from>
      <xdr:col>12</xdr:col>
      <xdr:colOff>281940</xdr:colOff>
      <xdr:row>0</xdr:row>
      <xdr:rowOff>64770</xdr:rowOff>
    </xdr:from>
    <xdr:to>
      <xdr:col>14</xdr:col>
      <xdr:colOff>120900</xdr:colOff>
      <xdr:row>1</xdr:row>
      <xdr:rowOff>80010</xdr:rowOff>
    </xdr:to>
    <xdr:sp macro="[0]!BoutonSR4" textlink="">
      <xdr:nvSpPr>
        <xdr:cNvPr id="37" name="Rectangle : coins arrondis 36"/>
        <xdr:cNvSpPr/>
      </xdr:nvSpPr>
      <xdr:spPr>
        <a:xfrm>
          <a:off x="560832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SR4</a:t>
          </a:r>
        </a:p>
      </xdr:txBody>
    </xdr:sp>
    <xdr:clientData/>
  </xdr:twoCellAnchor>
  <xdr:twoCellAnchor>
    <xdr:from>
      <xdr:col>17</xdr:col>
      <xdr:colOff>228600</xdr:colOff>
      <xdr:row>0</xdr:row>
      <xdr:rowOff>64770</xdr:rowOff>
    </xdr:from>
    <xdr:to>
      <xdr:col>19</xdr:col>
      <xdr:colOff>67560</xdr:colOff>
      <xdr:row>1</xdr:row>
      <xdr:rowOff>80010</xdr:rowOff>
    </xdr:to>
    <xdr:sp macro="[0]!BoutonV" textlink="">
      <xdr:nvSpPr>
        <xdr:cNvPr id="38" name="Rectangle : coins arrondis 37"/>
        <xdr:cNvSpPr/>
      </xdr:nvSpPr>
      <xdr:spPr>
        <a:xfrm>
          <a:off x="7307580" y="64770"/>
          <a:ext cx="540000" cy="289560"/>
        </a:xfrm>
        <a:prstGeom prst="roundRect">
          <a:avLst/>
        </a:prstGeom>
        <a:solidFill>
          <a:srgbClr val="00B050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V</a:t>
          </a:r>
        </a:p>
      </xdr:txBody>
    </xdr:sp>
    <xdr:clientData/>
  </xdr:twoCellAnchor>
  <xdr:twoCellAnchor>
    <xdr:from>
      <xdr:col>20</xdr:col>
      <xdr:colOff>304800</xdr:colOff>
      <xdr:row>0</xdr:row>
      <xdr:rowOff>64770</xdr:rowOff>
    </xdr:from>
    <xdr:to>
      <xdr:col>22</xdr:col>
      <xdr:colOff>143760</xdr:colOff>
      <xdr:row>1</xdr:row>
      <xdr:rowOff>80010</xdr:rowOff>
    </xdr:to>
    <xdr:sp macro="[0]!BoutonMAL" textlink="">
      <xdr:nvSpPr>
        <xdr:cNvPr id="39" name="Rectangle : coins arrondis 38"/>
        <xdr:cNvSpPr/>
      </xdr:nvSpPr>
      <xdr:spPr>
        <a:xfrm>
          <a:off x="843534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2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MAL</a:t>
          </a:r>
        </a:p>
      </xdr:txBody>
    </xdr:sp>
    <xdr:clientData/>
  </xdr:twoCellAnchor>
  <xdr:twoCellAnchor>
    <xdr:from>
      <xdr:col>22</xdr:col>
      <xdr:colOff>167640</xdr:colOff>
      <xdr:row>0</xdr:row>
      <xdr:rowOff>64770</xdr:rowOff>
    </xdr:from>
    <xdr:to>
      <xdr:col>24</xdr:col>
      <xdr:colOff>6600</xdr:colOff>
      <xdr:row>1</xdr:row>
      <xdr:rowOff>80010</xdr:rowOff>
    </xdr:to>
    <xdr:sp macro="[0]!BoutonMAT" textlink="">
      <xdr:nvSpPr>
        <xdr:cNvPr id="40" name="Rectangle : coins arrondis 39"/>
        <xdr:cNvSpPr/>
      </xdr:nvSpPr>
      <xdr:spPr>
        <a:xfrm>
          <a:off x="8999220" y="64770"/>
          <a:ext cx="540000" cy="289560"/>
        </a:xfrm>
        <a:prstGeom prst="roundRect">
          <a:avLst/>
        </a:prstGeom>
        <a:solidFill>
          <a:srgbClr val="FF66FF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2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MAT</a:t>
          </a:r>
        </a:p>
      </xdr:txBody>
    </xdr:sp>
    <xdr:clientData/>
  </xdr:twoCellAnchor>
  <xdr:twoCellAnchor>
    <xdr:from>
      <xdr:col>24</xdr:col>
      <xdr:colOff>30480</xdr:colOff>
      <xdr:row>0</xdr:row>
      <xdr:rowOff>64770</xdr:rowOff>
    </xdr:from>
    <xdr:to>
      <xdr:col>25</xdr:col>
      <xdr:colOff>219960</xdr:colOff>
      <xdr:row>1</xdr:row>
      <xdr:rowOff>80010</xdr:rowOff>
    </xdr:to>
    <xdr:sp macro="[0]!BoutonORI" textlink="">
      <xdr:nvSpPr>
        <xdr:cNvPr id="41" name="Rectangle : coins arrondis 40"/>
        <xdr:cNvSpPr/>
      </xdr:nvSpPr>
      <xdr:spPr>
        <a:xfrm>
          <a:off x="956310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2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ORI</a:t>
          </a:r>
        </a:p>
      </xdr:txBody>
    </xdr:sp>
    <xdr:clientData/>
  </xdr:twoCellAnchor>
  <xdr:twoCellAnchor>
    <xdr:from>
      <xdr:col>25</xdr:col>
      <xdr:colOff>243840</xdr:colOff>
      <xdr:row>0</xdr:row>
      <xdr:rowOff>64770</xdr:rowOff>
    </xdr:from>
    <xdr:to>
      <xdr:col>27</xdr:col>
      <xdr:colOff>82800</xdr:colOff>
      <xdr:row>1</xdr:row>
      <xdr:rowOff>80010</xdr:rowOff>
    </xdr:to>
    <xdr:sp macro="[0]!BoutonFoec" textlink="">
      <xdr:nvSpPr>
        <xdr:cNvPr id="42" name="Rectangle : coins arrondis 41"/>
        <xdr:cNvSpPr/>
      </xdr:nvSpPr>
      <xdr:spPr>
        <a:xfrm>
          <a:off x="1012698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Foec</a:t>
          </a:r>
        </a:p>
      </xdr:txBody>
    </xdr:sp>
    <xdr:clientData/>
  </xdr:twoCellAnchor>
  <xdr:twoCellAnchor>
    <xdr:from>
      <xdr:col>27</xdr:col>
      <xdr:colOff>106680</xdr:colOff>
      <xdr:row>0</xdr:row>
      <xdr:rowOff>64770</xdr:rowOff>
    </xdr:from>
    <xdr:to>
      <xdr:col>28</xdr:col>
      <xdr:colOff>296160</xdr:colOff>
      <xdr:row>1</xdr:row>
      <xdr:rowOff>80010</xdr:rowOff>
    </xdr:to>
    <xdr:sp macro="[0]!BoutonCP" textlink="">
      <xdr:nvSpPr>
        <xdr:cNvPr id="43" name="Rectangle : coins arrondis 42"/>
        <xdr:cNvSpPr/>
      </xdr:nvSpPr>
      <xdr:spPr>
        <a:xfrm>
          <a:off x="10690860" y="64770"/>
          <a:ext cx="540000" cy="28956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CP</a:t>
          </a:r>
        </a:p>
      </xdr:txBody>
    </xdr:sp>
    <xdr:clientData/>
  </xdr:twoCellAnchor>
  <xdr:twoCellAnchor>
    <xdr:from>
      <xdr:col>29</xdr:col>
      <xdr:colOff>3810</xdr:colOff>
      <xdr:row>0</xdr:row>
      <xdr:rowOff>64770</xdr:rowOff>
    </xdr:from>
    <xdr:to>
      <xdr:col>31</xdr:col>
      <xdr:colOff>57150</xdr:colOff>
      <xdr:row>1</xdr:row>
      <xdr:rowOff>80010</xdr:rowOff>
    </xdr:to>
    <xdr:sp macro="[0]!Effacer" textlink="">
      <xdr:nvSpPr>
        <xdr:cNvPr id="44" name="Rectangle : coins arrondis 43"/>
        <xdr:cNvSpPr/>
      </xdr:nvSpPr>
      <xdr:spPr>
        <a:xfrm>
          <a:off x="10424160" y="64770"/>
          <a:ext cx="701040" cy="28194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Effacer</a:t>
          </a:r>
        </a:p>
      </xdr:txBody>
    </xdr:sp>
    <xdr:clientData/>
  </xdr:twoCellAnchor>
  <xdr:twoCellAnchor>
    <xdr:from>
      <xdr:col>2</xdr:col>
      <xdr:colOff>255270</xdr:colOff>
      <xdr:row>2</xdr:row>
      <xdr:rowOff>19050</xdr:rowOff>
    </xdr:from>
    <xdr:to>
      <xdr:col>4</xdr:col>
      <xdr:colOff>125730</xdr:colOff>
      <xdr:row>2</xdr:row>
      <xdr:rowOff>304800</xdr:rowOff>
    </xdr:to>
    <xdr:sp macro="" textlink="">
      <xdr:nvSpPr>
        <xdr:cNvPr id="5" name="Ellipse 4"/>
        <xdr:cNvSpPr/>
      </xdr:nvSpPr>
      <xdr:spPr>
        <a:xfrm>
          <a:off x="2076450" y="560070"/>
          <a:ext cx="571500" cy="285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000">
              <a:latin typeface="Century Gothic" panose="020B0502020202090204" pitchFamily="34" charset="0"/>
            </a:rPr>
            <a:t>P1</a:t>
          </a:r>
        </a:p>
      </xdr:txBody>
    </xdr:sp>
    <xdr:clientData/>
  </xdr:twoCellAnchor>
  <xdr:twoCellAnchor>
    <xdr:from>
      <xdr:col>68</xdr:col>
      <xdr:colOff>0</xdr:colOff>
      <xdr:row>1</xdr:row>
      <xdr:rowOff>0</xdr:rowOff>
    </xdr:from>
    <xdr:to>
      <xdr:col>70</xdr:col>
      <xdr:colOff>121920</xdr:colOff>
      <xdr:row>2</xdr:row>
      <xdr:rowOff>22860</xdr:rowOff>
    </xdr:to>
    <xdr:sp macro="[0]!ImpressionBilanAnnuelP1" textlink="">
      <xdr:nvSpPr>
        <xdr:cNvPr id="21" name="Rectangle : coins arrondis 20"/>
        <xdr:cNvSpPr/>
      </xdr:nvSpPr>
      <xdr:spPr>
        <a:xfrm>
          <a:off x="29504640" y="274320"/>
          <a:ext cx="861060" cy="28956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Imprimer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52</xdr:col>
      <xdr:colOff>53340</xdr:colOff>
      <xdr:row>2</xdr:row>
      <xdr:rowOff>22860</xdr:rowOff>
    </xdr:to>
    <xdr:sp macro="[0]!ImpressionBilanP1" textlink="">
      <xdr:nvSpPr>
        <xdr:cNvPr id="22" name="Rectangle : coins arrondis 21"/>
        <xdr:cNvSpPr/>
      </xdr:nvSpPr>
      <xdr:spPr>
        <a:xfrm>
          <a:off x="21054060" y="274320"/>
          <a:ext cx="861060" cy="28956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Imprimer</a:t>
          </a:r>
        </a:p>
      </xdr:txBody>
    </xdr:sp>
    <xdr:clientData/>
  </xdr:twoCellAnchor>
  <xdr:twoCellAnchor>
    <xdr:from>
      <xdr:col>31</xdr:col>
      <xdr:colOff>89535</xdr:colOff>
      <xdr:row>0</xdr:row>
      <xdr:rowOff>64770</xdr:rowOff>
    </xdr:from>
    <xdr:to>
      <xdr:col>32</xdr:col>
      <xdr:colOff>600075</xdr:colOff>
      <xdr:row>1</xdr:row>
      <xdr:rowOff>80010</xdr:rowOff>
    </xdr:to>
    <xdr:sp macro="[0]!ImpressionP1" textlink="">
      <xdr:nvSpPr>
        <xdr:cNvPr id="23" name="Rectangle : coins arrondis 22"/>
        <xdr:cNvSpPr/>
      </xdr:nvSpPr>
      <xdr:spPr>
        <a:xfrm>
          <a:off x="11157585" y="64770"/>
          <a:ext cx="834390" cy="28194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A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entury Gothic" panose="020B0502020202090204" pitchFamily="34" charset="0"/>
            </a:rPr>
            <a:t>Imprimer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9" name="Tab_Fonction" displayName="Tab_Fonction" ref="M3:M10" totalsRowShown="0" headerRowDxfId="49" dataDxfId="48">
  <autoFilter ref="M3:M10">
    <filterColumn colId="0" hiddenButton="1"/>
  </autoFilter>
  <tableColumns count="1">
    <tableColumn id="1" name="Fonction" dataDxfId="47"/>
  </tableColumns>
  <tableStyleInfo name="Custom Table Style" showFirstColumn="0" showLastColumn="0" showRowStripes="1" showColumnStripes="0"/>
</table>
</file>

<file path=xl/tables/table2.xml><?xml version="1.0" encoding="utf-8"?>
<table xmlns="http://schemas.openxmlformats.org/spreadsheetml/2006/main" id="14" name="Tab_férié" displayName="Tab_férié" ref="F3:G16" totalsRowShown="0">
  <autoFilter ref="F3:G16">
    <filterColumn colId="0" hiddenButton="1"/>
    <filterColumn colId="1" hiddenButton="1"/>
  </autoFilter>
  <tableColumns count="2">
    <tableColumn id="1" name="Jours fériés" dataDxfId="46"/>
    <tableColumn id="2" name="Date" dataDxfId="45"/>
  </tableColumns>
  <tableStyleInfo name="Custom Table Style" showFirstColumn="0" showLastColumn="0" showRowStripes="1" showColumnStripes="0"/>
</table>
</file>

<file path=xl/tables/table3.xml><?xml version="1.0" encoding="utf-8"?>
<table xmlns="http://schemas.openxmlformats.org/spreadsheetml/2006/main" id="2" name="TabCode" displayName="TabCode" ref="I3:K20" totalsRowCount="1" headerRowDxfId="44" dataDxfId="43" totalsRowDxfId="42">
  <autoFilter ref="I3:K19">
    <filterColumn colId="0" hiddenButton="1"/>
    <filterColumn colId="1" hiddenButton="1"/>
    <filterColumn colId="2" hiddenButton="1"/>
  </autoFilter>
  <tableColumns count="3">
    <tableColumn id="1" name="Code" totalsRowLabel="Total" totalsRowDxfId="41"/>
    <tableColumn id="2" name="Définition" totalsRowDxfId="40"/>
    <tableColumn id="3" name="Min" totalsRowFunction="sum" totalsRowDxfId="39"/>
  </tableColumns>
  <tableStyleInfo name="Custom Table Style" showFirstColumn="0" showLastColumn="0" showRowStripes="1" showColumnStripes="0"/>
</table>
</file>

<file path=xl/tables/table4.xml><?xml version="1.0" encoding="utf-8"?>
<table xmlns="http://schemas.openxmlformats.org/spreadsheetml/2006/main" id="7" name="TabPersonnel" displayName="TabPersonnel" ref="A1:B5" totalsRowCount="1" headerRowDxfId="38" dataDxfId="37" totalsRowDxfId="36">
  <autoFilter ref="A1:B4"/>
  <tableColumns count="2">
    <tableColumn id="1" name="Personnel" totalsRowLabel="Total:" dataDxfId="35" totalsRowDxfId="34"/>
    <tableColumn id="2" name="Fonction" totalsRowFunction="count" dataDxfId="33" totalsRowDxfId="32"/>
  </tableColumns>
  <tableStyleInfo name="Custom Table Style" showFirstColumn="0" showLastColumn="0" showRowStripes="1" showColumnStripes="0"/>
</table>
</file>

<file path=xl/tables/table5.xml><?xml version="1.0" encoding="utf-8"?>
<table xmlns="http://schemas.openxmlformats.org/spreadsheetml/2006/main" id="13" name="TabPersonnelP1" displayName="TabPersonnelP1" ref="A5:A8" totalsRowShown="0" headerRowDxfId="23" dataDxfId="21" headerRowBorderDxfId="22" tableBorderDxfId="20" totalsRowBorderDxfId="19">
  <autoFilter ref="A5:A8">
    <filterColumn colId="0" hiddenButton="1"/>
  </autoFilter>
  <tableColumns count="1">
    <tableColumn id="1" name="Personnel" dataDxfId="18">
      <calculatedColumnFormula>Personnel!A2</calculatedColumnFormula>
    </tableColumn>
  </tableColumns>
  <tableStyleInfo name="Custom Table Style" showFirstColumn="0" showLastColumn="0" showRowStripes="1" showColumnStripes="0"/>
</table>
</file>

<file path=xl/tables/table6.xml><?xml version="1.0" encoding="utf-8"?>
<table xmlns="http://schemas.openxmlformats.org/spreadsheetml/2006/main" id="3" name="TabEffectifMinimum4" displayName="TabEffectifMinimum4" ref="A47:B57" totalsRowCount="1" headerRowDxfId="17" dataDxfId="16">
  <autoFilter ref="A47:B56">
    <filterColumn colId="0" hiddenButton="1"/>
    <filterColumn colId="1" hiddenButton="1"/>
  </autoFilter>
  <tableColumns count="2">
    <tableColumn id="1" name="Effectif minimum" totalsRowLabel="Total" dataDxfId="15" totalsRowDxfId="14">
      <calculatedColumnFormula>Setup!I4</calculatedColumnFormula>
    </tableColumn>
    <tableColumn id="2" name="QT" totalsRowFunction="sum" dataDxfId="0" totalsRowDxfId="13">
      <calculatedColumnFormula>Setup!K4</calculatedColumnFormula>
    </tableColumn>
  </tableColumns>
  <tableStyleInfo name="Custom Table Style" showFirstColumn="0" showLastColumn="0" showRowStripes="1" showColumnStripes="0"/>
</table>
</file>

<file path=xl/tables/table7.xml><?xml version="1.0" encoding="utf-8"?>
<table xmlns="http://schemas.openxmlformats.org/spreadsheetml/2006/main" id="1" name="TabPersonnelBilanP1" displayName="TabPersonnelBilanP1" ref="AI6:AI9" totalsRowShown="0" headerRowDxfId="12" dataDxfId="10" headerRowBorderDxfId="11" tableBorderDxfId="9" totalsRowBorderDxfId="8">
  <autoFilter ref="AI6:AI9">
    <filterColumn colId="0" hiddenButton="1"/>
  </autoFilter>
  <tableColumns count="1">
    <tableColumn id="1" name="Personnel" dataDxfId="7">
      <calculatedColumnFormula>A6</calculatedColumnFormula>
    </tableColumn>
  </tableColumns>
  <tableStyleInfo name="Custom Table Style" showFirstColumn="0" showLastColumn="0" showRowStripes="1" showColumnStripes="0"/>
</table>
</file>

<file path=xl/tables/table8.xml><?xml version="1.0" encoding="utf-8"?>
<table xmlns="http://schemas.openxmlformats.org/spreadsheetml/2006/main" id="4" name="TabPersonnelBilanAnnuelP1" displayName="TabPersonnelBilanAnnuelP1" ref="BC6:BC9" totalsRowShown="0" headerRowDxfId="6" dataDxfId="4" headerRowBorderDxfId="5" tableBorderDxfId="3" totalsRowBorderDxfId="2">
  <autoFilter ref="BC6:BC9"/>
  <tableColumns count="1">
    <tableColumn id="1" name="Personnel" dataDxfId="1">
      <calculatedColumnFormula>TabPersonnelBilanP1[[#This Row],[Personnel]]</calculatedColumnFormula>
    </tableColumn>
  </tableColumns>
  <tableStyleInfo name="Custom Table Styl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39"/>
  <sheetViews>
    <sheetView workbookViewId="0">
      <selection activeCell="F24" sqref="F24"/>
    </sheetView>
  </sheetViews>
  <sheetFormatPr baseColWidth="10" defaultColWidth="11" defaultRowHeight="13.5" x14ac:dyDescent="0.25"/>
  <cols>
    <col min="1" max="1" width="11" style="3"/>
    <col min="2" max="2" width="17.85546875" style="3" customWidth="1"/>
    <col min="3" max="3" width="12.140625" style="3" bestFit="1" customWidth="1"/>
    <col min="4" max="5" width="11" style="3"/>
    <col min="6" max="6" width="27.85546875" style="3" bestFit="1" customWidth="1"/>
    <col min="7" max="7" width="29.42578125" style="3" bestFit="1" customWidth="1"/>
    <col min="8" max="8" width="11" style="3"/>
    <col min="9" max="9" width="11.5703125" style="3" bestFit="1" customWidth="1"/>
    <col min="10" max="10" width="26.5703125" style="3" customWidth="1"/>
    <col min="11" max="12" width="8" style="3" customWidth="1"/>
    <col min="13" max="13" width="23" style="3" bestFit="1" customWidth="1"/>
    <col min="14" max="16384" width="11" style="3"/>
  </cols>
  <sheetData>
    <row r="1" spans="1:17" ht="21" customHeight="1" x14ac:dyDescent="0.25">
      <c r="A1" s="88" t="s">
        <v>16</v>
      </c>
      <c r="B1" s="88"/>
      <c r="C1" s="44">
        <v>2016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8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8" customHeight="1" x14ac:dyDescent="0.25">
      <c r="A3" s="5" t="s">
        <v>0</v>
      </c>
      <c r="B3" s="5" t="s">
        <v>2</v>
      </c>
      <c r="C3" s="5" t="s">
        <v>1</v>
      </c>
      <c r="D3" s="6" t="s">
        <v>17</v>
      </c>
      <c r="E3" s="39"/>
      <c r="F3" s="2" t="s">
        <v>28</v>
      </c>
      <c r="G3" s="2" t="s">
        <v>42</v>
      </c>
      <c r="H3" s="39"/>
      <c r="I3" s="29" t="s">
        <v>47</v>
      </c>
      <c r="J3" s="29" t="s">
        <v>48</v>
      </c>
      <c r="K3" s="47" t="s">
        <v>84</v>
      </c>
      <c r="L3" s="41"/>
      <c r="M3" s="2" t="s">
        <v>18</v>
      </c>
      <c r="N3" s="39"/>
      <c r="O3" s="57" t="s">
        <v>26</v>
      </c>
      <c r="P3" s="39"/>
      <c r="Q3" s="39"/>
    </row>
    <row r="4" spans="1:17" ht="18" customHeight="1" x14ac:dyDescent="0.25">
      <c r="A4" s="13" t="s">
        <v>3</v>
      </c>
      <c r="B4" s="26">
        <v>42461</v>
      </c>
      <c r="C4" s="26">
        <v>42490</v>
      </c>
      <c r="D4" s="27">
        <f>C4-B4+1</f>
        <v>30</v>
      </c>
      <c r="E4" s="39"/>
      <c r="F4" s="7" t="s">
        <v>29</v>
      </c>
      <c r="G4" s="28">
        <f>DATE(année,7,1)</f>
        <v>42552</v>
      </c>
      <c r="H4" s="39"/>
      <c r="I4" s="34">
        <v>917</v>
      </c>
      <c r="J4" s="35" t="s">
        <v>49</v>
      </c>
      <c r="K4" s="45">
        <v>4</v>
      </c>
      <c r="L4" s="42"/>
      <c r="M4" s="12" t="s">
        <v>19</v>
      </c>
      <c r="N4" s="39"/>
      <c r="O4" s="42" t="s">
        <v>46</v>
      </c>
      <c r="P4" s="39"/>
      <c r="Q4" s="39"/>
    </row>
    <row r="5" spans="1:17" ht="18" customHeight="1" x14ac:dyDescent="0.25">
      <c r="A5" s="21" t="s">
        <v>4</v>
      </c>
      <c r="B5" s="26">
        <v>42491</v>
      </c>
      <c r="C5" s="26">
        <v>42518</v>
      </c>
      <c r="D5" s="27">
        <f t="shared" ref="D5:D16" si="0">C5-B5+1</f>
        <v>28</v>
      </c>
      <c r="E5" s="39"/>
      <c r="F5" s="7" t="s">
        <v>30</v>
      </c>
      <c r="G5" s="28">
        <f>DATE(année,9,1)-MOD(DATE(année,9,1)+4,7)+6</f>
        <v>42618</v>
      </c>
      <c r="H5" s="39"/>
      <c r="I5" s="34">
        <v>1119</v>
      </c>
      <c r="J5" s="35" t="s">
        <v>49</v>
      </c>
      <c r="K5" s="45">
        <v>2</v>
      </c>
      <c r="L5" s="42"/>
      <c r="M5" s="12" t="s">
        <v>20</v>
      </c>
      <c r="N5" s="39"/>
      <c r="O5" s="39"/>
      <c r="P5" s="39"/>
      <c r="Q5" s="39"/>
    </row>
    <row r="6" spans="1:17" ht="18" customHeight="1" x14ac:dyDescent="0.25">
      <c r="A6" s="20" t="s">
        <v>5</v>
      </c>
      <c r="B6" s="26">
        <v>42519</v>
      </c>
      <c r="C6" s="26">
        <v>42546</v>
      </c>
      <c r="D6" s="27">
        <f t="shared" si="0"/>
        <v>28</v>
      </c>
      <c r="E6" s="39"/>
      <c r="F6" s="7" t="s">
        <v>31</v>
      </c>
      <c r="G6" s="28">
        <f>DATE(année,10,1)-MOD(DATE(année,10,1)+4,7)+13</f>
        <v>42653</v>
      </c>
      <c r="H6" s="39"/>
      <c r="I6" s="34" t="s">
        <v>50</v>
      </c>
      <c r="J6" s="35" t="s">
        <v>51</v>
      </c>
      <c r="K6" s="45">
        <v>1</v>
      </c>
      <c r="L6" s="42"/>
      <c r="M6" s="12" t="s">
        <v>21</v>
      </c>
      <c r="N6" s="39"/>
      <c r="O6" s="39"/>
      <c r="P6" s="39"/>
      <c r="Q6" s="39"/>
    </row>
    <row r="7" spans="1:17" ht="18" customHeight="1" x14ac:dyDescent="0.25">
      <c r="A7" s="14" t="s">
        <v>6</v>
      </c>
      <c r="B7" s="26">
        <v>42547</v>
      </c>
      <c r="C7" s="26">
        <v>42574</v>
      </c>
      <c r="D7" s="27">
        <f t="shared" si="0"/>
        <v>28</v>
      </c>
      <c r="E7" s="39"/>
      <c r="F7" s="7" t="s">
        <v>32</v>
      </c>
      <c r="G7" s="28">
        <f>DATE(année,12,24)</f>
        <v>42728</v>
      </c>
      <c r="H7" s="39"/>
      <c r="I7" s="34" t="s">
        <v>52</v>
      </c>
      <c r="J7" s="35" t="s">
        <v>53</v>
      </c>
      <c r="K7" s="45">
        <v>3</v>
      </c>
      <c r="L7" s="42"/>
      <c r="M7" s="12" t="s">
        <v>27</v>
      </c>
      <c r="N7" s="39"/>
      <c r="O7" s="39"/>
      <c r="P7" s="39"/>
      <c r="Q7" s="39"/>
    </row>
    <row r="8" spans="1:17" ht="18" customHeight="1" x14ac:dyDescent="0.25">
      <c r="A8" s="15" t="s">
        <v>7</v>
      </c>
      <c r="B8" s="26">
        <v>42575</v>
      </c>
      <c r="C8" s="26">
        <v>42602</v>
      </c>
      <c r="D8" s="27">
        <f t="shared" si="0"/>
        <v>28</v>
      </c>
      <c r="E8" s="39"/>
      <c r="F8" s="7" t="s">
        <v>33</v>
      </c>
      <c r="G8" s="28">
        <f>DATE(année,12,25)</f>
        <v>42729</v>
      </c>
      <c r="H8" s="39"/>
      <c r="I8" s="34" t="s">
        <v>54</v>
      </c>
      <c r="J8" s="35" t="s">
        <v>55</v>
      </c>
      <c r="K8" s="45">
        <v>3</v>
      </c>
      <c r="L8" s="42"/>
      <c r="M8" s="12" t="s">
        <v>43</v>
      </c>
      <c r="N8" s="39"/>
      <c r="O8" s="39"/>
      <c r="P8" s="39"/>
      <c r="Q8" s="39"/>
    </row>
    <row r="9" spans="1:17" ht="18" customHeight="1" x14ac:dyDescent="0.25">
      <c r="A9" s="17" t="s">
        <v>8</v>
      </c>
      <c r="B9" s="26">
        <v>42603</v>
      </c>
      <c r="C9" s="26">
        <v>42630</v>
      </c>
      <c r="D9" s="27">
        <f t="shared" si="0"/>
        <v>28</v>
      </c>
      <c r="E9" s="39"/>
      <c r="F9" s="7" t="s">
        <v>34</v>
      </c>
      <c r="G9" s="28">
        <f>DATE(année,12,26)</f>
        <v>42730</v>
      </c>
      <c r="H9" s="39"/>
      <c r="I9" s="34" t="s">
        <v>56</v>
      </c>
      <c r="J9" s="35" t="s">
        <v>57</v>
      </c>
      <c r="K9" s="45">
        <v>3</v>
      </c>
      <c r="L9" s="42"/>
      <c r="M9" s="12" t="s">
        <v>44</v>
      </c>
      <c r="N9" s="39"/>
      <c r="O9" s="39"/>
      <c r="P9" s="39"/>
      <c r="Q9" s="39"/>
    </row>
    <row r="10" spans="1:17" ht="18" customHeight="1" x14ac:dyDescent="0.25">
      <c r="A10" s="16" t="s">
        <v>9</v>
      </c>
      <c r="B10" s="26">
        <v>42631</v>
      </c>
      <c r="C10" s="26">
        <v>42658</v>
      </c>
      <c r="D10" s="27">
        <f t="shared" si="0"/>
        <v>28</v>
      </c>
      <c r="E10" s="39"/>
      <c r="F10" s="7" t="s">
        <v>35</v>
      </c>
      <c r="G10" s="28">
        <f>DATE(année,1,1)</f>
        <v>42370</v>
      </c>
      <c r="H10" s="39"/>
      <c r="I10" s="34" t="s">
        <v>58</v>
      </c>
      <c r="J10" s="35" t="s">
        <v>59</v>
      </c>
      <c r="K10" s="45">
        <v>3</v>
      </c>
      <c r="L10" s="42"/>
      <c r="M10" s="12" t="s">
        <v>45</v>
      </c>
      <c r="N10" s="39"/>
      <c r="O10" s="39"/>
      <c r="P10" s="39"/>
      <c r="Q10" s="39"/>
    </row>
    <row r="11" spans="1:17" ht="18" customHeight="1" x14ac:dyDescent="0.25">
      <c r="A11" s="18" t="s">
        <v>10</v>
      </c>
      <c r="B11" s="26">
        <v>42659</v>
      </c>
      <c r="C11" s="26">
        <v>42686</v>
      </c>
      <c r="D11" s="27">
        <f t="shared" si="0"/>
        <v>28</v>
      </c>
      <c r="E11" s="39"/>
      <c r="F11" s="7" t="s">
        <v>36</v>
      </c>
      <c r="G11" s="28">
        <f>DATE(année+1,1,1)</f>
        <v>42736</v>
      </c>
      <c r="H11" s="39"/>
      <c r="I11" s="34" t="s">
        <v>60</v>
      </c>
      <c r="J11" s="35" t="s">
        <v>19</v>
      </c>
      <c r="K11" s="45">
        <v>4</v>
      </c>
      <c r="L11" s="42"/>
      <c r="M11" s="39"/>
      <c r="N11" s="39"/>
      <c r="O11" s="39"/>
      <c r="P11" s="39"/>
      <c r="Q11" s="39"/>
    </row>
    <row r="12" spans="1:17" ht="18" customHeight="1" x14ac:dyDescent="0.25">
      <c r="A12" s="22" t="s">
        <v>11</v>
      </c>
      <c r="B12" s="26">
        <v>42687</v>
      </c>
      <c r="C12" s="26">
        <v>42714</v>
      </c>
      <c r="D12" s="27">
        <f t="shared" si="0"/>
        <v>28</v>
      </c>
      <c r="E12" s="39"/>
      <c r="F12" s="7" t="s">
        <v>37</v>
      </c>
      <c r="G12" s="28">
        <f>DATE(année+1,1,1)+1</f>
        <v>42737</v>
      </c>
      <c r="H12" s="39"/>
      <c r="I12" s="36" t="s">
        <v>61</v>
      </c>
      <c r="J12" s="35" t="s">
        <v>62</v>
      </c>
      <c r="K12" s="45">
        <v>1</v>
      </c>
      <c r="L12" s="42"/>
      <c r="M12" s="39"/>
      <c r="N12" s="39"/>
      <c r="O12" s="39"/>
      <c r="P12" s="39"/>
      <c r="Q12" s="39"/>
    </row>
    <row r="13" spans="1:17" ht="18" customHeight="1" x14ac:dyDescent="0.25">
      <c r="A13" s="19" t="s">
        <v>12</v>
      </c>
      <c r="B13" s="26">
        <v>42715</v>
      </c>
      <c r="C13" s="26">
        <v>42742</v>
      </c>
      <c r="D13" s="27">
        <f t="shared" si="0"/>
        <v>28</v>
      </c>
      <c r="E13" s="39"/>
      <c r="F13" s="7" t="s">
        <v>38</v>
      </c>
      <c r="G13" s="28">
        <f>ROUND(DATE(année+1,4,MOD(234-11*MOD(année+1,19),30))/7,0)*7-6-2</f>
        <v>42839</v>
      </c>
      <c r="H13" s="39"/>
      <c r="I13" s="37" t="s">
        <v>63</v>
      </c>
      <c r="J13" s="35" t="s">
        <v>64</v>
      </c>
      <c r="K13" s="45"/>
      <c r="L13" s="42"/>
      <c r="N13" s="39"/>
      <c r="O13" s="39"/>
      <c r="P13" s="39"/>
      <c r="Q13" s="39"/>
    </row>
    <row r="14" spans="1:17" ht="18" customHeight="1" x14ac:dyDescent="0.25">
      <c r="A14" s="23" t="s">
        <v>13</v>
      </c>
      <c r="B14" s="26">
        <v>42743</v>
      </c>
      <c r="C14" s="26">
        <v>42770</v>
      </c>
      <c r="D14" s="27">
        <f t="shared" si="0"/>
        <v>28</v>
      </c>
      <c r="E14" s="39"/>
      <c r="F14" s="7" t="s">
        <v>39</v>
      </c>
      <c r="G14" s="28">
        <f>ROUND(DATE(année+1,4,MOD(234-11*MOD(année+1,19),30))/7,0)*7-6+1</f>
        <v>42842</v>
      </c>
      <c r="H14" s="39"/>
      <c r="I14" s="76" t="s">
        <v>65</v>
      </c>
      <c r="J14" s="35" t="s">
        <v>66</v>
      </c>
      <c r="K14" s="45"/>
      <c r="L14" s="42"/>
      <c r="N14" s="39"/>
      <c r="O14" s="39"/>
      <c r="P14" s="39"/>
      <c r="Q14" s="39"/>
    </row>
    <row r="15" spans="1:17" ht="18" customHeight="1" x14ac:dyDescent="0.25">
      <c r="A15" s="24" t="s">
        <v>14</v>
      </c>
      <c r="B15" s="26">
        <v>42771</v>
      </c>
      <c r="C15" s="26">
        <v>42798</v>
      </c>
      <c r="D15" s="27">
        <f t="shared" si="0"/>
        <v>28</v>
      </c>
      <c r="E15" s="39"/>
      <c r="F15" s="7" t="s">
        <v>41</v>
      </c>
      <c r="G15" s="28">
        <f>DATE(année+1,5,25)-WEEKDAY(DATE(année+1,5,25))+2</f>
        <v>42877</v>
      </c>
      <c r="H15" s="39"/>
      <c r="I15" s="34" t="s">
        <v>67</v>
      </c>
      <c r="J15" s="35" t="s">
        <v>68</v>
      </c>
      <c r="K15" s="45"/>
      <c r="L15" s="42"/>
      <c r="M15" s="39"/>
      <c r="N15" s="39"/>
      <c r="O15" s="39"/>
      <c r="P15" s="39"/>
      <c r="Q15" s="39"/>
    </row>
    <row r="16" spans="1:17" ht="18" customHeight="1" x14ac:dyDescent="0.25">
      <c r="A16" s="25" t="s">
        <v>15</v>
      </c>
      <c r="B16" s="26">
        <v>42799</v>
      </c>
      <c r="C16" s="26">
        <v>42825</v>
      </c>
      <c r="D16" s="27">
        <f t="shared" si="0"/>
        <v>27</v>
      </c>
      <c r="E16" s="39"/>
      <c r="F16" s="7" t="s">
        <v>40</v>
      </c>
      <c r="G16" s="28">
        <f>DATE(année+1,6,23)</f>
        <v>42909</v>
      </c>
      <c r="H16" s="39"/>
      <c r="I16" s="38" t="s">
        <v>69</v>
      </c>
      <c r="J16" s="35" t="s">
        <v>70</v>
      </c>
      <c r="K16" s="45"/>
      <c r="L16" s="42"/>
      <c r="M16" s="39"/>
      <c r="N16" s="39"/>
      <c r="O16" s="39"/>
      <c r="P16" s="39"/>
      <c r="Q16" s="39"/>
    </row>
    <row r="17" spans="1:17" ht="18" customHeight="1" x14ac:dyDescent="0.25">
      <c r="A17" s="39"/>
      <c r="B17" s="39"/>
      <c r="C17" s="39"/>
      <c r="D17" s="39"/>
      <c r="E17" s="39"/>
      <c r="F17" s="39"/>
      <c r="G17" s="39"/>
      <c r="H17" s="39"/>
      <c r="I17" s="34" t="s">
        <v>71</v>
      </c>
      <c r="J17" s="35" t="s">
        <v>72</v>
      </c>
      <c r="K17" s="45"/>
      <c r="L17" s="42"/>
      <c r="M17" s="39"/>
      <c r="N17" s="39"/>
      <c r="O17" s="39"/>
      <c r="P17" s="39"/>
      <c r="Q17" s="39"/>
    </row>
    <row r="18" spans="1:17" ht="18" customHeight="1" x14ac:dyDescent="0.25">
      <c r="A18" s="39"/>
      <c r="B18" s="39"/>
      <c r="C18" s="39"/>
      <c r="D18" s="39"/>
      <c r="E18" s="39"/>
      <c r="F18" s="39"/>
      <c r="G18" s="39"/>
      <c r="H18" s="39"/>
      <c r="I18" s="34" t="s">
        <v>73</v>
      </c>
      <c r="J18" s="35" t="s">
        <v>74</v>
      </c>
      <c r="K18" s="45"/>
      <c r="L18" s="42"/>
      <c r="M18" s="39"/>
      <c r="N18" s="39"/>
      <c r="O18" s="39"/>
      <c r="P18" s="39"/>
      <c r="Q18" s="39"/>
    </row>
    <row r="19" spans="1:17" ht="18" customHeight="1" x14ac:dyDescent="0.25">
      <c r="A19" s="39"/>
      <c r="B19" s="50"/>
      <c r="C19" s="50"/>
      <c r="D19" s="39"/>
      <c r="E19" s="39"/>
      <c r="F19" s="39"/>
      <c r="G19" s="39"/>
      <c r="H19" s="39"/>
      <c r="I19" s="34" t="s">
        <v>75</v>
      </c>
      <c r="J19" s="35" t="s">
        <v>76</v>
      </c>
      <c r="K19" s="45"/>
      <c r="L19" s="42"/>
      <c r="M19" s="39"/>
      <c r="N19" s="39"/>
      <c r="O19" s="39"/>
      <c r="P19" s="39"/>
      <c r="Q19" s="39"/>
    </row>
    <row r="20" spans="1:17" ht="18" customHeight="1" x14ac:dyDescent="0.3">
      <c r="A20" s="39"/>
      <c r="B20" s="51"/>
      <c r="C20" s="51"/>
      <c r="D20" s="39"/>
      <c r="E20" s="39"/>
      <c r="F20" s="39"/>
      <c r="G20" s="39"/>
      <c r="H20" s="39"/>
      <c r="I20" s="54" t="s">
        <v>80</v>
      </c>
      <c r="J20" s="55"/>
      <c r="K20" s="56">
        <f>SUBTOTAL(109,TabCode[Min])</f>
        <v>24</v>
      </c>
      <c r="L20" s="39"/>
      <c r="M20" s="39"/>
      <c r="N20" s="39"/>
      <c r="O20" s="39"/>
      <c r="P20" s="39"/>
      <c r="Q20" s="39"/>
    </row>
    <row r="21" spans="1:17" ht="18" customHeight="1" x14ac:dyDescent="0.25">
      <c r="A21" s="39"/>
      <c r="B21" s="51"/>
      <c r="C21" s="5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8" customHeight="1" x14ac:dyDescent="0.25">
      <c r="A22" s="39"/>
      <c r="B22" s="51"/>
      <c r="C22" s="51"/>
      <c r="D22" s="39"/>
      <c r="E22" s="39"/>
      <c r="F22" s="4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8" customHeight="1" x14ac:dyDescent="0.25">
      <c r="A23" s="39"/>
      <c r="B23" s="51"/>
      <c r="C23" s="51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8" customHeight="1" x14ac:dyDescent="0.25">
      <c r="A24" s="39"/>
      <c r="B24" s="51"/>
      <c r="C24" s="51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8" customHeight="1" x14ac:dyDescent="0.25">
      <c r="A25" s="39"/>
      <c r="B25" s="51"/>
      <c r="C25" s="5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8" customHeight="1" x14ac:dyDescent="0.25">
      <c r="A26" s="39"/>
      <c r="B26" s="51"/>
      <c r="C26" s="5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8" customHeight="1" x14ac:dyDescent="0.25">
      <c r="A27" s="39"/>
      <c r="B27" s="51"/>
      <c r="C27" s="5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8" customHeight="1" x14ac:dyDescent="0.25">
      <c r="A28" s="39"/>
      <c r="B28" s="52"/>
      <c r="C28" s="53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8" customHeight="1" x14ac:dyDescent="0.25">
      <c r="A29" s="39"/>
      <c r="B29" s="48"/>
      <c r="C29" s="4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8" customHeight="1" x14ac:dyDescent="0.25">
      <c r="A30" s="39"/>
      <c r="B30" s="48"/>
      <c r="C30" s="4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8" customHeight="1" x14ac:dyDescent="0.25">
      <c r="A31" s="39"/>
      <c r="B31" s="48"/>
      <c r="C31" s="4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8" customHeight="1" x14ac:dyDescent="0.25">
      <c r="A32" s="39"/>
      <c r="B32" s="43"/>
      <c r="C32" s="4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2" ht="18" customHeight="1" x14ac:dyDescent="0.25">
      <c r="B33" s="43"/>
      <c r="C33" s="43"/>
      <c r="I33" s="39"/>
      <c r="J33" s="39"/>
      <c r="K33" s="39"/>
      <c r="L33" s="39"/>
    </row>
    <row r="34" spans="2:12" x14ac:dyDescent="0.25">
      <c r="B34" s="33"/>
      <c r="C34" s="33"/>
      <c r="K34" s="39"/>
      <c r="L34" s="39"/>
    </row>
    <row r="35" spans="2:12" x14ac:dyDescent="0.25">
      <c r="B35" s="33"/>
      <c r="C35" s="33"/>
      <c r="K35" s="39"/>
      <c r="L35" s="39"/>
    </row>
    <row r="36" spans="2:12" x14ac:dyDescent="0.25">
      <c r="B36" s="33"/>
      <c r="C36" s="33"/>
      <c r="K36" s="39"/>
      <c r="L36" s="39"/>
    </row>
    <row r="37" spans="2:12" x14ac:dyDescent="0.25">
      <c r="K37" s="39"/>
      <c r="L37" s="39"/>
    </row>
    <row r="38" spans="2:12" x14ac:dyDescent="0.25">
      <c r="K38" s="39"/>
      <c r="L38" s="39"/>
    </row>
    <row r="39" spans="2:12" x14ac:dyDescent="0.25">
      <c r="K39" s="39"/>
    </row>
  </sheetData>
  <mergeCells count="1">
    <mergeCell ref="A1:B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50"/>
  <sheetViews>
    <sheetView workbookViewId="0">
      <selection activeCell="A6" sqref="A6"/>
    </sheetView>
  </sheetViews>
  <sheetFormatPr baseColWidth="10" defaultColWidth="27.140625" defaultRowHeight="10.9" customHeight="1" x14ac:dyDescent="0.25"/>
  <cols>
    <col min="1" max="16384" width="27.140625" style="30"/>
  </cols>
  <sheetData>
    <row r="1" spans="1:2" ht="15" customHeight="1" x14ac:dyDescent="0.25">
      <c r="A1" s="2" t="s">
        <v>24</v>
      </c>
      <c r="B1" s="2" t="s">
        <v>18</v>
      </c>
    </row>
    <row r="2" spans="1:2" ht="15" customHeight="1" x14ac:dyDescent="0.25">
      <c r="A2" s="7" t="s">
        <v>25</v>
      </c>
      <c r="B2" s="7" t="s">
        <v>45</v>
      </c>
    </row>
    <row r="3" spans="1:2" ht="15" customHeight="1" x14ac:dyDescent="0.25">
      <c r="A3" s="7" t="s">
        <v>77</v>
      </c>
      <c r="B3" s="7" t="s">
        <v>20</v>
      </c>
    </row>
    <row r="4" spans="1:2" ht="15" customHeight="1" x14ac:dyDescent="0.25">
      <c r="A4" s="7" t="s">
        <v>78</v>
      </c>
      <c r="B4" s="7" t="s">
        <v>43</v>
      </c>
    </row>
    <row r="5" spans="1:2" ht="15" customHeight="1" x14ac:dyDescent="0.25">
      <c r="A5" s="87" t="s">
        <v>82</v>
      </c>
      <c r="B5" s="87">
        <f>SUBTOTAL(103,TabPersonnel[Fonction])</f>
        <v>3</v>
      </c>
    </row>
    <row r="6" spans="1:2" ht="15" customHeight="1" x14ac:dyDescent="0.25"/>
    <row r="7" spans="1:2" ht="15" customHeight="1" x14ac:dyDescent="0.25"/>
    <row r="8" spans="1:2" ht="15" customHeight="1" x14ac:dyDescent="0.25"/>
    <row r="9" spans="1:2" ht="15" customHeight="1" x14ac:dyDescent="0.25"/>
    <row r="10" spans="1:2" ht="15" customHeight="1" x14ac:dyDescent="0.25"/>
    <row r="11" spans="1:2" ht="15" customHeight="1" x14ac:dyDescent="0.25"/>
    <row r="12" spans="1:2" ht="15" customHeight="1" x14ac:dyDescent="0.25"/>
    <row r="13" spans="1:2" ht="15" customHeight="1" x14ac:dyDescent="0.25"/>
    <row r="14" spans="1:2" ht="15" customHeight="1" x14ac:dyDescent="0.25"/>
    <row r="15" spans="1:2" ht="15" customHeight="1" x14ac:dyDescent="0.25"/>
    <row r="16" spans="1: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Setup!$M$4:$M$10</xm:f>
          </x14:formula1>
          <xm:sqref>B2:B4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/>
  </sheetPr>
  <dimension ref="A1:BU57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C14" sqref="BC14"/>
    </sheetView>
  </sheetViews>
  <sheetFormatPr baseColWidth="10" defaultColWidth="11" defaultRowHeight="13.5" x14ac:dyDescent="0.25"/>
  <cols>
    <col min="1" max="1" width="21.140625" style="3" customWidth="1"/>
    <col min="2" max="2" width="4" style="3" bestFit="1" customWidth="1"/>
    <col min="3" max="32" width="4.85546875" style="3" customWidth="1"/>
    <col min="33" max="34" width="11" style="3"/>
    <col min="35" max="35" width="20.5703125" style="3" customWidth="1"/>
    <col min="36" max="45" width="5.140625" style="3" customWidth="1"/>
    <col min="46" max="46" width="6.42578125" style="3" bestFit="1" customWidth="1"/>
    <col min="47" max="50" width="5.140625" style="3" customWidth="1"/>
    <col min="51" max="51" width="6" style="3" bestFit="1" customWidth="1"/>
    <col min="52" max="52" width="5.140625" style="3" customWidth="1"/>
    <col min="53" max="53" width="6.42578125" style="3" bestFit="1" customWidth="1"/>
    <col min="54" max="54" width="11" style="3"/>
    <col min="55" max="55" width="20.5703125" style="3" customWidth="1"/>
    <col min="56" max="65" width="5.140625" style="3" customWidth="1"/>
    <col min="66" max="66" width="6.42578125" style="3" bestFit="1" customWidth="1"/>
    <col min="67" max="70" width="5.140625" style="3" customWidth="1"/>
    <col min="71" max="71" width="6" style="3" bestFit="1" customWidth="1"/>
    <col min="72" max="72" width="5.140625" style="3" customWidth="1"/>
    <col min="73" max="73" width="6.42578125" style="3" bestFit="1" customWidth="1"/>
    <col min="74" max="16384" width="11" style="3"/>
  </cols>
  <sheetData>
    <row r="1" spans="1:73" s="39" customFormat="1" ht="21.6" customHeight="1" x14ac:dyDescent="0.25">
      <c r="A1" s="39" t="s">
        <v>85</v>
      </c>
      <c r="B1" s="62"/>
      <c r="C1" s="62"/>
      <c r="D1" s="62"/>
      <c r="Y1" s="72"/>
      <c r="AA1" s="72"/>
      <c r="AB1" s="72"/>
    </row>
    <row r="2" spans="1:73" ht="21" customHeight="1" x14ac:dyDescent="0.25">
      <c r="A2" s="63" t="s">
        <v>86</v>
      </c>
      <c r="B2" s="95">
        <f>COUNTIF(C6:AF46,A2)</f>
        <v>0</v>
      </c>
      <c r="C2" s="95"/>
      <c r="D2" s="4"/>
      <c r="E2" s="4"/>
      <c r="Z2" s="72"/>
      <c r="AB2" s="73"/>
      <c r="AG2" s="72"/>
    </row>
    <row r="3" spans="1:73" ht="25.9" customHeight="1" x14ac:dyDescent="0.25">
      <c r="J3" s="92" t="s">
        <v>22</v>
      </c>
      <c r="K3" s="92"/>
      <c r="L3" s="92"/>
      <c r="M3" s="93">
        <f>Setup!B8</f>
        <v>42575</v>
      </c>
      <c r="N3" s="93"/>
      <c r="O3" s="93"/>
      <c r="P3" s="93"/>
      <c r="Q3" s="93"/>
      <c r="R3" s="78" t="s">
        <v>23</v>
      </c>
      <c r="S3" s="94">
        <f>Setup!C8</f>
        <v>42602</v>
      </c>
      <c r="T3" s="94"/>
      <c r="U3" s="94"/>
      <c r="V3" s="94"/>
      <c r="W3" s="94"/>
      <c r="AG3" s="72"/>
    </row>
    <row r="4" spans="1:73" ht="19.5" customHeight="1" x14ac:dyDescent="0.25">
      <c r="A4" s="9"/>
      <c r="C4" s="31">
        <f>C5</f>
        <v>42575</v>
      </c>
      <c r="D4" s="31">
        <f>D5</f>
        <v>42576</v>
      </c>
      <c r="E4" s="31">
        <f t="shared" ref="E4:AF4" si="0">E5</f>
        <v>42577</v>
      </c>
      <c r="F4" s="31">
        <f t="shared" si="0"/>
        <v>42578</v>
      </c>
      <c r="G4" s="31">
        <f t="shared" si="0"/>
        <v>42579</v>
      </c>
      <c r="H4" s="31">
        <f t="shared" si="0"/>
        <v>42580</v>
      </c>
      <c r="I4" s="31">
        <f t="shared" si="0"/>
        <v>42581</v>
      </c>
      <c r="J4" s="31">
        <f t="shared" si="0"/>
        <v>42582</v>
      </c>
      <c r="K4" s="31">
        <f t="shared" si="0"/>
        <v>42583</v>
      </c>
      <c r="L4" s="31">
        <f t="shared" si="0"/>
        <v>42584</v>
      </c>
      <c r="M4" s="31">
        <f t="shared" si="0"/>
        <v>42585</v>
      </c>
      <c r="N4" s="31">
        <f t="shared" si="0"/>
        <v>42586</v>
      </c>
      <c r="O4" s="31">
        <f t="shared" si="0"/>
        <v>42587</v>
      </c>
      <c r="P4" s="31">
        <f t="shared" si="0"/>
        <v>42588</v>
      </c>
      <c r="Q4" s="31">
        <f t="shared" si="0"/>
        <v>42589</v>
      </c>
      <c r="R4" s="31">
        <f t="shared" si="0"/>
        <v>42590</v>
      </c>
      <c r="S4" s="31">
        <f t="shared" si="0"/>
        <v>42591</v>
      </c>
      <c r="T4" s="31">
        <f t="shared" si="0"/>
        <v>42592</v>
      </c>
      <c r="U4" s="31">
        <f t="shared" si="0"/>
        <v>42593</v>
      </c>
      <c r="V4" s="31">
        <f t="shared" si="0"/>
        <v>42594</v>
      </c>
      <c r="W4" s="31">
        <f t="shared" si="0"/>
        <v>42595</v>
      </c>
      <c r="X4" s="31">
        <f t="shared" si="0"/>
        <v>42596</v>
      </c>
      <c r="Y4" s="31">
        <f t="shared" si="0"/>
        <v>42597</v>
      </c>
      <c r="Z4" s="31">
        <f t="shared" si="0"/>
        <v>42598</v>
      </c>
      <c r="AA4" s="31">
        <f t="shared" si="0"/>
        <v>42599</v>
      </c>
      <c r="AB4" s="31">
        <f t="shared" si="0"/>
        <v>42600</v>
      </c>
      <c r="AC4" s="31">
        <f t="shared" si="0"/>
        <v>42601</v>
      </c>
      <c r="AD4" s="31">
        <f t="shared" si="0"/>
        <v>42602</v>
      </c>
      <c r="AE4" s="31">
        <f t="shared" si="0"/>
        <v>42603</v>
      </c>
      <c r="AF4" s="31">
        <f t="shared" si="0"/>
        <v>42604</v>
      </c>
      <c r="AG4" s="72"/>
      <c r="AK4" s="88" t="s">
        <v>89</v>
      </c>
      <c r="AL4" s="88"/>
      <c r="AM4" s="88"/>
      <c r="AN4" s="88"/>
      <c r="AO4" s="71" t="s">
        <v>90</v>
      </c>
      <c r="AP4" s="97">
        <f>M3</f>
        <v>42575</v>
      </c>
      <c r="AQ4" s="97"/>
      <c r="AR4" s="97"/>
      <c r="AS4" s="97"/>
      <c r="AT4" s="97"/>
      <c r="AU4" s="64" t="s">
        <v>23</v>
      </c>
      <c r="AV4" s="98">
        <f>S3</f>
        <v>42602</v>
      </c>
      <c r="AW4" s="98"/>
      <c r="AX4" s="98"/>
      <c r="AY4" s="98"/>
      <c r="AZ4" s="98"/>
      <c r="BG4" s="71"/>
      <c r="BH4" s="71"/>
      <c r="BI4" s="80" t="s">
        <v>93</v>
      </c>
      <c r="BJ4" s="71"/>
      <c r="BK4" s="71"/>
      <c r="BM4" s="79"/>
      <c r="BN4" s="96">
        <f>AV4</f>
        <v>42602</v>
      </c>
      <c r="BO4" s="96"/>
      <c r="BP4" s="96"/>
      <c r="BQ4" s="96"/>
      <c r="BR4" s="96"/>
    </row>
    <row r="5" spans="1:73" ht="15" customHeight="1" x14ac:dyDescent="0.25">
      <c r="A5" s="8" t="s">
        <v>24</v>
      </c>
      <c r="B5" s="1"/>
      <c r="C5" s="32">
        <f>M3</f>
        <v>42575</v>
      </c>
      <c r="D5" s="32">
        <f>C5+1</f>
        <v>42576</v>
      </c>
      <c r="E5" s="32">
        <f>D5+1</f>
        <v>42577</v>
      </c>
      <c r="F5" s="32">
        <f t="shared" ref="F5:AD5" si="1">E5+1</f>
        <v>42578</v>
      </c>
      <c r="G5" s="32">
        <f t="shared" si="1"/>
        <v>42579</v>
      </c>
      <c r="H5" s="32">
        <f t="shared" si="1"/>
        <v>42580</v>
      </c>
      <c r="I5" s="32">
        <f t="shared" si="1"/>
        <v>42581</v>
      </c>
      <c r="J5" s="32">
        <f t="shared" si="1"/>
        <v>42582</v>
      </c>
      <c r="K5" s="32">
        <f t="shared" si="1"/>
        <v>42583</v>
      </c>
      <c r="L5" s="32">
        <f t="shared" si="1"/>
        <v>42584</v>
      </c>
      <c r="M5" s="32">
        <f t="shared" si="1"/>
        <v>42585</v>
      </c>
      <c r="N5" s="32">
        <f t="shared" si="1"/>
        <v>42586</v>
      </c>
      <c r="O5" s="32">
        <f t="shared" si="1"/>
        <v>42587</v>
      </c>
      <c r="P5" s="32">
        <f t="shared" si="1"/>
        <v>42588</v>
      </c>
      <c r="Q5" s="32">
        <f t="shared" si="1"/>
        <v>42589</v>
      </c>
      <c r="R5" s="32">
        <f t="shared" si="1"/>
        <v>42590</v>
      </c>
      <c r="S5" s="32">
        <f t="shared" si="1"/>
        <v>42591</v>
      </c>
      <c r="T5" s="32">
        <f t="shared" si="1"/>
        <v>42592</v>
      </c>
      <c r="U5" s="32">
        <f t="shared" si="1"/>
        <v>42593</v>
      </c>
      <c r="V5" s="32">
        <f t="shared" si="1"/>
        <v>42594</v>
      </c>
      <c r="W5" s="32">
        <f t="shared" si="1"/>
        <v>42595</v>
      </c>
      <c r="X5" s="32">
        <f t="shared" si="1"/>
        <v>42596</v>
      </c>
      <c r="Y5" s="32">
        <f t="shared" si="1"/>
        <v>42597</v>
      </c>
      <c r="Z5" s="32">
        <f t="shared" si="1"/>
        <v>42598</v>
      </c>
      <c r="AA5" s="32">
        <f t="shared" si="1"/>
        <v>42599</v>
      </c>
      <c r="AB5" s="32">
        <f t="shared" si="1"/>
        <v>42600</v>
      </c>
      <c r="AC5" s="32">
        <f t="shared" si="1"/>
        <v>42601</v>
      </c>
      <c r="AD5" s="32">
        <f t="shared" si="1"/>
        <v>42602</v>
      </c>
      <c r="AE5" s="32">
        <f>AD5+1</f>
        <v>42603</v>
      </c>
      <c r="AF5" s="32">
        <f>AE5+1</f>
        <v>42604</v>
      </c>
    </row>
    <row r="6" spans="1:73" ht="12.95" customHeight="1" x14ac:dyDescent="0.25">
      <c r="A6" s="10" t="str">
        <f>Personnel!A2</f>
        <v>Annie Bourgault</v>
      </c>
      <c r="C6" s="68" t="s">
        <v>60</v>
      </c>
      <c r="D6" s="68"/>
      <c r="E6" s="68"/>
      <c r="F6" s="68" t="s">
        <v>50</v>
      </c>
      <c r="G6" s="68"/>
      <c r="H6" s="68"/>
      <c r="I6" s="68" t="s">
        <v>60</v>
      </c>
      <c r="J6" s="68"/>
      <c r="K6" s="68"/>
      <c r="L6" s="68"/>
      <c r="M6" s="68"/>
      <c r="N6" s="68"/>
      <c r="O6" s="68"/>
      <c r="P6" s="68"/>
      <c r="Q6" s="68"/>
      <c r="R6" s="68"/>
      <c r="S6" s="68">
        <v>917</v>
      </c>
      <c r="T6" s="68"/>
      <c r="U6" s="68"/>
      <c r="V6" s="68"/>
      <c r="W6" s="68"/>
      <c r="X6" s="68"/>
      <c r="Y6" s="68"/>
      <c r="Z6" s="68"/>
      <c r="AA6" s="68"/>
      <c r="AB6" s="68"/>
      <c r="AC6" s="68" t="s">
        <v>65</v>
      </c>
      <c r="AD6" s="68"/>
      <c r="AE6" s="68"/>
      <c r="AF6" s="68"/>
      <c r="AI6" s="8" t="s">
        <v>24</v>
      </c>
      <c r="AJ6" s="6">
        <f>$A48</f>
        <v>917</v>
      </c>
      <c r="AK6" s="6">
        <f>$A49</f>
        <v>1119</v>
      </c>
      <c r="AL6" s="6" t="str">
        <f>$A50</f>
        <v>A</v>
      </c>
      <c r="AM6" s="6" t="str">
        <f>$A51</f>
        <v>SR1</v>
      </c>
      <c r="AN6" s="6" t="str">
        <f>$A52</f>
        <v>SR2</v>
      </c>
      <c r="AO6" s="6" t="str">
        <f>$A53</f>
        <v>SR3</v>
      </c>
      <c r="AP6" s="6" t="str">
        <f>$A54</f>
        <v>SR4</v>
      </c>
      <c r="AQ6" s="6" t="str">
        <f>$A55</f>
        <v>CE</v>
      </c>
      <c r="AR6" s="6" t="str">
        <f>$A56</f>
        <v>G</v>
      </c>
      <c r="AS6" s="69" t="str">
        <f>Setup!I13</f>
        <v>G24</v>
      </c>
      <c r="AT6" s="6" t="s">
        <v>88</v>
      </c>
      <c r="AU6" s="70" t="str">
        <f>Setup!I14</f>
        <v>V</v>
      </c>
      <c r="AV6" s="6" t="str">
        <f>Setup!I15</f>
        <v>MAL</v>
      </c>
      <c r="AW6" s="27" t="str">
        <f>Setup!I16</f>
        <v>MAT</v>
      </c>
      <c r="AX6" s="6" t="str">
        <f>Setup!I17</f>
        <v>ORI</v>
      </c>
      <c r="AY6" s="6" t="str">
        <f>Setup!I18</f>
        <v>FOEC</v>
      </c>
      <c r="AZ6" s="6" t="str">
        <f>Setup!I19</f>
        <v>CP</v>
      </c>
      <c r="BA6" s="6" t="s">
        <v>88</v>
      </c>
      <c r="BC6" s="8" t="s">
        <v>24</v>
      </c>
      <c r="BD6" s="6">
        <f>$A48</f>
        <v>917</v>
      </c>
      <c r="BE6" s="6">
        <f>$A49</f>
        <v>1119</v>
      </c>
      <c r="BF6" s="6" t="str">
        <f>$A50</f>
        <v>A</v>
      </c>
      <c r="BG6" s="6" t="str">
        <f>$A51</f>
        <v>SR1</v>
      </c>
      <c r="BH6" s="6" t="str">
        <f>$A52</f>
        <v>SR2</v>
      </c>
      <c r="BI6" s="6" t="str">
        <f>$A53</f>
        <v>SR3</v>
      </c>
      <c r="BJ6" s="6" t="str">
        <f>$A54</f>
        <v>SR4</v>
      </c>
      <c r="BK6" s="6" t="str">
        <f>$A55</f>
        <v>CE</v>
      </c>
      <c r="BL6" s="6" t="str">
        <f>$A56</f>
        <v>G</v>
      </c>
      <c r="BM6" s="69" t="str">
        <f>AS6</f>
        <v>G24</v>
      </c>
      <c r="BN6" s="6" t="s">
        <v>88</v>
      </c>
      <c r="BO6" s="70" t="str">
        <f t="shared" ref="BO6:BT7" si="2">AU6</f>
        <v>V</v>
      </c>
      <c r="BP6" s="6" t="str">
        <f t="shared" si="2"/>
        <v>MAL</v>
      </c>
      <c r="BQ6" s="27" t="str">
        <f t="shared" si="2"/>
        <v>MAT</v>
      </c>
      <c r="BR6" s="6" t="str">
        <f t="shared" si="2"/>
        <v>ORI</v>
      </c>
      <c r="BS6" s="6" t="str">
        <f t="shared" si="2"/>
        <v>FOEC</v>
      </c>
      <c r="BT6" s="6" t="str">
        <f t="shared" si="2"/>
        <v>CP</v>
      </c>
      <c r="BU6" s="6" t="s">
        <v>88</v>
      </c>
    </row>
    <row r="7" spans="1:73" ht="12.95" customHeight="1" x14ac:dyDescent="0.25">
      <c r="A7" s="46" t="str">
        <f>Personnel!A3</f>
        <v>Valérie Bourgault</v>
      </c>
      <c r="C7" s="68" t="s">
        <v>50</v>
      </c>
      <c r="D7" s="68"/>
      <c r="E7" s="68">
        <v>917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 t="s">
        <v>56</v>
      </c>
      <c r="AA7" s="68" t="s">
        <v>61</v>
      </c>
      <c r="AB7" s="68" t="s">
        <v>58</v>
      </c>
      <c r="AC7" s="68">
        <v>1119</v>
      </c>
      <c r="AD7" s="68"/>
      <c r="AE7" s="68"/>
      <c r="AF7" s="68"/>
      <c r="AI7" s="10" t="str">
        <f t="shared" ref="AI7:AI9" si="3">A6</f>
        <v>Annie Bourgault</v>
      </c>
      <c r="AJ7" s="6">
        <f>COUNTIF($C6:$AF6,$AJ6)</f>
        <v>1</v>
      </c>
      <c r="AK7" s="6">
        <f t="shared" ref="AK7:AS7" si="4">COUNTIF($C6:$AF6,AK6)</f>
        <v>0</v>
      </c>
      <c r="AL7" s="6">
        <f t="shared" si="4"/>
        <v>1</v>
      </c>
      <c r="AM7" s="6">
        <f t="shared" si="4"/>
        <v>0</v>
      </c>
      <c r="AN7" s="6">
        <f t="shared" si="4"/>
        <v>0</v>
      </c>
      <c r="AO7" s="6">
        <f t="shared" si="4"/>
        <v>0</v>
      </c>
      <c r="AP7" s="6">
        <f t="shared" si="4"/>
        <v>0</v>
      </c>
      <c r="AQ7" s="6">
        <f t="shared" si="4"/>
        <v>2</v>
      </c>
      <c r="AR7" s="6">
        <f t="shared" si="4"/>
        <v>0</v>
      </c>
      <c r="AS7" s="69">
        <f t="shared" si="4"/>
        <v>0</v>
      </c>
      <c r="AT7" s="83">
        <f t="shared" ref="AT7:AT46" si="5">SUM(AJ7:AS7)</f>
        <v>4</v>
      </c>
      <c r="AU7" s="70">
        <f>COUNTIF($C6:$AF6,AU6)</f>
        <v>1</v>
      </c>
      <c r="AV7" s="6">
        <f t="shared" ref="AV7:AZ7" si="6">COUNTIF($C6:$AF6,AV6)</f>
        <v>0</v>
      </c>
      <c r="AW7" s="27">
        <f t="shared" si="6"/>
        <v>0</v>
      </c>
      <c r="AX7" s="6">
        <f t="shared" si="6"/>
        <v>0</v>
      </c>
      <c r="AY7" s="6">
        <f t="shared" si="6"/>
        <v>0</v>
      </c>
      <c r="AZ7" s="6">
        <f t="shared" si="6"/>
        <v>0</v>
      </c>
      <c r="BA7" s="82">
        <f>SUM(AU7:AZ7)</f>
        <v>1</v>
      </c>
      <c r="BC7" s="10" t="str">
        <f>TabPersonnelBilanP1[[#This Row],[Personnel]]</f>
        <v>Annie Bourgault</v>
      </c>
      <c r="BD7" s="6">
        <f t="shared" ref="BD7:BL7" si="7">AJ7</f>
        <v>1</v>
      </c>
      <c r="BE7" s="6">
        <f t="shared" si="7"/>
        <v>0</v>
      </c>
      <c r="BF7" s="6">
        <f t="shared" si="7"/>
        <v>1</v>
      </c>
      <c r="BG7" s="6">
        <f t="shared" si="7"/>
        <v>0</v>
      </c>
      <c r="BH7" s="6">
        <f t="shared" si="7"/>
        <v>0</v>
      </c>
      <c r="BI7" s="6">
        <f t="shared" si="7"/>
        <v>0</v>
      </c>
      <c r="BJ7" s="6">
        <f t="shared" si="7"/>
        <v>0</v>
      </c>
      <c r="BK7" s="6">
        <f t="shared" si="7"/>
        <v>2</v>
      </c>
      <c r="BL7" s="6">
        <f t="shared" si="7"/>
        <v>0</v>
      </c>
      <c r="BM7" s="69">
        <f>AS7</f>
        <v>0</v>
      </c>
      <c r="BN7" s="83">
        <f>SUM(BD7:BM7)</f>
        <v>4</v>
      </c>
      <c r="BO7" s="70">
        <f t="shared" si="2"/>
        <v>1</v>
      </c>
      <c r="BP7" s="6">
        <f t="shared" si="2"/>
        <v>0</v>
      </c>
      <c r="BQ7" s="27">
        <f t="shared" si="2"/>
        <v>0</v>
      </c>
      <c r="BR7" s="6">
        <f t="shared" si="2"/>
        <v>0</v>
      </c>
      <c r="BS7" s="6">
        <f t="shared" si="2"/>
        <v>0</v>
      </c>
      <c r="BT7" s="6">
        <f t="shared" si="2"/>
        <v>0</v>
      </c>
      <c r="BU7" s="81">
        <f>SUM(BO7:BT7)</f>
        <v>1</v>
      </c>
    </row>
    <row r="8" spans="1:73" ht="12.95" customHeight="1" x14ac:dyDescent="0.25">
      <c r="A8" s="11" t="str">
        <f>Personnel!A4</f>
        <v>Dominic Côté</v>
      </c>
      <c r="C8" s="68">
        <v>917</v>
      </c>
      <c r="D8" s="68"/>
      <c r="E8" s="68"/>
      <c r="F8" s="68"/>
      <c r="G8" s="68">
        <v>917</v>
      </c>
      <c r="H8" s="68" t="s">
        <v>50</v>
      </c>
      <c r="I8" s="68" t="s">
        <v>52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 t="s">
        <v>54</v>
      </c>
      <c r="AA8" s="68"/>
      <c r="AB8" s="68"/>
      <c r="AC8" s="68"/>
      <c r="AD8" s="68"/>
      <c r="AE8" s="68"/>
      <c r="AF8" s="68"/>
      <c r="AG8" s="72"/>
      <c r="AI8" s="46" t="str">
        <f t="shared" si="3"/>
        <v>Valérie Bourgault</v>
      </c>
      <c r="AJ8" s="6">
        <f t="shared" ref="AJ8:AS8" si="8">COUNTIF($C7:$AF7,AJ6)</f>
        <v>1</v>
      </c>
      <c r="AK8" s="6">
        <f t="shared" si="8"/>
        <v>1</v>
      </c>
      <c r="AL8" s="6">
        <f t="shared" si="8"/>
        <v>1</v>
      </c>
      <c r="AM8" s="6">
        <f t="shared" si="8"/>
        <v>0</v>
      </c>
      <c r="AN8" s="6">
        <f t="shared" si="8"/>
        <v>0</v>
      </c>
      <c r="AO8" s="6">
        <f t="shared" si="8"/>
        <v>1</v>
      </c>
      <c r="AP8" s="6">
        <f t="shared" si="8"/>
        <v>1</v>
      </c>
      <c r="AQ8" s="6">
        <f t="shared" si="8"/>
        <v>0</v>
      </c>
      <c r="AR8" s="6">
        <f t="shared" si="8"/>
        <v>1</v>
      </c>
      <c r="AS8" s="69">
        <f t="shared" si="8"/>
        <v>0</v>
      </c>
      <c r="AT8" s="83">
        <f t="shared" si="5"/>
        <v>6</v>
      </c>
      <c r="AU8" s="70">
        <f>COUNTIF($C7:$AF7,AU6)</f>
        <v>0</v>
      </c>
      <c r="AV8" s="6">
        <f t="shared" ref="AV8:AZ8" si="9">COUNTIF($C7:$AF7,AV6)</f>
        <v>0</v>
      </c>
      <c r="AW8" s="27">
        <f t="shared" si="9"/>
        <v>0</v>
      </c>
      <c r="AX8" s="6">
        <f t="shared" si="9"/>
        <v>0</v>
      </c>
      <c r="AY8" s="6">
        <f t="shared" si="9"/>
        <v>0</v>
      </c>
      <c r="AZ8" s="6">
        <f t="shared" si="9"/>
        <v>0</v>
      </c>
      <c r="BA8" s="82">
        <f t="shared" ref="BA8:BA46" si="10">SUM(AU8:AZ8)</f>
        <v>0</v>
      </c>
      <c r="BC8" s="46" t="str">
        <f>TabPersonnelBilanP1[[#This Row],[Personnel]]</f>
        <v>Valérie Bourgault</v>
      </c>
      <c r="BD8" s="6">
        <f>AJ8</f>
        <v>1</v>
      </c>
      <c r="BE8" s="6">
        <f t="shared" ref="BE8:BE46" si="11">AK8</f>
        <v>1</v>
      </c>
      <c r="BF8" s="6">
        <f t="shared" ref="BF8:BF46" si="12">AL8</f>
        <v>1</v>
      </c>
      <c r="BG8" s="6">
        <f t="shared" ref="BG8:BG46" si="13">AM8</f>
        <v>0</v>
      </c>
      <c r="BH8" s="6">
        <f t="shared" ref="BH8:BH46" si="14">AN8</f>
        <v>0</v>
      </c>
      <c r="BI8" s="6">
        <f t="shared" ref="BI8:BI46" si="15">AO8</f>
        <v>1</v>
      </c>
      <c r="BJ8" s="6">
        <f t="shared" ref="BJ8:BJ46" si="16">AP8</f>
        <v>1</v>
      </c>
      <c r="BK8" s="6">
        <f t="shared" ref="BK8:BK46" si="17">AQ8</f>
        <v>0</v>
      </c>
      <c r="BL8" s="6">
        <f t="shared" ref="BL8:BL46" si="18">AR8</f>
        <v>1</v>
      </c>
      <c r="BM8" s="69">
        <f t="shared" ref="BM8:BM46" si="19">AS8</f>
        <v>0</v>
      </c>
      <c r="BN8" s="83">
        <f t="shared" ref="BN8:BN46" si="20">SUM(BD8:BM8)</f>
        <v>6</v>
      </c>
      <c r="BO8" s="70">
        <f t="shared" ref="BO8:BO46" si="21">AU8</f>
        <v>0</v>
      </c>
      <c r="BP8" s="6">
        <f t="shared" ref="BP8:BP46" si="22">AV8</f>
        <v>0</v>
      </c>
      <c r="BQ8" s="27">
        <f t="shared" ref="BQ8:BQ46" si="23">AW8</f>
        <v>0</v>
      </c>
      <c r="BR8" s="6">
        <f t="shared" ref="BR8:BR46" si="24">AX8</f>
        <v>0</v>
      </c>
      <c r="BS8" s="6">
        <f t="shared" ref="BS8:BS46" si="25">AY8</f>
        <v>0</v>
      </c>
      <c r="BT8" s="6">
        <f t="shared" ref="BT8:BT46" si="26">AZ8</f>
        <v>0</v>
      </c>
      <c r="BU8" s="81">
        <f t="shared" ref="BU8:BU46" si="27">SUM(BO8:BT8)</f>
        <v>0</v>
      </c>
    </row>
    <row r="9" spans="1:73" ht="12.95" customHeight="1" x14ac:dyDescent="0.25">
      <c r="A9" s="59"/>
      <c r="C9" s="68">
        <v>917</v>
      </c>
      <c r="D9" s="68"/>
      <c r="E9" s="68"/>
      <c r="F9" s="68">
        <v>917</v>
      </c>
      <c r="G9" s="68">
        <v>917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I9" s="11" t="str">
        <f t="shared" si="3"/>
        <v>Dominic Côté</v>
      </c>
      <c r="AJ9" s="6">
        <f t="shared" ref="AJ9:AS9" si="28">COUNTIF($C8:$AF8,AJ6)</f>
        <v>2</v>
      </c>
      <c r="AK9" s="6">
        <f t="shared" si="28"/>
        <v>0</v>
      </c>
      <c r="AL9" s="6">
        <f t="shared" si="28"/>
        <v>1</v>
      </c>
      <c r="AM9" s="6">
        <f t="shared" si="28"/>
        <v>1</v>
      </c>
      <c r="AN9" s="6">
        <f t="shared" si="28"/>
        <v>1</v>
      </c>
      <c r="AO9" s="6">
        <f t="shared" si="28"/>
        <v>0</v>
      </c>
      <c r="AP9" s="6">
        <f t="shared" si="28"/>
        <v>0</v>
      </c>
      <c r="AQ9" s="6">
        <f t="shared" si="28"/>
        <v>0</v>
      </c>
      <c r="AR9" s="6">
        <f t="shared" si="28"/>
        <v>0</v>
      </c>
      <c r="AS9" s="69">
        <f t="shared" si="28"/>
        <v>0</v>
      </c>
      <c r="AT9" s="83">
        <f t="shared" si="5"/>
        <v>5</v>
      </c>
      <c r="AU9" s="70">
        <f>COUNTIF($C8:$AF8,AU6)</f>
        <v>0</v>
      </c>
      <c r="AV9" s="6">
        <f t="shared" ref="AV9:AZ9" si="29">COUNTIF($C8:$AF8,AV6)</f>
        <v>0</v>
      </c>
      <c r="AW9" s="27">
        <f t="shared" si="29"/>
        <v>0</v>
      </c>
      <c r="AX9" s="6">
        <f t="shared" si="29"/>
        <v>0</v>
      </c>
      <c r="AY9" s="6">
        <f t="shared" si="29"/>
        <v>0</v>
      </c>
      <c r="AZ9" s="6">
        <f t="shared" si="29"/>
        <v>0</v>
      </c>
      <c r="BA9" s="82">
        <f t="shared" si="10"/>
        <v>0</v>
      </c>
      <c r="BC9" s="11" t="str">
        <f>TabPersonnelBilanP1[[#This Row],[Personnel]]</f>
        <v>Dominic Côté</v>
      </c>
      <c r="BD9" s="6">
        <f t="shared" ref="BD9:BD46" si="30">AJ9</f>
        <v>2</v>
      </c>
      <c r="BE9" s="6">
        <f t="shared" si="11"/>
        <v>0</v>
      </c>
      <c r="BF9" s="6">
        <f t="shared" si="12"/>
        <v>1</v>
      </c>
      <c r="BG9" s="6">
        <f t="shared" si="13"/>
        <v>1</v>
      </c>
      <c r="BH9" s="6">
        <f t="shared" si="14"/>
        <v>1</v>
      </c>
      <c r="BI9" s="6">
        <f t="shared" si="15"/>
        <v>0</v>
      </c>
      <c r="BJ9" s="6">
        <f t="shared" si="16"/>
        <v>0</v>
      </c>
      <c r="BK9" s="6">
        <f t="shared" si="17"/>
        <v>0</v>
      </c>
      <c r="BL9" s="6">
        <f t="shared" si="18"/>
        <v>0</v>
      </c>
      <c r="BM9" s="69">
        <f t="shared" si="19"/>
        <v>0</v>
      </c>
      <c r="BN9" s="83">
        <f t="shared" si="20"/>
        <v>5</v>
      </c>
      <c r="BO9" s="70">
        <f t="shared" si="21"/>
        <v>0</v>
      </c>
      <c r="BP9" s="6">
        <f t="shared" si="22"/>
        <v>0</v>
      </c>
      <c r="BQ9" s="27">
        <f t="shared" si="23"/>
        <v>0</v>
      </c>
      <c r="BR9" s="6">
        <f t="shared" si="24"/>
        <v>0</v>
      </c>
      <c r="BS9" s="6">
        <f t="shared" si="25"/>
        <v>0</v>
      </c>
      <c r="BT9" s="6">
        <f t="shared" si="26"/>
        <v>0</v>
      </c>
      <c r="BU9" s="81">
        <f t="shared" si="27"/>
        <v>0</v>
      </c>
    </row>
    <row r="10" spans="1:73" ht="12.95" customHeight="1" x14ac:dyDescent="0.25">
      <c r="A10" s="60"/>
      <c r="C10" s="68">
        <v>917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2"/>
      <c r="AJ10" s="6">
        <f>COUNTIF($C9:$AF9,AJ6)</f>
        <v>3</v>
      </c>
      <c r="AK10" s="6">
        <f t="shared" ref="AK10:AV10" si="31">COUNTIF($C9:$AF9,AK6)</f>
        <v>0</v>
      </c>
      <c r="AL10" s="6">
        <f t="shared" si="31"/>
        <v>0</v>
      </c>
      <c r="AM10" s="6">
        <f t="shared" si="31"/>
        <v>0</v>
      </c>
      <c r="AN10" s="6">
        <f t="shared" si="31"/>
        <v>0</v>
      </c>
      <c r="AO10" s="6">
        <f t="shared" si="31"/>
        <v>0</v>
      </c>
      <c r="AP10" s="6">
        <f t="shared" si="31"/>
        <v>0</v>
      </c>
      <c r="AQ10" s="6">
        <f t="shared" si="31"/>
        <v>0</v>
      </c>
      <c r="AR10" s="6">
        <f t="shared" si="31"/>
        <v>0</v>
      </c>
      <c r="AS10" s="69">
        <f t="shared" si="31"/>
        <v>0</v>
      </c>
      <c r="AT10" s="83">
        <f t="shared" si="5"/>
        <v>3</v>
      </c>
      <c r="AU10" s="70">
        <f t="shared" si="31"/>
        <v>0</v>
      </c>
      <c r="AV10" s="6">
        <f t="shared" si="31"/>
        <v>0</v>
      </c>
      <c r="AW10" s="27">
        <f t="shared" ref="AW10" si="32">COUNTIF($C9:$AF9,AW6)</f>
        <v>0</v>
      </c>
      <c r="AX10" s="6">
        <f t="shared" ref="AX10" si="33">COUNTIF($C9:$AF9,AX6)</f>
        <v>0</v>
      </c>
      <c r="AY10" s="6">
        <f t="shared" ref="AY10" si="34">COUNTIF($C9:$AF9,AY6)</f>
        <v>0</v>
      </c>
      <c r="AZ10" s="6">
        <f t="shared" ref="AZ10" si="35">COUNTIF($C9:$AF9,AZ6)</f>
        <v>0</v>
      </c>
      <c r="BA10" s="82">
        <f t="shared" si="10"/>
        <v>0</v>
      </c>
      <c r="BD10" s="6">
        <f t="shared" si="30"/>
        <v>3</v>
      </c>
      <c r="BE10" s="6">
        <f t="shared" si="11"/>
        <v>0</v>
      </c>
      <c r="BF10" s="6">
        <f t="shared" si="12"/>
        <v>0</v>
      </c>
      <c r="BG10" s="6">
        <f t="shared" si="13"/>
        <v>0</v>
      </c>
      <c r="BH10" s="6">
        <f t="shared" si="14"/>
        <v>0</v>
      </c>
      <c r="BI10" s="6">
        <f t="shared" si="15"/>
        <v>0</v>
      </c>
      <c r="BJ10" s="6">
        <f t="shared" si="16"/>
        <v>0</v>
      </c>
      <c r="BK10" s="6">
        <f t="shared" si="17"/>
        <v>0</v>
      </c>
      <c r="BL10" s="6">
        <f t="shared" si="18"/>
        <v>0</v>
      </c>
      <c r="BM10" s="69">
        <f t="shared" si="19"/>
        <v>0</v>
      </c>
      <c r="BN10" s="83">
        <f t="shared" si="20"/>
        <v>3</v>
      </c>
      <c r="BO10" s="70">
        <f t="shared" si="21"/>
        <v>0</v>
      </c>
      <c r="BP10" s="6">
        <f t="shared" si="22"/>
        <v>0</v>
      </c>
      <c r="BQ10" s="27">
        <f t="shared" si="23"/>
        <v>0</v>
      </c>
      <c r="BR10" s="6">
        <f t="shared" si="24"/>
        <v>0</v>
      </c>
      <c r="BS10" s="6">
        <f t="shared" si="25"/>
        <v>0</v>
      </c>
      <c r="BT10" s="6">
        <f t="shared" si="26"/>
        <v>0</v>
      </c>
      <c r="BU10" s="81">
        <f t="shared" si="27"/>
        <v>0</v>
      </c>
    </row>
    <row r="11" spans="1:73" ht="12.95" customHeight="1" x14ac:dyDescent="0.25">
      <c r="A11" s="61"/>
      <c r="C11" s="68" t="s">
        <v>52</v>
      </c>
      <c r="D11" s="68"/>
      <c r="E11" s="68"/>
      <c r="F11" s="68"/>
      <c r="G11" s="68"/>
      <c r="H11" s="68" t="s">
        <v>50</v>
      </c>
      <c r="I11" s="68"/>
      <c r="J11" s="68"/>
      <c r="K11" s="68"/>
      <c r="L11" s="68"/>
      <c r="M11" s="68" t="s">
        <v>52</v>
      </c>
      <c r="N11" s="68" t="s">
        <v>54</v>
      </c>
      <c r="O11" s="68" t="s">
        <v>54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J11" s="6">
        <f>COUNTIF($C10:$AF10,AJ6)</f>
        <v>1</v>
      </c>
      <c r="AK11" s="6">
        <f t="shared" ref="AK11:AS11" si="36">COUNTIF($C10:$AF10,AK6)</f>
        <v>0</v>
      </c>
      <c r="AL11" s="6">
        <f t="shared" si="36"/>
        <v>0</v>
      </c>
      <c r="AM11" s="6">
        <f t="shared" si="36"/>
        <v>0</v>
      </c>
      <c r="AN11" s="6">
        <f t="shared" si="36"/>
        <v>0</v>
      </c>
      <c r="AO11" s="6">
        <f t="shared" si="36"/>
        <v>0</v>
      </c>
      <c r="AP11" s="6">
        <f t="shared" si="36"/>
        <v>0</v>
      </c>
      <c r="AQ11" s="6">
        <f t="shared" si="36"/>
        <v>0</v>
      </c>
      <c r="AR11" s="6">
        <f t="shared" si="36"/>
        <v>0</v>
      </c>
      <c r="AS11" s="69">
        <f t="shared" si="36"/>
        <v>0</v>
      </c>
      <c r="AT11" s="83">
        <f t="shared" si="5"/>
        <v>1</v>
      </c>
      <c r="AU11" s="70">
        <f t="shared" ref="AU11" si="37">COUNTIF($C10:$AF10,AU6)</f>
        <v>0</v>
      </c>
      <c r="AV11" s="6">
        <f t="shared" ref="AV11" si="38">COUNTIF($C10:$AF10,AV6)</f>
        <v>0</v>
      </c>
      <c r="AW11" s="6">
        <f t="shared" ref="AW11" si="39">COUNTIF($C10:$AF10,AW6)</f>
        <v>0</v>
      </c>
      <c r="AX11" s="6">
        <f t="shared" ref="AX11" si="40">COUNTIF($C10:$AF10,AX6)</f>
        <v>0</v>
      </c>
      <c r="AY11" s="6">
        <f t="shared" ref="AY11" si="41">COUNTIF($C10:$AF10,AY6)</f>
        <v>0</v>
      </c>
      <c r="AZ11" s="6">
        <f t="shared" ref="AZ11" si="42">COUNTIF($C10:$AF10,AZ6)</f>
        <v>0</v>
      </c>
      <c r="BA11" s="82">
        <f t="shared" si="10"/>
        <v>0</v>
      </c>
      <c r="BD11" s="6">
        <f t="shared" si="30"/>
        <v>1</v>
      </c>
      <c r="BE11" s="6">
        <f t="shared" si="11"/>
        <v>0</v>
      </c>
      <c r="BF11" s="6">
        <f t="shared" si="12"/>
        <v>0</v>
      </c>
      <c r="BG11" s="6">
        <f t="shared" si="13"/>
        <v>0</v>
      </c>
      <c r="BH11" s="6">
        <f t="shared" si="14"/>
        <v>0</v>
      </c>
      <c r="BI11" s="6">
        <f t="shared" si="15"/>
        <v>0</v>
      </c>
      <c r="BJ11" s="6">
        <f t="shared" si="16"/>
        <v>0</v>
      </c>
      <c r="BK11" s="6">
        <f t="shared" si="17"/>
        <v>0</v>
      </c>
      <c r="BL11" s="6">
        <f t="shared" si="18"/>
        <v>0</v>
      </c>
      <c r="BM11" s="69">
        <f t="shared" si="19"/>
        <v>0</v>
      </c>
      <c r="BN11" s="83">
        <f t="shared" si="20"/>
        <v>1</v>
      </c>
      <c r="BO11" s="70">
        <f t="shared" si="21"/>
        <v>0</v>
      </c>
      <c r="BP11" s="6">
        <f t="shared" si="22"/>
        <v>0</v>
      </c>
      <c r="BQ11" s="27">
        <f t="shared" si="23"/>
        <v>0</v>
      </c>
      <c r="BR11" s="6">
        <f t="shared" si="24"/>
        <v>0</v>
      </c>
      <c r="BS11" s="6">
        <f t="shared" si="25"/>
        <v>0</v>
      </c>
      <c r="BT11" s="6">
        <f t="shared" si="26"/>
        <v>0</v>
      </c>
      <c r="BU11" s="81">
        <f t="shared" si="27"/>
        <v>0</v>
      </c>
    </row>
    <row r="12" spans="1:73" ht="12.95" customHeight="1" x14ac:dyDescent="0.25">
      <c r="A12" s="60"/>
      <c r="C12" s="68" t="s">
        <v>54</v>
      </c>
      <c r="D12" s="68"/>
      <c r="E12" s="68">
        <v>917</v>
      </c>
      <c r="F12" s="68"/>
      <c r="G12" s="68"/>
      <c r="H12" s="68"/>
      <c r="I12" s="68"/>
      <c r="J12" s="68"/>
      <c r="K12" s="68"/>
      <c r="L12" s="68" t="s">
        <v>56</v>
      </c>
      <c r="M12" s="68">
        <v>917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J12" s="6">
        <f>COUNTIF($C11:$AF11,AJ6)</f>
        <v>0</v>
      </c>
      <c r="AK12" s="6">
        <f t="shared" ref="AK12:AU12" si="43">COUNTIF($C11:$AF11,AK6)</f>
        <v>0</v>
      </c>
      <c r="AL12" s="6">
        <f t="shared" si="43"/>
        <v>1</v>
      </c>
      <c r="AM12" s="6">
        <f t="shared" si="43"/>
        <v>2</v>
      </c>
      <c r="AN12" s="6">
        <f t="shared" si="43"/>
        <v>2</v>
      </c>
      <c r="AO12" s="6">
        <f t="shared" si="43"/>
        <v>0</v>
      </c>
      <c r="AP12" s="6">
        <f t="shared" si="43"/>
        <v>0</v>
      </c>
      <c r="AQ12" s="6">
        <f t="shared" si="43"/>
        <v>0</v>
      </c>
      <c r="AR12" s="6">
        <f t="shared" si="43"/>
        <v>0</v>
      </c>
      <c r="AS12" s="69">
        <f t="shared" si="43"/>
        <v>0</v>
      </c>
      <c r="AT12" s="83">
        <f t="shared" si="5"/>
        <v>5</v>
      </c>
      <c r="AU12" s="70">
        <f t="shared" si="43"/>
        <v>0</v>
      </c>
      <c r="AV12" s="6">
        <f t="shared" ref="AV12" si="44">COUNTIF($C11:$AF11,AV6)</f>
        <v>0</v>
      </c>
      <c r="AW12" s="6">
        <f t="shared" ref="AW12" si="45">COUNTIF($C11:$AF11,AW6)</f>
        <v>0</v>
      </c>
      <c r="AX12" s="6">
        <f t="shared" ref="AX12" si="46">COUNTIF($C11:$AF11,AX6)</f>
        <v>0</v>
      </c>
      <c r="AY12" s="6">
        <f t="shared" ref="AY12" si="47">COUNTIF($C11:$AF11,AY6)</f>
        <v>0</v>
      </c>
      <c r="AZ12" s="6">
        <f t="shared" ref="AZ12" si="48">COUNTIF($C11:$AF11,AZ6)</f>
        <v>0</v>
      </c>
      <c r="BA12" s="82">
        <f t="shared" si="10"/>
        <v>0</v>
      </c>
      <c r="BD12" s="6">
        <f t="shared" si="30"/>
        <v>0</v>
      </c>
      <c r="BE12" s="6">
        <f t="shared" si="11"/>
        <v>0</v>
      </c>
      <c r="BF12" s="6">
        <f t="shared" si="12"/>
        <v>1</v>
      </c>
      <c r="BG12" s="6">
        <f t="shared" si="13"/>
        <v>2</v>
      </c>
      <c r="BH12" s="6">
        <f t="shared" si="14"/>
        <v>2</v>
      </c>
      <c r="BI12" s="6">
        <f t="shared" si="15"/>
        <v>0</v>
      </c>
      <c r="BJ12" s="6">
        <f t="shared" si="16"/>
        <v>0</v>
      </c>
      <c r="BK12" s="6">
        <f t="shared" si="17"/>
        <v>0</v>
      </c>
      <c r="BL12" s="6">
        <f t="shared" si="18"/>
        <v>0</v>
      </c>
      <c r="BM12" s="69">
        <f t="shared" si="19"/>
        <v>0</v>
      </c>
      <c r="BN12" s="83">
        <f t="shared" si="20"/>
        <v>5</v>
      </c>
      <c r="BO12" s="70">
        <f t="shared" si="21"/>
        <v>0</v>
      </c>
      <c r="BP12" s="6">
        <f t="shared" si="22"/>
        <v>0</v>
      </c>
      <c r="BQ12" s="27">
        <f t="shared" si="23"/>
        <v>0</v>
      </c>
      <c r="BR12" s="6">
        <f t="shared" si="24"/>
        <v>0</v>
      </c>
      <c r="BS12" s="6">
        <f t="shared" si="25"/>
        <v>0</v>
      </c>
      <c r="BT12" s="6">
        <f t="shared" si="26"/>
        <v>0</v>
      </c>
      <c r="BU12" s="81">
        <f t="shared" si="27"/>
        <v>0</v>
      </c>
    </row>
    <row r="13" spans="1:73" ht="12.95" customHeight="1" x14ac:dyDescent="0.25">
      <c r="A13" s="60"/>
      <c r="C13" s="68"/>
      <c r="D13" s="68"/>
      <c r="E13" s="68"/>
      <c r="F13" s="68"/>
      <c r="G13" s="68" t="s">
        <v>87</v>
      </c>
      <c r="H13" s="68"/>
      <c r="I13" s="68"/>
      <c r="J13" s="68"/>
      <c r="K13" s="68"/>
      <c r="L13" s="68"/>
      <c r="M13" s="68" t="s">
        <v>50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J13" s="6">
        <f>COUNTIF($C12:$AF12,AJ6)</f>
        <v>2</v>
      </c>
      <c r="AK13" s="6">
        <f t="shared" ref="AK13:AU13" si="49">COUNTIF($C12:$AF12,AK6)</f>
        <v>0</v>
      </c>
      <c r="AL13" s="6">
        <f t="shared" si="49"/>
        <v>0</v>
      </c>
      <c r="AM13" s="6">
        <f t="shared" si="49"/>
        <v>0</v>
      </c>
      <c r="AN13" s="6">
        <f t="shared" si="49"/>
        <v>1</v>
      </c>
      <c r="AO13" s="6">
        <f t="shared" si="49"/>
        <v>1</v>
      </c>
      <c r="AP13" s="6">
        <f t="shared" si="49"/>
        <v>0</v>
      </c>
      <c r="AQ13" s="6">
        <f t="shared" si="49"/>
        <v>0</v>
      </c>
      <c r="AR13" s="6">
        <f t="shared" si="49"/>
        <v>0</v>
      </c>
      <c r="AS13" s="69">
        <f t="shared" si="49"/>
        <v>0</v>
      </c>
      <c r="AT13" s="83">
        <f t="shared" si="5"/>
        <v>4</v>
      </c>
      <c r="AU13" s="70">
        <f t="shared" si="49"/>
        <v>0</v>
      </c>
      <c r="AV13" s="6">
        <f t="shared" ref="AV13" si="50">COUNTIF($C12:$AF12,AV6)</f>
        <v>0</v>
      </c>
      <c r="AW13" s="6">
        <f t="shared" ref="AW13" si="51">COUNTIF($C12:$AF12,AW6)</f>
        <v>0</v>
      </c>
      <c r="AX13" s="6">
        <f t="shared" ref="AX13" si="52">COUNTIF($C12:$AF12,AX6)</f>
        <v>0</v>
      </c>
      <c r="AY13" s="6">
        <f t="shared" ref="AY13" si="53">COUNTIF($C12:$AF12,AY6)</f>
        <v>0</v>
      </c>
      <c r="AZ13" s="6">
        <f t="shared" ref="AZ13" si="54">COUNTIF($C12:$AF12,AZ6)</f>
        <v>0</v>
      </c>
      <c r="BA13" s="82">
        <f t="shared" si="10"/>
        <v>0</v>
      </c>
      <c r="BD13" s="6">
        <f t="shared" si="30"/>
        <v>2</v>
      </c>
      <c r="BE13" s="6">
        <f t="shared" si="11"/>
        <v>0</v>
      </c>
      <c r="BF13" s="6">
        <f t="shared" si="12"/>
        <v>0</v>
      </c>
      <c r="BG13" s="6">
        <f t="shared" si="13"/>
        <v>0</v>
      </c>
      <c r="BH13" s="6">
        <f t="shared" si="14"/>
        <v>1</v>
      </c>
      <c r="BI13" s="6">
        <f t="shared" si="15"/>
        <v>1</v>
      </c>
      <c r="BJ13" s="6">
        <f t="shared" si="16"/>
        <v>0</v>
      </c>
      <c r="BK13" s="6">
        <f t="shared" si="17"/>
        <v>0</v>
      </c>
      <c r="BL13" s="6">
        <f t="shared" si="18"/>
        <v>0</v>
      </c>
      <c r="BM13" s="69">
        <f t="shared" si="19"/>
        <v>0</v>
      </c>
      <c r="BN13" s="83">
        <f t="shared" si="20"/>
        <v>4</v>
      </c>
      <c r="BO13" s="70">
        <f t="shared" si="21"/>
        <v>0</v>
      </c>
      <c r="BP13" s="6">
        <f t="shared" si="22"/>
        <v>0</v>
      </c>
      <c r="BQ13" s="27">
        <f t="shared" si="23"/>
        <v>0</v>
      </c>
      <c r="BR13" s="6">
        <f t="shared" si="24"/>
        <v>0</v>
      </c>
      <c r="BS13" s="6">
        <f t="shared" si="25"/>
        <v>0</v>
      </c>
      <c r="BT13" s="6">
        <f t="shared" si="26"/>
        <v>0</v>
      </c>
      <c r="BU13" s="81">
        <f t="shared" si="27"/>
        <v>0</v>
      </c>
    </row>
    <row r="14" spans="1:73" ht="12.95" customHeight="1" x14ac:dyDescent="0.25">
      <c r="A14" s="61"/>
      <c r="C14" s="68" t="s">
        <v>54</v>
      </c>
      <c r="D14" s="68"/>
      <c r="E14" s="68"/>
      <c r="F14" s="68"/>
      <c r="G14" s="68"/>
      <c r="H14" s="68">
        <v>917</v>
      </c>
      <c r="I14" s="68"/>
      <c r="J14" s="68"/>
      <c r="K14" s="68"/>
      <c r="L14" s="68" t="s">
        <v>54</v>
      </c>
      <c r="M14" s="68"/>
      <c r="N14" s="68"/>
      <c r="O14" s="68" t="s">
        <v>58</v>
      </c>
      <c r="P14" s="68"/>
      <c r="Q14" s="68"/>
      <c r="R14" s="68"/>
      <c r="S14" s="68"/>
      <c r="T14" s="68"/>
      <c r="U14" s="68" t="s">
        <v>65</v>
      </c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J14" s="6">
        <f>COUNTIF($C13:$AF13,AJ6)</f>
        <v>0</v>
      </c>
      <c r="AK14" s="6">
        <f t="shared" ref="AK14:AU14" si="55">COUNTIF($C13:$AF13,AK6)</f>
        <v>0</v>
      </c>
      <c r="AL14" s="6">
        <f t="shared" si="55"/>
        <v>1</v>
      </c>
      <c r="AM14" s="6">
        <f t="shared" si="55"/>
        <v>0</v>
      </c>
      <c r="AN14" s="6">
        <f t="shared" si="55"/>
        <v>0</v>
      </c>
      <c r="AO14" s="6">
        <f t="shared" si="55"/>
        <v>0</v>
      </c>
      <c r="AP14" s="6">
        <f t="shared" si="55"/>
        <v>0</v>
      </c>
      <c r="AQ14" s="6">
        <f t="shared" si="55"/>
        <v>0</v>
      </c>
      <c r="AR14" s="6">
        <f t="shared" si="55"/>
        <v>0</v>
      </c>
      <c r="AS14" s="69">
        <f t="shared" si="55"/>
        <v>0</v>
      </c>
      <c r="AT14" s="83">
        <f t="shared" si="5"/>
        <v>1</v>
      </c>
      <c r="AU14" s="70">
        <f t="shared" si="55"/>
        <v>0</v>
      </c>
      <c r="AV14" s="6">
        <f t="shared" ref="AV14" si="56">COUNTIF($C13:$AF13,AV6)</f>
        <v>0</v>
      </c>
      <c r="AW14" s="6">
        <f t="shared" ref="AW14" si="57">COUNTIF($C13:$AF13,AW6)</f>
        <v>0</v>
      </c>
      <c r="AX14" s="6">
        <f t="shared" ref="AX14" si="58">COUNTIF($C13:$AF13,AX6)</f>
        <v>0</v>
      </c>
      <c r="AY14" s="6">
        <f t="shared" ref="AY14" si="59">COUNTIF($C13:$AF13,AY6)</f>
        <v>0</v>
      </c>
      <c r="AZ14" s="6">
        <f t="shared" ref="AZ14" si="60">COUNTIF($C13:$AF13,AZ6)</f>
        <v>0</v>
      </c>
      <c r="BA14" s="82">
        <f t="shared" si="10"/>
        <v>0</v>
      </c>
      <c r="BD14" s="6">
        <f t="shared" si="30"/>
        <v>0</v>
      </c>
      <c r="BE14" s="6">
        <f t="shared" si="11"/>
        <v>0</v>
      </c>
      <c r="BF14" s="6">
        <f t="shared" si="12"/>
        <v>1</v>
      </c>
      <c r="BG14" s="6">
        <f t="shared" si="13"/>
        <v>0</v>
      </c>
      <c r="BH14" s="6">
        <f t="shared" si="14"/>
        <v>0</v>
      </c>
      <c r="BI14" s="6">
        <f t="shared" si="15"/>
        <v>0</v>
      </c>
      <c r="BJ14" s="6">
        <f t="shared" si="16"/>
        <v>0</v>
      </c>
      <c r="BK14" s="6">
        <f t="shared" si="17"/>
        <v>0</v>
      </c>
      <c r="BL14" s="6">
        <f t="shared" si="18"/>
        <v>0</v>
      </c>
      <c r="BM14" s="69">
        <f t="shared" si="19"/>
        <v>0</v>
      </c>
      <c r="BN14" s="83">
        <f t="shared" si="20"/>
        <v>1</v>
      </c>
      <c r="BO14" s="70">
        <f t="shared" si="21"/>
        <v>0</v>
      </c>
      <c r="BP14" s="6">
        <f t="shared" si="22"/>
        <v>0</v>
      </c>
      <c r="BQ14" s="27">
        <f t="shared" si="23"/>
        <v>0</v>
      </c>
      <c r="BR14" s="6">
        <f t="shared" si="24"/>
        <v>0</v>
      </c>
      <c r="BS14" s="6">
        <f t="shared" si="25"/>
        <v>0</v>
      </c>
      <c r="BT14" s="6">
        <f t="shared" si="26"/>
        <v>0</v>
      </c>
      <c r="BU14" s="81">
        <f t="shared" si="27"/>
        <v>0</v>
      </c>
    </row>
    <row r="15" spans="1:73" ht="12.95" customHeight="1" x14ac:dyDescent="0.25">
      <c r="A15" s="6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 t="s">
        <v>54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J15" s="6">
        <f>COUNTIF($C14:$AF14,AJ6)</f>
        <v>1</v>
      </c>
      <c r="AK15" s="6">
        <f t="shared" ref="AK15:AU15" si="61">COUNTIF($C14:$AF14,AK6)</f>
        <v>0</v>
      </c>
      <c r="AL15" s="6">
        <f t="shared" si="61"/>
        <v>0</v>
      </c>
      <c r="AM15" s="6">
        <f t="shared" si="61"/>
        <v>0</v>
      </c>
      <c r="AN15" s="6">
        <f t="shared" si="61"/>
        <v>2</v>
      </c>
      <c r="AO15" s="6">
        <f t="shared" si="61"/>
        <v>0</v>
      </c>
      <c r="AP15" s="6">
        <f t="shared" si="61"/>
        <v>1</v>
      </c>
      <c r="AQ15" s="6">
        <f t="shared" si="61"/>
        <v>0</v>
      </c>
      <c r="AR15" s="6">
        <f t="shared" si="61"/>
        <v>0</v>
      </c>
      <c r="AS15" s="69">
        <f t="shared" si="61"/>
        <v>0</v>
      </c>
      <c r="AT15" s="83">
        <f t="shared" si="5"/>
        <v>4</v>
      </c>
      <c r="AU15" s="70">
        <f t="shared" si="61"/>
        <v>1</v>
      </c>
      <c r="AV15" s="6">
        <f t="shared" ref="AV15" si="62">COUNTIF($C14:$AF14,AV6)</f>
        <v>0</v>
      </c>
      <c r="AW15" s="6">
        <f t="shared" ref="AW15" si="63">COUNTIF($C14:$AF14,AW6)</f>
        <v>0</v>
      </c>
      <c r="AX15" s="6">
        <f t="shared" ref="AX15" si="64">COUNTIF($C14:$AF14,AX6)</f>
        <v>0</v>
      </c>
      <c r="AY15" s="6">
        <f t="shared" ref="AY15" si="65">COUNTIF($C14:$AF14,AY6)</f>
        <v>0</v>
      </c>
      <c r="AZ15" s="6">
        <f t="shared" ref="AZ15" si="66">COUNTIF($C14:$AF14,AZ6)</f>
        <v>0</v>
      </c>
      <c r="BA15" s="82">
        <f t="shared" si="10"/>
        <v>1</v>
      </c>
      <c r="BD15" s="6">
        <f t="shared" si="30"/>
        <v>1</v>
      </c>
      <c r="BE15" s="6">
        <f t="shared" si="11"/>
        <v>0</v>
      </c>
      <c r="BF15" s="6">
        <f t="shared" si="12"/>
        <v>0</v>
      </c>
      <c r="BG15" s="6">
        <f t="shared" si="13"/>
        <v>0</v>
      </c>
      <c r="BH15" s="6">
        <f t="shared" si="14"/>
        <v>2</v>
      </c>
      <c r="BI15" s="6">
        <f t="shared" si="15"/>
        <v>0</v>
      </c>
      <c r="BJ15" s="6">
        <f t="shared" si="16"/>
        <v>1</v>
      </c>
      <c r="BK15" s="6">
        <f t="shared" si="17"/>
        <v>0</v>
      </c>
      <c r="BL15" s="6">
        <f t="shared" si="18"/>
        <v>0</v>
      </c>
      <c r="BM15" s="69">
        <f t="shared" si="19"/>
        <v>0</v>
      </c>
      <c r="BN15" s="83">
        <f t="shared" si="20"/>
        <v>4</v>
      </c>
      <c r="BO15" s="70">
        <f t="shared" si="21"/>
        <v>1</v>
      </c>
      <c r="BP15" s="6">
        <f t="shared" si="22"/>
        <v>0</v>
      </c>
      <c r="BQ15" s="27">
        <f t="shared" si="23"/>
        <v>0</v>
      </c>
      <c r="BR15" s="6">
        <f t="shared" si="24"/>
        <v>0</v>
      </c>
      <c r="BS15" s="6">
        <f t="shared" si="25"/>
        <v>0</v>
      </c>
      <c r="BT15" s="6">
        <f t="shared" si="26"/>
        <v>0</v>
      </c>
      <c r="BU15" s="81">
        <f t="shared" si="27"/>
        <v>1</v>
      </c>
    </row>
    <row r="16" spans="1:73" ht="12.95" customHeight="1" x14ac:dyDescent="0.25">
      <c r="A16" s="61"/>
      <c r="C16" s="68" t="s">
        <v>54</v>
      </c>
      <c r="D16" s="68"/>
      <c r="E16" s="68"/>
      <c r="F16" s="68"/>
      <c r="G16" s="68"/>
      <c r="H16" s="68">
        <v>917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J16" s="6">
        <f>COUNTIF($C15:$AF15,AJ6)</f>
        <v>0</v>
      </c>
      <c r="AK16" s="6">
        <f t="shared" ref="AK16:AU16" si="67">COUNTIF($C15:$AF15,AK6)</f>
        <v>0</v>
      </c>
      <c r="AL16" s="6">
        <f t="shared" si="67"/>
        <v>0</v>
      </c>
      <c r="AM16" s="6">
        <f t="shared" si="67"/>
        <v>0</v>
      </c>
      <c r="AN16" s="6">
        <f t="shared" si="67"/>
        <v>1</v>
      </c>
      <c r="AO16" s="6">
        <f t="shared" si="67"/>
        <v>0</v>
      </c>
      <c r="AP16" s="6">
        <f t="shared" si="67"/>
        <v>0</v>
      </c>
      <c r="AQ16" s="6">
        <f t="shared" si="67"/>
        <v>0</v>
      </c>
      <c r="AR16" s="6">
        <f t="shared" si="67"/>
        <v>0</v>
      </c>
      <c r="AS16" s="69">
        <f t="shared" si="67"/>
        <v>0</v>
      </c>
      <c r="AT16" s="83">
        <f t="shared" si="5"/>
        <v>1</v>
      </c>
      <c r="AU16" s="70">
        <f t="shared" si="67"/>
        <v>0</v>
      </c>
      <c r="AV16" s="6">
        <f t="shared" ref="AV16" si="68">COUNTIF($C15:$AF15,AV6)</f>
        <v>0</v>
      </c>
      <c r="AW16" s="6">
        <f t="shared" ref="AW16" si="69">COUNTIF($C15:$AF15,AW6)</f>
        <v>0</v>
      </c>
      <c r="AX16" s="6">
        <f t="shared" ref="AX16" si="70">COUNTIF($C15:$AF15,AX6)</f>
        <v>0</v>
      </c>
      <c r="AY16" s="6">
        <f t="shared" ref="AY16" si="71">COUNTIF($C15:$AF15,AY6)</f>
        <v>0</v>
      </c>
      <c r="AZ16" s="6">
        <f t="shared" ref="AZ16" si="72">COUNTIF($C15:$AF15,AZ6)</f>
        <v>0</v>
      </c>
      <c r="BA16" s="82">
        <f t="shared" si="10"/>
        <v>0</v>
      </c>
      <c r="BD16" s="6">
        <f t="shared" si="30"/>
        <v>0</v>
      </c>
      <c r="BE16" s="6">
        <f t="shared" si="11"/>
        <v>0</v>
      </c>
      <c r="BF16" s="6">
        <f t="shared" si="12"/>
        <v>0</v>
      </c>
      <c r="BG16" s="6">
        <f t="shared" si="13"/>
        <v>0</v>
      </c>
      <c r="BH16" s="6">
        <f t="shared" si="14"/>
        <v>1</v>
      </c>
      <c r="BI16" s="6">
        <f t="shared" si="15"/>
        <v>0</v>
      </c>
      <c r="BJ16" s="6">
        <f t="shared" si="16"/>
        <v>0</v>
      </c>
      <c r="BK16" s="6">
        <f t="shared" si="17"/>
        <v>0</v>
      </c>
      <c r="BL16" s="6">
        <f t="shared" si="18"/>
        <v>0</v>
      </c>
      <c r="BM16" s="69">
        <f t="shared" si="19"/>
        <v>0</v>
      </c>
      <c r="BN16" s="83">
        <f t="shared" si="20"/>
        <v>1</v>
      </c>
      <c r="BO16" s="70">
        <f t="shared" si="21"/>
        <v>0</v>
      </c>
      <c r="BP16" s="6">
        <f t="shared" si="22"/>
        <v>0</v>
      </c>
      <c r="BQ16" s="27">
        <f t="shared" si="23"/>
        <v>0</v>
      </c>
      <c r="BR16" s="6">
        <f t="shared" si="24"/>
        <v>0</v>
      </c>
      <c r="BS16" s="6">
        <f t="shared" si="25"/>
        <v>0</v>
      </c>
      <c r="BT16" s="6">
        <f t="shared" si="26"/>
        <v>0</v>
      </c>
      <c r="BU16" s="81">
        <f t="shared" si="27"/>
        <v>0</v>
      </c>
    </row>
    <row r="17" spans="1:73" ht="12.95" customHeight="1" x14ac:dyDescent="0.25">
      <c r="A17" s="61"/>
      <c r="C17" s="68" t="s">
        <v>56</v>
      </c>
      <c r="D17" s="68" t="s">
        <v>61</v>
      </c>
      <c r="E17" s="68"/>
      <c r="F17" s="68"/>
      <c r="G17" s="68" t="s">
        <v>54</v>
      </c>
      <c r="H17" s="68"/>
      <c r="I17" s="68"/>
      <c r="J17" s="68"/>
      <c r="K17" s="68"/>
      <c r="L17" s="68"/>
      <c r="M17" s="68" t="s">
        <v>60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J17" s="6">
        <f>COUNTIF($C16:$AF16,AJ6)</f>
        <v>1</v>
      </c>
      <c r="AK17" s="6">
        <f t="shared" ref="AK17:AU17" si="73">COUNTIF($C16:$AF16,AK6)</f>
        <v>0</v>
      </c>
      <c r="AL17" s="6">
        <f t="shared" si="73"/>
        <v>0</v>
      </c>
      <c r="AM17" s="6">
        <f t="shared" si="73"/>
        <v>0</v>
      </c>
      <c r="AN17" s="6">
        <f t="shared" si="73"/>
        <v>1</v>
      </c>
      <c r="AO17" s="6">
        <f t="shared" si="73"/>
        <v>0</v>
      </c>
      <c r="AP17" s="6">
        <f t="shared" si="73"/>
        <v>0</v>
      </c>
      <c r="AQ17" s="6">
        <f t="shared" si="73"/>
        <v>0</v>
      </c>
      <c r="AR17" s="6">
        <f t="shared" si="73"/>
        <v>0</v>
      </c>
      <c r="AS17" s="69">
        <f t="shared" si="73"/>
        <v>0</v>
      </c>
      <c r="AT17" s="83">
        <f t="shared" si="5"/>
        <v>2</v>
      </c>
      <c r="AU17" s="70">
        <f t="shared" si="73"/>
        <v>0</v>
      </c>
      <c r="AV17" s="6">
        <f t="shared" ref="AV17" si="74">COUNTIF($C16:$AF16,AV6)</f>
        <v>0</v>
      </c>
      <c r="AW17" s="6">
        <f t="shared" ref="AW17" si="75">COUNTIF($C16:$AF16,AW6)</f>
        <v>0</v>
      </c>
      <c r="AX17" s="6">
        <f t="shared" ref="AX17" si="76">COUNTIF($C16:$AF16,AX6)</f>
        <v>0</v>
      </c>
      <c r="AY17" s="6">
        <f t="shared" ref="AY17" si="77">COUNTIF($C16:$AF16,AY6)</f>
        <v>0</v>
      </c>
      <c r="AZ17" s="6">
        <f t="shared" ref="AZ17" si="78">COUNTIF($C16:$AF16,AZ6)</f>
        <v>0</v>
      </c>
      <c r="BA17" s="82">
        <f t="shared" si="10"/>
        <v>0</v>
      </c>
      <c r="BD17" s="6">
        <f t="shared" si="30"/>
        <v>1</v>
      </c>
      <c r="BE17" s="6">
        <f t="shared" si="11"/>
        <v>0</v>
      </c>
      <c r="BF17" s="6">
        <f t="shared" si="12"/>
        <v>0</v>
      </c>
      <c r="BG17" s="6">
        <f t="shared" si="13"/>
        <v>0</v>
      </c>
      <c r="BH17" s="6">
        <f t="shared" si="14"/>
        <v>1</v>
      </c>
      <c r="BI17" s="6">
        <f t="shared" si="15"/>
        <v>0</v>
      </c>
      <c r="BJ17" s="6">
        <f t="shared" si="16"/>
        <v>0</v>
      </c>
      <c r="BK17" s="6">
        <f t="shared" si="17"/>
        <v>0</v>
      </c>
      <c r="BL17" s="6">
        <f t="shared" si="18"/>
        <v>0</v>
      </c>
      <c r="BM17" s="69">
        <f t="shared" si="19"/>
        <v>0</v>
      </c>
      <c r="BN17" s="83">
        <f t="shared" si="20"/>
        <v>2</v>
      </c>
      <c r="BO17" s="70">
        <f t="shared" si="21"/>
        <v>0</v>
      </c>
      <c r="BP17" s="6">
        <f t="shared" si="22"/>
        <v>0</v>
      </c>
      <c r="BQ17" s="27">
        <f t="shared" si="23"/>
        <v>0</v>
      </c>
      <c r="BR17" s="6">
        <f t="shared" si="24"/>
        <v>0</v>
      </c>
      <c r="BS17" s="6">
        <f t="shared" si="25"/>
        <v>0</v>
      </c>
      <c r="BT17" s="6">
        <f t="shared" si="26"/>
        <v>0</v>
      </c>
      <c r="BU17" s="81">
        <f t="shared" si="27"/>
        <v>0</v>
      </c>
    </row>
    <row r="18" spans="1:73" ht="12.95" customHeight="1" x14ac:dyDescent="0.25">
      <c r="C18" s="68"/>
      <c r="D18" s="68"/>
      <c r="E18" s="68"/>
      <c r="F18" s="68"/>
      <c r="G18" s="68"/>
      <c r="H18" s="74" t="s">
        <v>61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J18" s="6">
        <f>COUNTIF($C17:$AF17,AJ6)</f>
        <v>0</v>
      </c>
      <c r="AK18" s="6">
        <f t="shared" ref="AK18:AU18" si="79">COUNTIF($C17:$AF17,AK6)</f>
        <v>0</v>
      </c>
      <c r="AL18" s="6">
        <f t="shared" si="79"/>
        <v>0</v>
      </c>
      <c r="AM18" s="6">
        <f t="shared" si="79"/>
        <v>0</v>
      </c>
      <c r="AN18" s="6">
        <f t="shared" si="79"/>
        <v>1</v>
      </c>
      <c r="AO18" s="6">
        <f t="shared" si="79"/>
        <v>1</v>
      </c>
      <c r="AP18" s="6">
        <f t="shared" si="79"/>
        <v>0</v>
      </c>
      <c r="AQ18" s="6">
        <f t="shared" si="79"/>
        <v>1</v>
      </c>
      <c r="AR18" s="6">
        <f t="shared" si="79"/>
        <v>1</v>
      </c>
      <c r="AS18" s="69">
        <f t="shared" si="79"/>
        <v>0</v>
      </c>
      <c r="AT18" s="83">
        <f t="shared" si="5"/>
        <v>4</v>
      </c>
      <c r="AU18" s="70">
        <f t="shared" si="79"/>
        <v>0</v>
      </c>
      <c r="AV18" s="6">
        <f t="shared" ref="AV18" si="80">COUNTIF($C17:$AF17,AV6)</f>
        <v>0</v>
      </c>
      <c r="AW18" s="6">
        <f t="shared" ref="AW18" si="81">COUNTIF($C17:$AF17,AW6)</f>
        <v>0</v>
      </c>
      <c r="AX18" s="6">
        <f t="shared" ref="AX18" si="82">COUNTIF($C17:$AF17,AX6)</f>
        <v>0</v>
      </c>
      <c r="AY18" s="6">
        <f t="shared" ref="AY18" si="83">COUNTIF($C17:$AF17,AY6)</f>
        <v>0</v>
      </c>
      <c r="AZ18" s="6">
        <f t="shared" ref="AZ18" si="84">COUNTIF($C17:$AF17,AZ6)</f>
        <v>0</v>
      </c>
      <c r="BA18" s="82">
        <f t="shared" si="10"/>
        <v>0</v>
      </c>
      <c r="BD18" s="6">
        <f t="shared" si="30"/>
        <v>0</v>
      </c>
      <c r="BE18" s="6">
        <f t="shared" si="11"/>
        <v>0</v>
      </c>
      <c r="BF18" s="6">
        <f t="shared" si="12"/>
        <v>0</v>
      </c>
      <c r="BG18" s="6">
        <f t="shared" si="13"/>
        <v>0</v>
      </c>
      <c r="BH18" s="6">
        <f t="shared" si="14"/>
        <v>1</v>
      </c>
      <c r="BI18" s="6">
        <f t="shared" si="15"/>
        <v>1</v>
      </c>
      <c r="BJ18" s="6">
        <f t="shared" si="16"/>
        <v>0</v>
      </c>
      <c r="BK18" s="6">
        <f t="shared" si="17"/>
        <v>1</v>
      </c>
      <c r="BL18" s="6">
        <f t="shared" si="18"/>
        <v>1</v>
      </c>
      <c r="BM18" s="69">
        <f t="shared" si="19"/>
        <v>0</v>
      </c>
      <c r="BN18" s="83">
        <f t="shared" si="20"/>
        <v>4</v>
      </c>
      <c r="BO18" s="70">
        <f t="shared" si="21"/>
        <v>0</v>
      </c>
      <c r="BP18" s="6">
        <f t="shared" si="22"/>
        <v>0</v>
      </c>
      <c r="BQ18" s="27">
        <f t="shared" si="23"/>
        <v>0</v>
      </c>
      <c r="BR18" s="6">
        <f t="shared" si="24"/>
        <v>0</v>
      </c>
      <c r="BS18" s="6">
        <f t="shared" si="25"/>
        <v>0</v>
      </c>
      <c r="BT18" s="6">
        <f t="shared" si="26"/>
        <v>0</v>
      </c>
      <c r="BU18" s="81">
        <f t="shared" si="27"/>
        <v>0</v>
      </c>
    </row>
    <row r="19" spans="1:73" ht="12.95" customHeight="1" x14ac:dyDescent="0.25">
      <c r="C19" s="68" t="s">
        <v>56</v>
      </c>
      <c r="D19" s="68"/>
      <c r="E19" s="68"/>
      <c r="F19" s="68"/>
      <c r="G19" s="68"/>
      <c r="H19" s="77" t="s">
        <v>63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J19" s="6">
        <f>COUNTIF($C18:$AF18,AJ6)</f>
        <v>0</v>
      </c>
      <c r="AK19" s="6">
        <f t="shared" ref="AK19:AU19" si="85">COUNTIF($C18:$AF18,AK6)</f>
        <v>0</v>
      </c>
      <c r="AL19" s="6">
        <f t="shared" si="85"/>
        <v>0</v>
      </c>
      <c r="AM19" s="6">
        <f t="shared" si="85"/>
        <v>0</v>
      </c>
      <c r="AN19" s="6">
        <f t="shared" si="85"/>
        <v>0</v>
      </c>
      <c r="AO19" s="6">
        <f t="shared" si="85"/>
        <v>0</v>
      </c>
      <c r="AP19" s="6">
        <f t="shared" si="85"/>
        <v>0</v>
      </c>
      <c r="AQ19" s="6">
        <f t="shared" si="85"/>
        <v>0</v>
      </c>
      <c r="AR19" s="6">
        <f t="shared" si="85"/>
        <v>1</v>
      </c>
      <c r="AS19" s="69">
        <f t="shared" si="85"/>
        <v>0</v>
      </c>
      <c r="AT19" s="83">
        <f t="shared" si="5"/>
        <v>1</v>
      </c>
      <c r="AU19" s="70">
        <f t="shared" si="85"/>
        <v>0</v>
      </c>
      <c r="AV19" s="6">
        <f t="shared" ref="AV19" si="86">COUNTIF($C18:$AF18,AV6)</f>
        <v>0</v>
      </c>
      <c r="AW19" s="6">
        <f t="shared" ref="AW19" si="87">COUNTIF($C18:$AF18,AW6)</f>
        <v>0</v>
      </c>
      <c r="AX19" s="6">
        <f t="shared" ref="AX19" si="88">COUNTIF($C18:$AF18,AX6)</f>
        <v>0</v>
      </c>
      <c r="AY19" s="6">
        <f t="shared" ref="AY19" si="89">COUNTIF($C18:$AF18,AY6)</f>
        <v>0</v>
      </c>
      <c r="AZ19" s="6">
        <f t="shared" ref="AZ19" si="90">COUNTIF($C18:$AF18,AZ6)</f>
        <v>0</v>
      </c>
      <c r="BA19" s="82">
        <f t="shared" si="10"/>
        <v>0</v>
      </c>
      <c r="BD19" s="6">
        <f t="shared" si="30"/>
        <v>0</v>
      </c>
      <c r="BE19" s="6">
        <f t="shared" si="11"/>
        <v>0</v>
      </c>
      <c r="BF19" s="6">
        <f t="shared" si="12"/>
        <v>0</v>
      </c>
      <c r="BG19" s="6">
        <f t="shared" si="13"/>
        <v>0</v>
      </c>
      <c r="BH19" s="6">
        <f t="shared" si="14"/>
        <v>0</v>
      </c>
      <c r="BI19" s="6">
        <f t="shared" si="15"/>
        <v>0</v>
      </c>
      <c r="BJ19" s="6">
        <f t="shared" si="16"/>
        <v>0</v>
      </c>
      <c r="BK19" s="6">
        <f t="shared" si="17"/>
        <v>0</v>
      </c>
      <c r="BL19" s="6">
        <f t="shared" si="18"/>
        <v>1</v>
      </c>
      <c r="BM19" s="69">
        <f t="shared" si="19"/>
        <v>0</v>
      </c>
      <c r="BN19" s="83">
        <f t="shared" si="20"/>
        <v>1</v>
      </c>
      <c r="BO19" s="70">
        <f t="shared" si="21"/>
        <v>0</v>
      </c>
      <c r="BP19" s="6">
        <f t="shared" si="22"/>
        <v>0</v>
      </c>
      <c r="BQ19" s="27">
        <f t="shared" si="23"/>
        <v>0</v>
      </c>
      <c r="BR19" s="6">
        <f t="shared" si="24"/>
        <v>0</v>
      </c>
      <c r="BS19" s="6">
        <f t="shared" si="25"/>
        <v>0</v>
      </c>
      <c r="BT19" s="6">
        <f t="shared" si="26"/>
        <v>0</v>
      </c>
      <c r="BU19" s="81">
        <f t="shared" si="27"/>
        <v>0</v>
      </c>
    </row>
    <row r="20" spans="1:73" ht="12.95" customHeight="1" x14ac:dyDescent="0.25">
      <c r="C20" s="68" t="s">
        <v>56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 t="s">
        <v>67</v>
      </c>
      <c r="O20" s="68"/>
      <c r="P20" s="68"/>
      <c r="Q20" s="68"/>
      <c r="R20" s="68"/>
      <c r="S20" s="68"/>
      <c r="T20" s="68"/>
      <c r="U20" s="68" t="s">
        <v>65</v>
      </c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J20" s="6">
        <f>COUNTIF($C19:$AF19,AJ6)</f>
        <v>0</v>
      </c>
      <c r="AK20" s="6">
        <f t="shared" ref="AK20:AU20" si="91">COUNTIF($C19:$AF19,AK6)</f>
        <v>0</v>
      </c>
      <c r="AL20" s="6">
        <f t="shared" si="91"/>
        <v>0</v>
      </c>
      <c r="AM20" s="6">
        <f t="shared" si="91"/>
        <v>0</v>
      </c>
      <c r="AN20" s="6">
        <f t="shared" si="91"/>
        <v>0</v>
      </c>
      <c r="AO20" s="6">
        <f t="shared" si="91"/>
        <v>1</v>
      </c>
      <c r="AP20" s="6">
        <f t="shared" si="91"/>
        <v>0</v>
      </c>
      <c r="AQ20" s="6">
        <f t="shared" si="91"/>
        <v>0</v>
      </c>
      <c r="AR20" s="6">
        <f t="shared" si="91"/>
        <v>0</v>
      </c>
      <c r="AS20" s="69">
        <f t="shared" si="91"/>
        <v>1</v>
      </c>
      <c r="AT20" s="83">
        <f t="shared" si="5"/>
        <v>2</v>
      </c>
      <c r="AU20" s="70">
        <f t="shared" si="91"/>
        <v>0</v>
      </c>
      <c r="AV20" s="6">
        <f t="shared" ref="AV20" si="92">COUNTIF($C19:$AF19,AV6)</f>
        <v>0</v>
      </c>
      <c r="AW20" s="6">
        <f t="shared" ref="AW20" si="93">COUNTIF($C19:$AF19,AW6)</f>
        <v>0</v>
      </c>
      <c r="AX20" s="6">
        <f t="shared" ref="AX20" si="94">COUNTIF($C19:$AF19,AX6)</f>
        <v>0</v>
      </c>
      <c r="AY20" s="6">
        <f t="shared" ref="AY20" si="95">COUNTIF($C19:$AF19,AY6)</f>
        <v>0</v>
      </c>
      <c r="AZ20" s="6">
        <f t="shared" ref="AZ20" si="96">COUNTIF($C19:$AF19,AZ6)</f>
        <v>0</v>
      </c>
      <c r="BA20" s="82">
        <f t="shared" si="10"/>
        <v>0</v>
      </c>
      <c r="BD20" s="6">
        <f t="shared" si="30"/>
        <v>0</v>
      </c>
      <c r="BE20" s="6">
        <f t="shared" si="11"/>
        <v>0</v>
      </c>
      <c r="BF20" s="6">
        <f t="shared" si="12"/>
        <v>0</v>
      </c>
      <c r="BG20" s="6">
        <f t="shared" si="13"/>
        <v>0</v>
      </c>
      <c r="BH20" s="6">
        <f t="shared" si="14"/>
        <v>0</v>
      </c>
      <c r="BI20" s="6">
        <f t="shared" si="15"/>
        <v>1</v>
      </c>
      <c r="BJ20" s="6">
        <f t="shared" si="16"/>
        <v>0</v>
      </c>
      <c r="BK20" s="6">
        <f t="shared" si="17"/>
        <v>0</v>
      </c>
      <c r="BL20" s="6">
        <f t="shared" si="18"/>
        <v>0</v>
      </c>
      <c r="BM20" s="69">
        <f t="shared" si="19"/>
        <v>1</v>
      </c>
      <c r="BN20" s="83">
        <f t="shared" si="20"/>
        <v>2</v>
      </c>
      <c r="BO20" s="70">
        <f t="shared" si="21"/>
        <v>0</v>
      </c>
      <c r="BP20" s="6">
        <f t="shared" si="22"/>
        <v>0</v>
      </c>
      <c r="BQ20" s="27">
        <f t="shared" si="23"/>
        <v>0</v>
      </c>
      <c r="BR20" s="6">
        <f t="shared" si="24"/>
        <v>0</v>
      </c>
      <c r="BS20" s="6">
        <f t="shared" si="25"/>
        <v>0</v>
      </c>
      <c r="BT20" s="6">
        <f t="shared" si="26"/>
        <v>0</v>
      </c>
      <c r="BU20" s="81">
        <f t="shared" si="27"/>
        <v>0</v>
      </c>
    </row>
    <row r="21" spans="1:73" ht="12.95" customHeight="1" x14ac:dyDescent="0.25">
      <c r="C21" s="68" t="s">
        <v>58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J21" s="6">
        <f>COUNTIF($C20:$AF20,AJ6)</f>
        <v>0</v>
      </c>
      <c r="AK21" s="6">
        <f t="shared" ref="AK21:AU21" si="97">COUNTIF($C20:$AF20,AK6)</f>
        <v>0</v>
      </c>
      <c r="AL21" s="6">
        <f t="shared" si="97"/>
        <v>0</v>
      </c>
      <c r="AM21" s="6">
        <f t="shared" si="97"/>
        <v>0</v>
      </c>
      <c r="AN21" s="6">
        <f t="shared" si="97"/>
        <v>0</v>
      </c>
      <c r="AO21" s="6">
        <f t="shared" si="97"/>
        <v>1</v>
      </c>
      <c r="AP21" s="6">
        <f t="shared" si="97"/>
        <v>0</v>
      </c>
      <c r="AQ21" s="6">
        <f t="shared" si="97"/>
        <v>0</v>
      </c>
      <c r="AR21" s="6">
        <f t="shared" si="97"/>
        <v>0</v>
      </c>
      <c r="AS21" s="69">
        <f t="shared" si="97"/>
        <v>0</v>
      </c>
      <c r="AT21" s="83">
        <f t="shared" si="5"/>
        <v>1</v>
      </c>
      <c r="AU21" s="70">
        <f t="shared" si="97"/>
        <v>1</v>
      </c>
      <c r="AV21" s="6">
        <f t="shared" ref="AV21" si="98">COUNTIF($C20:$AF20,AV6)</f>
        <v>1</v>
      </c>
      <c r="AW21" s="6">
        <f t="shared" ref="AW21" si="99">COUNTIF($C20:$AF20,AW6)</f>
        <v>0</v>
      </c>
      <c r="AX21" s="6">
        <f t="shared" ref="AX21" si="100">COUNTIF($C20:$AF20,AX6)</f>
        <v>0</v>
      </c>
      <c r="AY21" s="6">
        <f t="shared" ref="AY21" si="101">COUNTIF($C20:$AF20,AY6)</f>
        <v>0</v>
      </c>
      <c r="AZ21" s="6">
        <f t="shared" ref="AZ21" si="102">COUNTIF($C20:$AF20,AZ6)</f>
        <v>0</v>
      </c>
      <c r="BA21" s="82">
        <f t="shared" si="10"/>
        <v>2</v>
      </c>
      <c r="BD21" s="6">
        <f t="shared" si="30"/>
        <v>0</v>
      </c>
      <c r="BE21" s="6">
        <f t="shared" si="11"/>
        <v>0</v>
      </c>
      <c r="BF21" s="6">
        <f t="shared" si="12"/>
        <v>0</v>
      </c>
      <c r="BG21" s="6">
        <f t="shared" si="13"/>
        <v>0</v>
      </c>
      <c r="BH21" s="6">
        <f t="shared" si="14"/>
        <v>0</v>
      </c>
      <c r="BI21" s="6">
        <f t="shared" si="15"/>
        <v>1</v>
      </c>
      <c r="BJ21" s="6">
        <f t="shared" si="16"/>
        <v>0</v>
      </c>
      <c r="BK21" s="6">
        <f t="shared" si="17"/>
        <v>0</v>
      </c>
      <c r="BL21" s="6">
        <f t="shared" si="18"/>
        <v>0</v>
      </c>
      <c r="BM21" s="69">
        <f t="shared" si="19"/>
        <v>0</v>
      </c>
      <c r="BN21" s="83">
        <f t="shared" si="20"/>
        <v>1</v>
      </c>
      <c r="BO21" s="70">
        <f t="shared" si="21"/>
        <v>1</v>
      </c>
      <c r="BP21" s="6">
        <f t="shared" si="22"/>
        <v>1</v>
      </c>
      <c r="BQ21" s="27">
        <f t="shared" si="23"/>
        <v>0</v>
      </c>
      <c r="BR21" s="6">
        <f t="shared" si="24"/>
        <v>0</v>
      </c>
      <c r="BS21" s="6">
        <f t="shared" si="25"/>
        <v>0</v>
      </c>
      <c r="BT21" s="6">
        <f t="shared" si="26"/>
        <v>0</v>
      </c>
      <c r="BU21" s="81">
        <f t="shared" si="27"/>
        <v>2</v>
      </c>
    </row>
    <row r="22" spans="1:73" ht="12.95" customHeight="1" x14ac:dyDescent="0.25">
      <c r="C22" s="68" t="s">
        <v>58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75" t="s">
        <v>69</v>
      </c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J22" s="6">
        <f>COUNTIF($C21:$AF21,AJ6)</f>
        <v>0</v>
      </c>
      <c r="AK22" s="6">
        <f t="shared" ref="AK22:AU22" si="103">COUNTIF($C21:$AF21,AK6)</f>
        <v>0</v>
      </c>
      <c r="AL22" s="6">
        <f t="shared" si="103"/>
        <v>0</v>
      </c>
      <c r="AM22" s="6">
        <f t="shared" si="103"/>
        <v>0</v>
      </c>
      <c r="AN22" s="6">
        <f t="shared" si="103"/>
        <v>0</v>
      </c>
      <c r="AO22" s="6">
        <f t="shared" si="103"/>
        <v>0</v>
      </c>
      <c r="AP22" s="6">
        <f t="shared" si="103"/>
        <v>1</v>
      </c>
      <c r="AQ22" s="6">
        <f t="shared" si="103"/>
        <v>0</v>
      </c>
      <c r="AR22" s="6">
        <f t="shared" si="103"/>
        <v>0</v>
      </c>
      <c r="AS22" s="69">
        <f t="shared" si="103"/>
        <v>0</v>
      </c>
      <c r="AT22" s="83">
        <f t="shared" si="5"/>
        <v>1</v>
      </c>
      <c r="AU22" s="70">
        <f t="shared" si="103"/>
        <v>0</v>
      </c>
      <c r="AV22" s="6">
        <f t="shared" ref="AV22" si="104">COUNTIF($C21:$AF21,AV6)</f>
        <v>0</v>
      </c>
      <c r="AW22" s="6">
        <f t="shared" ref="AW22" si="105">COUNTIF($C21:$AF21,AW6)</f>
        <v>0</v>
      </c>
      <c r="AX22" s="6">
        <f t="shared" ref="AX22" si="106">COUNTIF($C21:$AF21,AX6)</f>
        <v>0</v>
      </c>
      <c r="AY22" s="6">
        <f t="shared" ref="AY22" si="107">COUNTIF($C21:$AF21,AY6)</f>
        <v>0</v>
      </c>
      <c r="AZ22" s="6">
        <f t="shared" ref="AZ22" si="108">COUNTIF($C21:$AF21,AZ6)</f>
        <v>0</v>
      </c>
      <c r="BA22" s="82">
        <f t="shared" si="10"/>
        <v>0</v>
      </c>
      <c r="BD22" s="6">
        <f t="shared" si="30"/>
        <v>0</v>
      </c>
      <c r="BE22" s="6">
        <f t="shared" si="11"/>
        <v>0</v>
      </c>
      <c r="BF22" s="6">
        <f t="shared" si="12"/>
        <v>0</v>
      </c>
      <c r="BG22" s="6">
        <f t="shared" si="13"/>
        <v>0</v>
      </c>
      <c r="BH22" s="6">
        <f t="shared" si="14"/>
        <v>0</v>
      </c>
      <c r="BI22" s="6">
        <f t="shared" si="15"/>
        <v>0</v>
      </c>
      <c r="BJ22" s="6">
        <f t="shared" si="16"/>
        <v>1</v>
      </c>
      <c r="BK22" s="6">
        <f t="shared" si="17"/>
        <v>0</v>
      </c>
      <c r="BL22" s="6">
        <f t="shared" si="18"/>
        <v>0</v>
      </c>
      <c r="BM22" s="69">
        <f t="shared" si="19"/>
        <v>0</v>
      </c>
      <c r="BN22" s="83">
        <f t="shared" si="20"/>
        <v>1</v>
      </c>
      <c r="BO22" s="70">
        <f t="shared" si="21"/>
        <v>0</v>
      </c>
      <c r="BP22" s="6">
        <f t="shared" si="22"/>
        <v>0</v>
      </c>
      <c r="BQ22" s="27">
        <f t="shared" si="23"/>
        <v>0</v>
      </c>
      <c r="BR22" s="6">
        <f t="shared" si="24"/>
        <v>0</v>
      </c>
      <c r="BS22" s="6">
        <f t="shared" si="25"/>
        <v>0</v>
      </c>
      <c r="BT22" s="6">
        <f t="shared" si="26"/>
        <v>0</v>
      </c>
      <c r="BU22" s="81">
        <f t="shared" si="27"/>
        <v>0</v>
      </c>
    </row>
    <row r="23" spans="1:73" ht="12.95" customHeight="1" x14ac:dyDescent="0.2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J23" s="6">
        <f>COUNTIF($C22:$AF22,AJ6)</f>
        <v>0</v>
      </c>
      <c r="AK23" s="6">
        <f t="shared" ref="AK23:AU23" si="109">COUNTIF($C22:$AF22,AK6)</f>
        <v>0</v>
      </c>
      <c r="AL23" s="6">
        <f t="shared" si="109"/>
        <v>0</v>
      </c>
      <c r="AM23" s="6">
        <f t="shared" si="109"/>
        <v>0</v>
      </c>
      <c r="AN23" s="6">
        <f t="shared" si="109"/>
        <v>0</v>
      </c>
      <c r="AO23" s="6">
        <f t="shared" si="109"/>
        <v>0</v>
      </c>
      <c r="AP23" s="6">
        <f t="shared" si="109"/>
        <v>1</v>
      </c>
      <c r="AQ23" s="6">
        <f t="shared" si="109"/>
        <v>0</v>
      </c>
      <c r="AR23" s="6">
        <f t="shared" si="109"/>
        <v>0</v>
      </c>
      <c r="AS23" s="69">
        <f t="shared" si="109"/>
        <v>0</v>
      </c>
      <c r="AT23" s="83">
        <f t="shared" si="5"/>
        <v>1</v>
      </c>
      <c r="AU23" s="70">
        <f t="shared" si="109"/>
        <v>0</v>
      </c>
      <c r="AV23" s="6">
        <f t="shared" ref="AV23" si="110">COUNTIF($C22:$AF22,AV6)</f>
        <v>0</v>
      </c>
      <c r="AW23" s="6">
        <f t="shared" ref="AW23" si="111">COUNTIF($C22:$AF22,AW6)</f>
        <v>1</v>
      </c>
      <c r="AX23" s="6">
        <f t="shared" ref="AX23" si="112">COUNTIF($C22:$AF22,AX6)</f>
        <v>0</v>
      </c>
      <c r="AY23" s="6">
        <f t="shared" ref="AY23" si="113">COUNTIF($C22:$AF22,AY6)</f>
        <v>0</v>
      </c>
      <c r="AZ23" s="6">
        <f t="shared" ref="AZ23" si="114">COUNTIF($C22:$AF22,AZ6)</f>
        <v>0</v>
      </c>
      <c r="BA23" s="82">
        <f t="shared" si="10"/>
        <v>1</v>
      </c>
      <c r="BD23" s="6">
        <f t="shared" si="30"/>
        <v>0</v>
      </c>
      <c r="BE23" s="6">
        <f t="shared" si="11"/>
        <v>0</v>
      </c>
      <c r="BF23" s="6">
        <f t="shared" si="12"/>
        <v>0</v>
      </c>
      <c r="BG23" s="6">
        <f t="shared" si="13"/>
        <v>0</v>
      </c>
      <c r="BH23" s="6">
        <f t="shared" si="14"/>
        <v>0</v>
      </c>
      <c r="BI23" s="6">
        <f t="shared" si="15"/>
        <v>0</v>
      </c>
      <c r="BJ23" s="6">
        <f t="shared" si="16"/>
        <v>1</v>
      </c>
      <c r="BK23" s="6">
        <f t="shared" si="17"/>
        <v>0</v>
      </c>
      <c r="BL23" s="6">
        <f t="shared" si="18"/>
        <v>0</v>
      </c>
      <c r="BM23" s="69">
        <f t="shared" si="19"/>
        <v>0</v>
      </c>
      <c r="BN23" s="83">
        <f t="shared" si="20"/>
        <v>1</v>
      </c>
      <c r="BO23" s="70">
        <f t="shared" si="21"/>
        <v>0</v>
      </c>
      <c r="BP23" s="6">
        <f t="shared" si="22"/>
        <v>0</v>
      </c>
      <c r="BQ23" s="27">
        <f t="shared" si="23"/>
        <v>1</v>
      </c>
      <c r="BR23" s="6">
        <f t="shared" si="24"/>
        <v>0</v>
      </c>
      <c r="BS23" s="6">
        <f t="shared" si="25"/>
        <v>0</v>
      </c>
      <c r="BT23" s="6">
        <f t="shared" si="26"/>
        <v>0</v>
      </c>
      <c r="BU23" s="81">
        <f t="shared" si="27"/>
        <v>1</v>
      </c>
    </row>
    <row r="24" spans="1:73" ht="12.95" customHeight="1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J24" s="6">
        <f>COUNTIF($C23:$AF23,AJ6)</f>
        <v>0</v>
      </c>
      <c r="AK24" s="6">
        <f t="shared" ref="AK24:AU24" si="115">COUNTIF($C23:$AF23,AK6)</f>
        <v>0</v>
      </c>
      <c r="AL24" s="6">
        <f t="shared" si="115"/>
        <v>0</v>
      </c>
      <c r="AM24" s="6">
        <f t="shared" si="115"/>
        <v>0</v>
      </c>
      <c r="AN24" s="6">
        <f t="shared" si="115"/>
        <v>0</v>
      </c>
      <c r="AO24" s="6">
        <f t="shared" si="115"/>
        <v>0</v>
      </c>
      <c r="AP24" s="6">
        <f t="shared" si="115"/>
        <v>0</v>
      </c>
      <c r="AQ24" s="6">
        <f t="shared" si="115"/>
        <v>0</v>
      </c>
      <c r="AR24" s="6">
        <f t="shared" si="115"/>
        <v>0</v>
      </c>
      <c r="AS24" s="69">
        <f t="shared" si="115"/>
        <v>0</v>
      </c>
      <c r="AT24" s="83">
        <f t="shared" si="5"/>
        <v>0</v>
      </c>
      <c r="AU24" s="70">
        <f t="shared" si="115"/>
        <v>0</v>
      </c>
      <c r="AV24" s="6">
        <f t="shared" ref="AV24" si="116">COUNTIF($C23:$AF23,AV6)</f>
        <v>0</v>
      </c>
      <c r="AW24" s="6">
        <f t="shared" ref="AW24" si="117">COUNTIF($C23:$AF23,AW6)</f>
        <v>0</v>
      </c>
      <c r="AX24" s="6">
        <f t="shared" ref="AX24" si="118">COUNTIF($C23:$AF23,AX6)</f>
        <v>0</v>
      </c>
      <c r="AY24" s="6">
        <f t="shared" ref="AY24" si="119">COUNTIF($C23:$AF23,AY6)</f>
        <v>0</v>
      </c>
      <c r="AZ24" s="6">
        <f t="shared" ref="AZ24" si="120">COUNTIF($C23:$AF23,AZ6)</f>
        <v>0</v>
      </c>
      <c r="BA24" s="82">
        <f t="shared" si="10"/>
        <v>0</v>
      </c>
      <c r="BD24" s="6">
        <f t="shared" si="30"/>
        <v>0</v>
      </c>
      <c r="BE24" s="6">
        <f t="shared" si="11"/>
        <v>0</v>
      </c>
      <c r="BF24" s="6">
        <f t="shared" si="12"/>
        <v>0</v>
      </c>
      <c r="BG24" s="6">
        <f t="shared" si="13"/>
        <v>0</v>
      </c>
      <c r="BH24" s="6">
        <f t="shared" si="14"/>
        <v>0</v>
      </c>
      <c r="BI24" s="6">
        <f t="shared" si="15"/>
        <v>0</v>
      </c>
      <c r="BJ24" s="6">
        <f t="shared" si="16"/>
        <v>0</v>
      </c>
      <c r="BK24" s="6">
        <f t="shared" si="17"/>
        <v>0</v>
      </c>
      <c r="BL24" s="6">
        <f t="shared" si="18"/>
        <v>0</v>
      </c>
      <c r="BM24" s="69">
        <f t="shared" si="19"/>
        <v>0</v>
      </c>
      <c r="BN24" s="83">
        <f t="shared" si="20"/>
        <v>0</v>
      </c>
      <c r="BO24" s="70">
        <f t="shared" si="21"/>
        <v>0</v>
      </c>
      <c r="BP24" s="6">
        <f t="shared" si="22"/>
        <v>0</v>
      </c>
      <c r="BQ24" s="27">
        <f t="shared" si="23"/>
        <v>0</v>
      </c>
      <c r="BR24" s="6">
        <f t="shared" si="24"/>
        <v>0</v>
      </c>
      <c r="BS24" s="6">
        <f t="shared" si="25"/>
        <v>0</v>
      </c>
      <c r="BT24" s="6">
        <f t="shared" si="26"/>
        <v>0</v>
      </c>
      <c r="BU24" s="81">
        <f t="shared" si="27"/>
        <v>0</v>
      </c>
    </row>
    <row r="25" spans="1:73" ht="12.95" customHeight="1" x14ac:dyDescent="0.25">
      <c r="C25" s="68">
        <v>1119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J25" s="6">
        <f>COUNTIF($C24:$AF24,AJ6)</f>
        <v>0</v>
      </c>
      <c r="AK25" s="6">
        <f t="shared" ref="AK25:AU25" si="121">COUNTIF($C24:$AF24,AK6)</f>
        <v>0</v>
      </c>
      <c r="AL25" s="6">
        <f t="shared" si="121"/>
        <v>0</v>
      </c>
      <c r="AM25" s="6">
        <f t="shared" si="121"/>
        <v>0</v>
      </c>
      <c r="AN25" s="6">
        <f t="shared" si="121"/>
        <v>0</v>
      </c>
      <c r="AO25" s="6">
        <f t="shared" si="121"/>
        <v>0</v>
      </c>
      <c r="AP25" s="6">
        <f t="shared" si="121"/>
        <v>0</v>
      </c>
      <c r="AQ25" s="6">
        <f t="shared" si="121"/>
        <v>0</v>
      </c>
      <c r="AR25" s="6">
        <f t="shared" si="121"/>
        <v>0</v>
      </c>
      <c r="AS25" s="69">
        <f t="shared" si="121"/>
        <v>0</v>
      </c>
      <c r="AT25" s="83">
        <f t="shared" si="5"/>
        <v>0</v>
      </c>
      <c r="AU25" s="70">
        <f t="shared" si="121"/>
        <v>0</v>
      </c>
      <c r="AV25" s="6">
        <f t="shared" ref="AV25" si="122">COUNTIF($C24:$AF24,AV6)</f>
        <v>0</v>
      </c>
      <c r="AW25" s="6">
        <f t="shared" ref="AW25" si="123">COUNTIF($C24:$AF24,AW6)</f>
        <v>0</v>
      </c>
      <c r="AX25" s="6">
        <f t="shared" ref="AX25" si="124">COUNTIF($C24:$AF24,AX6)</f>
        <v>0</v>
      </c>
      <c r="AY25" s="6">
        <f t="shared" ref="AY25" si="125">COUNTIF($C24:$AF24,AY6)</f>
        <v>0</v>
      </c>
      <c r="AZ25" s="6">
        <f t="shared" ref="AZ25" si="126">COUNTIF($C24:$AF24,AZ6)</f>
        <v>0</v>
      </c>
      <c r="BA25" s="82">
        <f t="shared" si="10"/>
        <v>0</v>
      </c>
      <c r="BD25" s="6">
        <f t="shared" si="30"/>
        <v>0</v>
      </c>
      <c r="BE25" s="6">
        <f t="shared" si="11"/>
        <v>0</v>
      </c>
      <c r="BF25" s="6">
        <f t="shared" si="12"/>
        <v>0</v>
      </c>
      <c r="BG25" s="6">
        <f t="shared" si="13"/>
        <v>0</v>
      </c>
      <c r="BH25" s="6">
        <f t="shared" si="14"/>
        <v>0</v>
      </c>
      <c r="BI25" s="6">
        <f t="shared" si="15"/>
        <v>0</v>
      </c>
      <c r="BJ25" s="6">
        <f t="shared" si="16"/>
        <v>0</v>
      </c>
      <c r="BK25" s="6">
        <f t="shared" si="17"/>
        <v>0</v>
      </c>
      <c r="BL25" s="6">
        <f t="shared" si="18"/>
        <v>0</v>
      </c>
      <c r="BM25" s="69">
        <f t="shared" si="19"/>
        <v>0</v>
      </c>
      <c r="BN25" s="83">
        <f t="shared" si="20"/>
        <v>0</v>
      </c>
      <c r="BO25" s="70">
        <f t="shared" si="21"/>
        <v>0</v>
      </c>
      <c r="BP25" s="6">
        <f t="shared" si="22"/>
        <v>0</v>
      </c>
      <c r="BQ25" s="27">
        <f t="shared" si="23"/>
        <v>0</v>
      </c>
      <c r="BR25" s="6">
        <f t="shared" si="24"/>
        <v>0</v>
      </c>
      <c r="BS25" s="6">
        <f t="shared" si="25"/>
        <v>0</v>
      </c>
      <c r="BT25" s="6">
        <f t="shared" si="26"/>
        <v>0</v>
      </c>
      <c r="BU25" s="81">
        <f t="shared" si="27"/>
        <v>0</v>
      </c>
    </row>
    <row r="26" spans="1:73" ht="12.95" customHeight="1" x14ac:dyDescent="0.25">
      <c r="C26" s="68" t="s">
        <v>60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J26" s="6">
        <f>COUNTIF($C25:$AF25,AJ6)</f>
        <v>0</v>
      </c>
      <c r="AK26" s="6">
        <f t="shared" ref="AK26:AU26" si="127">COUNTIF($C25:$AF25,AK6)</f>
        <v>1</v>
      </c>
      <c r="AL26" s="6">
        <f t="shared" si="127"/>
        <v>0</v>
      </c>
      <c r="AM26" s="6">
        <f t="shared" si="127"/>
        <v>0</v>
      </c>
      <c r="AN26" s="6">
        <f t="shared" si="127"/>
        <v>0</v>
      </c>
      <c r="AO26" s="6">
        <f t="shared" si="127"/>
        <v>0</v>
      </c>
      <c r="AP26" s="6">
        <f t="shared" si="127"/>
        <v>0</v>
      </c>
      <c r="AQ26" s="6">
        <f t="shared" si="127"/>
        <v>0</v>
      </c>
      <c r="AR26" s="6">
        <f t="shared" si="127"/>
        <v>0</v>
      </c>
      <c r="AS26" s="69">
        <f t="shared" si="127"/>
        <v>0</v>
      </c>
      <c r="AT26" s="83">
        <f t="shared" si="5"/>
        <v>1</v>
      </c>
      <c r="AU26" s="70">
        <f t="shared" si="127"/>
        <v>0</v>
      </c>
      <c r="AV26" s="6">
        <f t="shared" ref="AV26" si="128">COUNTIF($C25:$AF25,AV6)</f>
        <v>0</v>
      </c>
      <c r="AW26" s="6">
        <f t="shared" ref="AW26" si="129">COUNTIF($C25:$AF25,AW6)</f>
        <v>0</v>
      </c>
      <c r="AX26" s="6">
        <f t="shared" ref="AX26" si="130">COUNTIF($C25:$AF25,AX6)</f>
        <v>0</v>
      </c>
      <c r="AY26" s="6">
        <f t="shared" ref="AY26" si="131">COUNTIF($C25:$AF25,AY6)</f>
        <v>0</v>
      </c>
      <c r="AZ26" s="6">
        <f t="shared" ref="AZ26" si="132">COUNTIF($C25:$AF25,AZ6)</f>
        <v>0</v>
      </c>
      <c r="BA26" s="82">
        <f t="shared" si="10"/>
        <v>0</v>
      </c>
      <c r="BD26" s="6">
        <f t="shared" si="30"/>
        <v>0</v>
      </c>
      <c r="BE26" s="6">
        <f t="shared" si="11"/>
        <v>1</v>
      </c>
      <c r="BF26" s="6">
        <f t="shared" si="12"/>
        <v>0</v>
      </c>
      <c r="BG26" s="6">
        <f t="shared" si="13"/>
        <v>0</v>
      </c>
      <c r="BH26" s="6">
        <f t="shared" si="14"/>
        <v>0</v>
      </c>
      <c r="BI26" s="6">
        <f t="shared" si="15"/>
        <v>0</v>
      </c>
      <c r="BJ26" s="6">
        <f t="shared" si="16"/>
        <v>0</v>
      </c>
      <c r="BK26" s="6">
        <f t="shared" si="17"/>
        <v>0</v>
      </c>
      <c r="BL26" s="6">
        <f t="shared" si="18"/>
        <v>0</v>
      </c>
      <c r="BM26" s="69">
        <f t="shared" si="19"/>
        <v>0</v>
      </c>
      <c r="BN26" s="83">
        <f t="shared" si="20"/>
        <v>1</v>
      </c>
      <c r="BO26" s="70">
        <f t="shared" si="21"/>
        <v>0</v>
      </c>
      <c r="BP26" s="6">
        <f t="shared" si="22"/>
        <v>0</v>
      </c>
      <c r="BQ26" s="27">
        <f t="shared" si="23"/>
        <v>0</v>
      </c>
      <c r="BR26" s="6">
        <f t="shared" si="24"/>
        <v>0</v>
      </c>
      <c r="BS26" s="6">
        <f t="shared" si="25"/>
        <v>0</v>
      </c>
      <c r="BT26" s="6">
        <f t="shared" si="26"/>
        <v>0</v>
      </c>
      <c r="BU26" s="81">
        <f t="shared" si="27"/>
        <v>0</v>
      </c>
    </row>
    <row r="27" spans="1:73" ht="12.95" customHeight="1" x14ac:dyDescent="0.25">
      <c r="C27" s="68" t="s">
        <v>60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J27" s="6">
        <f>COUNTIF($C26:$AF26,AJ6)</f>
        <v>0</v>
      </c>
      <c r="AK27" s="6">
        <f t="shared" ref="AK27:AU27" si="133">COUNTIF($C26:$AF26,AK6)</f>
        <v>0</v>
      </c>
      <c r="AL27" s="6">
        <f t="shared" si="133"/>
        <v>0</v>
      </c>
      <c r="AM27" s="6">
        <f t="shared" si="133"/>
        <v>0</v>
      </c>
      <c r="AN27" s="6">
        <f t="shared" si="133"/>
        <v>0</v>
      </c>
      <c r="AO27" s="6">
        <f t="shared" si="133"/>
        <v>0</v>
      </c>
      <c r="AP27" s="6">
        <f t="shared" si="133"/>
        <v>0</v>
      </c>
      <c r="AQ27" s="6">
        <f t="shared" si="133"/>
        <v>1</v>
      </c>
      <c r="AR27" s="6">
        <f t="shared" si="133"/>
        <v>0</v>
      </c>
      <c r="AS27" s="69">
        <f t="shared" si="133"/>
        <v>0</v>
      </c>
      <c r="AT27" s="83">
        <f t="shared" si="5"/>
        <v>1</v>
      </c>
      <c r="AU27" s="70">
        <f t="shared" si="133"/>
        <v>0</v>
      </c>
      <c r="AV27" s="6">
        <f t="shared" ref="AV27" si="134">COUNTIF($C26:$AF26,AV6)</f>
        <v>0</v>
      </c>
      <c r="AW27" s="6">
        <f t="shared" ref="AW27" si="135">COUNTIF($C26:$AF26,AW6)</f>
        <v>0</v>
      </c>
      <c r="AX27" s="6">
        <f t="shared" ref="AX27" si="136">COUNTIF($C26:$AF26,AX6)</f>
        <v>0</v>
      </c>
      <c r="AY27" s="6">
        <f t="shared" ref="AY27" si="137">COUNTIF($C26:$AF26,AY6)</f>
        <v>0</v>
      </c>
      <c r="AZ27" s="6">
        <f t="shared" ref="AZ27" si="138">COUNTIF($C26:$AF26,AZ6)</f>
        <v>0</v>
      </c>
      <c r="BA27" s="82">
        <f t="shared" si="10"/>
        <v>0</v>
      </c>
      <c r="BD27" s="6">
        <f t="shared" si="30"/>
        <v>0</v>
      </c>
      <c r="BE27" s="6">
        <f t="shared" si="11"/>
        <v>0</v>
      </c>
      <c r="BF27" s="6">
        <f t="shared" si="12"/>
        <v>0</v>
      </c>
      <c r="BG27" s="6">
        <f t="shared" si="13"/>
        <v>0</v>
      </c>
      <c r="BH27" s="6">
        <f t="shared" si="14"/>
        <v>0</v>
      </c>
      <c r="BI27" s="6">
        <f t="shared" si="15"/>
        <v>0</v>
      </c>
      <c r="BJ27" s="6">
        <f t="shared" si="16"/>
        <v>0</v>
      </c>
      <c r="BK27" s="6">
        <f t="shared" si="17"/>
        <v>1</v>
      </c>
      <c r="BL27" s="6">
        <f t="shared" si="18"/>
        <v>0</v>
      </c>
      <c r="BM27" s="69">
        <f t="shared" si="19"/>
        <v>0</v>
      </c>
      <c r="BN27" s="83">
        <f t="shared" si="20"/>
        <v>1</v>
      </c>
      <c r="BO27" s="70">
        <f t="shared" si="21"/>
        <v>0</v>
      </c>
      <c r="BP27" s="6">
        <f t="shared" si="22"/>
        <v>0</v>
      </c>
      <c r="BQ27" s="27">
        <f t="shared" si="23"/>
        <v>0</v>
      </c>
      <c r="BR27" s="6">
        <f t="shared" si="24"/>
        <v>0</v>
      </c>
      <c r="BS27" s="6">
        <f t="shared" si="25"/>
        <v>0</v>
      </c>
      <c r="BT27" s="6">
        <f t="shared" si="26"/>
        <v>0</v>
      </c>
      <c r="BU27" s="81">
        <f t="shared" si="27"/>
        <v>0</v>
      </c>
    </row>
    <row r="28" spans="1:73" ht="12.95" customHeight="1" x14ac:dyDescent="0.25">
      <c r="C28" s="68" t="s">
        <v>60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J28" s="6">
        <f>COUNTIF($C27:$AF27,AJ6)</f>
        <v>0</v>
      </c>
      <c r="AK28" s="6">
        <f t="shared" ref="AK28:AU28" si="139">COUNTIF($C27:$AF27,AK6)</f>
        <v>0</v>
      </c>
      <c r="AL28" s="6">
        <f t="shared" si="139"/>
        <v>0</v>
      </c>
      <c r="AM28" s="6">
        <f t="shared" si="139"/>
        <v>0</v>
      </c>
      <c r="AN28" s="6">
        <f t="shared" si="139"/>
        <v>0</v>
      </c>
      <c r="AO28" s="6">
        <f t="shared" si="139"/>
        <v>0</v>
      </c>
      <c r="AP28" s="6">
        <f t="shared" si="139"/>
        <v>0</v>
      </c>
      <c r="AQ28" s="6">
        <f t="shared" si="139"/>
        <v>1</v>
      </c>
      <c r="AR28" s="6">
        <f t="shared" si="139"/>
        <v>0</v>
      </c>
      <c r="AS28" s="69">
        <f t="shared" si="139"/>
        <v>0</v>
      </c>
      <c r="AT28" s="83">
        <f t="shared" si="5"/>
        <v>1</v>
      </c>
      <c r="AU28" s="70">
        <f t="shared" si="139"/>
        <v>0</v>
      </c>
      <c r="AV28" s="6">
        <f t="shared" ref="AV28" si="140">COUNTIF($C27:$AF27,AV6)</f>
        <v>0</v>
      </c>
      <c r="AW28" s="6">
        <f t="shared" ref="AW28" si="141">COUNTIF($C27:$AF27,AW6)</f>
        <v>0</v>
      </c>
      <c r="AX28" s="6">
        <f t="shared" ref="AX28" si="142">COUNTIF($C27:$AF27,AX6)</f>
        <v>0</v>
      </c>
      <c r="AY28" s="6">
        <f t="shared" ref="AY28" si="143">COUNTIF($C27:$AF27,AY6)</f>
        <v>0</v>
      </c>
      <c r="AZ28" s="6">
        <f t="shared" ref="AZ28" si="144">COUNTIF($C27:$AF27,AZ6)</f>
        <v>0</v>
      </c>
      <c r="BA28" s="82">
        <f t="shared" si="10"/>
        <v>0</v>
      </c>
      <c r="BD28" s="6">
        <f t="shared" si="30"/>
        <v>0</v>
      </c>
      <c r="BE28" s="6">
        <f t="shared" si="11"/>
        <v>0</v>
      </c>
      <c r="BF28" s="6">
        <f t="shared" si="12"/>
        <v>0</v>
      </c>
      <c r="BG28" s="6">
        <f t="shared" si="13"/>
        <v>0</v>
      </c>
      <c r="BH28" s="6">
        <f t="shared" si="14"/>
        <v>0</v>
      </c>
      <c r="BI28" s="6">
        <f t="shared" si="15"/>
        <v>0</v>
      </c>
      <c r="BJ28" s="6">
        <f t="shared" si="16"/>
        <v>0</v>
      </c>
      <c r="BK28" s="6">
        <f t="shared" si="17"/>
        <v>1</v>
      </c>
      <c r="BL28" s="6">
        <f t="shared" si="18"/>
        <v>0</v>
      </c>
      <c r="BM28" s="69">
        <f t="shared" si="19"/>
        <v>0</v>
      </c>
      <c r="BN28" s="83">
        <f t="shared" si="20"/>
        <v>1</v>
      </c>
      <c r="BO28" s="70">
        <f t="shared" si="21"/>
        <v>0</v>
      </c>
      <c r="BP28" s="6">
        <f t="shared" si="22"/>
        <v>0</v>
      </c>
      <c r="BQ28" s="27">
        <f t="shared" si="23"/>
        <v>0</v>
      </c>
      <c r="BR28" s="6">
        <f t="shared" si="24"/>
        <v>0</v>
      </c>
      <c r="BS28" s="6">
        <f t="shared" si="25"/>
        <v>0</v>
      </c>
      <c r="BT28" s="6">
        <f t="shared" si="26"/>
        <v>0</v>
      </c>
      <c r="BU28" s="81">
        <f t="shared" si="27"/>
        <v>0</v>
      </c>
    </row>
    <row r="29" spans="1:73" ht="12.95" customHeight="1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J29" s="6">
        <f>COUNTIF($C28:$AF28,AJ6)</f>
        <v>0</v>
      </c>
      <c r="AK29" s="6">
        <f t="shared" ref="AK29:AU29" si="145">COUNTIF($C28:$AF28,AK6)</f>
        <v>0</v>
      </c>
      <c r="AL29" s="6">
        <f t="shared" si="145"/>
        <v>0</v>
      </c>
      <c r="AM29" s="6">
        <f t="shared" si="145"/>
        <v>0</v>
      </c>
      <c r="AN29" s="6">
        <f t="shared" si="145"/>
        <v>0</v>
      </c>
      <c r="AO29" s="6">
        <f t="shared" si="145"/>
        <v>0</v>
      </c>
      <c r="AP29" s="6">
        <f t="shared" si="145"/>
        <v>0</v>
      </c>
      <c r="AQ29" s="6">
        <f t="shared" si="145"/>
        <v>1</v>
      </c>
      <c r="AR29" s="6">
        <f t="shared" si="145"/>
        <v>0</v>
      </c>
      <c r="AS29" s="69">
        <f t="shared" si="145"/>
        <v>0</v>
      </c>
      <c r="AT29" s="83">
        <f t="shared" si="5"/>
        <v>1</v>
      </c>
      <c r="AU29" s="70">
        <f t="shared" si="145"/>
        <v>0</v>
      </c>
      <c r="AV29" s="6">
        <f t="shared" ref="AV29" si="146">COUNTIF($C28:$AF28,AV6)</f>
        <v>0</v>
      </c>
      <c r="AW29" s="6">
        <f t="shared" ref="AW29" si="147">COUNTIF($C28:$AF28,AW6)</f>
        <v>0</v>
      </c>
      <c r="AX29" s="6">
        <f t="shared" ref="AX29" si="148">COUNTIF($C28:$AF28,AX6)</f>
        <v>0</v>
      </c>
      <c r="AY29" s="6">
        <f t="shared" ref="AY29" si="149">COUNTIF($C28:$AF28,AY6)</f>
        <v>0</v>
      </c>
      <c r="AZ29" s="6">
        <f t="shared" ref="AZ29" si="150">COUNTIF($C28:$AF28,AZ6)</f>
        <v>0</v>
      </c>
      <c r="BA29" s="82">
        <f t="shared" si="10"/>
        <v>0</v>
      </c>
      <c r="BD29" s="6">
        <f t="shared" si="30"/>
        <v>0</v>
      </c>
      <c r="BE29" s="6">
        <f t="shared" si="11"/>
        <v>0</v>
      </c>
      <c r="BF29" s="6">
        <f t="shared" si="12"/>
        <v>0</v>
      </c>
      <c r="BG29" s="6">
        <f t="shared" si="13"/>
        <v>0</v>
      </c>
      <c r="BH29" s="6">
        <f t="shared" si="14"/>
        <v>0</v>
      </c>
      <c r="BI29" s="6">
        <f t="shared" si="15"/>
        <v>0</v>
      </c>
      <c r="BJ29" s="6">
        <f t="shared" si="16"/>
        <v>0</v>
      </c>
      <c r="BK29" s="6">
        <f t="shared" si="17"/>
        <v>1</v>
      </c>
      <c r="BL29" s="6">
        <f t="shared" si="18"/>
        <v>0</v>
      </c>
      <c r="BM29" s="69">
        <f t="shared" si="19"/>
        <v>0</v>
      </c>
      <c r="BN29" s="83">
        <f t="shared" si="20"/>
        <v>1</v>
      </c>
      <c r="BO29" s="70">
        <f t="shared" si="21"/>
        <v>0</v>
      </c>
      <c r="BP29" s="6">
        <f t="shared" si="22"/>
        <v>0</v>
      </c>
      <c r="BQ29" s="27">
        <f t="shared" si="23"/>
        <v>0</v>
      </c>
      <c r="BR29" s="6">
        <f t="shared" si="24"/>
        <v>0</v>
      </c>
      <c r="BS29" s="6">
        <f t="shared" si="25"/>
        <v>0</v>
      </c>
      <c r="BT29" s="6">
        <f t="shared" si="26"/>
        <v>0</v>
      </c>
      <c r="BU29" s="81">
        <f t="shared" si="27"/>
        <v>0</v>
      </c>
    </row>
    <row r="30" spans="1:73" ht="12.95" customHeight="1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J30" s="6">
        <f>COUNTIF($C29:$AF29,AJ6)</f>
        <v>0</v>
      </c>
      <c r="AK30" s="6">
        <f t="shared" ref="AK30:AU30" si="151">COUNTIF($C29:$AF29,AK6)</f>
        <v>0</v>
      </c>
      <c r="AL30" s="6">
        <f t="shared" si="151"/>
        <v>0</v>
      </c>
      <c r="AM30" s="6">
        <f t="shared" si="151"/>
        <v>0</v>
      </c>
      <c r="AN30" s="6">
        <f t="shared" si="151"/>
        <v>0</v>
      </c>
      <c r="AO30" s="6">
        <f t="shared" si="151"/>
        <v>0</v>
      </c>
      <c r="AP30" s="6">
        <f t="shared" si="151"/>
        <v>0</v>
      </c>
      <c r="AQ30" s="6">
        <f t="shared" si="151"/>
        <v>0</v>
      </c>
      <c r="AR30" s="6">
        <f t="shared" si="151"/>
        <v>0</v>
      </c>
      <c r="AS30" s="69">
        <f t="shared" si="151"/>
        <v>0</v>
      </c>
      <c r="AT30" s="83">
        <f t="shared" si="5"/>
        <v>0</v>
      </c>
      <c r="AU30" s="70">
        <f t="shared" si="151"/>
        <v>0</v>
      </c>
      <c r="AV30" s="6">
        <f t="shared" ref="AV30" si="152">COUNTIF($C29:$AF29,AV6)</f>
        <v>0</v>
      </c>
      <c r="AW30" s="6">
        <f t="shared" ref="AW30" si="153">COUNTIF($C29:$AF29,AW6)</f>
        <v>0</v>
      </c>
      <c r="AX30" s="6">
        <f t="shared" ref="AX30" si="154">COUNTIF($C29:$AF29,AX6)</f>
        <v>0</v>
      </c>
      <c r="AY30" s="6">
        <f t="shared" ref="AY30" si="155">COUNTIF($C29:$AF29,AY6)</f>
        <v>0</v>
      </c>
      <c r="AZ30" s="6">
        <f t="shared" ref="AZ30" si="156">COUNTIF($C29:$AF29,AZ6)</f>
        <v>0</v>
      </c>
      <c r="BA30" s="82">
        <f t="shared" si="10"/>
        <v>0</v>
      </c>
      <c r="BD30" s="6">
        <f t="shared" si="30"/>
        <v>0</v>
      </c>
      <c r="BE30" s="6">
        <f t="shared" si="11"/>
        <v>0</v>
      </c>
      <c r="BF30" s="6">
        <f t="shared" si="12"/>
        <v>0</v>
      </c>
      <c r="BG30" s="6">
        <f t="shared" si="13"/>
        <v>0</v>
      </c>
      <c r="BH30" s="6">
        <f t="shared" si="14"/>
        <v>0</v>
      </c>
      <c r="BI30" s="6">
        <f t="shared" si="15"/>
        <v>0</v>
      </c>
      <c r="BJ30" s="6">
        <f t="shared" si="16"/>
        <v>0</v>
      </c>
      <c r="BK30" s="6">
        <f t="shared" si="17"/>
        <v>0</v>
      </c>
      <c r="BL30" s="6">
        <f t="shared" si="18"/>
        <v>0</v>
      </c>
      <c r="BM30" s="69">
        <f t="shared" si="19"/>
        <v>0</v>
      </c>
      <c r="BN30" s="83">
        <f t="shared" si="20"/>
        <v>0</v>
      </c>
      <c r="BO30" s="70">
        <f t="shared" si="21"/>
        <v>0</v>
      </c>
      <c r="BP30" s="6">
        <f t="shared" si="22"/>
        <v>0</v>
      </c>
      <c r="BQ30" s="27">
        <f t="shared" si="23"/>
        <v>0</v>
      </c>
      <c r="BR30" s="6">
        <f t="shared" si="24"/>
        <v>0</v>
      </c>
      <c r="BS30" s="6">
        <f t="shared" si="25"/>
        <v>0</v>
      </c>
      <c r="BT30" s="6">
        <f t="shared" si="26"/>
        <v>0</v>
      </c>
      <c r="BU30" s="81">
        <f t="shared" si="27"/>
        <v>0</v>
      </c>
    </row>
    <row r="31" spans="1:73" ht="12.95" customHeight="1" x14ac:dyDescent="0.2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J31" s="6">
        <f>COUNTIF($C30:$AF30,AJ6)</f>
        <v>0</v>
      </c>
      <c r="AK31" s="6">
        <f t="shared" ref="AK31:AU31" si="157">COUNTIF($C30:$AF30,AK6)</f>
        <v>0</v>
      </c>
      <c r="AL31" s="6">
        <f t="shared" si="157"/>
        <v>0</v>
      </c>
      <c r="AM31" s="6">
        <f t="shared" si="157"/>
        <v>0</v>
      </c>
      <c r="AN31" s="6">
        <f t="shared" si="157"/>
        <v>0</v>
      </c>
      <c r="AO31" s="6">
        <f t="shared" si="157"/>
        <v>0</v>
      </c>
      <c r="AP31" s="6">
        <f t="shared" si="157"/>
        <v>0</v>
      </c>
      <c r="AQ31" s="6">
        <f t="shared" si="157"/>
        <v>0</v>
      </c>
      <c r="AR31" s="6">
        <f t="shared" si="157"/>
        <v>0</v>
      </c>
      <c r="AS31" s="69">
        <f t="shared" si="157"/>
        <v>0</v>
      </c>
      <c r="AT31" s="83">
        <f t="shared" si="5"/>
        <v>0</v>
      </c>
      <c r="AU31" s="70">
        <f t="shared" si="157"/>
        <v>0</v>
      </c>
      <c r="AV31" s="6">
        <f t="shared" ref="AV31" si="158">COUNTIF($C30:$AF30,AV6)</f>
        <v>0</v>
      </c>
      <c r="AW31" s="6">
        <f t="shared" ref="AW31" si="159">COUNTIF($C30:$AF30,AW6)</f>
        <v>0</v>
      </c>
      <c r="AX31" s="6">
        <f t="shared" ref="AX31" si="160">COUNTIF($C30:$AF30,AX6)</f>
        <v>0</v>
      </c>
      <c r="AY31" s="6">
        <f t="shared" ref="AY31" si="161">COUNTIF($C30:$AF30,AY6)</f>
        <v>0</v>
      </c>
      <c r="AZ31" s="6">
        <f t="shared" ref="AZ31" si="162">COUNTIF($C30:$AF30,AZ6)</f>
        <v>0</v>
      </c>
      <c r="BA31" s="82">
        <f t="shared" si="10"/>
        <v>0</v>
      </c>
      <c r="BD31" s="6">
        <f t="shared" si="30"/>
        <v>0</v>
      </c>
      <c r="BE31" s="6">
        <f t="shared" si="11"/>
        <v>0</v>
      </c>
      <c r="BF31" s="6">
        <f t="shared" si="12"/>
        <v>0</v>
      </c>
      <c r="BG31" s="6">
        <f t="shared" si="13"/>
        <v>0</v>
      </c>
      <c r="BH31" s="6">
        <f t="shared" si="14"/>
        <v>0</v>
      </c>
      <c r="BI31" s="6">
        <f t="shared" si="15"/>
        <v>0</v>
      </c>
      <c r="BJ31" s="6">
        <f t="shared" si="16"/>
        <v>0</v>
      </c>
      <c r="BK31" s="6">
        <f t="shared" si="17"/>
        <v>0</v>
      </c>
      <c r="BL31" s="6">
        <f t="shared" si="18"/>
        <v>0</v>
      </c>
      <c r="BM31" s="69">
        <f t="shared" si="19"/>
        <v>0</v>
      </c>
      <c r="BN31" s="83">
        <f t="shared" si="20"/>
        <v>0</v>
      </c>
      <c r="BO31" s="70">
        <f t="shared" si="21"/>
        <v>0</v>
      </c>
      <c r="BP31" s="6">
        <f t="shared" si="22"/>
        <v>0</v>
      </c>
      <c r="BQ31" s="27">
        <f t="shared" si="23"/>
        <v>0</v>
      </c>
      <c r="BR31" s="6">
        <f t="shared" si="24"/>
        <v>0</v>
      </c>
      <c r="BS31" s="6">
        <f t="shared" si="25"/>
        <v>0</v>
      </c>
      <c r="BT31" s="6">
        <f t="shared" si="26"/>
        <v>0</v>
      </c>
      <c r="BU31" s="81">
        <f t="shared" si="27"/>
        <v>0</v>
      </c>
    </row>
    <row r="32" spans="1:73" ht="12.95" customHeight="1" x14ac:dyDescent="0.2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J32" s="6">
        <f>COUNTIF($C31:$AF31,AJ6)</f>
        <v>0</v>
      </c>
      <c r="AK32" s="6">
        <f t="shared" ref="AK32:AU32" si="163">COUNTIF($C31:$AF31,AK6)</f>
        <v>0</v>
      </c>
      <c r="AL32" s="6">
        <f t="shared" si="163"/>
        <v>0</v>
      </c>
      <c r="AM32" s="6">
        <f t="shared" si="163"/>
        <v>0</v>
      </c>
      <c r="AN32" s="6">
        <f t="shared" si="163"/>
        <v>0</v>
      </c>
      <c r="AO32" s="6">
        <f t="shared" si="163"/>
        <v>0</v>
      </c>
      <c r="AP32" s="6">
        <f t="shared" si="163"/>
        <v>0</v>
      </c>
      <c r="AQ32" s="6">
        <f t="shared" si="163"/>
        <v>0</v>
      </c>
      <c r="AR32" s="6">
        <f t="shared" si="163"/>
        <v>0</v>
      </c>
      <c r="AS32" s="69">
        <f t="shared" si="163"/>
        <v>0</v>
      </c>
      <c r="AT32" s="83">
        <f t="shared" si="5"/>
        <v>0</v>
      </c>
      <c r="AU32" s="70">
        <f t="shared" si="163"/>
        <v>0</v>
      </c>
      <c r="AV32" s="6">
        <f t="shared" ref="AV32" si="164">COUNTIF($C31:$AF31,AV6)</f>
        <v>0</v>
      </c>
      <c r="AW32" s="6">
        <f t="shared" ref="AW32" si="165">COUNTIF($C31:$AF31,AW6)</f>
        <v>0</v>
      </c>
      <c r="AX32" s="6">
        <f t="shared" ref="AX32" si="166">COUNTIF($C31:$AF31,AX6)</f>
        <v>0</v>
      </c>
      <c r="AY32" s="6">
        <f t="shared" ref="AY32" si="167">COUNTIF($C31:$AF31,AY6)</f>
        <v>0</v>
      </c>
      <c r="AZ32" s="6">
        <f t="shared" ref="AZ32" si="168">COUNTIF($C31:$AF31,AZ6)</f>
        <v>0</v>
      </c>
      <c r="BA32" s="82">
        <f t="shared" si="10"/>
        <v>0</v>
      </c>
      <c r="BD32" s="6">
        <f t="shared" si="30"/>
        <v>0</v>
      </c>
      <c r="BE32" s="6">
        <f t="shared" si="11"/>
        <v>0</v>
      </c>
      <c r="BF32" s="6">
        <f t="shared" si="12"/>
        <v>0</v>
      </c>
      <c r="BG32" s="6">
        <f t="shared" si="13"/>
        <v>0</v>
      </c>
      <c r="BH32" s="6">
        <f t="shared" si="14"/>
        <v>0</v>
      </c>
      <c r="BI32" s="6">
        <f t="shared" si="15"/>
        <v>0</v>
      </c>
      <c r="BJ32" s="6">
        <f t="shared" si="16"/>
        <v>0</v>
      </c>
      <c r="BK32" s="6">
        <f t="shared" si="17"/>
        <v>0</v>
      </c>
      <c r="BL32" s="6">
        <f t="shared" si="18"/>
        <v>0</v>
      </c>
      <c r="BM32" s="69">
        <f t="shared" si="19"/>
        <v>0</v>
      </c>
      <c r="BN32" s="83">
        <f t="shared" si="20"/>
        <v>0</v>
      </c>
      <c r="BO32" s="70">
        <f t="shared" si="21"/>
        <v>0</v>
      </c>
      <c r="BP32" s="6">
        <f t="shared" si="22"/>
        <v>0</v>
      </c>
      <c r="BQ32" s="27">
        <f t="shared" si="23"/>
        <v>0</v>
      </c>
      <c r="BR32" s="6">
        <f t="shared" si="24"/>
        <v>0</v>
      </c>
      <c r="BS32" s="6">
        <f t="shared" si="25"/>
        <v>0</v>
      </c>
      <c r="BT32" s="6">
        <f t="shared" si="26"/>
        <v>0</v>
      </c>
      <c r="BU32" s="81">
        <f t="shared" si="27"/>
        <v>0</v>
      </c>
    </row>
    <row r="33" spans="1:73" ht="12.95" customHeight="1" x14ac:dyDescent="0.25">
      <c r="C33" s="68">
        <v>917</v>
      </c>
      <c r="D33" s="68"/>
      <c r="E33" s="68"/>
      <c r="F33" s="68"/>
      <c r="G33" s="68"/>
      <c r="H33" s="68"/>
      <c r="I33" s="68"/>
      <c r="J33" s="68"/>
      <c r="K33" s="68"/>
      <c r="L33" s="68"/>
      <c r="M33" s="68">
        <v>1119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J33" s="6">
        <f>COUNTIF($C32:$AF32,AJ6)</f>
        <v>0</v>
      </c>
      <c r="AK33" s="6">
        <f t="shared" ref="AK33:AU33" si="169">COUNTIF($C32:$AF32,AK6)</f>
        <v>0</v>
      </c>
      <c r="AL33" s="6">
        <f t="shared" si="169"/>
        <v>0</v>
      </c>
      <c r="AM33" s="6">
        <f t="shared" si="169"/>
        <v>0</v>
      </c>
      <c r="AN33" s="6">
        <f t="shared" si="169"/>
        <v>0</v>
      </c>
      <c r="AO33" s="6">
        <f t="shared" si="169"/>
        <v>0</v>
      </c>
      <c r="AP33" s="6">
        <f t="shared" si="169"/>
        <v>0</v>
      </c>
      <c r="AQ33" s="6">
        <f t="shared" si="169"/>
        <v>0</v>
      </c>
      <c r="AR33" s="6">
        <f t="shared" si="169"/>
        <v>0</v>
      </c>
      <c r="AS33" s="69">
        <f t="shared" si="169"/>
        <v>0</v>
      </c>
      <c r="AT33" s="83">
        <f t="shared" si="5"/>
        <v>0</v>
      </c>
      <c r="AU33" s="70">
        <f t="shared" si="169"/>
        <v>0</v>
      </c>
      <c r="AV33" s="6">
        <f t="shared" ref="AV33" si="170">COUNTIF($C32:$AF32,AV6)</f>
        <v>0</v>
      </c>
      <c r="AW33" s="6">
        <f t="shared" ref="AW33" si="171">COUNTIF($C32:$AF32,AW6)</f>
        <v>0</v>
      </c>
      <c r="AX33" s="6">
        <f t="shared" ref="AX33" si="172">COUNTIF($C32:$AF32,AX6)</f>
        <v>0</v>
      </c>
      <c r="AY33" s="6">
        <f t="shared" ref="AY33" si="173">COUNTIF($C32:$AF32,AY6)</f>
        <v>0</v>
      </c>
      <c r="AZ33" s="6">
        <f t="shared" ref="AZ33" si="174">COUNTIF($C32:$AF32,AZ6)</f>
        <v>0</v>
      </c>
      <c r="BA33" s="82">
        <f t="shared" si="10"/>
        <v>0</v>
      </c>
      <c r="BD33" s="6">
        <f t="shared" si="30"/>
        <v>0</v>
      </c>
      <c r="BE33" s="6">
        <f t="shared" si="11"/>
        <v>0</v>
      </c>
      <c r="BF33" s="6">
        <f t="shared" si="12"/>
        <v>0</v>
      </c>
      <c r="BG33" s="6">
        <f t="shared" si="13"/>
        <v>0</v>
      </c>
      <c r="BH33" s="6">
        <f t="shared" si="14"/>
        <v>0</v>
      </c>
      <c r="BI33" s="6">
        <f t="shared" si="15"/>
        <v>0</v>
      </c>
      <c r="BJ33" s="6">
        <f t="shared" si="16"/>
        <v>0</v>
      </c>
      <c r="BK33" s="6">
        <f t="shared" si="17"/>
        <v>0</v>
      </c>
      <c r="BL33" s="6">
        <f t="shared" si="18"/>
        <v>0</v>
      </c>
      <c r="BM33" s="69">
        <f t="shared" si="19"/>
        <v>0</v>
      </c>
      <c r="BN33" s="83">
        <f t="shared" si="20"/>
        <v>0</v>
      </c>
      <c r="BO33" s="70">
        <f t="shared" si="21"/>
        <v>0</v>
      </c>
      <c r="BP33" s="6">
        <f t="shared" si="22"/>
        <v>0</v>
      </c>
      <c r="BQ33" s="27">
        <f t="shared" si="23"/>
        <v>0</v>
      </c>
      <c r="BR33" s="6">
        <f t="shared" si="24"/>
        <v>0</v>
      </c>
      <c r="BS33" s="6">
        <f t="shared" si="25"/>
        <v>0</v>
      </c>
      <c r="BT33" s="6">
        <f t="shared" si="26"/>
        <v>0</v>
      </c>
      <c r="BU33" s="81">
        <f t="shared" si="27"/>
        <v>0</v>
      </c>
    </row>
    <row r="34" spans="1:73" ht="12.95" customHeight="1" x14ac:dyDescent="0.2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 t="s">
        <v>50</v>
      </c>
      <c r="P34" s="68"/>
      <c r="Q34" s="68"/>
      <c r="R34" s="68"/>
      <c r="S34" s="68"/>
      <c r="T34" s="68"/>
      <c r="U34" s="68"/>
      <c r="V34" s="68" t="s">
        <v>75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J34" s="6">
        <f>COUNTIF($C33:$AF33,AJ6)</f>
        <v>1</v>
      </c>
      <c r="AK34" s="6">
        <f t="shared" ref="AK34:AU34" si="175">COUNTIF($C33:$AF33,AK6)</f>
        <v>1</v>
      </c>
      <c r="AL34" s="6">
        <f t="shared" si="175"/>
        <v>0</v>
      </c>
      <c r="AM34" s="6">
        <f t="shared" si="175"/>
        <v>0</v>
      </c>
      <c r="AN34" s="6">
        <f t="shared" si="175"/>
        <v>0</v>
      </c>
      <c r="AO34" s="6">
        <f t="shared" si="175"/>
        <v>0</v>
      </c>
      <c r="AP34" s="6">
        <f t="shared" si="175"/>
        <v>0</v>
      </c>
      <c r="AQ34" s="6">
        <f t="shared" si="175"/>
        <v>0</v>
      </c>
      <c r="AR34" s="6">
        <f t="shared" si="175"/>
        <v>0</v>
      </c>
      <c r="AS34" s="69">
        <f t="shared" si="175"/>
        <v>0</v>
      </c>
      <c r="AT34" s="83">
        <f t="shared" si="5"/>
        <v>2</v>
      </c>
      <c r="AU34" s="70">
        <f t="shared" si="175"/>
        <v>0</v>
      </c>
      <c r="AV34" s="6">
        <f t="shared" ref="AV34" si="176">COUNTIF($C33:$AF33,AV6)</f>
        <v>0</v>
      </c>
      <c r="AW34" s="6">
        <f t="shared" ref="AW34" si="177">COUNTIF($C33:$AF33,AW6)</f>
        <v>0</v>
      </c>
      <c r="AX34" s="6">
        <f t="shared" ref="AX34" si="178">COUNTIF($C33:$AF33,AX6)</f>
        <v>0</v>
      </c>
      <c r="AY34" s="6">
        <f t="shared" ref="AY34" si="179">COUNTIF($C33:$AF33,AY6)</f>
        <v>0</v>
      </c>
      <c r="AZ34" s="6">
        <f t="shared" ref="AZ34" si="180">COUNTIF($C33:$AF33,AZ6)</f>
        <v>0</v>
      </c>
      <c r="BA34" s="82">
        <f t="shared" si="10"/>
        <v>0</v>
      </c>
      <c r="BD34" s="6">
        <f t="shared" si="30"/>
        <v>1</v>
      </c>
      <c r="BE34" s="6">
        <f t="shared" si="11"/>
        <v>1</v>
      </c>
      <c r="BF34" s="6">
        <f t="shared" si="12"/>
        <v>0</v>
      </c>
      <c r="BG34" s="6">
        <f t="shared" si="13"/>
        <v>0</v>
      </c>
      <c r="BH34" s="6">
        <f t="shared" si="14"/>
        <v>0</v>
      </c>
      <c r="BI34" s="6">
        <f t="shared" si="15"/>
        <v>0</v>
      </c>
      <c r="BJ34" s="6">
        <f t="shared" si="16"/>
        <v>0</v>
      </c>
      <c r="BK34" s="6">
        <f t="shared" si="17"/>
        <v>0</v>
      </c>
      <c r="BL34" s="6">
        <f t="shared" si="18"/>
        <v>0</v>
      </c>
      <c r="BM34" s="69">
        <f t="shared" si="19"/>
        <v>0</v>
      </c>
      <c r="BN34" s="83">
        <f t="shared" si="20"/>
        <v>2</v>
      </c>
      <c r="BO34" s="70">
        <f t="shared" si="21"/>
        <v>0</v>
      </c>
      <c r="BP34" s="6">
        <f t="shared" si="22"/>
        <v>0</v>
      </c>
      <c r="BQ34" s="27">
        <f t="shared" si="23"/>
        <v>0</v>
      </c>
      <c r="BR34" s="6">
        <f t="shared" si="24"/>
        <v>0</v>
      </c>
      <c r="BS34" s="6">
        <f t="shared" si="25"/>
        <v>0</v>
      </c>
      <c r="BT34" s="6">
        <f t="shared" si="26"/>
        <v>0</v>
      </c>
      <c r="BU34" s="81">
        <f t="shared" si="27"/>
        <v>0</v>
      </c>
    </row>
    <row r="35" spans="1:73" ht="12.95" customHeight="1" x14ac:dyDescent="0.25">
      <c r="C35" s="68" t="s">
        <v>52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 t="s">
        <v>50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J35" s="6">
        <f>COUNTIF($C34:$AF34,AJ6)</f>
        <v>0</v>
      </c>
      <c r="AK35" s="6">
        <f t="shared" ref="AK35:AU35" si="181">COUNTIF($C34:$AF34,AK6)</f>
        <v>0</v>
      </c>
      <c r="AL35" s="6">
        <f t="shared" si="181"/>
        <v>1</v>
      </c>
      <c r="AM35" s="6">
        <f t="shared" si="181"/>
        <v>0</v>
      </c>
      <c r="AN35" s="6">
        <f t="shared" si="181"/>
        <v>0</v>
      </c>
      <c r="AO35" s="6">
        <f t="shared" si="181"/>
        <v>0</v>
      </c>
      <c r="AP35" s="6">
        <f t="shared" si="181"/>
        <v>0</v>
      </c>
      <c r="AQ35" s="6">
        <f t="shared" si="181"/>
        <v>0</v>
      </c>
      <c r="AR35" s="6">
        <f t="shared" si="181"/>
        <v>0</v>
      </c>
      <c r="AS35" s="69">
        <f t="shared" si="181"/>
        <v>0</v>
      </c>
      <c r="AT35" s="83">
        <f t="shared" si="5"/>
        <v>1</v>
      </c>
      <c r="AU35" s="70">
        <f t="shared" si="181"/>
        <v>0</v>
      </c>
      <c r="AV35" s="6">
        <f t="shared" ref="AV35" si="182">COUNTIF($C34:$AF34,AV6)</f>
        <v>0</v>
      </c>
      <c r="AW35" s="6">
        <f t="shared" ref="AW35" si="183">COUNTIF($C34:$AF34,AW6)</f>
        <v>0</v>
      </c>
      <c r="AX35" s="6">
        <f t="shared" ref="AX35" si="184">COUNTIF($C34:$AF34,AX6)</f>
        <v>0</v>
      </c>
      <c r="AY35" s="6">
        <f t="shared" ref="AY35" si="185">COUNTIF($C34:$AF34,AY6)</f>
        <v>0</v>
      </c>
      <c r="AZ35" s="6">
        <f t="shared" ref="AZ35" si="186">COUNTIF($C34:$AF34,AZ6)</f>
        <v>1</v>
      </c>
      <c r="BA35" s="82">
        <f t="shared" si="10"/>
        <v>1</v>
      </c>
      <c r="BD35" s="6">
        <f t="shared" si="30"/>
        <v>0</v>
      </c>
      <c r="BE35" s="6">
        <f t="shared" si="11"/>
        <v>0</v>
      </c>
      <c r="BF35" s="6">
        <f t="shared" si="12"/>
        <v>1</v>
      </c>
      <c r="BG35" s="6">
        <f t="shared" si="13"/>
        <v>0</v>
      </c>
      <c r="BH35" s="6">
        <f t="shared" si="14"/>
        <v>0</v>
      </c>
      <c r="BI35" s="6">
        <f t="shared" si="15"/>
        <v>0</v>
      </c>
      <c r="BJ35" s="6">
        <f t="shared" si="16"/>
        <v>0</v>
      </c>
      <c r="BK35" s="6">
        <f t="shared" si="17"/>
        <v>0</v>
      </c>
      <c r="BL35" s="6">
        <f t="shared" si="18"/>
        <v>0</v>
      </c>
      <c r="BM35" s="69">
        <f t="shared" si="19"/>
        <v>0</v>
      </c>
      <c r="BN35" s="83">
        <f t="shared" si="20"/>
        <v>1</v>
      </c>
      <c r="BO35" s="70">
        <f t="shared" si="21"/>
        <v>0</v>
      </c>
      <c r="BP35" s="6">
        <f t="shared" si="22"/>
        <v>0</v>
      </c>
      <c r="BQ35" s="27">
        <f t="shared" si="23"/>
        <v>0</v>
      </c>
      <c r="BR35" s="6">
        <f t="shared" si="24"/>
        <v>0</v>
      </c>
      <c r="BS35" s="6">
        <f t="shared" si="25"/>
        <v>0</v>
      </c>
      <c r="BT35" s="6">
        <f t="shared" si="26"/>
        <v>1</v>
      </c>
      <c r="BU35" s="81">
        <f t="shared" si="27"/>
        <v>1</v>
      </c>
    </row>
    <row r="36" spans="1:73" ht="12.95" customHeight="1" x14ac:dyDescent="0.25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J36" s="6">
        <f>COUNTIF($C35:$AF35,AJ6)</f>
        <v>0</v>
      </c>
      <c r="AK36" s="6">
        <f t="shared" ref="AK36:AU36" si="187">COUNTIF($C35:$AF35,AK6)</f>
        <v>0</v>
      </c>
      <c r="AL36" s="6">
        <f t="shared" si="187"/>
        <v>1</v>
      </c>
      <c r="AM36" s="6">
        <f t="shared" si="187"/>
        <v>1</v>
      </c>
      <c r="AN36" s="6">
        <f t="shared" si="187"/>
        <v>0</v>
      </c>
      <c r="AO36" s="6">
        <f t="shared" si="187"/>
        <v>0</v>
      </c>
      <c r="AP36" s="6">
        <f t="shared" si="187"/>
        <v>0</v>
      </c>
      <c r="AQ36" s="6">
        <f t="shared" si="187"/>
        <v>0</v>
      </c>
      <c r="AR36" s="6">
        <f t="shared" si="187"/>
        <v>0</v>
      </c>
      <c r="AS36" s="69">
        <f t="shared" si="187"/>
        <v>0</v>
      </c>
      <c r="AT36" s="83">
        <f t="shared" si="5"/>
        <v>2</v>
      </c>
      <c r="AU36" s="70">
        <f t="shared" si="187"/>
        <v>0</v>
      </c>
      <c r="AV36" s="6">
        <f t="shared" ref="AV36" si="188">COUNTIF($C35:$AF35,AV6)</f>
        <v>0</v>
      </c>
      <c r="AW36" s="6">
        <f t="shared" ref="AW36" si="189">COUNTIF($C35:$AF35,AW6)</f>
        <v>0</v>
      </c>
      <c r="AX36" s="6">
        <f t="shared" ref="AX36" si="190">COUNTIF($C35:$AF35,AX6)</f>
        <v>0</v>
      </c>
      <c r="AY36" s="6">
        <f t="shared" ref="AY36" si="191">COUNTIF($C35:$AF35,AY6)</f>
        <v>0</v>
      </c>
      <c r="AZ36" s="6">
        <f t="shared" ref="AZ36" si="192">COUNTIF($C35:$AF35,AZ6)</f>
        <v>0</v>
      </c>
      <c r="BA36" s="82">
        <f t="shared" si="10"/>
        <v>0</v>
      </c>
      <c r="BD36" s="6">
        <f t="shared" si="30"/>
        <v>0</v>
      </c>
      <c r="BE36" s="6">
        <f t="shared" si="11"/>
        <v>0</v>
      </c>
      <c r="BF36" s="6">
        <f t="shared" si="12"/>
        <v>1</v>
      </c>
      <c r="BG36" s="6">
        <f t="shared" si="13"/>
        <v>1</v>
      </c>
      <c r="BH36" s="6">
        <f t="shared" si="14"/>
        <v>0</v>
      </c>
      <c r="BI36" s="6">
        <f t="shared" si="15"/>
        <v>0</v>
      </c>
      <c r="BJ36" s="6">
        <f t="shared" si="16"/>
        <v>0</v>
      </c>
      <c r="BK36" s="6">
        <f t="shared" si="17"/>
        <v>0</v>
      </c>
      <c r="BL36" s="6">
        <f t="shared" si="18"/>
        <v>0</v>
      </c>
      <c r="BM36" s="69">
        <f t="shared" si="19"/>
        <v>0</v>
      </c>
      <c r="BN36" s="83">
        <f t="shared" si="20"/>
        <v>2</v>
      </c>
      <c r="BO36" s="70">
        <f t="shared" si="21"/>
        <v>0</v>
      </c>
      <c r="BP36" s="6">
        <f t="shared" si="22"/>
        <v>0</v>
      </c>
      <c r="BQ36" s="27">
        <f t="shared" si="23"/>
        <v>0</v>
      </c>
      <c r="BR36" s="6">
        <f t="shared" si="24"/>
        <v>0</v>
      </c>
      <c r="BS36" s="6">
        <f t="shared" si="25"/>
        <v>0</v>
      </c>
      <c r="BT36" s="6">
        <f t="shared" si="26"/>
        <v>0</v>
      </c>
      <c r="BU36" s="81">
        <f t="shared" si="27"/>
        <v>0</v>
      </c>
    </row>
    <row r="37" spans="1:73" ht="12.95" customHeight="1" x14ac:dyDescent="0.25">
      <c r="C37" s="68" t="s">
        <v>52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>
        <v>917</v>
      </c>
      <c r="O37" s="68"/>
      <c r="P37" s="68"/>
      <c r="Q37" s="68" t="s">
        <v>50</v>
      </c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J37" s="6">
        <f>COUNTIF($C36:$AF36,AJ6)</f>
        <v>0</v>
      </c>
      <c r="AK37" s="6">
        <f t="shared" ref="AK37:AU37" si="193">COUNTIF($C36:$AF36,AK6)</f>
        <v>0</v>
      </c>
      <c r="AL37" s="6">
        <f t="shared" si="193"/>
        <v>0</v>
      </c>
      <c r="AM37" s="6">
        <f t="shared" si="193"/>
        <v>0</v>
      </c>
      <c r="AN37" s="6">
        <f t="shared" si="193"/>
        <v>0</v>
      </c>
      <c r="AO37" s="6">
        <f t="shared" si="193"/>
        <v>0</v>
      </c>
      <c r="AP37" s="6">
        <f t="shared" si="193"/>
        <v>0</v>
      </c>
      <c r="AQ37" s="6">
        <f t="shared" si="193"/>
        <v>0</v>
      </c>
      <c r="AR37" s="6">
        <f t="shared" si="193"/>
        <v>0</v>
      </c>
      <c r="AS37" s="69">
        <f t="shared" si="193"/>
        <v>0</v>
      </c>
      <c r="AT37" s="83">
        <f t="shared" si="5"/>
        <v>0</v>
      </c>
      <c r="AU37" s="70">
        <f t="shared" si="193"/>
        <v>0</v>
      </c>
      <c r="AV37" s="6">
        <f t="shared" ref="AV37" si="194">COUNTIF($C36:$AF36,AV6)</f>
        <v>0</v>
      </c>
      <c r="AW37" s="6">
        <f t="shared" ref="AW37" si="195">COUNTIF($C36:$AF36,AW6)</f>
        <v>0</v>
      </c>
      <c r="AX37" s="6">
        <f t="shared" ref="AX37" si="196">COUNTIF($C36:$AF36,AX6)</f>
        <v>0</v>
      </c>
      <c r="AY37" s="6">
        <f t="shared" ref="AY37" si="197">COUNTIF($C36:$AF36,AY6)</f>
        <v>0</v>
      </c>
      <c r="AZ37" s="6">
        <f t="shared" ref="AZ37" si="198">COUNTIF($C36:$AF36,AZ6)</f>
        <v>0</v>
      </c>
      <c r="BA37" s="82">
        <f t="shared" si="10"/>
        <v>0</v>
      </c>
      <c r="BD37" s="6">
        <f t="shared" si="30"/>
        <v>0</v>
      </c>
      <c r="BE37" s="6">
        <f t="shared" si="11"/>
        <v>0</v>
      </c>
      <c r="BF37" s="6">
        <f t="shared" si="12"/>
        <v>0</v>
      </c>
      <c r="BG37" s="6">
        <f t="shared" si="13"/>
        <v>0</v>
      </c>
      <c r="BH37" s="6">
        <f t="shared" si="14"/>
        <v>0</v>
      </c>
      <c r="BI37" s="6">
        <f t="shared" si="15"/>
        <v>0</v>
      </c>
      <c r="BJ37" s="6">
        <f t="shared" si="16"/>
        <v>0</v>
      </c>
      <c r="BK37" s="6">
        <f t="shared" si="17"/>
        <v>0</v>
      </c>
      <c r="BL37" s="6">
        <f t="shared" si="18"/>
        <v>0</v>
      </c>
      <c r="BM37" s="69">
        <f t="shared" si="19"/>
        <v>0</v>
      </c>
      <c r="BN37" s="83">
        <f t="shared" si="20"/>
        <v>0</v>
      </c>
      <c r="BO37" s="70">
        <f t="shared" si="21"/>
        <v>0</v>
      </c>
      <c r="BP37" s="6">
        <f t="shared" si="22"/>
        <v>0</v>
      </c>
      <c r="BQ37" s="27">
        <f t="shared" si="23"/>
        <v>0</v>
      </c>
      <c r="BR37" s="6">
        <f t="shared" si="24"/>
        <v>0</v>
      </c>
      <c r="BS37" s="6">
        <f t="shared" si="25"/>
        <v>0</v>
      </c>
      <c r="BT37" s="6">
        <f t="shared" si="26"/>
        <v>0</v>
      </c>
      <c r="BU37" s="81">
        <f t="shared" si="27"/>
        <v>0</v>
      </c>
    </row>
    <row r="38" spans="1:73" ht="12.95" customHeight="1" x14ac:dyDescent="0.25">
      <c r="C38" s="68"/>
      <c r="D38" s="68"/>
      <c r="E38" s="68"/>
      <c r="F38" s="68"/>
      <c r="G38" s="68"/>
      <c r="H38" s="68" t="s">
        <v>50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>
        <v>917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J38" s="6">
        <f>COUNTIF($C37:$AF37,AJ6)</f>
        <v>1</v>
      </c>
      <c r="AK38" s="6">
        <f t="shared" ref="AK38:AU38" si="199">COUNTIF($C37:$AF37,AK6)</f>
        <v>0</v>
      </c>
      <c r="AL38" s="6">
        <f t="shared" si="199"/>
        <v>1</v>
      </c>
      <c r="AM38" s="6">
        <f t="shared" si="199"/>
        <v>1</v>
      </c>
      <c r="AN38" s="6">
        <f t="shared" si="199"/>
        <v>0</v>
      </c>
      <c r="AO38" s="6">
        <f t="shared" si="199"/>
        <v>0</v>
      </c>
      <c r="AP38" s="6">
        <f t="shared" si="199"/>
        <v>0</v>
      </c>
      <c r="AQ38" s="6">
        <f t="shared" si="199"/>
        <v>0</v>
      </c>
      <c r="AR38" s="6">
        <f t="shared" si="199"/>
        <v>0</v>
      </c>
      <c r="AS38" s="69">
        <f t="shared" si="199"/>
        <v>0</v>
      </c>
      <c r="AT38" s="83">
        <f t="shared" si="5"/>
        <v>3</v>
      </c>
      <c r="AU38" s="70">
        <f t="shared" si="199"/>
        <v>0</v>
      </c>
      <c r="AV38" s="6">
        <f t="shared" ref="AV38" si="200">COUNTIF($C37:$AF37,AV6)</f>
        <v>0</v>
      </c>
      <c r="AW38" s="6">
        <f t="shared" ref="AW38" si="201">COUNTIF($C37:$AF37,AW6)</f>
        <v>0</v>
      </c>
      <c r="AX38" s="6">
        <f t="shared" ref="AX38" si="202">COUNTIF($C37:$AF37,AX6)</f>
        <v>0</v>
      </c>
      <c r="AY38" s="6">
        <f t="shared" ref="AY38" si="203">COUNTIF($C37:$AF37,AY6)</f>
        <v>0</v>
      </c>
      <c r="AZ38" s="6">
        <f t="shared" ref="AZ38" si="204">COUNTIF($C37:$AF37,AZ6)</f>
        <v>0</v>
      </c>
      <c r="BA38" s="82">
        <f t="shared" si="10"/>
        <v>0</v>
      </c>
      <c r="BD38" s="6">
        <f t="shared" si="30"/>
        <v>1</v>
      </c>
      <c r="BE38" s="6">
        <f t="shared" si="11"/>
        <v>0</v>
      </c>
      <c r="BF38" s="6">
        <f t="shared" si="12"/>
        <v>1</v>
      </c>
      <c r="BG38" s="6">
        <f t="shared" si="13"/>
        <v>1</v>
      </c>
      <c r="BH38" s="6">
        <f t="shared" si="14"/>
        <v>0</v>
      </c>
      <c r="BI38" s="6">
        <f t="shared" si="15"/>
        <v>0</v>
      </c>
      <c r="BJ38" s="6">
        <f t="shared" si="16"/>
        <v>0</v>
      </c>
      <c r="BK38" s="6">
        <f t="shared" si="17"/>
        <v>0</v>
      </c>
      <c r="BL38" s="6">
        <f t="shared" si="18"/>
        <v>0</v>
      </c>
      <c r="BM38" s="69">
        <f t="shared" si="19"/>
        <v>0</v>
      </c>
      <c r="BN38" s="83">
        <f t="shared" si="20"/>
        <v>3</v>
      </c>
      <c r="BO38" s="70">
        <f t="shared" si="21"/>
        <v>0</v>
      </c>
      <c r="BP38" s="6">
        <f t="shared" si="22"/>
        <v>0</v>
      </c>
      <c r="BQ38" s="27">
        <f t="shared" si="23"/>
        <v>0</v>
      </c>
      <c r="BR38" s="6">
        <f t="shared" si="24"/>
        <v>0</v>
      </c>
      <c r="BS38" s="6">
        <f t="shared" si="25"/>
        <v>0</v>
      </c>
      <c r="BT38" s="6">
        <f t="shared" si="26"/>
        <v>0</v>
      </c>
      <c r="BU38" s="81">
        <f t="shared" si="27"/>
        <v>0</v>
      </c>
    </row>
    <row r="39" spans="1:73" ht="12.95" customHeight="1" x14ac:dyDescent="0.25">
      <c r="C39" s="74" t="s">
        <v>61</v>
      </c>
      <c r="D39" s="68"/>
      <c r="E39" s="74" t="s">
        <v>61</v>
      </c>
      <c r="F39" s="68" t="s">
        <v>52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J39" s="6">
        <f>COUNTIF($C38:$AF38,AJ6)</f>
        <v>1</v>
      </c>
      <c r="AK39" s="6">
        <f t="shared" ref="AK39:AU39" si="205">COUNTIF($C38:$AF38,AK6)</f>
        <v>0</v>
      </c>
      <c r="AL39" s="6">
        <f t="shared" si="205"/>
        <v>1</v>
      </c>
      <c r="AM39" s="6">
        <f t="shared" si="205"/>
        <v>0</v>
      </c>
      <c r="AN39" s="6">
        <f t="shared" si="205"/>
        <v>0</v>
      </c>
      <c r="AO39" s="6">
        <f t="shared" si="205"/>
        <v>0</v>
      </c>
      <c r="AP39" s="6">
        <f t="shared" si="205"/>
        <v>0</v>
      </c>
      <c r="AQ39" s="6">
        <f t="shared" si="205"/>
        <v>0</v>
      </c>
      <c r="AR39" s="6">
        <f t="shared" si="205"/>
        <v>0</v>
      </c>
      <c r="AS39" s="69">
        <f t="shared" si="205"/>
        <v>0</v>
      </c>
      <c r="AT39" s="83">
        <f t="shared" si="5"/>
        <v>2</v>
      </c>
      <c r="AU39" s="70">
        <f t="shared" si="205"/>
        <v>0</v>
      </c>
      <c r="AV39" s="6">
        <f t="shared" ref="AV39" si="206">COUNTIF($C38:$AF38,AV6)</f>
        <v>0</v>
      </c>
      <c r="AW39" s="6">
        <f t="shared" ref="AW39" si="207">COUNTIF($C38:$AF38,AW6)</f>
        <v>0</v>
      </c>
      <c r="AX39" s="6">
        <f t="shared" ref="AX39" si="208">COUNTIF($C38:$AF38,AX6)</f>
        <v>0</v>
      </c>
      <c r="AY39" s="6">
        <f t="shared" ref="AY39" si="209">COUNTIF($C38:$AF38,AY6)</f>
        <v>0</v>
      </c>
      <c r="AZ39" s="6">
        <f t="shared" ref="AZ39" si="210">COUNTIF($C38:$AF38,AZ6)</f>
        <v>0</v>
      </c>
      <c r="BA39" s="82">
        <f t="shared" si="10"/>
        <v>0</v>
      </c>
      <c r="BD39" s="6">
        <f t="shared" si="30"/>
        <v>1</v>
      </c>
      <c r="BE39" s="6">
        <f t="shared" si="11"/>
        <v>0</v>
      </c>
      <c r="BF39" s="6">
        <f t="shared" si="12"/>
        <v>1</v>
      </c>
      <c r="BG39" s="6">
        <f t="shared" si="13"/>
        <v>0</v>
      </c>
      <c r="BH39" s="6">
        <f t="shared" si="14"/>
        <v>0</v>
      </c>
      <c r="BI39" s="6">
        <f t="shared" si="15"/>
        <v>0</v>
      </c>
      <c r="BJ39" s="6">
        <f t="shared" si="16"/>
        <v>0</v>
      </c>
      <c r="BK39" s="6">
        <f t="shared" si="17"/>
        <v>0</v>
      </c>
      <c r="BL39" s="6">
        <f t="shared" si="18"/>
        <v>0</v>
      </c>
      <c r="BM39" s="69">
        <f t="shared" si="19"/>
        <v>0</v>
      </c>
      <c r="BN39" s="83">
        <f t="shared" si="20"/>
        <v>2</v>
      </c>
      <c r="BO39" s="70">
        <f t="shared" si="21"/>
        <v>0</v>
      </c>
      <c r="BP39" s="6">
        <f t="shared" si="22"/>
        <v>0</v>
      </c>
      <c r="BQ39" s="27">
        <f t="shared" si="23"/>
        <v>0</v>
      </c>
      <c r="BR39" s="6">
        <f t="shared" si="24"/>
        <v>0</v>
      </c>
      <c r="BS39" s="6">
        <f t="shared" si="25"/>
        <v>0</v>
      </c>
      <c r="BT39" s="6">
        <f t="shared" si="26"/>
        <v>0</v>
      </c>
      <c r="BU39" s="81">
        <f t="shared" si="27"/>
        <v>0</v>
      </c>
    </row>
    <row r="40" spans="1:73" ht="12.95" customHeight="1" x14ac:dyDescent="0.25">
      <c r="C40" s="68"/>
      <c r="D40" s="68" t="s">
        <v>60</v>
      </c>
      <c r="E40" s="68" t="s">
        <v>60</v>
      </c>
      <c r="F40" s="68"/>
      <c r="G40" s="68"/>
      <c r="H40" s="68"/>
      <c r="I40" s="68"/>
      <c r="J40" s="68"/>
      <c r="K40" s="68"/>
      <c r="L40" s="86" t="s">
        <v>65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J40" s="6">
        <f>COUNTIF($C39:$AF39,AJ6)</f>
        <v>0</v>
      </c>
      <c r="AK40" s="6">
        <f t="shared" ref="AK40:AU40" si="211">COUNTIF($C39:$AF39,AK6)</f>
        <v>0</v>
      </c>
      <c r="AL40" s="6">
        <f t="shared" si="211"/>
        <v>0</v>
      </c>
      <c r="AM40" s="6">
        <f t="shared" si="211"/>
        <v>1</v>
      </c>
      <c r="AN40" s="6">
        <f t="shared" si="211"/>
        <v>0</v>
      </c>
      <c r="AO40" s="6">
        <f t="shared" si="211"/>
        <v>0</v>
      </c>
      <c r="AP40" s="6">
        <f t="shared" si="211"/>
        <v>0</v>
      </c>
      <c r="AQ40" s="6">
        <f t="shared" si="211"/>
        <v>0</v>
      </c>
      <c r="AR40" s="6">
        <f t="shared" si="211"/>
        <v>2</v>
      </c>
      <c r="AS40" s="69">
        <f t="shared" si="211"/>
        <v>0</v>
      </c>
      <c r="AT40" s="83">
        <f t="shared" si="5"/>
        <v>3</v>
      </c>
      <c r="AU40" s="70">
        <f t="shared" si="211"/>
        <v>0</v>
      </c>
      <c r="AV40" s="6">
        <f t="shared" ref="AV40" si="212">COUNTIF($C39:$AF39,AV6)</f>
        <v>0</v>
      </c>
      <c r="AW40" s="6">
        <f t="shared" ref="AW40" si="213">COUNTIF($C39:$AF39,AW6)</f>
        <v>0</v>
      </c>
      <c r="AX40" s="6">
        <f t="shared" ref="AX40" si="214">COUNTIF($C39:$AF39,AX6)</f>
        <v>0</v>
      </c>
      <c r="AY40" s="6">
        <f t="shared" ref="AY40" si="215">COUNTIF($C39:$AF39,AY6)</f>
        <v>0</v>
      </c>
      <c r="AZ40" s="6">
        <f t="shared" ref="AZ40" si="216">COUNTIF($C39:$AF39,AZ6)</f>
        <v>0</v>
      </c>
      <c r="BA40" s="82">
        <f t="shared" si="10"/>
        <v>0</v>
      </c>
      <c r="BD40" s="6">
        <f t="shared" si="30"/>
        <v>0</v>
      </c>
      <c r="BE40" s="6">
        <f t="shared" si="11"/>
        <v>0</v>
      </c>
      <c r="BF40" s="6">
        <f t="shared" si="12"/>
        <v>0</v>
      </c>
      <c r="BG40" s="6">
        <f t="shared" si="13"/>
        <v>1</v>
      </c>
      <c r="BH40" s="6">
        <f t="shared" si="14"/>
        <v>0</v>
      </c>
      <c r="BI40" s="6">
        <f t="shared" si="15"/>
        <v>0</v>
      </c>
      <c r="BJ40" s="6">
        <f t="shared" si="16"/>
        <v>0</v>
      </c>
      <c r="BK40" s="6">
        <f t="shared" si="17"/>
        <v>0</v>
      </c>
      <c r="BL40" s="6">
        <f t="shared" si="18"/>
        <v>2</v>
      </c>
      <c r="BM40" s="69">
        <f t="shared" si="19"/>
        <v>0</v>
      </c>
      <c r="BN40" s="83">
        <f t="shared" si="20"/>
        <v>3</v>
      </c>
      <c r="BO40" s="70">
        <f t="shared" si="21"/>
        <v>0</v>
      </c>
      <c r="BP40" s="6">
        <f t="shared" si="22"/>
        <v>0</v>
      </c>
      <c r="BQ40" s="27">
        <f t="shared" si="23"/>
        <v>0</v>
      </c>
      <c r="BR40" s="6">
        <f t="shared" si="24"/>
        <v>0</v>
      </c>
      <c r="BS40" s="6">
        <f t="shared" si="25"/>
        <v>0</v>
      </c>
      <c r="BT40" s="6">
        <f t="shared" si="26"/>
        <v>0</v>
      </c>
      <c r="BU40" s="81">
        <f t="shared" si="27"/>
        <v>0</v>
      </c>
    </row>
    <row r="41" spans="1:73" ht="12.95" customHeight="1" x14ac:dyDescent="0.25">
      <c r="C41" s="68" t="s">
        <v>58</v>
      </c>
      <c r="D41" s="68" t="s">
        <v>60</v>
      </c>
      <c r="E41" s="68"/>
      <c r="F41" s="68"/>
      <c r="G41" s="68"/>
      <c r="H41" s="68" t="s">
        <v>61</v>
      </c>
      <c r="I41" s="68"/>
      <c r="J41" s="68"/>
      <c r="K41" s="68"/>
      <c r="L41" s="68"/>
      <c r="M41" s="68">
        <v>917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J41" s="6">
        <f>COUNTIF($C40:$AF40,AJ6)</f>
        <v>0</v>
      </c>
      <c r="AK41" s="6">
        <f t="shared" ref="AK41:AU41" si="217">COUNTIF($C40:$AF40,AK6)</f>
        <v>0</v>
      </c>
      <c r="AL41" s="6">
        <f t="shared" si="217"/>
        <v>0</v>
      </c>
      <c r="AM41" s="6">
        <f t="shared" si="217"/>
        <v>0</v>
      </c>
      <c r="AN41" s="6">
        <f t="shared" si="217"/>
        <v>0</v>
      </c>
      <c r="AO41" s="6">
        <f t="shared" si="217"/>
        <v>0</v>
      </c>
      <c r="AP41" s="6">
        <f t="shared" si="217"/>
        <v>0</v>
      </c>
      <c r="AQ41" s="6">
        <f t="shared" si="217"/>
        <v>2</v>
      </c>
      <c r="AR41" s="6">
        <f t="shared" si="217"/>
        <v>0</v>
      </c>
      <c r="AS41" s="69">
        <f t="shared" si="217"/>
        <v>0</v>
      </c>
      <c r="AT41" s="83">
        <f t="shared" si="5"/>
        <v>2</v>
      </c>
      <c r="AU41" s="70">
        <f t="shared" si="217"/>
        <v>1</v>
      </c>
      <c r="AV41" s="6">
        <f t="shared" ref="AV41" si="218">COUNTIF($C40:$AF40,AV6)</f>
        <v>0</v>
      </c>
      <c r="AW41" s="6">
        <f t="shared" ref="AW41" si="219">COUNTIF($C40:$AF40,AW6)</f>
        <v>0</v>
      </c>
      <c r="AX41" s="6">
        <f t="shared" ref="AX41" si="220">COUNTIF($C40:$AF40,AX6)</f>
        <v>0</v>
      </c>
      <c r="AY41" s="6">
        <f t="shared" ref="AY41" si="221">COUNTIF($C40:$AF40,AY6)</f>
        <v>0</v>
      </c>
      <c r="AZ41" s="6">
        <f t="shared" ref="AZ41" si="222">COUNTIF($C40:$AF40,AZ6)</f>
        <v>0</v>
      </c>
      <c r="BA41" s="82">
        <f t="shared" si="10"/>
        <v>1</v>
      </c>
      <c r="BD41" s="6">
        <f t="shared" si="30"/>
        <v>0</v>
      </c>
      <c r="BE41" s="6">
        <f t="shared" si="11"/>
        <v>0</v>
      </c>
      <c r="BF41" s="6">
        <f t="shared" si="12"/>
        <v>0</v>
      </c>
      <c r="BG41" s="6">
        <f t="shared" si="13"/>
        <v>0</v>
      </c>
      <c r="BH41" s="6">
        <f t="shared" si="14"/>
        <v>0</v>
      </c>
      <c r="BI41" s="6">
        <f t="shared" si="15"/>
        <v>0</v>
      </c>
      <c r="BJ41" s="6">
        <f t="shared" si="16"/>
        <v>0</v>
      </c>
      <c r="BK41" s="6">
        <f t="shared" si="17"/>
        <v>2</v>
      </c>
      <c r="BL41" s="6">
        <f t="shared" si="18"/>
        <v>0</v>
      </c>
      <c r="BM41" s="69">
        <f t="shared" si="19"/>
        <v>0</v>
      </c>
      <c r="BN41" s="83">
        <f t="shared" si="20"/>
        <v>2</v>
      </c>
      <c r="BO41" s="70">
        <f t="shared" si="21"/>
        <v>1</v>
      </c>
      <c r="BP41" s="6">
        <f t="shared" si="22"/>
        <v>0</v>
      </c>
      <c r="BQ41" s="27">
        <f t="shared" si="23"/>
        <v>0</v>
      </c>
      <c r="BR41" s="6">
        <f t="shared" si="24"/>
        <v>0</v>
      </c>
      <c r="BS41" s="6">
        <f t="shared" si="25"/>
        <v>0</v>
      </c>
      <c r="BT41" s="6">
        <f t="shared" si="26"/>
        <v>0</v>
      </c>
      <c r="BU41" s="81">
        <f t="shared" si="27"/>
        <v>1</v>
      </c>
    </row>
    <row r="42" spans="1:73" ht="12.95" customHeight="1" x14ac:dyDescent="0.25">
      <c r="C42" s="68">
        <v>1119</v>
      </c>
      <c r="D42" s="68"/>
      <c r="E42" s="68"/>
      <c r="F42" s="68" t="s">
        <v>60</v>
      </c>
      <c r="G42" s="68" t="s">
        <v>50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J42" s="6">
        <f>COUNTIF($C41:$AF41,AJ6)</f>
        <v>1</v>
      </c>
      <c r="AK42" s="6">
        <f t="shared" ref="AK42:AU42" si="223">COUNTIF($C41:$AF41,AK6)</f>
        <v>0</v>
      </c>
      <c r="AL42" s="6">
        <f t="shared" si="223"/>
        <v>0</v>
      </c>
      <c r="AM42" s="6">
        <f t="shared" si="223"/>
        <v>0</v>
      </c>
      <c r="AN42" s="6">
        <f t="shared" si="223"/>
        <v>0</v>
      </c>
      <c r="AO42" s="6">
        <f t="shared" si="223"/>
        <v>0</v>
      </c>
      <c r="AP42" s="6">
        <f t="shared" si="223"/>
        <v>1</v>
      </c>
      <c r="AQ42" s="6">
        <f t="shared" si="223"/>
        <v>1</v>
      </c>
      <c r="AR42" s="6">
        <f t="shared" si="223"/>
        <v>1</v>
      </c>
      <c r="AS42" s="69">
        <f t="shared" si="223"/>
        <v>0</v>
      </c>
      <c r="AT42" s="83">
        <f t="shared" si="5"/>
        <v>4</v>
      </c>
      <c r="AU42" s="70">
        <f t="shared" si="223"/>
        <v>0</v>
      </c>
      <c r="AV42" s="6">
        <f t="shared" ref="AV42" si="224">COUNTIF($C41:$AF41,AV6)</f>
        <v>0</v>
      </c>
      <c r="AW42" s="6">
        <f t="shared" ref="AW42" si="225">COUNTIF($C41:$AF41,AW6)</f>
        <v>0</v>
      </c>
      <c r="AX42" s="6">
        <f t="shared" ref="AX42" si="226">COUNTIF($C41:$AF41,AX6)</f>
        <v>0</v>
      </c>
      <c r="AY42" s="6">
        <f t="shared" ref="AY42" si="227">COUNTIF($C41:$AF41,AY6)</f>
        <v>0</v>
      </c>
      <c r="AZ42" s="6">
        <f t="shared" ref="AZ42" si="228">COUNTIF($C41:$AF41,AZ6)</f>
        <v>0</v>
      </c>
      <c r="BA42" s="82">
        <f t="shared" si="10"/>
        <v>0</v>
      </c>
      <c r="BD42" s="6">
        <f t="shared" si="30"/>
        <v>1</v>
      </c>
      <c r="BE42" s="6">
        <f t="shared" si="11"/>
        <v>0</v>
      </c>
      <c r="BF42" s="6">
        <f t="shared" si="12"/>
        <v>0</v>
      </c>
      <c r="BG42" s="6">
        <f t="shared" si="13"/>
        <v>0</v>
      </c>
      <c r="BH42" s="6">
        <f t="shared" si="14"/>
        <v>0</v>
      </c>
      <c r="BI42" s="6">
        <f t="shared" si="15"/>
        <v>0</v>
      </c>
      <c r="BJ42" s="6">
        <f t="shared" si="16"/>
        <v>1</v>
      </c>
      <c r="BK42" s="6">
        <f t="shared" si="17"/>
        <v>1</v>
      </c>
      <c r="BL42" s="6">
        <f t="shared" si="18"/>
        <v>1</v>
      </c>
      <c r="BM42" s="69">
        <f t="shared" si="19"/>
        <v>0</v>
      </c>
      <c r="BN42" s="83">
        <f t="shared" si="20"/>
        <v>4</v>
      </c>
      <c r="BO42" s="70">
        <f t="shared" si="21"/>
        <v>0</v>
      </c>
      <c r="BP42" s="6">
        <f t="shared" si="22"/>
        <v>0</v>
      </c>
      <c r="BQ42" s="27">
        <f t="shared" si="23"/>
        <v>0</v>
      </c>
      <c r="BR42" s="6">
        <f t="shared" si="24"/>
        <v>0</v>
      </c>
      <c r="BS42" s="6">
        <f t="shared" si="25"/>
        <v>0</v>
      </c>
      <c r="BT42" s="6">
        <f t="shared" si="26"/>
        <v>0</v>
      </c>
      <c r="BU42" s="81">
        <f t="shared" si="27"/>
        <v>0</v>
      </c>
    </row>
    <row r="43" spans="1:73" ht="12.95" customHeight="1" x14ac:dyDescent="0.25">
      <c r="C43" s="68"/>
      <c r="D43" s="74" t="s">
        <v>61</v>
      </c>
      <c r="E43" s="68" t="s">
        <v>60</v>
      </c>
      <c r="F43" s="74" t="s">
        <v>61</v>
      </c>
      <c r="G43" s="68" t="s">
        <v>60</v>
      </c>
      <c r="H43" s="68"/>
      <c r="I43" s="68"/>
      <c r="J43" s="68"/>
      <c r="K43" s="68"/>
      <c r="L43" s="68"/>
      <c r="M43" s="74" t="s">
        <v>61</v>
      </c>
      <c r="N43" s="68"/>
      <c r="O43" s="68"/>
      <c r="P43" s="68" t="s">
        <v>50</v>
      </c>
      <c r="Q43" s="68" t="s">
        <v>60</v>
      </c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J43" s="6">
        <f>COUNTIF($C42:$AF42,AJ6)</f>
        <v>0</v>
      </c>
      <c r="AK43" s="6">
        <f t="shared" ref="AK43:AU43" si="229">COUNTIF($C42:$AF42,AK6)</f>
        <v>1</v>
      </c>
      <c r="AL43" s="6">
        <f t="shared" si="229"/>
        <v>1</v>
      </c>
      <c r="AM43" s="6">
        <f t="shared" si="229"/>
        <v>0</v>
      </c>
      <c r="AN43" s="6">
        <f t="shared" si="229"/>
        <v>0</v>
      </c>
      <c r="AO43" s="6">
        <f t="shared" si="229"/>
        <v>0</v>
      </c>
      <c r="AP43" s="6">
        <f t="shared" si="229"/>
        <v>0</v>
      </c>
      <c r="AQ43" s="6">
        <f t="shared" si="229"/>
        <v>1</v>
      </c>
      <c r="AR43" s="6">
        <f t="shared" si="229"/>
        <v>0</v>
      </c>
      <c r="AS43" s="69">
        <f t="shared" si="229"/>
        <v>0</v>
      </c>
      <c r="AT43" s="83">
        <f t="shared" si="5"/>
        <v>3</v>
      </c>
      <c r="AU43" s="70">
        <f t="shared" si="229"/>
        <v>0</v>
      </c>
      <c r="AV43" s="6">
        <f t="shared" ref="AV43" si="230">COUNTIF($C42:$AF42,AV6)</f>
        <v>0</v>
      </c>
      <c r="AW43" s="6">
        <f t="shared" ref="AW43" si="231">COUNTIF($C42:$AF42,AW6)</f>
        <v>0</v>
      </c>
      <c r="AX43" s="6">
        <f t="shared" ref="AX43" si="232">COUNTIF($C42:$AF42,AX6)</f>
        <v>0</v>
      </c>
      <c r="AY43" s="6">
        <f t="shared" ref="AY43" si="233">COUNTIF($C42:$AF42,AY6)</f>
        <v>0</v>
      </c>
      <c r="AZ43" s="6">
        <f t="shared" ref="AZ43" si="234">COUNTIF($C42:$AF42,AZ6)</f>
        <v>0</v>
      </c>
      <c r="BA43" s="82">
        <f t="shared" si="10"/>
        <v>0</v>
      </c>
      <c r="BD43" s="6">
        <f t="shared" si="30"/>
        <v>0</v>
      </c>
      <c r="BE43" s="6">
        <f t="shared" si="11"/>
        <v>1</v>
      </c>
      <c r="BF43" s="6">
        <f t="shared" si="12"/>
        <v>1</v>
      </c>
      <c r="BG43" s="6">
        <f t="shared" si="13"/>
        <v>0</v>
      </c>
      <c r="BH43" s="6">
        <f t="shared" si="14"/>
        <v>0</v>
      </c>
      <c r="BI43" s="6">
        <f t="shared" si="15"/>
        <v>0</v>
      </c>
      <c r="BJ43" s="6">
        <f t="shared" si="16"/>
        <v>0</v>
      </c>
      <c r="BK43" s="6">
        <f t="shared" si="17"/>
        <v>1</v>
      </c>
      <c r="BL43" s="6">
        <f t="shared" si="18"/>
        <v>0</v>
      </c>
      <c r="BM43" s="69">
        <f t="shared" si="19"/>
        <v>0</v>
      </c>
      <c r="BN43" s="83">
        <f t="shared" si="20"/>
        <v>3</v>
      </c>
      <c r="BO43" s="70">
        <f t="shared" si="21"/>
        <v>0</v>
      </c>
      <c r="BP43" s="6">
        <f t="shared" si="22"/>
        <v>0</v>
      </c>
      <c r="BQ43" s="27">
        <f t="shared" si="23"/>
        <v>0</v>
      </c>
      <c r="BR43" s="6">
        <f t="shared" si="24"/>
        <v>0</v>
      </c>
      <c r="BS43" s="6">
        <f t="shared" si="25"/>
        <v>0</v>
      </c>
      <c r="BT43" s="6">
        <f t="shared" si="26"/>
        <v>0</v>
      </c>
      <c r="BU43" s="81">
        <f t="shared" si="27"/>
        <v>0</v>
      </c>
    </row>
    <row r="44" spans="1:73" ht="12.95" customHeight="1" x14ac:dyDescent="0.25">
      <c r="C44" s="68"/>
      <c r="D44" s="68" t="s">
        <v>56</v>
      </c>
      <c r="E44" s="68"/>
      <c r="F44" s="68" t="s">
        <v>60</v>
      </c>
      <c r="G44" s="68" t="s">
        <v>50</v>
      </c>
      <c r="H44" s="68" t="s">
        <v>60</v>
      </c>
      <c r="I44" s="68"/>
      <c r="J44" s="68" t="s">
        <v>81</v>
      </c>
      <c r="K44" s="68"/>
      <c r="L44" s="68"/>
      <c r="M44" s="68"/>
      <c r="N44" s="68"/>
      <c r="O44" s="68"/>
      <c r="P44" s="68"/>
      <c r="Q44" s="74" t="s">
        <v>61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J44" s="6">
        <f>COUNTIF($C43:$AF43,AJ6)</f>
        <v>0</v>
      </c>
      <c r="AK44" s="6">
        <f t="shared" ref="AK44:AU44" si="235">COUNTIF($C43:$AF43,AK6)</f>
        <v>0</v>
      </c>
      <c r="AL44" s="6">
        <f t="shared" si="235"/>
        <v>1</v>
      </c>
      <c r="AM44" s="6">
        <f t="shared" si="235"/>
        <v>0</v>
      </c>
      <c r="AN44" s="6">
        <f t="shared" si="235"/>
        <v>0</v>
      </c>
      <c r="AO44" s="6">
        <f t="shared" si="235"/>
        <v>0</v>
      </c>
      <c r="AP44" s="6">
        <f t="shared" si="235"/>
        <v>0</v>
      </c>
      <c r="AQ44" s="6">
        <f t="shared" si="235"/>
        <v>3</v>
      </c>
      <c r="AR44" s="6">
        <f t="shared" si="235"/>
        <v>3</v>
      </c>
      <c r="AS44" s="69">
        <f t="shared" si="235"/>
        <v>0</v>
      </c>
      <c r="AT44" s="83">
        <f t="shared" si="5"/>
        <v>7</v>
      </c>
      <c r="AU44" s="70">
        <f t="shared" si="235"/>
        <v>0</v>
      </c>
      <c r="AV44" s="6">
        <f t="shared" ref="AV44" si="236">COUNTIF($C43:$AF43,AV6)</f>
        <v>0</v>
      </c>
      <c r="AW44" s="6">
        <f t="shared" ref="AW44" si="237">COUNTIF($C43:$AF43,AW6)</f>
        <v>0</v>
      </c>
      <c r="AX44" s="6">
        <f t="shared" ref="AX44" si="238">COUNTIF($C43:$AF43,AX6)</f>
        <v>0</v>
      </c>
      <c r="AY44" s="6">
        <f t="shared" ref="AY44" si="239">COUNTIF($C43:$AF43,AY6)</f>
        <v>0</v>
      </c>
      <c r="AZ44" s="6">
        <f t="shared" ref="AZ44" si="240">COUNTIF($C43:$AF43,AZ6)</f>
        <v>0</v>
      </c>
      <c r="BA44" s="82">
        <f t="shared" si="10"/>
        <v>0</v>
      </c>
      <c r="BD44" s="6">
        <f t="shared" si="30"/>
        <v>0</v>
      </c>
      <c r="BE44" s="6">
        <f t="shared" si="11"/>
        <v>0</v>
      </c>
      <c r="BF44" s="6">
        <f t="shared" si="12"/>
        <v>1</v>
      </c>
      <c r="BG44" s="6">
        <f t="shared" si="13"/>
        <v>0</v>
      </c>
      <c r="BH44" s="6">
        <f t="shared" si="14"/>
        <v>0</v>
      </c>
      <c r="BI44" s="6">
        <f t="shared" si="15"/>
        <v>0</v>
      </c>
      <c r="BJ44" s="6">
        <f t="shared" si="16"/>
        <v>0</v>
      </c>
      <c r="BK44" s="6">
        <f t="shared" si="17"/>
        <v>3</v>
      </c>
      <c r="BL44" s="6">
        <f t="shared" si="18"/>
        <v>3</v>
      </c>
      <c r="BM44" s="69">
        <f t="shared" si="19"/>
        <v>0</v>
      </c>
      <c r="BN44" s="83">
        <f t="shared" si="20"/>
        <v>7</v>
      </c>
      <c r="BO44" s="70">
        <f t="shared" si="21"/>
        <v>0</v>
      </c>
      <c r="BP44" s="6">
        <f t="shared" si="22"/>
        <v>0</v>
      </c>
      <c r="BQ44" s="27">
        <f t="shared" si="23"/>
        <v>0</v>
      </c>
      <c r="BR44" s="6">
        <f t="shared" si="24"/>
        <v>0</v>
      </c>
      <c r="BS44" s="6">
        <f t="shared" si="25"/>
        <v>0</v>
      </c>
      <c r="BT44" s="6">
        <f t="shared" si="26"/>
        <v>0</v>
      </c>
      <c r="BU44" s="81">
        <f t="shared" si="27"/>
        <v>0</v>
      </c>
    </row>
    <row r="45" spans="1:73" x14ac:dyDescent="0.25">
      <c r="C45" s="68"/>
      <c r="D45" s="68" t="s">
        <v>60</v>
      </c>
      <c r="E45" s="68" t="s">
        <v>50</v>
      </c>
      <c r="F45" s="74" t="s">
        <v>61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74" t="s">
        <v>61</v>
      </c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J45" s="6">
        <f>COUNTIF($C44:$AF44,AJ6)</f>
        <v>0</v>
      </c>
      <c r="AK45" s="6">
        <f t="shared" ref="AK45:AU45" si="241">COUNTIF($C44:$AF44,AK6)</f>
        <v>0</v>
      </c>
      <c r="AL45" s="6">
        <f t="shared" si="241"/>
        <v>2</v>
      </c>
      <c r="AM45" s="6">
        <f t="shared" si="241"/>
        <v>0</v>
      </c>
      <c r="AN45" s="6">
        <f t="shared" si="241"/>
        <v>0</v>
      </c>
      <c r="AO45" s="6">
        <f t="shared" si="241"/>
        <v>1</v>
      </c>
      <c r="AP45" s="6">
        <f t="shared" si="241"/>
        <v>0</v>
      </c>
      <c r="AQ45" s="6">
        <f t="shared" si="241"/>
        <v>2</v>
      </c>
      <c r="AR45" s="6">
        <f t="shared" si="241"/>
        <v>1</v>
      </c>
      <c r="AS45" s="69">
        <f t="shared" si="241"/>
        <v>0</v>
      </c>
      <c r="AT45" s="83">
        <f t="shared" si="5"/>
        <v>6</v>
      </c>
      <c r="AU45" s="70">
        <f t="shared" si="241"/>
        <v>0</v>
      </c>
      <c r="AV45" s="6">
        <f t="shared" ref="AV45" si="242">COUNTIF($C44:$AF44,AV6)</f>
        <v>0</v>
      </c>
      <c r="AW45" s="6">
        <f t="shared" ref="AW45" si="243">COUNTIF($C44:$AF44,AW6)</f>
        <v>0</v>
      </c>
      <c r="AX45" s="6">
        <f t="shared" ref="AX45" si="244">COUNTIF($C44:$AF44,AX6)</f>
        <v>0</v>
      </c>
      <c r="AY45" s="6">
        <f t="shared" ref="AY45" si="245">COUNTIF($C44:$AF44,AY6)</f>
        <v>0</v>
      </c>
      <c r="AZ45" s="6">
        <f t="shared" ref="AZ45" si="246">COUNTIF($C44:$AF44,AZ6)</f>
        <v>0</v>
      </c>
      <c r="BA45" s="82">
        <f t="shared" si="10"/>
        <v>0</v>
      </c>
      <c r="BD45" s="6">
        <f t="shared" si="30"/>
        <v>0</v>
      </c>
      <c r="BE45" s="6">
        <f t="shared" si="11"/>
        <v>0</v>
      </c>
      <c r="BF45" s="6">
        <f t="shared" si="12"/>
        <v>2</v>
      </c>
      <c r="BG45" s="6">
        <f t="shared" si="13"/>
        <v>0</v>
      </c>
      <c r="BH45" s="6">
        <f t="shared" si="14"/>
        <v>0</v>
      </c>
      <c r="BI45" s="6">
        <f t="shared" si="15"/>
        <v>1</v>
      </c>
      <c r="BJ45" s="6">
        <f t="shared" si="16"/>
        <v>0</v>
      </c>
      <c r="BK45" s="6">
        <f t="shared" si="17"/>
        <v>2</v>
      </c>
      <c r="BL45" s="6">
        <f t="shared" si="18"/>
        <v>1</v>
      </c>
      <c r="BM45" s="69">
        <f t="shared" si="19"/>
        <v>0</v>
      </c>
      <c r="BN45" s="83">
        <f t="shared" si="20"/>
        <v>6</v>
      </c>
      <c r="BO45" s="70">
        <f t="shared" si="21"/>
        <v>0</v>
      </c>
      <c r="BP45" s="6">
        <f t="shared" si="22"/>
        <v>0</v>
      </c>
      <c r="BQ45" s="27">
        <f t="shared" si="23"/>
        <v>0</v>
      </c>
      <c r="BR45" s="6">
        <f t="shared" si="24"/>
        <v>0</v>
      </c>
      <c r="BS45" s="6">
        <f t="shared" si="25"/>
        <v>0</v>
      </c>
      <c r="BT45" s="6">
        <f t="shared" si="26"/>
        <v>0</v>
      </c>
      <c r="BU45" s="81">
        <f t="shared" si="27"/>
        <v>0</v>
      </c>
    </row>
    <row r="46" spans="1:73" x14ac:dyDescent="0.25">
      <c r="C46" s="68"/>
      <c r="D46" s="68" t="s">
        <v>60</v>
      </c>
      <c r="E46" s="68"/>
      <c r="F46" s="68"/>
      <c r="G46" s="68" t="s">
        <v>50</v>
      </c>
      <c r="H46" s="68" t="s">
        <v>60</v>
      </c>
      <c r="I46" s="68"/>
      <c r="J46" s="68"/>
      <c r="K46" s="68"/>
      <c r="L46" s="68"/>
      <c r="M46" s="68"/>
      <c r="N46" s="68"/>
      <c r="O46" s="68"/>
      <c r="P46" s="68"/>
      <c r="Q46" s="68" t="s">
        <v>50</v>
      </c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J46" s="84">
        <f>COUNTIF($C45:$AF45,AJ6)</f>
        <v>0</v>
      </c>
      <c r="AK46" s="84">
        <f t="shared" ref="AK46:AU46" si="247">COUNTIF($C45:$AF45,AK6)</f>
        <v>0</v>
      </c>
      <c r="AL46" s="84">
        <f t="shared" si="247"/>
        <v>1</v>
      </c>
      <c r="AM46" s="84">
        <f t="shared" si="247"/>
        <v>0</v>
      </c>
      <c r="AN46" s="84">
        <f t="shared" si="247"/>
        <v>0</v>
      </c>
      <c r="AO46" s="84">
        <f t="shared" si="247"/>
        <v>0</v>
      </c>
      <c r="AP46" s="84">
        <f t="shared" si="247"/>
        <v>0</v>
      </c>
      <c r="AQ46" s="84">
        <f t="shared" si="247"/>
        <v>1</v>
      </c>
      <c r="AR46" s="84">
        <f t="shared" si="247"/>
        <v>2</v>
      </c>
      <c r="AS46" s="102">
        <f t="shared" si="247"/>
        <v>0</v>
      </c>
      <c r="AT46" s="83">
        <f t="shared" si="5"/>
        <v>4</v>
      </c>
      <c r="AU46" s="103">
        <f t="shared" si="247"/>
        <v>0</v>
      </c>
      <c r="AV46" s="84">
        <f t="shared" ref="AV46" si="248">COUNTIF($C45:$AF45,AV6)</f>
        <v>0</v>
      </c>
      <c r="AW46" s="84">
        <f t="shared" ref="AW46" si="249">COUNTIF($C45:$AF45,AW6)</f>
        <v>0</v>
      </c>
      <c r="AX46" s="84">
        <f t="shared" ref="AX46" si="250">COUNTIF($C45:$AF45,AX6)</f>
        <v>0</v>
      </c>
      <c r="AY46" s="84">
        <f t="shared" ref="AY46" si="251">COUNTIF($C45:$AF45,AY6)</f>
        <v>0</v>
      </c>
      <c r="AZ46" s="84">
        <f t="shared" ref="AZ46" si="252">COUNTIF($C45:$AF45,AZ6)</f>
        <v>0</v>
      </c>
      <c r="BA46" s="85">
        <f t="shared" si="10"/>
        <v>0</v>
      </c>
      <c r="BD46" s="6">
        <f t="shared" si="30"/>
        <v>0</v>
      </c>
      <c r="BE46" s="6">
        <f t="shared" si="11"/>
        <v>0</v>
      </c>
      <c r="BF46" s="6">
        <f t="shared" si="12"/>
        <v>1</v>
      </c>
      <c r="BG46" s="6">
        <f t="shared" si="13"/>
        <v>0</v>
      </c>
      <c r="BH46" s="6">
        <f t="shared" si="14"/>
        <v>0</v>
      </c>
      <c r="BI46" s="6">
        <f t="shared" si="15"/>
        <v>0</v>
      </c>
      <c r="BJ46" s="6">
        <f t="shared" si="16"/>
        <v>0</v>
      </c>
      <c r="BK46" s="6">
        <f t="shared" si="17"/>
        <v>1</v>
      </c>
      <c r="BL46" s="6">
        <f t="shared" si="18"/>
        <v>2</v>
      </c>
      <c r="BM46" s="69">
        <f t="shared" si="19"/>
        <v>0</v>
      </c>
      <c r="BN46" s="83">
        <f t="shared" si="20"/>
        <v>4</v>
      </c>
      <c r="BO46" s="70">
        <f t="shared" si="21"/>
        <v>0</v>
      </c>
      <c r="BP46" s="6">
        <f t="shared" si="22"/>
        <v>0</v>
      </c>
      <c r="BQ46" s="27">
        <f t="shared" si="23"/>
        <v>0</v>
      </c>
      <c r="BR46" s="6">
        <f t="shared" si="24"/>
        <v>0</v>
      </c>
      <c r="BS46" s="6">
        <f t="shared" si="25"/>
        <v>0</v>
      </c>
      <c r="BT46" s="6">
        <f t="shared" si="26"/>
        <v>0</v>
      </c>
      <c r="BU46" s="81">
        <f t="shared" si="27"/>
        <v>0</v>
      </c>
    </row>
    <row r="47" spans="1:73" ht="15" customHeight="1" x14ac:dyDescent="0.25">
      <c r="A47" s="3" t="s">
        <v>83</v>
      </c>
      <c r="B47" s="2" t="s">
        <v>79</v>
      </c>
      <c r="AJ47" s="89" t="s">
        <v>91</v>
      </c>
      <c r="AK47" s="89"/>
      <c r="AL47" s="89"/>
      <c r="AM47" s="89"/>
      <c r="AN47" s="89"/>
      <c r="AO47" s="89"/>
      <c r="AP47" s="89"/>
      <c r="AQ47" s="89"/>
      <c r="AR47" s="89"/>
      <c r="AS47" s="89"/>
      <c r="AT47" s="5">
        <f>SUM(AT7:AT46)</f>
        <v>89</v>
      </c>
      <c r="AU47" s="90" t="s">
        <v>92</v>
      </c>
      <c r="AV47" s="90"/>
      <c r="AW47" s="90"/>
      <c r="AX47" s="90"/>
      <c r="AY47" s="90"/>
      <c r="AZ47" s="90"/>
      <c r="BA47" s="5">
        <f>SUM(BA7:BA46)</f>
        <v>7</v>
      </c>
      <c r="BD47" s="89" t="s">
        <v>91</v>
      </c>
      <c r="BE47" s="89"/>
      <c r="BF47" s="89"/>
      <c r="BG47" s="89"/>
      <c r="BH47" s="89"/>
      <c r="BI47" s="89"/>
      <c r="BJ47" s="89"/>
      <c r="BK47" s="89"/>
      <c r="BL47" s="89"/>
      <c r="BM47" s="89"/>
      <c r="BN47" s="5">
        <f>SUM(BN7:BN46)</f>
        <v>89</v>
      </c>
      <c r="BO47" s="91" t="s">
        <v>92</v>
      </c>
      <c r="BP47" s="91"/>
      <c r="BQ47" s="91"/>
      <c r="BR47" s="91"/>
      <c r="BS47" s="91"/>
      <c r="BT47" s="91"/>
      <c r="BU47" s="5">
        <f>SUM(BU7:BU46)</f>
        <v>7</v>
      </c>
    </row>
    <row r="48" spans="1:73" ht="12" customHeight="1" x14ac:dyDescent="0.25">
      <c r="A48" s="33">
        <f>Setup!I4</f>
        <v>917</v>
      </c>
      <c r="B48" s="99">
        <f>Setup!K4</f>
        <v>4</v>
      </c>
      <c r="C48" s="58">
        <f>COUNTIF($C6:$C46,$A$48)</f>
        <v>4</v>
      </c>
      <c r="D48" s="58">
        <f t="shared" ref="D48:AF48" si="253">COUNTIF(D6:D46,$A$48)</f>
        <v>0</v>
      </c>
      <c r="E48" s="58">
        <f t="shared" si="253"/>
        <v>2</v>
      </c>
      <c r="F48" s="58">
        <f t="shared" si="253"/>
        <v>1</v>
      </c>
      <c r="G48" s="58">
        <f t="shared" si="253"/>
        <v>2</v>
      </c>
      <c r="H48" s="58">
        <f t="shared" si="253"/>
        <v>2</v>
      </c>
      <c r="I48" s="58">
        <f t="shared" si="253"/>
        <v>0</v>
      </c>
      <c r="J48" s="58">
        <f t="shared" si="253"/>
        <v>0</v>
      </c>
      <c r="K48" s="58">
        <f t="shared" si="253"/>
        <v>0</v>
      </c>
      <c r="L48" s="58">
        <f t="shared" si="253"/>
        <v>0</v>
      </c>
      <c r="M48" s="58">
        <f t="shared" si="253"/>
        <v>2</v>
      </c>
      <c r="N48" s="58">
        <f t="shared" si="253"/>
        <v>1</v>
      </c>
      <c r="O48" s="58">
        <f t="shared" si="253"/>
        <v>0</v>
      </c>
      <c r="P48" s="58">
        <f t="shared" si="253"/>
        <v>0</v>
      </c>
      <c r="Q48" s="58">
        <f t="shared" si="253"/>
        <v>0</v>
      </c>
      <c r="R48" s="58">
        <f t="shared" si="253"/>
        <v>0</v>
      </c>
      <c r="S48" s="58">
        <f t="shared" si="253"/>
        <v>2</v>
      </c>
      <c r="T48" s="58">
        <f t="shared" si="253"/>
        <v>0</v>
      </c>
      <c r="U48" s="58">
        <f t="shared" si="253"/>
        <v>0</v>
      </c>
      <c r="V48" s="58">
        <f t="shared" si="253"/>
        <v>0</v>
      </c>
      <c r="W48" s="58">
        <f t="shared" si="253"/>
        <v>0</v>
      </c>
      <c r="X48" s="58">
        <f t="shared" si="253"/>
        <v>0</v>
      </c>
      <c r="Y48" s="58">
        <f t="shared" si="253"/>
        <v>0</v>
      </c>
      <c r="Z48" s="58">
        <f t="shared" si="253"/>
        <v>0</v>
      </c>
      <c r="AA48" s="58">
        <f t="shared" si="253"/>
        <v>0</v>
      </c>
      <c r="AB48" s="58">
        <f t="shared" si="253"/>
        <v>0</v>
      </c>
      <c r="AC48" s="58">
        <f t="shared" si="253"/>
        <v>0</v>
      </c>
      <c r="AD48" s="58">
        <f t="shared" si="253"/>
        <v>0</v>
      </c>
      <c r="AE48" s="58">
        <f t="shared" si="253"/>
        <v>0</v>
      </c>
      <c r="AF48" s="58">
        <f t="shared" si="253"/>
        <v>0</v>
      </c>
    </row>
    <row r="49" spans="1:32" ht="12" customHeight="1" x14ac:dyDescent="0.25">
      <c r="A49" s="33">
        <f>Setup!I5</f>
        <v>1119</v>
      </c>
      <c r="B49" s="99">
        <f>Setup!K5</f>
        <v>2</v>
      </c>
      <c r="C49" s="58">
        <f t="shared" ref="C49:AF49" si="254">COUNTIF(C6:C46,$A$49)</f>
        <v>2</v>
      </c>
      <c r="D49" s="58">
        <f t="shared" si="254"/>
        <v>0</v>
      </c>
      <c r="E49" s="58">
        <f t="shared" si="254"/>
        <v>0</v>
      </c>
      <c r="F49" s="58">
        <f t="shared" si="254"/>
        <v>0</v>
      </c>
      <c r="G49" s="58">
        <f t="shared" si="254"/>
        <v>0</v>
      </c>
      <c r="H49" s="58">
        <f t="shared" si="254"/>
        <v>0</v>
      </c>
      <c r="I49" s="58">
        <f t="shared" si="254"/>
        <v>0</v>
      </c>
      <c r="J49" s="58">
        <f t="shared" si="254"/>
        <v>0</v>
      </c>
      <c r="K49" s="58">
        <f t="shared" si="254"/>
        <v>0</v>
      </c>
      <c r="L49" s="58">
        <f t="shared" si="254"/>
        <v>0</v>
      </c>
      <c r="M49" s="58">
        <f t="shared" si="254"/>
        <v>1</v>
      </c>
      <c r="N49" s="58">
        <f t="shared" si="254"/>
        <v>0</v>
      </c>
      <c r="O49" s="58">
        <f t="shared" si="254"/>
        <v>0</v>
      </c>
      <c r="P49" s="58">
        <f t="shared" si="254"/>
        <v>0</v>
      </c>
      <c r="Q49" s="58">
        <f t="shared" si="254"/>
        <v>0</v>
      </c>
      <c r="R49" s="58">
        <f t="shared" si="254"/>
        <v>0</v>
      </c>
      <c r="S49" s="58">
        <f t="shared" si="254"/>
        <v>0</v>
      </c>
      <c r="T49" s="58">
        <f t="shared" si="254"/>
        <v>0</v>
      </c>
      <c r="U49" s="58">
        <f t="shared" si="254"/>
        <v>0</v>
      </c>
      <c r="V49" s="58">
        <f t="shared" si="254"/>
        <v>0</v>
      </c>
      <c r="W49" s="58">
        <f t="shared" si="254"/>
        <v>0</v>
      </c>
      <c r="X49" s="58">
        <f t="shared" si="254"/>
        <v>0</v>
      </c>
      <c r="Y49" s="58">
        <f t="shared" si="254"/>
        <v>0</v>
      </c>
      <c r="Z49" s="58">
        <f t="shared" si="254"/>
        <v>0</v>
      </c>
      <c r="AA49" s="58">
        <f t="shared" si="254"/>
        <v>0</v>
      </c>
      <c r="AB49" s="58">
        <f t="shared" si="254"/>
        <v>0</v>
      </c>
      <c r="AC49" s="58">
        <f t="shared" si="254"/>
        <v>1</v>
      </c>
      <c r="AD49" s="58">
        <f t="shared" si="254"/>
        <v>0</v>
      </c>
      <c r="AE49" s="58">
        <f t="shared" si="254"/>
        <v>0</v>
      </c>
      <c r="AF49" s="58">
        <f t="shared" si="254"/>
        <v>0</v>
      </c>
    </row>
    <row r="50" spans="1:32" ht="12" customHeight="1" x14ac:dyDescent="0.25">
      <c r="A50" s="33" t="str">
        <f>Setup!I6</f>
        <v>A</v>
      </c>
      <c r="B50" s="99">
        <f>Setup!K6</f>
        <v>1</v>
      </c>
      <c r="C50" s="58">
        <f t="shared" ref="C50:AF50" si="255">COUNTIF(C6:C46,$A$50)</f>
        <v>1</v>
      </c>
      <c r="D50" s="58">
        <f t="shared" si="255"/>
        <v>0</v>
      </c>
      <c r="E50" s="58">
        <f t="shared" si="255"/>
        <v>1</v>
      </c>
      <c r="F50" s="58">
        <f t="shared" si="255"/>
        <v>1</v>
      </c>
      <c r="G50" s="58">
        <f t="shared" si="255"/>
        <v>3</v>
      </c>
      <c r="H50" s="58">
        <f t="shared" si="255"/>
        <v>3</v>
      </c>
      <c r="I50" s="58">
        <f t="shared" si="255"/>
        <v>0</v>
      </c>
      <c r="J50" s="58">
        <f t="shared" si="255"/>
        <v>1</v>
      </c>
      <c r="K50" s="58">
        <f t="shared" si="255"/>
        <v>0</v>
      </c>
      <c r="L50" s="58">
        <f t="shared" si="255"/>
        <v>0</v>
      </c>
      <c r="M50" s="58">
        <f t="shared" si="255"/>
        <v>1</v>
      </c>
      <c r="N50" s="58">
        <f t="shared" si="255"/>
        <v>0</v>
      </c>
      <c r="O50" s="58">
        <f t="shared" si="255"/>
        <v>2</v>
      </c>
      <c r="P50" s="58">
        <f t="shared" si="255"/>
        <v>1</v>
      </c>
      <c r="Q50" s="58">
        <f t="shared" si="255"/>
        <v>2</v>
      </c>
      <c r="R50" s="58">
        <f t="shared" si="255"/>
        <v>0</v>
      </c>
      <c r="S50" s="58">
        <f t="shared" si="255"/>
        <v>0</v>
      </c>
      <c r="T50" s="58">
        <f t="shared" si="255"/>
        <v>0</v>
      </c>
      <c r="U50" s="58">
        <f t="shared" si="255"/>
        <v>0</v>
      </c>
      <c r="V50" s="58">
        <f t="shared" si="255"/>
        <v>0</v>
      </c>
      <c r="W50" s="58">
        <f t="shared" si="255"/>
        <v>0</v>
      </c>
      <c r="X50" s="58">
        <f t="shared" si="255"/>
        <v>0</v>
      </c>
      <c r="Y50" s="58">
        <f t="shared" si="255"/>
        <v>0</v>
      </c>
      <c r="Z50" s="58">
        <f t="shared" si="255"/>
        <v>0</v>
      </c>
      <c r="AA50" s="58">
        <f t="shared" si="255"/>
        <v>0</v>
      </c>
      <c r="AB50" s="58">
        <f t="shared" si="255"/>
        <v>0</v>
      </c>
      <c r="AC50" s="58">
        <f t="shared" si="255"/>
        <v>0</v>
      </c>
      <c r="AD50" s="58">
        <f t="shared" si="255"/>
        <v>0</v>
      </c>
      <c r="AE50" s="58">
        <f t="shared" si="255"/>
        <v>0</v>
      </c>
      <c r="AF50" s="58">
        <f t="shared" si="255"/>
        <v>0</v>
      </c>
    </row>
    <row r="51" spans="1:32" ht="12" customHeight="1" x14ac:dyDescent="0.25">
      <c r="A51" s="33" t="str">
        <f>Setup!I7</f>
        <v>SR1</v>
      </c>
      <c r="B51" s="99">
        <f>Setup!K7</f>
        <v>3</v>
      </c>
      <c r="C51" s="58">
        <f t="shared" ref="C51:AF51" si="256">COUNTIF(C6:C46,$A$51)</f>
        <v>3</v>
      </c>
      <c r="D51" s="58">
        <f t="shared" si="256"/>
        <v>0</v>
      </c>
      <c r="E51" s="58">
        <f t="shared" si="256"/>
        <v>0</v>
      </c>
      <c r="F51" s="58">
        <f t="shared" si="256"/>
        <v>1</v>
      </c>
      <c r="G51" s="58">
        <f t="shared" si="256"/>
        <v>0</v>
      </c>
      <c r="H51" s="58">
        <f t="shared" si="256"/>
        <v>0</v>
      </c>
      <c r="I51" s="58">
        <f t="shared" si="256"/>
        <v>1</v>
      </c>
      <c r="J51" s="58">
        <f t="shared" si="256"/>
        <v>0</v>
      </c>
      <c r="K51" s="58">
        <f t="shared" si="256"/>
        <v>0</v>
      </c>
      <c r="L51" s="58">
        <f t="shared" si="256"/>
        <v>0</v>
      </c>
      <c r="M51" s="58">
        <f t="shared" si="256"/>
        <v>1</v>
      </c>
      <c r="N51" s="58">
        <f t="shared" si="256"/>
        <v>0</v>
      </c>
      <c r="O51" s="58">
        <f t="shared" si="256"/>
        <v>0</v>
      </c>
      <c r="P51" s="58">
        <f t="shared" si="256"/>
        <v>0</v>
      </c>
      <c r="Q51" s="58">
        <f t="shared" si="256"/>
        <v>0</v>
      </c>
      <c r="R51" s="58">
        <f t="shared" si="256"/>
        <v>0</v>
      </c>
      <c r="S51" s="58">
        <f t="shared" si="256"/>
        <v>0</v>
      </c>
      <c r="T51" s="58">
        <f t="shared" si="256"/>
        <v>0</v>
      </c>
      <c r="U51" s="58">
        <f t="shared" si="256"/>
        <v>0</v>
      </c>
      <c r="V51" s="58">
        <f t="shared" si="256"/>
        <v>0</v>
      </c>
      <c r="W51" s="58">
        <f t="shared" si="256"/>
        <v>0</v>
      </c>
      <c r="X51" s="58">
        <f t="shared" si="256"/>
        <v>0</v>
      </c>
      <c r="Y51" s="58">
        <f t="shared" si="256"/>
        <v>0</v>
      </c>
      <c r="Z51" s="58">
        <f t="shared" si="256"/>
        <v>0</v>
      </c>
      <c r="AA51" s="58">
        <f t="shared" si="256"/>
        <v>0</v>
      </c>
      <c r="AB51" s="58">
        <f t="shared" si="256"/>
        <v>0</v>
      </c>
      <c r="AC51" s="58">
        <f t="shared" si="256"/>
        <v>0</v>
      </c>
      <c r="AD51" s="58">
        <f t="shared" si="256"/>
        <v>0</v>
      </c>
      <c r="AE51" s="58">
        <f t="shared" si="256"/>
        <v>0</v>
      </c>
      <c r="AF51" s="58">
        <f t="shared" si="256"/>
        <v>0</v>
      </c>
    </row>
    <row r="52" spans="1:32" ht="12" customHeight="1" x14ac:dyDescent="0.25">
      <c r="A52" s="33" t="str">
        <f>Setup!I8</f>
        <v>SR2</v>
      </c>
      <c r="B52" s="99">
        <f>Setup!K8</f>
        <v>3</v>
      </c>
      <c r="C52" s="58">
        <f t="shared" ref="C52:AF52" si="257">COUNTIF(C6:C46,$A$52)</f>
        <v>3</v>
      </c>
      <c r="D52" s="58">
        <f t="shared" si="257"/>
        <v>0</v>
      </c>
      <c r="E52" s="58">
        <f t="shared" si="257"/>
        <v>0</v>
      </c>
      <c r="F52" s="58">
        <f t="shared" si="257"/>
        <v>0</v>
      </c>
      <c r="G52" s="58">
        <f t="shared" si="257"/>
        <v>1</v>
      </c>
      <c r="H52" s="58">
        <f t="shared" si="257"/>
        <v>0</v>
      </c>
      <c r="I52" s="58">
        <f t="shared" si="257"/>
        <v>0</v>
      </c>
      <c r="J52" s="58">
        <f t="shared" si="257"/>
        <v>0</v>
      </c>
      <c r="K52" s="58">
        <f t="shared" si="257"/>
        <v>0</v>
      </c>
      <c r="L52" s="58">
        <f t="shared" si="257"/>
        <v>1</v>
      </c>
      <c r="M52" s="58">
        <f t="shared" si="257"/>
        <v>0</v>
      </c>
      <c r="N52" s="58">
        <f t="shared" si="257"/>
        <v>1</v>
      </c>
      <c r="O52" s="58">
        <f t="shared" si="257"/>
        <v>2</v>
      </c>
      <c r="P52" s="58">
        <f t="shared" si="257"/>
        <v>0</v>
      </c>
      <c r="Q52" s="58">
        <f t="shared" si="257"/>
        <v>0</v>
      </c>
      <c r="R52" s="58">
        <f t="shared" si="257"/>
        <v>0</v>
      </c>
      <c r="S52" s="58">
        <f t="shared" si="257"/>
        <v>0</v>
      </c>
      <c r="T52" s="58">
        <f t="shared" si="257"/>
        <v>0</v>
      </c>
      <c r="U52" s="58">
        <f t="shared" si="257"/>
        <v>0</v>
      </c>
      <c r="V52" s="58">
        <f t="shared" si="257"/>
        <v>0</v>
      </c>
      <c r="W52" s="58">
        <f t="shared" si="257"/>
        <v>0</v>
      </c>
      <c r="X52" s="58">
        <f t="shared" si="257"/>
        <v>0</v>
      </c>
      <c r="Y52" s="58">
        <f t="shared" si="257"/>
        <v>0</v>
      </c>
      <c r="Z52" s="58">
        <f t="shared" si="257"/>
        <v>1</v>
      </c>
      <c r="AA52" s="58">
        <f t="shared" si="257"/>
        <v>0</v>
      </c>
      <c r="AB52" s="58">
        <f t="shared" si="257"/>
        <v>0</v>
      </c>
      <c r="AC52" s="58">
        <f t="shared" si="257"/>
        <v>0</v>
      </c>
      <c r="AD52" s="58">
        <f t="shared" si="257"/>
        <v>0</v>
      </c>
      <c r="AE52" s="58">
        <f t="shared" si="257"/>
        <v>0</v>
      </c>
      <c r="AF52" s="58">
        <f t="shared" si="257"/>
        <v>0</v>
      </c>
    </row>
    <row r="53" spans="1:32" ht="12" customHeight="1" x14ac:dyDescent="0.25">
      <c r="A53" s="33" t="str">
        <f>Setup!I9</f>
        <v>SR3</v>
      </c>
      <c r="B53" s="99">
        <f>Setup!K9</f>
        <v>3</v>
      </c>
      <c r="C53" s="58">
        <f t="shared" ref="C53:AF53" si="258">COUNTIF(C6:C46,$A$53)</f>
        <v>3</v>
      </c>
      <c r="D53" s="58">
        <f t="shared" si="258"/>
        <v>1</v>
      </c>
      <c r="E53" s="58">
        <f t="shared" si="258"/>
        <v>0</v>
      </c>
      <c r="F53" s="58">
        <f t="shared" si="258"/>
        <v>0</v>
      </c>
      <c r="G53" s="58">
        <f t="shared" si="258"/>
        <v>0</v>
      </c>
      <c r="H53" s="58">
        <f t="shared" si="258"/>
        <v>0</v>
      </c>
      <c r="I53" s="58">
        <f t="shared" si="258"/>
        <v>0</v>
      </c>
      <c r="J53" s="58">
        <f t="shared" si="258"/>
        <v>0</v>
      </c>
      <c r="K53" s="58">
        <f t="shared" si="258"/>
        <v>0</v>
      </c>
      <c r="L53" s="58">
        <f t="shared" si="258"/>
        <v>1</v>
      </c>
      <c r="M53" s="58">
        <f t="shared" si="258"/>
        <v>0</v>
      </c>
      <c r="N53" s="58">
        <f t="shared" si="258"/>
        <v>0</v>
      </c>
      <c r="O53" s="58">
        <f t="shared" si="258"/>
        <v>0</v>
      </c>
      <c r="P53" s="58">
        <f t="shared" si="258"/>
        <v>0</v>
      </c>
      <c r="Q53" s="58">
        <f t="shared" si="258"/>
        <v>0</v>
      </c>
      <c r="R53" s="58">
        <f t="shared" si="258"/>
        <v>0</v>
      </c>
      <c r="S53" s="58">
        <f t="shared" si="258"/>
        <v>0</v>
      </c>
      <c r="T53" s="58">
        <f t="shared" si="258"/>
        <v>0</v>
      </c>
      <c r="U53" s="58">
        <f t="shared" si="258"/>
        <v>0</v>
      </c>
      <c r="V53" s="58">
        <f t="shared" si="258"/>
        <v>0</v>
      </c>
      <c r="W53" s="58">
        <f t="shared" si="258"/>
        <v>0</v>
      </c>
      <c r="X53" s="58">
        <f t="shared" si="258"/>
        <v>0</v>
      </c>
      <c r="Y53" s="58">
        <f t="shared" si="258"/>
        <v>0</v>
      </c>
      <c r="Z53" s="58">
        <f t="shared" si="258"/>
        <v>1</v>
      </c>
      <c r="AA53" s="58">
        <f t="shared" si="258"/>
        <v>0</v>
      </c>
      <c r="AB53" s="58">
        <f t="shared" si="258"/>
        <v>0</v>
      </c>
      <c r="AC53" s="58">
        <f t="shared" si="258"/>
        <v>0</v>
      </c>
      <c r="AD53" s="58">
        <f t="shared" si="258"/>
        <v>0</v>
      </c>
      <c r="AE53" s="58">
        <f t="shared" si="258"/>
        <v>0</v>
      </c>
      <c r="AF53" s="58">
        <f t="shared" si="258"/>
        <v>0</v>
      </c>
    </row>
    <row r="54" spans="1:32" ht="12" customHeight="1" x14ac:dyDescent="0.25">
      <c r="A54" s="33" t="str">
        <f>Setup!I10</f>
        <v>SR4</v>
      </c>
      <c r="B54" s="99">
        <f>Setup!K10</f>
        <v>3</v>
      </c>
      <c r="C54" s="58">
        <f t="shared" ref="C54:AF54" si="259">COUNTIF(C6:C46,$A$54)</f>
        <v>3</v>
      </c>
      <c r="D54" s="58">
        <f t="shared" si="259"/>
        <v>0</v>
      </c>
      <c r="E54" s="58">
        <f t="shared" si="259"/>
        <v>0</v>
      </c>
      <c r="F54" s="58">
        <f t="shared" si="259"/>
        <v>0</v>
      </c>
      <c r="G54" s="58">
        <f t="shared" si="259"/>
        <v>0</v>
      </c>
      <c r="H54" s="58">
        <f t="shared" si="259"/>
        <v>0</v>
      </c>
      <c r="I54" s="58">
        <f t="shared" si="259"/>
        <v>0</v>
      </c>
      <c r="J54" s="58">
        <f t="shared" si="259"/>
        <v>0</v>
      </c>
      <c r="K54" s="58">
        <f t="shared" si="259"/>
        <v>0</v>
      </c>
      <c r="L54" s="58">
        <f t="shared" si="259"/>
        <v>0</v>
      </c>
      <c r="M54" s="58">
        <f t="shared" si="259"/>
        <v>0</v>
      </c>
      <c r="N54" s="58">
        <f t="shared" si="259"/>
        <v>0</v>
      </c>
      <c r="O54" s="58">
        <f t="shared" si="259"/>
        <v>1</v>
      </c>
      <c r="P54" s="58">
        <f t="shared" si="259"/>
        <v>0</v>
      </c>
      <c r="Q54" s="58">
        <f t="shared" si="259"/>
        <v>0</v>
      </c>
      <c r="R54" s="58">
        <f t="shared" si="259"/>
        <v>0</v>
      </c>
      <c r="S54" s="58">
        <f t="shared" si="259"/>
        <v>0</v>
      </c>
      <c r="T54" s="58">
        <f t="shared" si="259"/>
        <v>0</v>
      </c>
      <c r="U54" s="58">
        <f t="shared" si="259"/>
        <v>0</v>
      </c>
      <c r="V54" s="58">
        <f t="shared" si="259"/>
        <v>0</v>
      </c>
      <c r="W54" s="58">
        <f t="shared" si="259"/>
        <v>0</v>
      </c>
      <c r="X54" s="58">
        <f t="shared" si="259"/>
        <v>0</v>
      </c>
      <c r="Y54" s="58">
        <f t="shared" si="259"/>
        <v>0</v>
      </c>
      <c r="Z54" s="58">
        <f t="shared" si="259"/>
        <v>0</v>
      </c>
      <c r="AA54" s="58">
        <f t="shared" si="259"/>
        <v>0</v>
      </c>
      <c r="AB54" s="58">
        <f t="shared" si="259"/>
        <v>1</v>
      </c>
      <c r="AC54" s="58">
        <f t="shared" si="259"/>
        <v>0</v>
      </c>
      <c r="AD54" s="58">
        <f t="shared" si="259"/>
        <v>0</v>
      </c>
      <c r="AE54" s="58">
        <f t="shared" si="259"/>
        <v>0</v>
      </c>
      <c r="AF54" s="58">
        <f t="shared" si="259"/>
        <v>0</v>
      </c>
    </row>
    <row r="55" spans="1:32" x14ac:dyDescent="0.25">
      <c r="A55" s="65" t="str">
        <f>Setup!I11</f>
        <v>CE</v>
      </c>
      <c r="B55" s="100">
        <f>Setup!K11</f>
        <v>4</v>
      </c>
      <c r="C55" s="58">
        <f t="shared" ref="C55:AF55" si="260">COUNTIF(C6:C46,$A$55)</f>
        <v>4</v>
      </c>
      <c r="D55" s="58">
        <f t="shared" si="260"/>
        <v>4</v>
      </c>
      <c r="E55" s="58">
        <f t="shared" si="260"/>
        <v>2</v>
      </c>
      <c r="F55" s="58">
        <f t="shared" si="260"/>
        <v>2</v>
      </c>
      <c r="G55" s="58">
        <f t="shared" si="260"/>
        <v>1</v>
      </c>
      <c r="H55" s="58">
        <f t="shared" si="260"/>
        <v>2</v>
      </c>
      <c r="I55" s="58">
        <f t="shared" si="260"/>
        <v>1</v>
      </c>
      <c r="J55" s="58">
        <f t="shared" si="260"/>
        <v>0</v>
      </c>
      <c r="K55" s="58">
        <f t="shared" si="260"/>
        <v>0</v>
      </c>
      <c r="L55" s="58">
        <f t="shared" si="260"/>
        <v>0</v>
      </c>
      <c r="M55" s="58">
        <f t="shared" si="260"/>
        <v>1</v>
      </c>
      <c r="N55" s="58">
        <f t="shared" si="260"/>
        <v>0</v>
      </c>
      <c r="O55" s="58">
        <f t="shared" si="260"/>
        <v>0</v>
      </c>
      <c r="P55" s="58">
        <f t="shared" si="260"/>
        <v>0</v>
      </c>
      <c r="Q55" s="58">
        <f t="shared" si="260"/>
        <v>1</v>
      </c>
      <c r="R55" s="58">
        <f t="shared" si="260"/>
        <v>0</v>
      </c>
      <c r="S55" s="58">
        <f t="shared" si="260"/>
        <v>0</v>
      </c>
      <c r="T55" s="58">
        <f t="shared" si="260"/>
        <v>0</v>
      </c>
      <c r="U55" s="58">
        <f t="shared" si="260"/>
        <v>0</v>
      </c>
      <c r="V55" s="58">
        <f t="shared" si="260"/>
        <v>0</v>
      </c>
      <c r="W55" s="58">
        <f t="shared" si="260"/>
        <v>0</v>
      </c>
      <c r="X55" s="58">
        <f t="shared" si="260"/>
        <v>0</v>
      </c>
      <c r="Y55" s="58">
        <f t="shared" si="260"/>
        <v>0</v>
      </c>
      <c r="Z55" s="58">
        <f t="shared" si="260"/>
        <v>0</v>
      </c>
      <c r="AA55" s="58">
        <f t="shared" si="260"/>
        <v>0</v>
      </c>
      <c r="AB55" s="58">
        <f t="shared" si="260"/>
        <v>0</v>
      </c>
      <c r="AC55" s="58">
        <f t="shared" si="260"/>
        <v>0</v>
      </c>
      <c r="AD55" s="58">
        <f t="shared" si="260"/>
        <v>0</v>
      </c>
      <c r="AE55" s="58">
        <f t="shared" si="260"/>
        <v>0</v>
      </c>
      <c r="AF55" s="58">
        <f t="shared" si="260"/>
        <v>0</v>
      </c>
    </row>
    <row r="56" spans="1:32" x14ac:dyDescent="0.25">
      <c r="A56" s="67" t="str">
        <f>Setup!I12</f>
        <v>G</v>
      </c>
      <c r="B56" s="101">
        <f>Setup!K12</f>
        <v>1</v>
      </c>
      <c r="C56" s="58">
        <f>COUNTIF(C6:C46,$A$56)</f>
        <v>1</v>
      </c>
      <c r="D56" s="58">
        <f>COUNTIF(D6:D46,$A$56)</f>
        <v>2</v>
      </c>
      <c r="E56" s="58">
        <f t="shared" ref="E56:AF56" si="261">COUNTIF(E6:E46,$A$56)</f>
        <v>1</v>
      </c>
      <c r="F56" s="58">
        <f t="shared" si="261"/>
        <v>2</v>
      </c>
      <c r="G56" s="58">
        <f t="shared" si="261"/>
        <v>0</v>
      </c>
      <c r="H56" s="58">
        <f t="shared" si="261"/>
        <v>2</v>
      </c>
      <c r="I56" s="58">
        <f t="shared" si="261"/>
        <v>0</v>
      </c>
      <c r="J56" s="58">
        <f t="shared" si="261"/>
        <v>0</v>
      </c>
      <c r="K56" s="58">
        <f t="shared" si="261"/>
        <v>0</v>
      </c>
      <c r="L56" s="58">
        <f t="shared" si="261"/>
        <v>0</v>
      </c>
      <c r="M56" s="58">
        <f t="shared" si="261"/>
        <v>1</v>
      </c>
      <c r="N56" s="58">
        <f t="shared" si="261"/>
        <v>0</v>
      </c>
      <c r="O56" s="58">
        <f t="shared" si="261"/>
        <v>0</v>
      </c>
      <c r="P56" s="58">
        <f t="shared" si="261"/>
        <v>0</v>
      </c>
      <c r="Q56" s="58">
        <f t="shared" si="261"/>
        <v>1</v>
      </c>
      <c r="R56" s="58">
        <f t="shared" si="261"/>
        <v>0</v>
      </c>
      <c r="S56" s="58">
        <f t="shared" si="261"/>
        <v>0</v>
      </c>
      <c r="T56" s="58">
        <f t="shared" si="261"/>
        <v>1</v>
      </c>
      <c r="U56" s="58">
        <f t="shared" si="261"/>
        <v>0</v>
      </c>
      <c r="V56" s="58">
        <f t="shared" si="261"/>
        <v>0</v>
      </c>
      <c r="W56" s="58">
        <f t="shared" si="261"/>
        <v>0</v>
      </c>
      <c r="X56" s="58">
        <f t="shared" si="261"/>
        <v>0</v>
      </c>
      <c r="Y56" s="58">
        <f t="shared" si="261"/>
        <v>0</v>
      </c>
      <c r="Z56" s="58">
        <f t="shared" si="261"/>
        <v>0</v>
      </c>
      <c r="AA56" s="58">
        <f t="shared" si="261"/>
        <v>1</v>
      </c>
      <c r="AB56" s="58">
        <f t="shared" si="261"/>
        <v>0</v>
      </c>
      <c r="AC56" s="58">
        <f t="shared" si="261"/>
        <v>0</v>
      </c>
      <c r="AD56" s="58">
        <f t="shared" si="261"/>
        <v>0</v>
      </c>
      <c r="AE56" s="58">
        <f t="shared" si="261"/>
        <v>0</v>
      </c>
      <c r="AF56" s="58">
        <f t="shared" si="261"/>
        <v>0</v>
      </c>
    </row>
    <row r="57" spans="1:32" x14ac:dyDescent="0.25">
      <c r="A57" s="66" t="s">
        <v>80</v>
      </c>
      <c r="B57" s="66">
        <f>SUBTOTAL(109,TabEffectifMinimum4[QT])</f>
        <v>24</v>
      </c>
      <c r="C57" s="6">
        <f>SUM(C48:C56)</f>
        <v>24</v>
      </c>
      <c r="D57" s="6">
        <f>SUM(D48:D56)</f>
        <v>7</v>
      </c>
      <c r="E57" s="6">
        <f t="shared" ref="E57:AF57" si="262">SUM(E48:E56)</f>
        <v>6</v>
      </c>
      <c r="F57" s="6">
        <f t="shared" si="262"/>
        <v>7</v>
      </c>
      <c r="G57" s="6">
        <f t="shared" si="262"/>
        <v>7</v>
      </c>
      <c r="H57" s="6">
        <f t="shared" si="262"/>
        <v>9</v>
      </c>
      <c r="I57" s="6">
        <f t="shared" si="262"/>
        <v>2</v>
      </c>
      <c r="J57" s="6">
        <f t="shared" si="262"/>
        <v>1</v>
      </c>
      <c r="K57" s="6">
        <f t="shared" si="262"/>
        <v>0</v>
      </c>
      <c r="L57" s="6">
        <f t="shared" si="262"/>
        <v>2</v>
      </c>
      <c r="M57" s="6">
        <f t="shared" si="262"/>
        <v>7</v>
      </c>
      <c r="N57" s="6">
        <f t="shared" si="262"/>
        <v>2</v>
      </c>
      <c r="O57" s="6">
        <f t="shared" si="262"/>
        <v>5</v>
      </c>
      <c r="P57" s="6">
        <f t="shared" si="262"/>
        <v>1</v>
      </c>
      <c r="Q57" s="6">
        <f t="shared" si="262"/>
        <v>4</v>
      </c>
      <c r="R57" s="6">
        <f t="shared" si="262"/>
        <v>0</v>
      </c>
      <c r="S57" s="6">
        <f t="shared" si="262"/>
        <v>2</v>
      </c>
      <c r="T57" s="6">
        <f t="shared" si="262"/>
        <v>1</v>
      </c>
      <c r="U57" s="6">
        <f t="shared" si="262"/>
        <v>0</v>
      </c>
      <c r="V57" s="6">
        <f t="shared" si="262"/>
        <v>0</v>
      </c>
      <c r="W57" s="6">
        <f t="shared" si="262"/>
        <v>0</v>
      </c>
      <c r="X57" s="6">
        <f t="shared" si="262"/>
        <v>0</v>
      </c>
      <c r="Y57" s="6">
        <f t="shared" si="262"/>
        <v>0</v>
      </c>
      <c r="Z57" s="6">
        <f t="shared" si="262"/>
        <v>2</v>
      </c>
      <c r="AA57" s="6">
        <f t="shared" si="262"/>
        <v>1</v>
      </c>
      <c r="AB57" s="6">
        <f t="shared" si="262"/>
        <v>1</v>
      </c>
      <c r="AC57" s="6">
        <f t="shared" si="262"/>
        <v>1</v>
      </c>
      <c r="AD57" s="6">
        <f t="shared" si="262"/>
        <v>0</v>
      </c>
      <c r="AE57" s="6">
        <f t="shared" si="262"/>
        <v>0</v>
      </c>
      <c r="AF57" s="6">
        <f t="shared" si="262"/>
        <v>0</v>
      </c>
    </row>
  </sheetData>
  <mergeCells count="12">
    <mergeCell ref="J3:L3"/>
    <mergeCell ref="M3:Q3"/>
    <mergeCell ref="S3:W3"/>
    <mergeCell ref="B2:C2"/>
    <mergeCell ref="BN4:BR4"/>
    <mergeCell ref="AP4:AT4"/>
    <mergeCell ref="AV4:AZ4"/>
    <mergeCell ref="AJ47:AS47"/>
    <mergeCell ref="AU47:AZ47"/>
    <mergeCell ref="AK4:AN4"/>
    <mergeCell ref="BD47:BM47"/>
    <mergeCell ref="BO47:BT47"/>
  </mergeCells>
  <conditionalFormatting sqref="C5:AF5">
    <cfRule type="timePeriod" dxfId="31" priority="13" timePeriod="today">
      <formula>FLOOR(C5,1)=TODAY()</formula>
    </cfRule>
  </conditionalFormatting>
  <conditionalFormatting sqref="C6:AF46">
    <cfRule type="expression" dxfId="30" priority="9">
      <formula>COUNTIF(joursférié,C$5)&gt;0</formula>
    </cfRule>
    <cfRule type="expression" dxfId="29" priority="10">
      <formula>WEEKDAY(C$5)&gt;5</formula>
    </cfRule>
  </conditionalFormatting>
  <conditionalFormatting sqref="C48:AF56">
    <cfRule type="cellIs" dxfId="28" priority="2" operator="greaterThan">
      <formula>$B48</formula>
    </cfRule>
    <cfRule type="cellIs" dxfId="27" priority="6" operator="greaterThanOrEqual">
      <formula>$B48</formula>
    </cfRule>
  </conditionalFormatting>
  <conditionalFormatting sqref="C57:AF57">
    <cfRule type="cellIs" dxfId="26" priority="3" operator="equal">
      <formula>$B57</formula>
    </cfRule>
  </conditionalFormatting>
  <conditionalFormatting sqref="C57:AF57">
    <cfRule type="cellIs" dxfId="25" priority="15" operator="greaterThan">
      <formula>$B57</formula>
    </cfRule>
  </conditionalFormatting>
  <printOptions horizontalCentered="1" verticalCentered="1"/>
  <pageMargins left="0.23622047244094502" right="0.23622047244094502" top="0.74803149606299202" bottom="0.74803149606299202" header="0.31496062992126" footer="0.31496062992126"/>
  <pageSetup paperSize="122" orientation="landscape" cellComments="atEnd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1D656C9-ADE1-47FE-8BA7-C49833CACFC1}">
            <xm:f>NOT(ISERROR(SEARCH(($A$2),C6)))</xm:f>
            <xm:f>($A$2)</xm:f>
            <x14:dxf>
              <font>
                <color theme="1"/>
              </font>
              <fill>
                <patternFill>
                  <bgColor rgb="FFFFFF00"/>
                </patternFill>
              </fill>
            </x14:dxf>
          </x14:cfRule>
          <xm:sqref>C6:AF46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Setup</vt:lpstr>
      <vt:lpstr>Personnel</vt:lpstr>
      <vt:lpstr>P1</vt:lpstr>
      <vt:lpstr>année</vt:lpstr>
      <vt:lpstr>code</vt:lpstr>
      <vt:lpstr>Effectif_minimum</vt:lpstr>
      <vt:lpstr>fonction</vt:lpstr>
      <vt:lpstr>joursférié</vt:lpstr>
      <vt:lpstr>Personnel</vt:lpstr>
      <vt:lpstr>PersonnelP1</vt:lpstr>
      <vt:lpstr>'P1'!Zone_d_impression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Steeve S.</dc:creator>
  <cp:lastModifiedBy>Steeve Savard</cp:lastModifiedBy>
  <cp:lastPrinted>2016-07-24T21:19:17Z</cp:lastPrinted>
  <dcterms:created xsi:type="dcterms:W3CDTF">2016-07-21T01:26:20Z</dcterms:created>
  <dcterms:modified xsi:type="dcterms:W3CDTF">2016-07-25T15:05:47Z</dcterms:modified>
</cp:coreProperties>
</file>