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rien\Desktop\Maman\"/>
    </mc:Choice>
  </mc:AlternateContent>
  <bookViews>
    <workbookView xWindow="0" yWindow="0" windowWidth="22260" windowHeight="12650"/>
  </bookViews>
  <sheets>
    <sheet name="Informations" sheetId="1" r:id="rId1"/>
    <sheet name="Facture" sheetId="16" r:id="rId2"/>
    <sheet name="Tarifs" sheetId="2" r:id="rId3"/>
    <sheet name="Historique 2016" sheetId="17" r:id="rId4"/>
  </sheets>
  <externalReferences>
    <externalReference r:id="rId5"/>
  </externalReferences>
  <definedNames>
    <definedName name="_xlnm.Print_Area" localSheetId="1">Facture!$A$1:$E$41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A25" i="16" l="1"/>
  <c r="D25" i="16" s="1"/>
  <c r="A23" i="16"/>
  <c r="D23" i="16" s="1"/>
  <c r="A24" i="16"/>
  <c r="D24" i="16" s="1"/>
  <c r="A26" i="16"/>
  <c r="D26" i="16" s="1"/>
  <c r="A27" i="16"/>
  <c r="D27" i="16" s="1"/>
  <c r="A28" i="16"/>
  <c r="D28" i="16" s="1"/>
  <c r="A29" i="16"/>
  <c r="D29" i="16" s="1"/>
  <c r="A30" i="16"/>
  <c r="D30" i="16" s="1"/>
  <c r="A31" i="16"/>
  <c r="D31" i="16" s="1"/>
  <c r="A22" i="16"/>
  <c r="D22" i="16" s="1"/>
  <c r="O3" i="1"/>
  <c r="B31" i="16"/>
  <c r="B30" i="16"/>
  <c r="B29" i="16"/>
  <c r="B28" i="16"/>
  <c r="B27" i="16"/>
  <c r="B26" i="16"/>
  <c r="B25" i="16"/>
  <c r="B24" i="16"/>
  <c r="B23" i="16"/>
  <c r="B22" i="16"/>
  <c r="E7" i="16"/>
  <c r="E6" i="16"/>
  <c r="E4" i="16"/>
  <c r="O5" i="1" l="1"/>
  <c r="O4" i="1"/>
  <c r="E41" i="16" l="1"/>
  <c r="D32" i="16" l="1"/>
  <c r="C31" i="16" l="1"/>
  <c r="E31" i="16"/>
  <c r="E26" i="16" l="1"/>
  <c r="C26" i="16"/>
  <c r="E27" i="16"/>
  <c r="C27" i="16"/>
  <c r="E24" i="16"/>
  <c r="C24" i="16"/>
  <c r="E23" i="16"/>
  <c r="C23" i="16"/>
  <c r="C29" i="16"/>
  <c r="E29" i="16"/>
  <c r="E28" i="16"/>
  <c r="C28" i="16"/>
  <c r="E22" i="16"/>
  <c r="C22" i="16"/>
  <c r="E30" i="16"/>
  <c r="C30" i="16"/>
  <c r="C25" i="16"/>
  <c r="E25" i="16"/>
  <c r="E32" i="16" l="1"/>
  <c r="B37" i="16"/>
</calcChain>
</file>

<file path=xl/sharedStrings.xml><?xml version="1.0" encoding="utf-8"?>
<sst xmlns="http://schemas.openxmlformats.org/spreadsheetml/2006/main" count="71" uniqueCount="35">
  <si>
    <t>Tarifs 2016</t>
  </si>
  <si>
    <t>Cabinet de Psychomotricité</t>
  </si>
  <si>
    <t>Sur rendez-vous</t>
  </si>
  <si>
    <t>FACTURE</t>
  </si>
  <si>
    <t>Décembre</t>
  </si>
  <si>
    <t xml:space="preserve">Soit la somme de </t>
  </si>
  <si>
    <r>
      <t xml:space="preserve"> </t>
    </r>
    <r>
      <rPr>
        <sz val="10"/>
        <color theme="1"/>
        <rFont val="Times New Roman"/>
        <family val="1"/>
      </rPr>
      <t>Fait à Eragny sur Oise le,</t>
    </r>
  </si>
  <si>
    <t xml:space="preserve">Entretien </t>
  </si>
  <si>
    <t>Synthèse</t>
  </si>
  <si>
    <t xml:space="preserve">Compte-rendu d'évolution </t>
  </si>
  <si>
    <t xml:space="preserve">Séance individuelle 3/4 h </t>
  </si>
  <si>
    <t xml:space="preserve">Séance individuelle 1/2 h </t>
  </si>
  <si>
    <t xml:space="preserve">Séance de groupe 1h30 </t>
  </si>
  <si>
    <t xml:space="preserve">Séance de groupe 2h00 </t>
  </si>
  <si>
    <t xml:space="preserve">Séance de groupe 1h </t>
  </si>
  <si>
    <t xml:space="preserve">Equipe éducative </t>
  </si>
  <si>
    <t xml:space="preserve">Bilan psychomoteur </t>
  </si>
  <si>
    <t>Total</t>
  </si>
  <si>
    <t>Clients</t>
  </si>
  <si>
    <t>Janvier</t>
  </si>
  <si>
    <t>Février</t>
  </si>
  <si>
    <r>
      <t>Séances de psychomotricité concernant l’enfant</t>
    </r>
    <r>
      <rPr>
        <b/>
        <sz val="12"/>
        <color theme="1"/>
        <rFont val="Times New Roman"/>
        <family val="1"/>
      </rPr>
      <t xml:space="preserve"> </t>
    </r>
  </si>
  <si>
    <t>Facturation</t>
  </si>
  <si>
    <t>Adresse</t>
  </si>
  <si>
    <t>Ville</t>
  </si>
  <si>
    <t>Mme Dupont</t>
  </si>
  <si>
    <t>TVA  non applicable art. 293b du cgi</t>
  </si>
  <si>
    <t>tt tt</t>
  </si>
  <si>
    <t>M Dupont</t>
  </si>
  <si>
    <t>Mme Martin</t>
  </si>
  <si>
    <t>M Martin</t>
  </si>
  <si>
    <t xml:space="preserve">Louis </t>
  </si>
  <si>
    <t xml:space="preserve">Adrien </t>
  </si>
  <si>
    <t>Matthieu</t>
  </si>
  <si>
    <t>Emilie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</si>
</sst>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rgb="FF444444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6"/>
      <color theme="1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/>
    </xf>
    <xf numFmtId="0" fontId="1" fillId="0" borderId="7" xfId="0" applyFont="1" applyBorder="1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8" xfId="0" applyBorder="1"/>
    <xf numFmtId="0" fontId="13" fillId="0" borderId="0" xfId="0" applyFont="1" applyAlignment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14" fontId="6" fillId="0" borderId="0" xfId="0" applyNumberFormat="1" applyFont="1"/>
    <xf numFmtId="0" fontId="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622300</xdr:colOff>
          <xdr:row>2</xdr:row>
          <xdr:rowOff>21166</xdr:rowOff>
        </xdr:from>
        <xdr:to>
          <xdr:col>6</xdr:col>
          <xdr:colOff>184150</xdr:colOff>
          <xdr:row>5</xdr:row>
          <xdr:rowOff>68791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Générer les Factures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876300</xdr:colOff>
          <xdr:row>13</xdr:row>
          <xdr:rowOff>177800</xdr:rowOff>
        </xdr:from>
        <xdr:to>
          <xdr:col>6</xdr:col>
          <xdr:colOff>654050</xdr:colOff>
          <xdr:row>16</xdr:row>
          <xdr:rowOff>38100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11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/Downloads/NbLettre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definedNames>
      <definedName name="ConvNumberLetter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5"/>
  <sheetViews>
    <sheetView tabSelected="1" workbookViewId="0">
      <selection activeCell="D15" sqref="D15"/>
    </sheetView>
  </sheetViews>
  <sheetFormatPr baseColWidth="10" defaultColWidth="8.7265625" defaultRowHeight="14.5" x14ac:dyDescent="0.35"/>
  <cols>
    <col min="1" max="1" width="17.90625" bestFit="1" customWidth="1"/>
    <col min="2" max="2" width="17.90625" customWidth="1"/>
    <col min="3" max="3" width="18.54296875" bestFit="1" customWidth="1"/>
    <col min="4" max="4" width="19.26953125" bestFit="1" customWidth="1"/>
    <col min="5" max="5" width="18.54296875" bestFit="1" customWidth="1"/>
    <col min="6" max="6" width="9.453125" bestFit="1" customWidth="1"/>
    <col min="7" max="7" width="16.36328125" bestFit="1" customWidth="1"/>
    <col min="8" max="8" width="8.54296875" bestFit="1" customWidth="1"/>
    <col min="9" max="9" width="24.08984375" bestFit="1" customWidth="1"/>
    <col min="10" max="11" width="23.26953125" bestFit="1" customWidth="1"/>
    <col min="12" max="12" width="19.6328125" bestFit="1" customWidth="1"/>
    <col min="13" max="14" width="21.453125" bestFit="1" customWidth="1"/>
  </cols>
  <sheetData>
    <row r="1" spans="1:15" ht="15" x14ac:dyDescent="0.35">
      <c r="A1" s="25" t="s">
        <v>18</v>
      </c>
      <c r="B1" s="25" t="s">
        <v>22</v>
      </c>
      <c r="C1" s="25" t="s">
        <v>23</v>
      </c>
      <c r="D1" s="25" t="s">
        <v>24</v>
      </c>
      <c r="E1" s="7" t="s">
        <v>16</v>
      </c>
      <c r="F1" s="7" t="s">
        <v>7</v>
      </c>
      <c r="G1" s="7" t="s">
        <v>15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14</v>
      </c>
      <c r="M1" s="7" t="s">
        <v>12</v>
      </c>
      <c r="N1" s="7" t="s">
        <v>13</v>
      </c>
      <c r="O1" s="26" t="s">
        <v>17</v>
      </c>
    </row>
    <row r="2" spans="1:15" x14ac:dyDescent="0.35">
      <c r="A2" s="1" t="s">
        <v>31</v>
      </c>
      <c r="B2" s="1" t="s">
        <v>25</v>
      </c>
      <c r="C2" s="1" t="s">
        <v>27</v>
      </c>
      <c r="D2" s="1">
        <v>9000</v>
      </c>
      <c r="E2" s="8"/>
      <c r="F2" s="8"/>
      <c r="G2" s="8"/>
      <c r="H2" s="8"/>
      <c r="I2" s="8"/>
      <c r="J2" s="8"/>
      <c r="K2" s="8">
        <v>1</v>
      </c>
      <c r="L2" s="8"/>
      <c r="M2" s="8"/>
      <c r="N2" s="8"/>
      <c r="O2" s="1">
        <f>SUM(E2:N2)</f>
        <v>1</v>
      </c>
    </row>
    <row r="3" spans="1:15" x14ac:dyDescent="0.35">
      <c r="A3" s="1" t="s">
        <v>32</v>
      </c>
      <c r="B3" s="1" t="s">
        <v>28</v>
      </c>
      <c r="C3" s="1" t="s">
        <v>27</v>
      </c>
      <c r="D3" s="1">
        <v>9000</v>
      </c>
      <c r="E3" s="8"/>
      <c r="F3" s="8">
        <v>1</v>
      </c>
      <c r="G3" s="8"/>
      <c r="H3" s="8">
        <v>2</v>
      </c>
      <c r="I3" s="8">
        <v>1</v>
      </c>
      <c r="J3" s="8"/>
      <c r="K3" s="8"/>
      <c r="L3" s="8"/>
      <c r="M3" s="8">
        <v>8</v>
      </c>
      <c r="N3" s="8"/>
      <c r="O3" s="1">
        <f>SUM(E3:N3)</f>
        <v>12</v>
      </c>
    </row>
    <row r="4" spans="1:15" x14ac:dyDescent="0.35">
      <c r="A4" s="1" t="s">
        <v>33</v>
      </c>
      <c r="B4" s="1" t="s">
        <v>29</v>
      </c>
      <c r="C4" s="1" t="s">
        <v>27</v>
      </c>
      <c r="D4" s="1">
        <v>9000</v>
      </c>
      <c r="E4" s="8"/>
      <c r="F4" s="8"/>
      <c r="G4" s="8"/>
      <c r="H4" s="8"/>
      <c r="I4" s="8">
        <v>1</v>
      </c>
      <c r="J4" s="8">
        <v>2</v>
      </c>
      <c r="K4" s="8"/>
      <c r="L4" s="8">
        <v>5</v>
      </c>
      <c r="M4" s="8"/>
      <c r="N4" s="8"/>
      <c r="O4" s="1">
        <f>SUM(E4:N4)</f>
        <v>8</v>
      </c>
    </row>
    <row r="5" spans="1:15" x14ac:dyDescent="0.35">
      <c r="A5" s="1" t="s">
        <v>34</v>
      </c>
      <c r="B5" s="1" t="s">
        <v>30</v>
      </c>
      <c r="C5" s="1" t="s">
        <v>27</v>
      </c>
      <c r="D5" s="1">
        <v>9000</v>
      </c>
      <c r="E5" s="8">
        <v>2</v>
      </c>
      <c r="F5" s="8">
        <v>3</v>
      </c>
      <c r="G5" s="8">
        <v>1</v>
      </c>
      <c r="H5" s="8">
        <v>10</v>
      </c>
      <c r="I5" s="8">
        <v>2</v>
      </c>
      <c r="J5" s="8">
        <v>1</v>
      </c>
      <c r="K5" s="8">
        <v>10</v>
      </c>
      <c r="L5" s="8">
        <v>6</v>
      </c>
      <c r="M5" s="8">
        <v>5</v>
      </c>
      <c r="N5" s="8">
        <v>5</v>
      </c>
      <c r="O5" s="1">
        <f>SUM(E5:N5)</f>
        <v>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H41"/>
  <sheetViews>
    <sheetView topLeftCell="A4" zoomScale="120" zoomScaleNormal="120" workbookViewId="0">
      <selection activeCell="F11" sqref="F11"/>
    </sheetView>
  </sheetViews>
  <sheetFormatPr baseColWidth="10" defaultRowHeight="14.5" x14ac:dyDescent="0.35"/>
  <cols>
    <col min="1" max="1" width="29.6328125" customWidth="1"/>
    <col min="2" max="2" width="12.6328125" customWidth="1"/>
    <col min="3" max="3" width="2.6328125" customWidth="1"/>
    <col min="4" max="4" width="12.6328125" customWidth="1"/>
    <col min="5" max="5" width="29.6328125" customWidth="1"/>
    <col min="6" max="6" width="19" bestFit="1" customWidth="1"/>
  </cols>
  <sheetData>
    <row r="1" spans="1:5" ht="15" customHeight="1" x14ac:dyDescent="0.35">
      <c r="C1" s="31"/>
      <c r="D1" s="31"/>
    </row>
    <row r="2" spans="1:5" ht="15.5" x14ac:dyDescent="0.35">
      <c r="A2" s="33" t="s">
        <v>1</v>
      </c>
      <c r="B2" s="32"/>
      <c r="C2" s="31"/>
      <c r="D2" s="31"/>
    </row>
    <row r="3" spans="1:5" ht="15.5" x14ac:dyDescent="0.35">
      <c r="A3" s="34"/>
      <c r="C3" s="31"/>
      <c r="D3" s="31"/>
    </row>
    <row r="4" spans="1:5" ht="15.5" x14ac:dyDescent="0.35">
      <c r="A4" s="34"/>
      <c r="C4" s="31"/>
      <c r="D4" s="31"/>
      <c r="E4" s="37" t="e">
        <f>VLOOKUP($C$18,Informations!$A$1:$O$5,ROW(Tarifs!A2),FALSE)</f>
        <v>#N/A</v>
      </c>
    </row>
    <row r="5" spans="1:5" ht="15.5" x14ac:dyDescent="0.35">
      <c r="A5" s="34"/>
      <c r="C5" s="31"/>
      <c r="D5" s="31"/>
      <c r="E5" s="38"/>
    </row>
    <row r="6" spans="1:5" ht="15.5" x14ac:dyDescent="0.35">
      <c r="A6" s="22" t="s">
        <v>2</v>
      </c>
      <c r="C6" s="31"/>
      <c r="D6" s="31"/>
      <c r="E6" s="35" t="e">
        <f>VLOOKUP($C$18,Informations!$A$1:$O$5,ROW(Tarifs!A3),FALSE)</f>
        <v>#N/A</v>
      </c>
    </row>
    <row r="7" spans="1:5" ht="15.5" x14ac:dyDescent="0.35">
      <c r="C7" s="14"/>
      <c r="D7" s="14"/>
      <c r="E7" s="36" t="e">
        <f>VLOOKUP($C$18,Informations!$A$1:$O$5,ROW(Tarifs!A4),FALSE)</f>
        <v>#N/A</v>
      </c>
    </row>
    <row r="8" spans="1:5" x14ac:dyDescent="0.35">
      <c r="D8" s="3"/>
    </row>
    <row r="9" spans="1:5" x14ac:dyDescent="0.35">
      <c r="D9" s="3"/>
    </row>
    <row r="10" spans="1:5" ht="15.5" x14ac:dyDescent="0.35">
      <c r="D10" s="3"/>
      <c r="E10" s="13"/>
    </row>
    <row r="11" spans="1:5" ht="20" x14ac:dyDescent="0.35">
      <c r="A11" s="4"/>
      <c r="B11" s="50" t="s">
        <v>3</v>
      </c>
      <c r="C11" s="50"/>
      <c r="D11" s="50"/>
      <c r="E11" s="45"/>
    </row>
    <row r="12" spans="1:5" ht="18" x14ac:dyDescent="0.35">
      <c r="A12" s="4"/>
      <c r="B12" s="51" t="s">
        <v>4</v>
      </c>
      <c r="C12" s="51"/>
      <c r="D12" s="51"/>
      <c r="E12" s="4"/>
    </row>
    <row r="13" spans="1:5" ht="15.5" x14ac:dyDescent="0.35">
      <c r="A13" s="4"/>
      <c r="B13" s="4"/>
      <c r="C13" s="4"/>
      <c r="D13" s="4"/>
      <c r="E13" s="4"/>
    </row>
    <row r="14" spans="1:5" ht="15.5" x14ac:dyDescent="0.35">
      <c r="A14" s="4"/>
      <c r="B14" s="4"/>
      <c r="C14" s="4"/>
      <c r="D14" s="4"/>
      <c r="E14" s="4"/>
    </row>
    <row r="15" spans="1:5" ht="15.5" x14ac:dyDescent="0.35">
      <c r="A15" s="4"/>
      <c r="B15" s="4"/>
      <c r="C15" s="4"/>
      <c r="D15" s="4"/>
      <c r="E15" s="4"/>
    </row>
    <row r="16" spans="1:5" ht="15.5" x14ac:dyDescent="0.35">
      <c r="A16" s="4"/>
      <c r="B16" s="4"/>
      <c r="C16" s="4"/>
      <c r="D16" s="4"/>
      <c r="E16" s="4"/>
    </row>
    <row r="17" spans="1:8" ht="15.5" x14ac:dyDescent="0.35">
      <c r="A17" s="4"/>
      <c r="B17" s="4"/>
      <c r="C17" s="4"/>
      <c r="D17" s="4"/>
      <c r="E17" s="4"/>
    </row>
    <row r="18" spans="1:8" ht="15.5" customHeight="1" x14ac:dyDescent="0.35">
      <c r="A18" s="49" t="s">
        <v>21</v>
      </c>
      <c r="B18" s="49"/>
      <c r="C18" s="46"/>
      <c r="D18" s="46"/>
      <c r="E18" s="46"/>
    </row>
    <row r="19" spans="1:8" ht="15.5" x14ac:dyDescent="0.35">
      <c r="A19" s="5"/>
      <c r="B19" s="5"/>
      <c r="C19" s="5"/>
      <c r="D19" s="4"/>
      <c r="E19" s="4"/>
    </row>
    <row r="20" spans="1:8" ht="15.5" x14ac:dyDescent="0.35">
      <c r="A20" s="5"/>
      <c r="B20" s="5"/>
      <c r="C20" s="5"/>
      <c r="D20" s="4"/>
      <c r="E20" s="4"/>
    </row>
    <row r="21" spans="1:8" ht="16" thickBot="1" x14ac:dyDescent="0.4">
      <c r="A21" s="5"/>
      <c r="B21" s="5"/>
      <c r="C21" s="5"/>
      <c r="D21" s="4"/>
      <c r="E21" s="4"/>
    </row>
    <row r="22" spans="1:8" ht="15.5" x14ac:dyDescent="0.35">
      <c r="A22" s="15" t="e">
        <f>IF(VLOOKUP($C$18,Informations!$A$1:$N$5,ROW(Tarifs!A5),FALSE)=0,"",VLOOKUP("Clients",Informations!$A$1:$O$5,ROW(Tarifs!A5),FALSE))</f>
        <v>#N/A</v>
      </c>
      <c r="B22" s="16" t="e">
        <f>IF(ISBLANK(VLOOKUP($C$18,Informations!$A$1:$N$5,ROW(Tarifs!A5),FALSE)),"",VLOOKUP($C$18,Informations!$A$1:$N$5,ROW(Tarifs!A5),FALSE))</f>
        <v>#N/A</v>
      </c>
      <c r="C22" s="17" t="e">
        <f>IF(B22="","","x")</f>
        <v>#N/A</v>
      </c>
      <c r="D22" s="18" t="str">
        <f>IF(ISNA(VLOOKUP(A22,Tarifs!A2:B11,2,FALSE)),"",VLOOKUP(A22,Tarifs!A2:B11,2,FALSE))</f>
        <v/>
      </c>
      <c r="E22" s="19" t="e">
        <f>IF(B22="","",B22*D22)</f>
        <v>#N/A</v>
      </c>
      <c r="F22" s="4"/>
    </row>
    <row r="23" spans="1:8" ht="15.5" x14ac:dyDescent="0.35">
      <c r="A23" s="20" t="e">
        <f>IF(VLOOKUP($C$18,Informations!$A$1:$N$5,ROW(Tarifs!A6),FALSE)=0,"",VLOOKUP("Clients",Informations!$A$1:$O$5,ROW(Tarifs!A6),FALSE))</f>
        <v>#N/A</v>
      </c>
      <c r="B23" s="21" t="e">
        <f>IF(ISBLANK(VLOOKUP($C$18,Informations!$A$1:$N$5,ROW(Tarifs!A6),FALSE)),"",VLOOKUP($C$18,Informations!$A$1:$N$5,ROW(Tarifs!A6),FALSE))</f>
        <v>#N/A</v>
      </c>
      <c r="C23" s="22" t="e">
        <f t="shared" ref="C23:C31" si="0">IF(B23="","","x")</f>
        <v>#N/A</v>
      </c>
      <c r="D23" s="23" t="str">
        <f>IF(ISNA(VLOOKUP(A23,Tarifs!A3:B12,2,FALSE)),"",VLOOKUP(A23,Tarifs!A3:B12,2,FALSE))</f>
        <v/>
      </c>
      <c r="E23" s="24" t="e">
        <f t="shared" ref="E23:E31" si="1">IF(B23="","",B23*D23)</f>
        <v>#N/A</v>
      </c>
      <c r="F23" s="4"/>
    </row>
    <row r="24" spans="1:8" ht="15.5" x14ac:dyDescent="0.35">
      <c r="A24" s="20" t="e">
        <f>IF(VLOOKUP($C$18,Informations!$A$1:$N$5,ROW(Tarifs!A7),FALSE)=0,"",VLOOKUP("Clients",Informations!$A$1:$O$5,ROW(Tarifs!A7),FALSE))</f>
        <v>#N/A</v>
      </c>
      <c r="B24" s="21" t="e">
        <f>IF(ISBLANK(VLOOKUP($C$18,Informations!$A$1:$N$5,ROW(Tarifs!A7),FALSE)),"",VLOOKUP($C$18,Informations!$A$1:$N$5,ROW(Tarifs!A7),FALSE))</f>
        <v>#N/A</v>
      </c>
      <c r="C24" s="22" t="e">
        <f t="shared" si="0"/>
        <v>#N/A</v>
      </c>
      <c r="D24" s="23" t="str">
        <f>IF(ISNA(VLOOKUP(A24,Tarifs!A4:B13,2,FALSE)),"",VLOOKUP(A24,Tarifs!A4:B13,2,FALSE))</f>
        <v/>
      </c>
      <c r="E24" s="24" t="e">
        <f t="shared" si="1"/>
        <v>#N/A</v>
      </c>
      <c r="F24" s="4"/>
      <c r="H24" s="4"/>
    </row>
    <row r="25" spans="1:8" ht="15.5" x14ac:dyDescent="0.35">
      <c r="A25" s="20" t="e">
        <f>IF(VLOOKUP($C$18,Informations!$A$1:$N$5,ROW(Tarifs!A8),FALSE)=0,"",VLOOKUP("Clients",Informations!$A$1:$O$5,ROW(Tarifs!A8),FALSE))</f>
        <v>#N/A</v>
      </c>
      <c r="B25" s="21" t="e">
        <f>IF(ISBLANK(VLOOKUP($C$18,Informations!$A$1:$N$5,ROW(Tarifs!A8),FALSE)),"",VLOOKUP($C$18,Informations!$A$1:$N$5,ROW(Tarifs!A8),FALSE))</f>
        <v>#N/A</v>
      </c>
      <c r="C25" s="22" t="e">
        <f t="shared" si="0"/>
        <v>#N/A</v>
      </c>
      <c r="D25" s="23" t="str">
        <f>IF(ISNA(VLOOKUP(A25,Tarifs!A5:B14,2,FALSE)),"",VLOOKUP(A25,Tarifs!A5:B14,2,FALSE))</f>
        <v/>
      </c>
      <c r="E25" s="24" t="e">
        <f t="shared" si="1"/>
        <v>#N/A</v>
      </c>
      <c r="F25" s="4"/>
    </row>
    <row r="26" spans="1:8" ht="15.5" x14ac:dyDescent="0.35">
      <c r="A26" s="20" t="e">
        <f>IF(VLOOKUP($C$18,Informations!$A$1:$N$5,ROW(Tarifs!A9),FALSE)=0,"",VLOOKUP("Clients",Informations!$A$1:$O$5,ROW(Tarifs!A9),FALSE))</f>
        <v>#N/A</v>
      </c>
      <c r="B26" s="21" t="e">
        <f>IF(ISBLANK(VLOOKUP($C$18,Informations!$A$1:$N$5,ROW(Tarifs!A9),FALSE)),"",VLOOKUP($C$18,Informations!$A$1:$N$5,ROW(Tarifs!A9),FALSE))</f>
        <v>#N/A</v>
      </c>
      <c r="C26" s="22" t="e">
        <f t="shared" si="0"/>
        <v>#N/A</v>
      </c>
      <c r="D26" s="23" t="str">
        <f>IF(ISNA(VLOOKUP(A26,Tarifs!A6:B15,2,FALSE)),"",VLOOKUP(A26,Tarifs!A6:B15,2,FALSE))</f>
        <v/>
      </c>
      <c r="E26" s="24" t="e">
        <f t="shared" si="1"/>
        <v>#N/A</v>
      </c>
      <c r="F26" s="4"/>
    </row>
    <row r="27" spans="1:8" ht="15.5" x14ac:dyDescent="0.35">
      <c r="A27" s="20" t="e">
        <f>IF(VLOOKUP($C$18,Informations!$A$1:$N$5,ROW(Tarifs!A10),FALSE)=0,"",VLOOKUP("Clients",Informations!$A$1:$O$5,ROW(Tarifs!A10),FALSE))</f>
        <v>#N/A</v>
      </c>
      <c r="B27" s="21" t="e">
        <f>IF(ISBLANK(VLOOKUP($C$18,Informations!$A$1:$N$5,ROW(Tarifs!A10),FALSE)),"",VLOOKUP($C$18,Informations!$A$1:$N$5,ROW(Tarifs!A10),FALSE))</f>
        <v>#N/A</v>
      </c>
      <c r="C27" s="22" t="e">
        <f t="shared" si="0"/>
        <v>#N/A</v>
      </c>
      <c r="D27" s="23" t="str">
        <f>IF(ISNA(VLOOKUP(A27,Tarifs!A7:B16,2,FALSE)),"",VLOOKUP(A27,Tarifs!A7:B16,2,FALSE))</f>
        <v/>
      </c>
      <c r="E27" s="24" t="e">
        <f t="shared" si="1"/>
        <v>#N/A</v>
      </c>
      <c r="F27" s="4"/>
      <c r="G27" s="4"/>
    </row>
    <row r="28" spans="1:8" ht="15.5" x14ac:dyDescent="0.35">
      <c r="A28" s="20" t="e">
        <f>IF(VLOOKUP($C$18,Informations!$A$1:$N$5,ROW(Tarifs!A11),FALSE)=0,"",VLOOKUP("Clients",Informations!$A$1:$O$5,ROW(Tarifs!A11),FALSE))</f>
        <v>#N/A</v>
      </c>
      <c r="B28" s="21" t="e">
        <f>IF(ISBLANK(VLOOKUP($C$18,Informations!$A$1:$N$5,ROW(Tarifs!A11),FALSE)),"",VLOOKUP($C$18,Informations!$A$1:$N$5,ROW(Tarifs!A11),FALSE))</f>
        <v>#N/A</v>
      </c>
      <c r="C28" s="22" t="e">
        <f t="shared" si="0"/>
        <v>#N/A</v>
      </c>
      <c r="D28" s="23" t="str">
        <f>IF(ISNA(VLOOKUP(A28,Tarifs!A8:B17,2,FALSE)),"",VLOOKUP(A28,Tarifs!A8:B17,2,FALSE))</f>
        <v/>
      </c>
      <c r="E28" s="24" t="e">
        <f t="shared" si="1"/>
        <v>#N/A</v>
      </c>
      <c r="F28" s="4"/>
      <c r="G28" s="4"/>
    </row>
    <row r="29" spans="1:8" ht="15.5" x14ac:dyDescent="0.35">
      <c r="A29" s="20" t="e">
        <f>IF(VLOOKUP($C$18,Informations!$A$1:$N$5,ROW(Tarifs!A12),FALSE)=0,"",VLOOKUP("Clients",Informations!$A$1:$O$5,ROW(Tarifs!A12),FALSE))</f>
        <v>#N/A</v>
      </c>
      <c r="B29" s="21" t="e">
        <f>IF(ISBLANK(VLOOKUP($C$18,Informations!$A$1:$N$5,ROW(Tarifs!A12),FALSE)),"",VLOOKUP($C$18,Informations!$A$1:$N$5,ROW(Tarifs!A12),FALSE))</f>
        <v>#N/A</v>
      </c>
      <c r="C29" s="22" t="e">
        <f t="shared" si="0"/>
        <v>#N/A</v>
      </c>
      <c r="D29" s="23" t="str">
        <f>IF(ISNA(VLOOKUP(A29,Tarifs!A9:B18,2,FALSE)),"",VLOOKUP(A29,Tarifs!A9:B18,2,FALSE))</f>
        <v/>
      </c>
      <c r="E29" s="24" t="e">
        <f t="shared" si="1"/>
        <v>#N/A</v>
      </c>
      <c r="F29" s="4"/>
      <c r="G29" s="4"/>
    </row>
    <row r="30" spans="1:8" ht="15.5" x14ac:dyDescent="0.35">
      <c r="A30" s="20" t="e">
        <f>IF(VLOOKUP($C$18,Informations!$A$1:$N$5,ROW(Tarifs!A13),FALSE)=0,"",VLOOKUP("Clients",Informations!$A$1:$O$5,ROW(Tarifs!A13),FALSE))</f>
        <v>#N/A</v>
      </c>
      <c r="B30" s="21" t="e">
        <f>IF(ISBLANK(VLOOKUP($C$18,Informations!$A$1:$N$5,ROW(Tarifs!A13),FALSE)),"",VLOOKUP($C$18,Informations!$A$1:$N$5,ROW(Tarifs!A13),FALSE))</f>
        <v>#N/A</v>
      </c>
      <c r="C30" s="22" t="e">
        <f t="shared" si="0"/>
        <v>#N/A</v>
      </c>
      <c r="D30" s="23" t="str">
        <f>IF(ISNA(VLOOKUP(A30,Tarifs!A10:B19,2,FALSE)),"",VLOOKUP(A30,Tarifs!A10:B19,2,FALSE))</f>
        <v/>
      </c>
      <c r="E30" s="24" t="e">
        <f t="shared" si="1"/>
        <v>#N/A</v>
      </c>
      <c r="F30" s="4"/>
      <c r="G30" s="4"/>
    </row>
    <row r="31" spans="1:8" ht="16" thickBot="1" x14ac:dyDescent="0.4">
      <c r="A31" s="40" t="e">
        <f>IF(VLOOKUP($C$18,Informations!$A$1:$N$5,ROW(Tarifs!A14),FALSE)=0,"",VLOOKUP("Clients",Informations!$A$1:$O$5,ROW(Tarifs!A14),FALSE))</f>
        <v>#N/A</v>
      </c>
      <c r="B31" s="41" t="e">
        <f>IF(ISBLANK(VLOOKUP($C$18,Informations!$A$1:$N$5,ROW(Tarifs!A14),FALSE)),"",VLOOKUP($C$18,Informations!$A$1:$N$5,ROW(Tarifs!A14),FALSE))</f>
        <v>#N/A</v>
      </c>
      <c r="C31" s="42" t="e">
        <f t="shared" si="0"/>
        <v>#N/A</v>
      </c>
      <c r="D31" s="43" t="str">
        <f>IF(ISNA(VLOOKUP(A31,Tarifs!A11:B20,2,FALSE)),"",VLOOKUP(A31,Tarifs!A11:B20,2,FALSE))</f>
        <v/>
      </c>
      <c r="E31" s="44" t="e">
        <f t="shared" si="1"/>
        <v>#N/A</v>
      </c>
      <c r="F31" s="4"/>
      <c r="G31" s="4"/>
    </row>
    <row r="32" spans="1:8" ht="18" thickBot="1" x14ac:dyDescent="0.4">
      <c r="A32" s="27" t="s">
        <v>17</v>
      </c>
      <c r="B32" s="28"/>
      <c r="C32" s="28"/>
      <c r="D32" s="29" t="str">
        <f>IF(ISNA(VLOOKUP(A32,Tarifs!A12:B21,2,FALSE)),"",VLOOKUP(A32,Tarifs!A12:B21,2,FALSE))</f>
        <v/>
      </c>
      <c r="E32" s="30" t="e">
        <f>SUM(E22:E31)</f>
        <v>#N/A</v>
      </c>
      <c r="F32" s="4"/>
      <c r="G32" s="4"/>
    </row>
    <row r="33" spans="1:5" ht="15.5" x14ac:dyDescent="0.35">
      <c r="A33" s="5"/>
      <c r="B33" s="5"/>
      <c r="C33" s="5"/>
      <c r="D33" s="4"/>
      <c r="E33" s="4"/>
    </row>
    <row r="34" spans="1:5" ht="15.5" x14ac:dyDescent="0.35">
      <c r="E34" s="4"/>
    </row>
    <row r="35" spans="1:5" ht="15.5" x14ac:dyDescent="0.35">
      <c r="A35" s="5"/>
      <c r="B35" s="5"/>
      <c r="C35" s="5"/>
      <c r="D35" s="4"/>
      <c r="E35" s="4"/>
    </row>
    <row r="36" spans="1:5" ht="15.5" x14ac:dyDescent="0.35">
      <c r="A36" s="5"/>
      <c r="B36" s="5"/>
      <c r="C36" s="5"/>
      <c r="D36" s="4"/>
      <c r="E36" s="4"/>
    </row>
    <row r="37" spans="1:5" ht="15.5" customHeight="1" x14ac:dyDescent="0.35">
      <c r="A37" s="11" t="s">
        <v>5</v>
      </c>
      <c r="B37" s="52" t="e">
        <f>[1]!ConvNumberLetter(E32,1,0)</f>
        <v>#VALUE!</v>
      </c>
      <c r="C37" s="52"/>
      <c r="D37" s="52"/>
      <c r="E37" s="52"/>
    </row>
    <row r="38" spans="1:5" ht="15.5" x14ac:dyDescent="0.35">
      <c r="A38" s="47" t="s">
        <v>26</v>
      </c>
      <c r="B38" s="47"/>
      <c r="C38" s="47"/>
      <c r="D38" s="39"/>
      <c r="E38" s="4"/>
    </row>
    <row r="39" spans="1:5" ht="15.5" customHeight="1" x14ac:dyDescent="0.35">
      <c r="A39" s="5"/>
      <c r="B39" s="5"/>
      <c r="C39" s="6"/>
      <c r="D39" s="10"/>
    </row>
    <row r="41" spans="1:5" x14ac:dyDescent="0.35">
      <c r="B41" s="48" t="s">
        <v>6</v>
      </c>
      <c r="C41" s="48"/>
      <c r="D41" s="48"/>
      <c r="E41" s="10">
        <f ca="1">TODAY()</f>
        <v>42407</v>
      </c>
    </row>
  </sheetData>
  <mergeCells count="6">
    <mergeCell ref="A38:C38"/>
    <mergeCell ref="B41:D41"/>
    <mergeCell ref="A18:B18"/>
    <mergeCell ref="B11:D11"/>
    <mergeCell ref="B12:D12"/>
    <mergeCell ref="B37:E3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&amp;CMila PLAZA - Psychomotricienne Diplômée d'Etat 
Membre d'une association de gestion agréée - Siret : 43982550600017</oddHeader>
    <oddFooter>&amp;CBilans psychomoteurs - Thérapie psychomotrice - Stimulations psychomotrices du jeune enfant -Psychomotricité et graphomotricité - Relaxation enfant, adolescent et adulte - Gériatrie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utton 8">
              <controlPr defaultSize="0" print="0" autoFill="0" autoPict="0" macro="[0]!Feuil3.conditions">
                <anchor moveWithCells="1" sizeWithCells="1">
                  <from>
                    <xdr:col>5</xdr:col>
                    <xdr:colOff>622300</xdr:colOff>
                    <xdr:row>2</xdr:row>
                    <xdr:rowOff>19050</xdr:rowOff>
                  </from>
                  <to>
                    <xdr:col>6</xdr:col>
                    <xdr:colOff>184150</xdr:colOff>
                    <xdr:row>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Macro1">
                <anchor moveWithCells="1" sizeWithCells="1">
                  <from>
                    <xdr:col>5</xdr:col>
                    <xdr:colOff>876300</xdr:colOff>
                    <xdr:row>13</xdr:row>
                    <xdr:rowOff>177800</xdr:rowOff>
                  </from>
                  <to>
                    <xdr:col>6</xdr:col>
                    <xdr:colOff>654050</xdr:colOff>
                    <xdr:row>16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11"/>
  <sheetViews>
    <sheetView workbookViewId="0">
      <selection activeCell="B18" sqref="B18"/>
    </sheetView>
  </sheetViews>
  <sheetFormatPr baseColWidth="10" defaultRowHeight="14.5" x14ac:dyDescent="0.35"/>
  <cols>
    <col min="1" max="1" width="24.08984375" bestFit="1" customWidth="1"/>
  </cols>
  <sheetData>
    <row r="1" spans="1:2" x14ac:dyDescent="0.35">
      <c r="A1" s="53" t="s">
        <v>0</v>
      </c>
      <c r="B1" s="53"/>
    </row>
    <row r="2" spans="1:2" ht="15" x14ac:dyDescent="0.35">
      <c r="A2" s="7" t="s">
        <v>16</v>
      </c>
      <c r="B2" s="9">
        <v>160</v>
      </c>
    </row>
    <row r="3" spans="1:2" ht="15" x14ac:dyDescent="0.35">
      <c r="A3" s="7" t="s">
        <v>7</v>
      </c>
      <c r="B3" s="9">
        <v>56</v>
      </c>
    </row>
    <row r="4" spans="1:2" ht="15" x14ac:dyDescent="0.35">
      <c r="A4" s="7" t="s">
        <v>15</v>
      </c>
      <c r="B4" s="9">
        <v>56</v>
      </c>
    </row>
    <row r="5" spans="1:2" ht="15" x14ac:dyDescent="0.35">
      <c r="A5" s="7" t="s">
        <v>8</v>
      </c>
      <c r="B5" s="9">
        <v>56</v>
      </c>
    </row>
    <row r="6" spans="1:2" ht="15" x14ac:dyDescent="0.35">
      <c r="A6" s="7" t="s">
        <v>9</v>
      </c>
      <c r="B6" s="9">
        <v>56</v>
      </c>
    </row>
    <row r="7" spans="1:2" ht="15" x14ac:dyDescent="0.35">
      <c r="A7" s="7" t="s">
        <v>10</v>
      </c>
      <c r="B7" s="9">
        <v>42</v>
      </c>
    </row>
    <row r="8" spans="1:2" ht="15" x14ac:dyDescent="0.35">
      <c r="A8" s="7" t="s">
        <v>11</v>
      </c>
      <c r="B8" s="9">
        <v>28</v>
      </c>
    </row>
    <row r="9" spans="1:2" ht="15" x14ac:dyDescent="0.35">
      <c r="A9" s="7" t="s">
        <v>14</v>
      </c>
      <c r="B9" s="9">
        <v>42</v>
      </c>
    </row>
    <row r="10" spans="1:2" ht="15" x14ac:dyDescent="0.35">
      <c r="A10" s="7" t="s">
        <v>12</v>
      </c>
      <c r="B10" s="9">
        <v>64</v>
      </c>
    </row>
    <row r="11" spans="1:2" ht="15" x14ac:dyDescent="0.35">
      <c r="A11" s="7" t="s">
        <v>13</v>
      </c>
      <c r="B11" s="9">
        <v>74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13"/>
  <sheetViews>
    <sheetView workbookViewId="0">
      <selection activeCell="A21" sqref="A21"/>
    </sheetView>
  </sheetViews>
  <sheetFormatPr baseColWidth="10" defaultRowHeight="14.5" x14ac:dyDescent="0.35"/>
  <cols>
    <col min="1" max="1" width="17.90625" bestFit="1" customWidth="1"/>
    <col min="2" max="2" width="18.6328125" bestFit="1" customWidth="1"/>
    <col min="3" max="3" width="9.36328125" bestFit="1" customWidth="1"/>
    <col min="4" max="4" width="16.26953125" bestFit="1" customWidth="1"/>
    <col min="5" max="5" width="8.7265625" bestFit="1" customWidth="1"/>
    <col min="6" max="6" width="24.26953125" bestFit="1" customWidth="1"/>
    <col min="7" max="8" width="23.453125" bestFit="1" customWidth="1"/>
    <col min="9" max="9" width="19.36328125" bestFit="1" customWidth="1"/>
    <col min="10" max="11" width="21.6328125" bestFit="1" customWidth="1"/>
  </cols>
  <sheetData>
    <row r="1" spans="1:11" ht="15" thickBot="1" x14ac:dyDescent="0.4">
      <c r="A1" s="12" t="s">
        <v>19</v>
      </c>
    </row>
    <row r="2" spans="1:11" ht="15" x14ac:dyDescent="0.35">
      <c r="A2" s="2" t="s">
        <v>18</v>
      </c>
      <c r="B2" s="7" t="s">
        <v>16</v>
      </c>
      <c r="C2" s="7" t="s">
        <v>7</v>
      </c>
      <c r="D2" s="7" t="s">
        <v>15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14</v>
      </c>
      <c r="J2" s="7" t="s">
        <v>12</v>
      </c>
      <c r="K2" s="7" t="s">
        <v>13</v>
      </c>
    </row>
    <row r="3" spans="1:11" x14ac:dyDescent="0.35">
      <c r="A3" s="1"/>
      <c r="B3" s="8">
        <v>2</v>
      </c>
      <c r="C3" s="8"/>
      <c r="D3" s="8"/>
      <c r="E3" s="8"/>
      <c r="F3" s="8">
        <v>1</v>
      </c>
      <c r="G3" s="8">
        <v>5</v>
      </c>
      <c r="H3" s="8"/>
      <c r="I3" s="8"/>
      <c r="J3" s="8"/>
      <c r="K3" s="8">
        <v>5</v>
      </c>
    </row>
    <row r="4" spans="1:11" x14ac:dyDescent="0.35">
      <c r="A4" s="1"/>
      <c r="B4" s="8"/>
      <c r="C4" s="8">
        <v>1</v>
      </c>
      <c r="D4" s="8"/>
      <c r="E4" s="8">
        <v>2</v>
      </c>
      <c r="F4" s="8">
        <v>1</v>
      </c>
      <c r="G4" s="8"/>
      <c r="H4" s="8"/>
      <c r="I4" s="8"/>
      <c r="J4" s="8">
        <v>8</v>
      </c>
      <c r="K4" s="8"/>
    </row>
    <row r="5" spans="1:11" x14ac:dyDescent="0.35">
      <c r="A5" s="1"/>
      <c r="B5" s="8"/>
      <c r="C5" s="8"/>
      <c r="D5" s="8"/>
      <c r="E5" s="8"/>
      <c r="F5" s="8">
        <v>1</v>
      </c>
      <c r="G5" s="8">
        <v>2</v>
      </c>
      <c r="H5" s="8"/>
      <c r="I5" s="8">
        <v>5</v>
      </c>
      <c r="J5" s="8"/>
      <c r="K5" s="8"/>
    </row>
    <row r="6" spans="1:11" x14ac:dyDescent="0.35">
      <c r="A6" s="1"/>
      <c r="B6" s="8">
        <v>1</v>
      </c>
      <c r="C6" s="8"/>
      <c r="D6" s="8"/>
      <c r="E6" s="8"/>
      <c r="F6" s="8">
        <v>1</v>
      </c>
      <c r="G6" s="8"/>
      <c r="H6" s="8"/>
      <c r="I6" s="8">
        <v>6</v>
      </c>
      <c r="J6" s="8"/>
      <c r="K6" s="8"/>
    </row>
    <row r="7" spans="1:11" ht="15" thickBot="1" x14ac:dyDescent="0.4"/>
    <row r="8" spans="1:11" ht="15" thickBot="1" x14ac:dyDescent="0.4">
      <c r="A8" s="12" t="s">
        <v>20</v>
      </c>
    </row>
    <row r="9" spans="1:11" ht="15" x14ac:dyDescent="0.35">
      <c r="A9" s="2" t="s">
        <v>18</v>
      </c>
      <c r="B9" s="7" t="s">
        <v>16</v>
      </c>
      <c r="C9" s="7" t="s">
        <v>7</v>
      </c>
      <c r="D9" s="7" t="s">
        <v>15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14</v>
      </c>
      <c r="J9" s="7" t="s">
        <v>12</v>
      </c>
      <c r="K9" s="7" t="s">
        <v>13</v>
      </c>
    </row>
    <row r="10" spans="1:11" x14ac:dyDescent="0.35">
      <c r="A10" s="1"/>
      <c r="B10" s="8"/>
      <c r="C10" s="8"/>
      <c r="D10" s="8">
        <v>2</v>
      </c>
      <c r="E10" s="8"/>
      <c r="F10" s="8">
        <v>1</v>
      </c>
      <c r="G10" s="8">
        <v>5</v>
      </c>
      <c r="H10" s="8"/>
      <c r="I10" s="8"/>
      <c r="J10" s="8">
        <v>6</v>
      </c>
      <c r="K10" s="8">
        <v>5</v>
      </c>
    </row>
    <row r="11" spans="1:11" x14ac:dyDescent="0.35">
      <c r="A11" s="1"/>
      <c r="B11" s="8">
        <v>3</v>
      </c>
      <c r="C11" s="8">
        <v>1</v>
      </c>
      <c r="D11" s="8"/>
      <c r="E11" s="8">
        <v>2</v>
      </c>
      <c r="F11" s="8">
        <v>1</v>
      </c>
      <c r="G11" s="8"/>
      <c r="H11" s="8">
        <v>6</v>
      </c>
      <c r="I11" s="8"/>
      <c r="J11" s="8">
        <v>6</v>
      </c>
      <c r="K11" s="8"/>
    </row>
    <row r="12" spans="1:11" x14ac:dyDescent="0.35">
      <c r="A12" s="1"/>
      <c r="B12" s="8"/>
      <c r="C12" s="8">
        <v>2</v>
      </c>
      <c r="D12" s="8"/>
      <c r="E12" s="8">
        <v>3</v>
      </c>
      <c r="F12" s="8">
        <v>1</v>
      </c>
      <c r="G12" s="8">
        <v>2</v>
      </c>
      <c r="H12" s="8"/>
      <c r="I12" s="8">
        <v>5</v>
      </c>
      <c r="J12" s="8">
        <v>3</v>
      </c>
      <c r="K12" s="8"/>
    </row>
    <row r="13" spans="1:11" x14ac:dyDescent="0.35">
      <c r="A13" s="1"/>
      <c r="B13" s="8">
        <v>1</v>
      </c>
      <c r="C13" s="8"/>
      <c r="D13" s="8"/>
      <c r="E13" s="8"/>
      <c r="F13" s="8">
        <v>1</v>
      </c>
      <c r="G13" s="8"/>
      <c r="H13" s="8"/>
      <c r="I13" s="8">
        <v>6</v>
      </c>
      <c r="J13" s="8"/>
      <c r="K13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Informations</vt:lpstr>
      <vt:lpstr>Facture</vt:lpstr>
      <vt:lpstr>Tarifs</vt:lpstr>
      <vt:lpstr>Historique 2016</vt:lpstr>
      <vt:lpstr>Facture!Zone_d_impression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Gropallo</dc:creator>
  <cp:lastModifiedBy>Adrien Gropallo</cp:lastModifiedBy>
  <cp:lastPrinted>2016-02-06T23:33:34Z</cp:lastPrinted>
  <dcterms:created xsi:type="dcterms:W3CDTF">2015-06-05T18:19:34Z</dcterms:created>
  <dcterms:modified xsi:type="dcterms:W3CDTF">2016-02-07T10:08:05Z</dcterms:modified>
</cp:coreProperties>
</file>