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2" windowWidth="22116" windowHeight="8472"/>
  </bookViews>
  <sheets>
    <sheet name="TCD" sheetId="3" r:id="rId1"/>
    <sheet name="BDD" sheetId="2" r:id="rId2"/>
  </sheets>
  <externalReferences>
    <externalReference r:id="rId3"/>
    <externalReference r:id="rId4"/>
  </externalReferences>
  <definedNames>
    <definedName name="_xlnm._FilterDatabase" localSheetId="1" hidden="1">BDD!$B$1:$H$7</definedName>
    <definedName name="Période">[2]Réf!$F$3:$F$14</definedName>
  </definedNames>
  <calcPr calcId="145621"/>
  <pivotCaches>
    <pivotCache cacheId="33" r:id="rId5"/>
  </pivotCaches>
</workbook>
</file>

<file path=xl/calcChain.xml><?xml version="1.0" encoding="utf-8"?>
<calcChain xmlns="http://schemas.openxmlformats.org/spreadsheetml/2006/main">
  <c r="P7" i="3" l="1"/>
  <c r="O7" i="3"/>
  <c r="N9" i="3"/>
  <c r="H8" i="3"/>
  <c r="L8" i="3" s="1"/>
  <c r="H9" i="3"/>
  <c r="L9" i="3" s="1"/>
  <c r="H7" i="3"/>
  <c r="K7" i="3" s="1"/>
  <c r="N7" i="3" s="1"/>
  <c r="N7" i="2" l="1"/>
  <c r="J8" i="3"/>
  <c r="I8" i="3"/>
  <c r="K8" i="3"/>
  <c r="K9" i="3"/>
  <c r="Q9" i="3" s="1"/>
  <c r="J7" i="3"/>
  <c r="L7" i="3"/>
  <c r="J9" i="3"/>
  <c r="I9" i="3"/>
  <c r="I7" i="3"/>
  <c r="Q7" i="3"/>
  <c r="N8" i="3"/>
  <c r="P9" i="3" l="1"/>
  <c r="O9" i="3"/>
  <c r="Q8" i="3"/>
  <c r="P8" i="3"/>
  <c r="O8" i="3"/>
</calcChain>
</file>

<file path=xl/sharedStrings.xml><?xml version="1.0" encoding="utf-8"?>
<sst xmlns="http://schemas.openxmlformats.org/spreadsheetml/2006/main" count="98" uniqueCount="36">
  <si>
    <t>AIA</t>
  </si>
  <si>
    <t>Somme de Nombre opération</t>
  </si>
  <si>
    <t>Période</t>
  </si>
  <si>
    <t>Données YTD fin d'année</t>
  </si>
  <si>
    <t>Données YTD fin (m)</t>
  </si>
  <si>
    <t>PRODUIT</t>
  </si>
  <si>
    <t>PRESTATION</t>
  </si>
  <si>
    <t>Forecast</t>
  </si>
  <si>
    <t>Réel</t>
  </si>
  <si>
    <t>Réel (2014)</t>
  </si>
  <si>
    <t>GP (2015)</t>
  </si>
  <si>
    <t>GP (m)</t>
  </si>
  <si>
    <t>Réel (m)</t>
  </si>
  <si>
    <t>80% x GP (m)</t>
  </si>
  <si>
    <t>R &gt; GP</t>
  </si>
  <si>
    <t>GP &gt; R &gt; (80%xGP)</t>
  </si>
  <si>
    <t>R &lt; (80% x GP)</t>
  </si>
  <si>
    <t>Total général</t>
  </si>
  <si>
    <t>ACTIVITE</t>
  </si>
  <si>
    <t>(Tous)</t>
  </si>
  <si>
    <t>Étiquettes de colonnes</t>
  </si>
  <si>
    <t>Étiquettes de lignes</t>
  </si>
  <si>
    <t>Nombre opération</t>
  </si>
  <si>
    <t>ABC</t>
  </si>
  <si>
    <t>XXX</t>
  </si>
  <si>
    <t>FFF</t>
  </si>
  <si>
    <t>ARBRE</t>
  </si>
  <si>
    <t>FEUILLE</t>
  </si>
  <si>
    <t>TERRE</t>
  </si>
  <si>
    <t>DECOUPE</t>
  </si>
  <si>
    <t>RECYLAGE</t>
  </si>
  <si>
    <t>TRAITEMENT</t>
  </si>
  <si>
    <t>STRASBOURG</t>
  </si>
  <si>
    <t>réel 2014</t>
  </si>
  <si>
    <t>GP2015</t>
  </si>
  <si>
    <t>Réel/Forecast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</si>
</sst>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1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FF00"/>
      <name val="Calibri"/>
      <family val="2"/>
      <scheme val="minor"/>
    </font>
    <font>
      <sz val="11"/>
      <color rgb="FF000000"/>
      <name val="Calibri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b/>
      <sz val="1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5"/>
        <bgColor indexed="64"/>
      </patternFill>
    </fill>
  </fills>
  <borders count="1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</borders>
  <cellStyleXfs count="9">
    <xf numFmtId="0" fontId="0" fillId="0" borderId="0"/>
    <xf numFmtId="0" fontId="5" fillId="0" borderId="0"/>
    <xf numFmtId="0" fontId="5" fillId="0" borderId="0"/>
    <xf numFmtId="0" fontId="5" fillId="0" borderId="0"/>
    <xf numFmtId="0" fontId="7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</cellStyleXfs>
  <cellXfs count="46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4" borderId="1" xfId="0" applyFill="1" applyBorder="1"/>
    <xf numFmtId="0" fontId="3" fillId="2" borderId="3" xfId="0" applyFont="1" applyFill="1" applyBorder="1" applyAlignment="1">
      <alignment horizontal="centerContinuous" vertical="center"/>
    </xf>
    <xf numFmtId="0" fontId="3" fillId="2" borderId="4" xfId="0" applyFont="1" applyFill="1" applyBorder="1" applyAlignment="1">
      <alignment horizontal="centerContinuous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3" fontId="0" fillId="6" borderId="6" xfId="0" applyNumberFormat="1" applyFill="1" applyBorder="1" applyAlignment="1">
      <alignment horizontal="center"/>
    </xf>
    <xf numFmtId="3" fontId="0" fillId="6" borderId="8" xfId="0" applyNumberFormat="1" applyFill="1" applyBorder="1" applyAlignment="1">
      <alignment horizontal="center"/>
    </xf>
    <xf numFmtId="3" fontId="0" fillId="0" borderId="0" xfId="0" applyNumberFormat="1"/>
    <xf numFmtId="0" fontId="0" fillId="0" borderId="0" xfId="0" applyAlignment="1">
      <alignment horizontal="left"/>
    </xf>
    <xf numFmtId="3" fontId="0" fillId="5" borderId="1" xfId="0" quotePrefix="1" applyNumberFormat="1" applyFill="1" applyBorder="1" applyAlignment="1">
      <alignment horizontal="center"/>
    </xf>
    <xf numFmtId="0" fontId="1" fillId="3" borderId="9" xfId="1" applyFont="1" applyFill="1" applyBorder="1" applyAlignment="1">
      <alignment horizontal="center" vertical="top"/>
    </xf>
    <xf numFmtId="0" fontId="1" fillId="3" borderId="9" xfId="1" applyFont="1" applyFill="1" applyBorder="1" applyAlignment="1">
      <alignment horizontal="center" vertical="top" wrapText="1"/>
    </xf>
    <xf numFmtId="0" fontId="0" fillId="0" borderId="0" xfId="0" applyFont="1"/>
    <xf numFmtId="0" fontId="6" fillId="7" borderId="9" xfId="1" applyFont="1" applyFill="1" applyBorder="1" applyAlignment="1">
      <alignment horizontal="left" vertical="center" wrapText="1"/>
    </xf>
    <xf numFmtId="0" fontId="6" fillId="7" borderId="9" xfId="1" applyFont="1" applyFill="1" applyBorder="1" applyAlignment="1">
      <alignment horizontal="left" vertical="center"/>
    </xf>
    <xf numFmtId="0" fontId="6" fillId="8" borderId="10" xfId="1" applyFont="1" applyFill="1" applyBorder="1" applyAlignment="1">
      <alignment horizontal="center" vertical="center"/>
    </xf>
    <xf numFmtId="17" fontId="6" fillId="8" borderId="10" xfId="1" applyNumberFormat="1" applyFont="1" applyFill="1" applyBorder="1" applyAlignment="1">
      <alignment horizontal="center" vertical="center"/>
    </xf>
    <xf numFmtId="0" fontId="8" fillId="9" borderId="0" xfId="1" applyFont="1" applyFill="1" applyAlignment="1">
      <alignment horizontal="left" vertical="center"/>
    </xf>
    <xf numFmtId="0" fontId="6" fillId="9" borderId="0" xfId="1" applyFont="1" applyFill="1" applyAlignment="1">
      <alignment horizontal="left" vertical="center"/>
    </xf>
    <xf numFmtId="0" fontId="0" fillId="0" borderId="0" xfId="0" pivotButton="1"/>
    <xf numFmtId="0" fontId="1" fillId="3" borderId="11" xfId="1" applyFont="1" applyFill="1" applyBorder="1" applyAlignment="1">
      <alignment horizontal="center" vertical="top" wrapText="1"/>
    </xf>
    <xf numFmtId="0" fontId="0" fillId="0" borderId="0" xfId="0" applyNumberFormat="1"/>
    <xf numFmtId="17" fontId="0" fillId="0" borderId="0" xfId="0" applyNumberFormat="1" applyAlignment="1">
      <alignment horizontal="center" vertical="center"/>
    </xf>
    <xf numFmtId="0" fontId="0" fillId="0" borderId="0" xfId="0" pivotButton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10" fillId="0" borderId="0" xfId="0" applyFont="1"/>
    <xf numFmtId="0" fontId="9" fillId="3" borderId="12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3" fontId="0" fillId="6" borderId="13" xfId="0" applyNumberFormat="1" applyFill="1" applyBorder="1" applyAlignment="1">
      <alignment horizontal="center"/>
    </xf>
    <xf numFmtId="3" fontId="0" fillId="6" borderId="14" xfId="0" applyNumberFormat="1" applyFill="1" applyBorder="1" applyAlignment="1">
      <alignment horizontal="center"/>
    </xf>
    <xf numFmtId="3" fontId="0" fillId="6" borderId="15" xfId="0" applyNumberFormat="1" applyFill="1" applyBorder="1" applyAlignment="1">
      <alignment horizontal="center"/>
    </xf>
    <xf numFmtId="3" fontId="0" fillId="6" borderId="16" xfId="0" applyNumberFormat="1" applyFill="1" applyBorder="1" applyAlignment="1">
      <alignment horizontal="center"/>
    </xf>
    <xf numFmtId="0" fontId="10" fillId="0" borderId="7" xfId="0" applyFont="1" applyBorder="1"/>
    <xf numFmtId="0" fontId="10" fillId="0" borderId="14" xfId="0" applyFont="1" applyBorder="1"/>
    <xf numFmtId="0" fontId="10" fillId="0" borderId="6" xfId="0" applyFont="1" applyBorder="1"/>
    <xf numFmtId="0" fontId="0" fillId="0" borderId="7" xfId="0" applyFont="1" applyBorder="1"/>
    <xf numFmtId="0" fontId="0" fillId="0" borderId="14" xfId="0" applyFont="1" applyBorder="1"/>
    <xf numFmtId="0" fontId="0" fillId="0" borderId="6" xfId="0" applyFont="1" applyBorder="1"/>
    <xf numFmtId="0" fontId="6" fillId="7" borderId="10" xfId="1" applyFont="1" applyFill="1" applyBorder="1" applyAlignment="1">
      <alignment horizontal="left" vertical="center"/>
    </xf>
    <xf numFmtId="0" fontId="6" fillId="7" borderId="10" xfId="1" applyFont="1" applyFill="1" applyBorder="1" applyAlignment="1">
      <alignment horizontal="left" vertical="center" wrapText="1"/>
    </xf>
  </cellXfs>
  <cellStyles count="9">
    <cellStyle name="Excel Built-in Normal" xfId="2"/>
    <cellStyle name="Excel Built-in Normal 2" xfId="7"/>
    <cellStyle name="Milliers 2" xfId="6"/>
    <cellStyle name="Normal" xfId="0" builtinId="0"/>
    <cellStyle name="Normal 2" xfId="4"/>
    <cellStyle name="Normal 2 2" xfId="8"/>
    <cellStyle name="Normal 3" xfId="1"/>
    <cellStyle name="Normal 4" xfId="3"/>
    <cellStyle name="Pourcentage 2" xfId="5"/>
  </cellStyles>
  <dxfs count="11">
    <dxf>
      <alignment horizontal="center"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</dxfs>
  <tableStyles count="0" defaultTableStyle="TableStyleMedium2" defaultPivotStyle="PivotStyleLight16"/>
  <colors>
    <mruColors>
      <color rgb="FFFF214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247650</xdr:colOff>
      <xdr:row>2</xdr:row>
      <xdr:rowOff>57150</xdr:rowOff>
    </xdr:from>
    <xdr:to>
      <xdr:col>17</xdr:col>
      <xdr:colOff>733425</xdr:colOff>
      <xdr:row>12</xdr:row>
      <xdr:rowOff>104775</xdr:rowOff>
    </xdr:to>
    <xdr:sp macro="" textlink="">
      <xdr:nvSpPr>
        <xdr:cNvPr id="2" name="Ellipse 1"/>
        <xdr:cNvSpPr/>
      </xdr:nvSpPr>
      <xdr:spPr>
        <a:xfrm>
          <a:off x="11401425" y="419100"/>
          <a:ext cx="5038725" cy="210502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11</xdr:col>
      <xdr:colOff>190501</xdr:colOff>
      <xdr:row>10</xdr:row>
      <xdr:rowOff>158451</xdr:rowOff>
    </xdr:from>
    <xdr:to>
      <xdr:col>13</xdr:col>
      <xdr:colOff>194979</xdr:colOff>
      <xdr:row>18</xdr:row>
      <xdr:rowOff>76200</xdr:rowOff>
    </xdr:to>
    <xdr:cxnSp macro="">
      <xdr:nvCxnSpPr>
        <xdr:cNvPr id="4" name="Connecteur droit avec flèche 3"/>
        <xdr:cNvCxnSpPr>
          <a:stCxn id="2" idx="3"/>
        </xdr:cNvCxnSpPr>
      </xdr:nvCxnSpPr>
      <xdr:spPr>
        <a:xfrm flipH="1">
          <a:off x="10553701" y="2215851"/>
          <a:ext cx="1585628" cy="1365549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447675</xdr:colOff>
      <xdr:row>18</xdr:row>
      <xdr:rowOff>66676</xdr:rowOff>
    </xdr:from>
    <xdr:to>
      <xdr:col>11</xdr:col>
      <xdr:colOff>209550</xdr:colOff>
      <xdr:row>22</xdr:row>
      <xdr:rowOff>85726</xdr:rowOff>
    </xdr:to>
    <xdr:sp macro="" textlink="">
      <xdr:nvSpPr>
        <xdr:cNvPr id="5" name="ZoneTexte 4"/>
        <xdr:cNvSpPr txBox="1"/>
      </xdr:nvSpPr>
      <xdr:spPr>
        <a:xfrm>
          <a:off x="7648575" y="3571876"/>
          <a:ext cx="2924175" cy="742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Est-il</a:t>
          </a:r>
          <a:r>
            <a:rPr lang="fr-FR" sz="1100" baseline="0"/>
            <a:t> possible de réaliser ces calculs directement dans le TCD ?</a:t>
          </a:r>
        </a:p>
        <a:p>
          <a:endParaRPr lang="fr-FR" sz="1100" baseline="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0</xdr:row>
          <xdr:rowOff>220980</xdr:rowOff>
        </xdr:from>
        <xdr:to>
          <xdr:col>9</xdr:col>
          <xdr:colOff>708660</xdr:colOff>
          <xdr:row>0</xdr:row>
          <xdr:rowOff>220980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fr-FR" sz="1100" b="0" i="0" u="none" strike="noStrike" baseline="0">
                  <a:solidFill>
                    <a:srgbClr val="000000"/>
                  </a:solidFill>
                  <a:latin typeface="Calibri"/>
                </a:rPr>
                <a:t>Import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CG\TdB%20COMEX\Construction%20nouveau%20TdB\Consolidation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CG\TdB%20COMEX\Construction%20nouveau%20TdB\Base%20de%20donn&#233;es%20PRODUCTIO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"/>
      <sheetName val="BR"/>
      <sheetName val="BX"/>
      <sheetName val="CF"/>
      <sheetName val="CP"/>
      <sheetName val="TCD"/>
      <sheetName val="BDD"/>
      <sheetName val="Réf"/>
      <sheetName val="Conso Réel+Forecast"/>
      <sheetName val="Réalisation (original)"/>
      <sheetName val="Prévision (original)"/>
      <sheetName val="Réalisation trié"/>
      <sheetName val="Prévision trié"/>
    </sheetNames>
    <sheetDataSet>
      <sheetData sheetId="0"/>
      <sheetData sheetId="1"/>
      <sheetData sheetId="2"/>
      <sheetData sheetId="3"/>
      <sheetData sheetId="4"/>
      <sheetData sheetId="5">
        <row r="8">
          <cell r="S8" t="str">
            <v>R &gt; GP</v>
          </cell>
          <cell r="T8" t="str">
            <v>GP &gt; R &gt; (80%xGP)</v>
          </cell>
          <cell r="U8" t="str">
            <v>R &lt; (80% x GP)</v>
          </cell>
        </row>
        <row r="9">
          <cell r="K9" t="str">
            <v>3S / Fabrication</v>
          </cell>
          <cell r="N9">
            <v>74</v>
          </cell>
          <cell r="S9">
            <v>117</v>
          </cell>
          <cell r="T9" t="b">
            <v>0</v>
          </cell>
          <cell r="U9" t="b">
            <v>0</v>
          </cell>
        </row>
        <row r="10">
          <cell r="K10" t="str">
            <v>3S / Maintenance</v>
          </cell>
          <cell r="N10">
            <v>1699</v>
          </cell>
          <cell r="S10" t="b">
            <v>0</v>
          </cell>
          <cell r="T10">
            <v>1506</v>
          </cell>
          <cell r="U10" t="b">
            <v>0</v>
          </cell>
        </row>
        <row r="11">
          <cell r="K11" t="str">
            <v>Autres / Fabrication</v>
          </cell>
          <cell r="N11">
            <v>0</v>
          </cell>
          <cell r="S11">
            <v>0</v>
          </cell>
          <cell r="T11" t="b">
            <v>0</v>
          </cell>
          <cell r="U11" t="b">
            <v>0</v>
          </cell>
        </row>
        <row r="12">
          <cell r="K12" t="str">
            <v>Autres / Fabrication ARMAS</v>
          </cell>
          <cell r="N12">
            <v>46</v>
          </cell>
          <cell r="S12">
            <v>47</v>
          </cell>
          <cell r="T12" t="b">
            <v>0</v>
          </cell>
          <cell r="U12" t="b">
            <v>0</v>
          </cell>
        </row>
        <row r="13">
          <cell r="K13" t="str">
            <v>Autres / Maintenance</v>
          </cell>
          <cell r="N13">
            <v>340</v>
          </cell>
          <cell r="S13">
            <v>360</v>
          </cell>
          <cell r="T13" t="b">
            <v>0</v>
          </cell>
          <cell r="U13" t="b">
            <v>0</v>
          </cell>
        </row>
        <row r="14">
          <cell r="K14" t="str">
            <v>Environnement aéro / ???</v>
          </cell>
          <cell r="N14">
            <v>0</v>
          </cell>
          <cell r="S14">
            <v>0</v>
          </cell>
          <cell r="T14" t="b">
            <v>0</v>
          </cell>
          <cell r="U14" t="b">
            <v>0</v>
          </cell>
        </row>
        <row r="15">
          <cell r="K15" t="str">
            <v>Environnement aéro / Autres</v>
          </cell>
          <cell r="N15">
            <v>80</v>
          </cell>
          <cell r="S15" t="b">
            <v>0</v>
          </cell>
          <cell r="T15" t="b">
            <v>0</v>
          </cell>
          <cell r="U15">
            <v>61</v>
          </cell>
        </row>
        <row r="16">
          <cell r="K16" t="str">
            <v>Métrologie / Etalonnage</v>
          </cell>
          <cell r="N16">
            <v>17194</v>
          </cell>
          <cell r="S16" t="b">
            <v>0</v>
          </cell>
          <cell r="T16">
            <v>16694</v>
          </cell>
          <cell r="U16" t="b">
            <v>0</v>
          </cell>
        </row>
        <row r="17">
          <cell r="K17" t="str">
            <v>SIC / Maintenance</v>
          </cell>
          <cell r="N17">
            <v>686</v>
          </cell>
          <cell r="S17">
            <v>694</v>
          </cell>
          <cell r="T17" t="b">
            <v>0</v>
          </cell>
          <cell r="U17" t="b">
            <v>0</v>
          </cell>
        </row>
        <row r="18">
          <cell r="K18" t="str">
            <v>Sièges éjectables / Maintenance</v>
          </cell>
          <cell r="N18">
            <v>170</v>
          </cell>
          <cell r="S18">
            <v>170</v>
          </cell>
          <cell r="T18" t="b">
            <v>0</v>
          </cell>
          <cell r="U18" t="b">
            <v>0</v>
          </cell>
        </row>
        <row r="36">
          <cell r="S36" t="str">
            <v>R &gt; GP</v>
          </cell>
          <cell r="T36" t="str">
            <v>GP &gt; R &gt; (80%xGP)</v>
          </cell>
          <cell r="U36" t="str">
            <v>R &lt; (80% x GP)</v>
          </cell>
        </row>
        <row r="37">
          <cell r="B37" t="str">
            <v>ALOUETTE 3</v>
          </cell>
          <cell r="J37" t="str">
            <v>ALOUETTE 3</v>
          </cell>
          <cell r="N37">
            <v>4</v>
          </cell>
          <cell r="S37" t="b">
            <v>0</v>
          </cell>
          <cell r="T37" t="b">
            <v>0</v>
          </cell>
          <cell r="U37">
            <v>2</v>
          </cell>
        </row>
        <row r="38">
          <cell r="B38" t="str">
            <v>ATL2</v>
          </cell>
          <cell r="J38" t="str">
            <v>ATL2</v>
          </cell>
          <cell r="N38">
            <v>2</v>
          </cell>
          <cell r="S38">
            <v>2</v>
          </cell>
          <cell r="T38" t="b">
            <v>0</v>
          </cell>
          <cell r="U38" t="b">
            <v>0</v>
          </cell>
        </row>
        <row r="39">
          <cell r="B39" t="str">
            <v>SEM</v>
          </cell>
          <cell r="J39" t="str">
            <v>SEM</v>
          </cell>
          <cell r="N39">
            <v>4</v>
          </cell>
          <cell r="S39" t="b">
            <v>0</v>
          </cell>
          <cell r="T39" t="b">
            <v>0</v>
          </cell>
          <cell r="U39">
            <v>3</v>
          </cell>
        </row>
        <row r="51">
          <cell r="S51" t="str">
            <v>R &gt; GP</v>
          </cell>
          <cell r="T51" t="str">
            <v>GP &gt; R &gt; (80%xGP)</v>
          </cell>
          <cell r="U51" t="str">
            <v>R &lt; (80% x GP)</v>
          </cell>
        </row>
        <row r="52">
          <cell r="B52" t="str">
            <v>ATAR</v>
          </cell>
          <cell r="N52">
            <v>12</v>
          </cell>
          <cell r="S52">
            <v>19</v>
          </cell>
          <cell r="T52" t="b">
            <v>0</v>
          </cell>
          <cell r="U52" t="b">
            <v>0</v>
          </cell>
        </row>
        <row r="53">
          <cell r="B53" t="str">
            <v>GEM, MTR, GAP AST</v>
          </cell>
          <cell r="N53">
            <v>30</v>
          </cell>
          <cell r="S53">
            <v>33</v>
          </cell>
          <cell r="T53" t="b">
            <v>0</v>
          </cell>
          <cell r="U53" t="b">
            <v>0</v>
          </cell>
        </row>
        <row r="54">
          <cell r="B54" t="str">
            <v>M88</v>
          </cell>
          <cell r="N54">
            <v>105</v>
          </cell>
          <cell r="S54" t="b">
            <v>0</v>
          </cell>
          <cell r="T54" t="b">
            <v>0</v>
          </cell>
          <cell r="U54">
            <v>77</v>
          </cell>
        </row>
        <row r="55">
          <cell r="B55" t="str">
            <v>T56 A15</v>
          </cell>
          <cell r="N55">
            <v>15</v>
          </cell>
          <cell r="S55">
            <v>20</v>
          </cell>
          <cell r="T55" t="b">
            <v>0</v>
          </cell>
          <cell r="U55" t="b">
            <v>0</v>
          </cell>
        </row>
        <row r="68">
          <cell r="S68" t="str">
            <v>R &gt; GP</v>
          </cell>
          <cell r="T68" t="str">
            <v>GP &gt; R &gt; (80%xGP)</v>
          </cell>
          <cell r="U68" t="str">
            <v>R &lt; (80% x GP)</v>
          </cell>
        </row>
        <row r="69">
          <cell r="B69" t="str">
            <v>M88</v>
          </cell>
          <cell r="N69">
            <v>170</v>
          </cell>
          <cell r="S69">
            <v>226</v>
          </cell>
          <cell r="T69" t="b">
            <v>0</v>
          </cell>
          <cell r="U69" t="b">
            <v>0</v>
          </cell>
        </row>
        <row r="82">
          <cell r="S82" t="str">
            <v>R &gt; GP</v>
          </cell>
          <cell r="T82" t="str">
            <v>GP &gt; R &gt; (80%xGP)</v>
          </cell>
          <cell r="U82" t="str">
            <v>R &lt; (80% x GP)</v>
          </cell>
        </row>
        <row r="83">
          <cell r="B83" t="str">
            <v>3S</v>
          </cell>
          <cell r="N83">
            <v>3900</v>
          </cell>
          <cell r="S83">
            <v>3936</v>
          </cell>
          <cell r="T83" t="b">
            <v>0</v>
          </cell>
          <cell r="U83" t="b">
            <v>0</v>
          </cell>
        </row>
        <row r="84">
          <cell r="B84" t="str">
            <v>Autres</v>
          </cell>
          <cell r="N84">
            <v>9</v>
          </cell>
          <cell r="S84" t="b">
            <v>0</v>
          </cell>
          <cell r="T84" t="b">
            <v>0</v>
          </cell>
          <cell r="U84">
            <v>0</v>
          </cell>
        </row>
        <row r="85">
          <cell r="B85" t="str">
            <v>Environnement aéro</v>
          </cell>
          <cell r="N85">
            <v>12515.000000000002</v>
          </cell>
          <cell r="S85" t="b">
            <v>0</v>
          </cell>
          <cell r="T85">
            <v>11418</v>
          </cell>
          <cell r="U85" t="b">
            <v>0</v>
          </cell>
        </row>
        <row r="86">
          <cell r="B86" t="str">
            <v>M88</v>
          </cell>
          <cell r="N86">
            <v>170</v>
          </cell>
          <cell r="S86">
            <v>226</v>
          </cell>
          <cell r="T86" t="b">
            <v>0</v>
          </cell>
          <cell r="U86" t="b">
            <v>0</v>
          </cell>
        </row>
        <row r="87">
          <cell r="B87" t="str">
            <v>MATMOM</v>
          </cell>
          <cell r="N87">
            <v>1038</v>
          </cell>
          <cell r="S87">
            <v>1039</v>
          </cell>
          <cell r="T87" t="b">
            <v>0</v>
          </cell>
          <cell r="U87" t="b">
            <v>0</v>
          </cell>
        </row>
        <row r="88">
          <cell r="B88" t="str">
            <v>Métrologie</v>
          </cell>
          <cell r="N88">
            <v>3409.9999800000001</v>
          </cell>
          <cell r="S88" t="b">
            <v>0</v>
          </cell>
          <cell r="T88" t="b">
            <v>0</v>
          </cell>
          <cell r="U88">
            <v>2090</v>
          </cell>
        </row>
        <row r="89">
          <cell r="B89" t="str">
            <v>Sièges éjectables</v>
          </cell>
          <cell r="N89">
            <v>17</v>
          </cell>
          <cell r="S89" t="b">
            <v>0</v>
          </cell>
          <cell r="T89" t="b">
            <v>0</v>
          </cell>
          <cell r="U89">
            <v>13</v>
          </cell>
        </row>
        <row r="103">
          <cell r="S103" t="str">
            <v>R &gt; GP</v>
          </cell>
          <cell r="T103" t="str">
            <v>GP &gt; R &gt; (80%xGP)</v>
          </cell>
          <cell r="U103" t="str">
            <v>R &lt; (80% x GP)</v>
          </cell>
        </row>
        <row r="104">
          <cell r="B104" t="str">
            <v>ATAR</v>
          </cell>
          <cell r="N104">
            <v>0</v>
          </cell>
          <cell r="S104">
            <v>0</v>
          </cell>
          <cell r="T104" t="b">
            <v>0</v>
          </cell>
          <cell r="U104" t="b">
            <v>0</v>
          </cell>
        </row>
        <row r="105">
          <cell r="B105" t="str">
            <v>GEM, MTR, GAP AST</v>
          </cell>
          <cell r="N105">
            <v>9.4622641509433958</v>
          </cell>
          <cell r="S105" t="b">
            <v>0</v>
          </cell>
          <cell r="T105" t="b">
            <v>0</v>
          </cell>
          <cell r="U105">
            <v>6</v>
          </cell>
        </row>
        <row r="106">
          <cell r="B106" t="str">
            <v>LARZAC</v>
          </cell>
          <cell r="N106">
            <v>159.65094339622641</v>
          </cell>
          <cell r="S106" t="b">
            <v>0</v>
          </cell>
          <cell r="T106" t="b">
            <v>0</v>
          </cell>
          <cell r="U106">
            <v>98</v>
          </cell>
        </row>
        <row r="107">
          <cell r="B107" t="str">
            <v>M53, NOELLE</v>
          </cell>
          <cell r="N107">
            <v>1.1132075471698113</v>
          </cell>
          <cell r="S107" t="b">
            <v>0</v>
          </cell>
          <cell r="T107" t="b">
            <v>0</v>
          </cell>
          <cell r="U107">
            <v>0</v>
          </cell>
        </row>
        <row r="108">
          <cell r="B108" t="str">
            <v>M88</v>
          </cell>
          <cell r="N108">
            <v>32.839622641509436</v>
          </cell>
          <cell r="S108" t="b">
            <v>0</v>
          </cell>
          <cell r="T108" t="b">
            <v>0</v>
          </cell>
          <cell r="U108">
            <v>25</v>
          </cell>
        </row>
        <row r="109">
          <cell r="B109" t="str">
            <v>T56 A15</v>
          </cell>
          <cell r="N109">
            <v>6.6792452830188678</v>
          </cell>
          <cell r="S109" t="b">
            <v>0</v>
          </cell>
          <cell r="T109" t="b">
            <v>0</v>
          </cell>
          <cell r="U109">
            <v>4</v>
          </cell>
        </row>
        <row r="110">
          <cell r="B110" t="str">
            <v>TP 400</v>
          </cell>
          <cell r="N110">
            <v>4.4528301886792452</v>
          </cell>
          <cell r="S110" t="b">
            <v>0</v>
          </cell>
          <cell r="T110" t="b">
            <v>0</v>
          </cell>
          <cell r="U110">
            <v>0</v>
          </cell>
        </row>
        <row r="124">
          <cell r="S124" t="str">
            <v>R &gt; GP</v>
          </cell>
          <cell r="T124" t="str">
            <v>GP &gt; R &gt; (80%xGP)</v>
          </cell>
          <cell r="U124" t="str">
            <v>R &lt; (80% x GP)</v>
          </cell>
        </row>
        <row r="125">
          <cell r="B125" t="str">
            <v>GEM, MTR, GAP AST</v>
          </cell>
          <cell r="N125">
            <v>15.584905660377359</v>
          </cell>
          <cell r="S125" t="b">
            <v>0</v>
          </cell>
          <cell r="T125" t="b">
            <v>0</v>
          </cell>
          <cell r="U125">
            <v>5</v>
          </cell>
        </row>
        <row r="126">
          <cell r="B126" t="str">
            <v>LARZAC</v>
          </cell>
          <cell r="N126">
            <v>138</v>
          </cell>
          <cell r="S126">
            <v>141</v>
          </cell>
          <cell r="T126" t="b">
            <v>0</v>
          </cell>
          <cell r="U126" t="b">
            <v>0</v>
          </cell>
        </row>
        <row r="127">
          <cell r="B127" t="str">
            <v>M53, NOELLE</v>
          </cell>
          <cell r="N127">
            <v>128.5754716981132</v>
          </cell>
          <cell r="S127" t="b">
            <v>0</v>
          </cell>
          <cell r="T127" t="b">
            <v>0</v>
          </cell>
          <cell r="U127">
            <v>89</v>
          </cell>
        </row>
        <row r="128">
          <cell r="B128" t="str">
            <v>M88</v>
          </cell>
          <cell r="N128">
            <v>226</v>
          </cell>
          <cell r="S128" t="b">
            <v>0</v>
          </cell>
          <cell r="T128">
            <v>224</v>
          </cell>
          <cell r="U128" t="b">
            <v>0</v>
          </cell>
        </row>
        <row r="129">
          <cell r="B129" t="str">
            <v>T56 A15</v>
          </cell>
          <cell r="N129">
            <v>10.018867924528301</v>
          </cell>
          <cell r="S129" t="b">
            <v>0</v>
          </cell>
          <cell r="T129" t="b">
            <v>0</v>
          </cell>
          <cell r="U129">
            <v>5</v>
          </cell>
        </row>
        <row r="141">
          <cell r="S141" t="str">
            <v>R &gt; GP</v>
          </cell>
          <cell r="T141" t="str">
            <v>GP &gt; R &gt; (80%xGP)</v>
          </cell>
          <cell r="U141" t="str">
            <v>R &lt; (80% x GP)</v>
          </cell>
        </row>
        <row r="142">
          <cell r="B142" t="str">
            <v>GEM, MTR, GAP AST</v>
          </cell>
          <cell r="N142">
            <v>36.735849056603776</v>
          </cell>
          <cell r="S142" t="b">
            <v>0</v>
          </cell>
          <cell r="T142">
            <v>30</v>
          </cell>
          <cell r="U142" t="b">
            <v>0</v>
          </cell>
        </row>
        <row r="143">
          <cell r="B143" t="str">
            <v>LARZAC</v>
          </cell>
          <cell r="N143">
            <v>0</v>
          </cell>
          <cell r="S143">
            <v>40</v>
          </cell>
          <cell r="T143" t="b">
            <v>0</v>
          </cell>
          <cell r="U143" t="b">
            <v>0</v>
          </cell>
        </row>
        <row r="144">
          <cell r="B144" t="str">
            <v>M53, NOELLE</v>
          </cell>
          <cell r="N144">
            <v>97.405660377358487</v>
          </cell>
          <cell r="S144" t="b">
            <v>0</v>
          </cell>
          <cell r="T144" t="b">
            <v>0</v>
          </cell>
          <cell r="U144">
            <v>72</v>
          </cell>
        </row>
        <row r="145">
          <cell r="B145" t="str">
            <v>M88</v>
          </cell>
          <cell r="N145">
            <v>72.35849056603773</v>
          </cell>
          <cell r="S145">
            <v>86</v>
          </cell>
          <cell r="T145" t="b">
            <v>0</v>
          </cell>
          <cell r="U145" t="b">
            <v>0</v>
          </cell>
        </row>
        <row r="146">
          <cell r="B146" t="str">
            <v>T56 A15</v>
          </cell>
          <cell r="N146">
            <v>8.3490566037735849</v>
          </cell>
          <cell r="S146" t="b">
            <v>0</v>
          </cell>
          <cell r="T146">
            <v>7</v>
          </cell>
          <cell r="U146" t="b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is saisies"/>
      <sheetName val="BdD"/>
      <sheetName val="Réf"/>
    </sheetNames>
    <sheetDataSet>
      <sheetData sheetId="0"/>
      <sheetData sheetId="1"/>
      <sheetData sheetId="2">
        <row r="3">
          <cell r="F3">
            <v>42005</v>
          </cell>
        </row>
        <row r="4">
          <cell r="F4">
            <v>42036</v>
          </cell>
        </row>
        <row r="5">
          <cell r="F5">
            <v>42064</v>
          </cell>
        </row>
        <row r="6">
          <cell r="F6">
            <v>42095</v>
          </cell>
        </row>
        <row r="7">
          <cell r="F7">
            <v>42125</v>
          </cell>
        </row>
        <row r="8">
          <cell r="F8" t="str">
            <v>juin</v>
          </cell>
        </row>
        <row r="9">
          <cell r="F9">
            <v>42186</v>
          </cell>
        </row>
        <row r="10">
          <cell r="F10">
            <v>42217</v>
          </cell>
        </row>
        <row r="11">
          <cell r="F11">
            <v>42248</v>
          </cell>
        </row>
        <row r="12">
          <cell r="F12">
            <v>42278</v>
          </cell>
        </row>
        <row r="13">
          <cell r="F13">
            <v>42309</v>
          </cell>
        </row>
        <row r="14">
          <cell r="F14">
            <v>42339</v>
          </cell>
        </row>
      </sheetData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YSAL Gabriel ICT III A" refreshedDate="42243.408306018522" createdVersion="4" refreshedVersion="4" minRefreshableVersion="3" recordCount="12">
  <cacheSource type="worksheet">
    <worksheetSource ref="B1:H13" sheet="BDD"/>
  </cacheSource>
  <cacheFields count="8">
    <cacheField name="ACTIVITE" numFmtId="0">
      <sharedItems count="3">
        <s v="ABC"/>
        <s v="XXX"/>
        <s v="FFF"/>
      </sharedItems>
    </cacheField>
    <cacheField name="PRODUIT" numFmtId="0">
      <sharedItems/>
    </cacheField>
    <cacheField name="Type produits" numFmtId="0">
      <sharedItems/>
    </cacheField>
    <cacheField name="PRESTATION" numFmtId="0">
      <sharedItems/>
    </cacheField>
    <cacheField name="AIA" numFmtId="0">
      <sharedItems count="1">
        <s v="STRASBOURG"/>
      </sharedItems>
    </cacheField>
    <cacheField name="Réel / Forecast" numFmtId="0">
      <sharedItems count="2">
        <s v="Forecast"/>
        <s v="Réel"/>
      </sharedItems>
    </cacheField>
    <cacheField name="Période" numFmtId="17">
      <sharedItems containsDate="1" containsMixedTypes="1" minDate="2015-01-01T00:00:00" maxDate="2015-01-02T00:00:00" count="3">
        <s v="GP2015"/>
        <d v="2015-01-01T00:00:00"/>
        <s v="réel 2014"/>
      </sharedItems>
    </cacheField>
    <cacheField name="Nombre opération" numFmtId="3">
      <sharedItems containsSemiMixedTypes="0" containsString="0" containsNumber="1" containsInteger="1" minValue="8" maxValue="313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">
  <r>
    <x v="0"/>
    <s v="ARBRE"/>
    <e v="#N/A"/>
    <s v="DECOUPE"/>
    <x v="0"/>
    <x v="0"/>
    <x v="0"/>
    <n v="12"/>
  </r>
  <r>
    <x v="1"/>
    <s v="FEUILLE"/>
    <e v="#N/A"/>
    <s v="RECYLAGE"/>
    <x v="0"/>
    <x v="0"/>
    <x v="0"/>
    <n v="261"/>
  </r>
  <r>
    <x v="2"/>
    <s v="TERRE"/>
    <e v="#N/A"/>
    <s v="TRAITEMENT"/>
    <x v="0"/>
    <x v="0"/>
    <x v="0"/>
    <n v="12"/>
  </r>
  <r>
    <x v="0"/>
    <s v="ARBRE"/>
    <e v="#N/A"/>
    <s v="DECOUPE"/>
    <x v="0"/>
    <x v="1"/>
    <x v="1"/>
    <n v="12"/>
  </r>
  <r>
    <x v="1"/>
    <s v="FEUILLE"/>
    <e v="#N/A"/>
    <s v="RECYLAGE"/>
    <x v="0"/>
    <x v="1"/>
    <x v="1"/>
    <n v="261"/>
  </r>
  <r>
    <x v="2"/>
    <s v="TERRE"/>
    <e v="#N/A"/>
    <s v="TRAITEMENT"/>
    <x v="0"/>
    <x v="1"/>
    <x v="1"/>
    <n v="12"/>
  </r>
  <r>
    <x v="0"/>
    <s v="ARBRE"/>
    <e v="#N/A"/>
    <s v="DECOUPE"/>
    <x v="0"/>
    <x v="1"/>
    <x v="2"/>
    <n v="144"/>
  </r>
  <r>
    <x v="1"/>
    <s v="FEUILLE"/>
    <e v="#N/A"/>
    <s v="RECYLAGE"/>
    <x v="0"/>
    <x v="1"/>
    <x v="2"/>
    <n v="3132"/>
  </r>
  <r>
    <x v="2"/>
    <s v="TERRE"/>
    <e v="#N/A"/>
    <s v="TRAITEMENT"/>
    <x v="0"/>
    <x v="1"/>
    <x v="2"/>
    <n v="180"/>
  </r>
  <r>
    <x v="0"/>
    <s v="ARBRE"/>
    <e v="#N/A"/>
    <s v="DECOUPE"/>
    <x v="0"/>
    <x v="0"/>
    <x v="1"/>
    <n v="8"/>
  </r>
  <r>
    <x v="1"/>
    <s v="FEUILLE"/>
    <e v="#N/A"/>
    <s v="RECYLAGE"/>
    <x v="0"/>
    <x v="0"/>
    <x v="1"/>
    <n v="270"/>
  </r>
  <r>
    <x v="2"/>
    <s v="TERRE"/>
    <e v="#N/A"/>
    <s v="TRAITEMENT"/>
    <x v="0"/>
    <x v="0"/>
    <x v="1"/>
    <n v="25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1" cacheId="33" applyNumberFormats="0" applyBorderFormats="0" applyFontFormats="0" applyPatternFormats="0" applyAlignmentFormats="0" applyWidthHeightFormats="1" dataCaption="Valeurs" updatedVersion="4" minRefreshableVersion="3" useAutoFormatting="1" colGrandTotals="0" itemPrintTitles="1" createdVersion="4" indent="0" outline="1" outlineData="1" multipleFieldFilters="0">
  <location ref="B4:F10" firstHeaderRow="1" firstDataRow="3" firstDataCol="1" rowPageCount="1" colPageCount="1"/>
  <pivotFields count="8">
    <pivotField axis="axisRow" showAll="0">
      <items count="4">
        <item x="0"/>
        <item x="2"/>
        <item x="1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showAll="0">
      <extLst>
        <ext xmlns:x14="http://schemas.microsoft.com/office/spreadsheetml/2009/9/main" uri="{2946ED86-A175-432a-8AC1-64E0C546D7DE}">
          <x14:pivotField fillDownLabels="1"/>
        </ext>
      </extLst>
    </pivotField>
    <pivotField showAll="0">
      <extLst>
        <ext xmlns:x14="http://schemas.microsoft.com/office/spreadsheetml/2009/9/main" uri="{2946ED86-A175-432a-8AC1-64E0C546D7DE}">
          <x14:pivotField fillDownLabels="1"/>
        </ext>
      </extLst>
    </pivotField>
    <pivotField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showAll="0">
      <items count="2">
        <item x="0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Col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Col" numFmtId="17" showAll="0" defaultSubtotal="0">
      <items count="3">
        <item x="1"/>
        <item x="0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numFmtId="3" showAl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">
    <field x="0"/>
  </rowFields>
  <rowItems count="4">
    <i>
      <x/>
    </i>
    <i>
      <x v="1"/>
    </i>
    <i>
      <x v="2"/>
    </i>
    <i t="grand">
      <x/>
    </i>
  </rowItems>
  <colFields count="2">
    <field x="6"/>
    <field x="5"/>
  </colFields>
  <colItems count="4">
    <i>
      <x/>
      <x/>
    </i>
    <i r="1">
      <x v="1"/>
    </i>
    <i>
      <x v="1"/>
      <x/>
    </i>
    <i>
      <x v="2"/>
      <x v="1"/>
    </i>
  </colItems>
  <pageFields count="1">
    <pageField fld="4" hier="-1"/>
  </pageFields>
  <dataFields count="1">
    <dataField name="Somme de Nombre opération" fld="7" baseField="0" baseItem="0"/>
  </dataFields>
  <formats count="11">
    <format dxfId="10">
      <pivotArea field="0" type="button" dataOnly="0" labelOnly="1" outline="0" axis="axisRow" fieldPosition="0"/>
    </format>
    <format dxfId="9">
      <pivotArea dataOnly="0" labelOnly="1" fieldPosition="0">
        <references count="1">
          <reference field="6" count="0"/>
        </references>
      </pivotArea>
    </format>
    <format dxfId="8">
      <pivotArea field="0" type="button" dataOnly="0" labelOnly="1" outline="0" axis="axisRow" fieldPosition="0"/>
    </format>
    <format dxfId="7">
      <pivotArea dataOnly="0" labelOnly="1" fieldPosition="0">
        <references count="1">
          <reference field="6" count="0"/>
        </references>
      </pivotArea>
    </format>
    <format dxfId="6">
      <pivotArea dataOnly="0" labelOnly="1" fieldPosition="0">
        <references count="2">
          <reference field="5" count="1">
            <x v="1"/>
          </reference>
          <reference field="6" count="1" selected="0">
            <x v="0"/>
          </reference>
        </references>
      </pivotArea>
    </format>
    <format dxfId="5">
      <pivotArea dataOnly="0" labelOnly="1" fieldPosition="0">
        <references count="2">
          <reference field="5" count="1">
            <x v="0"/>
          </reference>
          <reference field="6" count="1" selected="0">
            <x v="1"/>
          </reference>
        </references>
      </pivotArea>
    </format>
    <format dxfId="4">
      <pivotArea dataOnly="0" labelOnly="1" fieldPosition="0">
        <references count="2">
          <reference field="5" count="1">
            <x v="1"/>
          </reference>
          <reference field="6" count="1" selected="0">
            <x v="2"/>
          </reference>
        </references>
      </pivotArea>
    </format>
    <format dxfId="3">
      <pivotArea dataOnly="0" labelOnly="1" fieldPosition="0">
        <references count="2">
          <reference field="5" count="1">
            <x v="1"/>
          </reference>
          <reference field="6" count="1" selected="0">
            <x v="0"/>
          </reference>
        </references>
      </pivotArea>
    </format>
    <format dxfId="2">
      <pivotArea dataOnly="0" labelOnly="1" fieldPosition="0">
        <references count="2">
          <reference field="5" count="1">
            <x v="0"/>
          </reference>
          <reference field="6" count="1" selected="0">
            <x v="1"/>
          </reference>
        </references>
      </pivotArea>
    </format>
    <format dxfId="1">
      <pivotArea dataOnly="0" labelOnly="1" fieldPosition="0">
        <references count="2">
          <reference field="5" count="1">
            <x v="1"/>
          </reference>
          <reference field="6" count="1" selected="0">
            <x v="2"/>
          </reference>
        </references>
      </pivotArea>
    </format>
    <format dxfId="0">
      <pivotArea dataOnly="0" labelOnly="1" fieldPosition="0">
        <references count="2">
          <reference field="5" count="1">
            <x v="0"/>
          </reference>
          <reference field="6" count="1" selected="0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0"/>
  <sheetViews>
    <sheetView showGridLines="0" tabSelected="1" zoomScale="80" zoomScaleNormal="80" workbookViewId="0">
      <selection activeCell="D22" sqref="D22"/>
    </sheetView>
  </sheetViews>
  <sheetFormatPr baseColWidth="10" defaultRowHeight="14.4" x14ac:dyDescent="0.3"/>
  <cols>
    <col min="2" max="2" width="26.88671875" customWidth="1"/>
    <col min="3" max="6" width="13.77734375" customWidth="1"/>
    <col min="15" max="17" width="14.44140625" customWidth="1"/>
  </cols>
  <sheetData>
    <row r="2" spans="2:17" x14ac:dyDescent="0.3">
      <c r="B2" s="25" t="s">
        <v>0</v>
      </c>
      <c r="C2" t="s">
        <v>19</v>
      </c>
    </row>
    <row r="4" spans="2:17" x14ac:dyDescent="0.3">
      <c r="B4" s="25" t="s">
        <v>1</v>
      </c>
      <c r="C4" s="25" t="s">
        <v>20</v>
      </c>
      <c r="H4" s="2"/>
      <c r="I4" s="2"/>
      <c r="J4" s="2"/>
      <c r="K4" s="2"/>
      <c r="L4" s="2"/>
      <c r="M4" s="2"/>
      <c r="O4" s="2"/>
      <c r="P4" s="2"/>
      <c r="Q4" s="2"/>
    </row>
    <row r="5" spans="2:17" s="3" customFormat="1" ht="24" customHeight="1" x14ac:dyDescent="0.3">
      <c r="B5"/>
      <c r="C5" s="28">
        <v>42005</v>
      </c>
      <c r="D5" s="28">
        <v>42005</v>
      </c>
      <c r="E5" s="28" t="s">
        <v>34</v>
      </c>
      <c r="F5" s="28" t="s">
        <v>33</v>
      </c>
      <c r="H5" s="2"/>
      <c r="I5" s="8" t="s">
        <v>3</v>
      </c>
      <c r="J5" s="8"/>
      <c r="K5" s="7" t="s">
        <v>4</v>
      </c>
      <c r="L5" s="8"/>
      <c r="M5" s="2"/>
      <c r="N5"/>
      <c r="O5" s="2"/>
      <c r="P5" s="2"/>
      <c r="Q5" s="2"/>
    </row>
    <row r="6" spans="2:17" s="3" customFormat="1" ht="24" customHeight="1" x14ac:dyDescent="0.3">
      <c r="B6" s="29" t="s">
        <v>21</v>
      </c>
      <c r="C6" s="3" t="s">
        <v>7</v>
      </c>
      <c r="D6" s="3" t="s">
        <v>8</v>
      </c>
      <c r="E6" s="3" t="s">
        <v>7</v>
      </c>
      <c r="F6" s="3" t="s">
        <v>8</v>
      </c>
      <c r="H6" s="4"/>
      <c r="I6" s="10" t="s">
        <v>10</v>
      </c>
      <c r="J6" s="9" t="s">
        <v>9</v>
      </c>
      <c r="K6" s="5" t="s">
        <v>11</v>
      </c>
      <c r="L6" s="9" t="s">
        <v>12</v>
      </c>
      <c r="M6" s="1"/>
      <c r="N6" s="30" t="s">
        <v>13</v>
      </c>
      <c r="O6" s="32" t="s">
        <v>14</v>
      </c>
      <c r="P6" s="33" t="s">
        <v>15</v>
      </c>
      <c r="Q6" s="33" t="s">
        <v>16</v>
      </c>
    </row>
    <row r="7" spans="2:17" x14ac:dyDescent="0.3">
      <c r="B7" s="14" t="s">
        <v>23</v>
      </c>
      <c r="C7" s="27">
        <v>8</v>
      </c>
      <c r="D7" s="27">
        <v>12</v>
      </c>
      <c r="E7" s="27">
        <v>12</v>
      </c>
      <c r="F7" s="27">
        <v>144</v>
      </c>
      <c r="H7" s="6" t="str">
        <f>+B7</f>
        <v>ABC</v>
      </c>
      <c r="I7" s="15">
        <f>SUMPRODUCT(--ISNUMBER(SEARCH($H7,$B$7:$B$9))*($C$7:$C$9))</f>
        <v>8</v>
      </c>
      <c r="J7" s="15">
        <f>SUMPRODUCT(--ISNUMBER(SEARCH($H7,$B$7:$B$9))*($D$7:$D$9))</f>
        <v>12</v>
      </c>
      <c r="K7" s="15">
        <f>SUMPRODUCT(--ISNUMBER(SEARCH($H7,$B$7:$B$9))*($E$7:$E$9))</f>
        <v>12</v>
      </c>
      <c r="L7" s="15">
        <f>SUMPRODUCT(--ISNUMBER(SEARCH($H7,$B$7:$B$9))*($F$7:$F$9))</f>
        <v>144</v>
      </c>
      <c r="M7" s="1"/>
      <c r="N7" s="11">
        <f>+K7*80%</f>
        <v>9.6000000000000014</v>
      </c>
      <c r="O7" s="34">
        <f>IF(L7&gt;=K7,L7)</f>
        <v>144</v>
      </c>
      <c r="P7" s="35" t="b">
        <f>IF(AND(L7&lt;K7,L7&gt;N7),L7)</f>
        <v>0</v>
      </c>
      <c r="Q7" s="35" t="b">
        <f>IF(L7&lt;N7,L7)</f>
        <v>0</v>
      </c>
    </row>
    <row r="8" spans="2:17" x14ac:dyDescent="0.3">
      <c r="B8" s="14" t="s">
        <v>25</v>
      </c>
      <c r="C8" s="27">
        <v>258</v>
      </c>
      <c r="D8" s="27">
        <v>12</v>
      </c>
      <c r="E8" s="27">
        <v>12</v>
      </c>
      <c r="F8" s="27">
        <v>180</v>
      </c>
      <c r="H8" s="6" t="str">
        <f t="shared" ref="H8:H9" si="0">+B8</f>
        <v>FFF</v>
      </c>
      <c r="I8" s="15">
        <f>SUMPRODUCT(--ISNUMBER(SEARCH($H8,$B$7:$B$9))*($C$7:$C$9))</f>
        <v>258</v>
      </c>
      <c r="J8" s="15">
        <f>SUMPRODUCT(--ISNUMBER(SEARCH($H8,$B$7:$B$9))*($D$7:$D$9))</f>
        <v>12</v>
      </c>
      <c r="K8" s="15">
        <f>SUMPRODUCT(--ISNUMBER(SEARCH($H8,$B$7:$B$9))*($E$7:$E$9))</f>
        <v>12</v>
      </c>
      <c r="L8" s="15">
        <f>SUMPRODUCT(--ISNUMBER(SEARCH($H8,$B$7:$B$9))*($F$7:$F$9))</f>
        <v>180</v>
      </c>
      <c r="M8" s="1"/>
      <c r="N8" s="11">
        <f>+K8*80%</f>
        <v>9.6000000000000014</v>
      </c>
      <c r="O8" s="34">
        <f>IF(L8&gt;=K8,L8)</f>
        <v>180</v>
      </c>
      <c r="P8" s="35" t="b">
        <f>IF(AND(L8&lt;K8,L8&gt;N8),L8)</f>
        <v>0</v>
      </c>
      <c r="Q8" s="35" t="b">
        <f>IF(L8&lt;N8,L8)</f>
        <v>0</v>
      </c>
    </row>
    <row r="9" spans="2:17" x14ac:dyDescent="0.3">
      <c r="B9" s="14" t="s">
        <v>24</v>
      </c>
      <c r="C9" s="27">
        <v>270</v>
      </c>
      <c r="D9" s="27">
        <v>261</v>
      </c>
      <c r="E9" s="27">
        <v>261</v>
      </c>
      <c r="F9" s="27">
        <v>3132</v>
      </c>
      <c r="H9" s="6" t="str">
        <f t="shared" si="0"/>
        <v>XXX</v>
      </c>
      <c r="I9" s="15">
        <f>SUMPRODUCT(--ISNUMBER(SEARCH($H9,$B$7:$B$9))*($C$7:$C$9))</f>
        <v>270</v>
      </c>
      <c r="J9" s="15">
        <f>SUMPRODUCT(--ISNUMBER(SEARCH($H9,$B$7:$B$9))*($D$7:$D$9))</f>
        <v>261</v>
      </c>
      <c r="K9" s="15">
        <f>SUMPRODUCT(--ISNUMBER(SEARCH($H9,$B$7:$B$9))*($E$7:$E$9))</f>
        <v>261</v>
      </c>
      <c r="L9" s="15">
        <f>SUMPRODUCT(--ISNUMBER(SEARCH($H9,$B$7:$B$9))*($F$7:$F$9))</f>
        <v>3132</v>
      </c>
      <c r="M9" s="1"/>
      <c r="N9" s="12">
        <f>+K9*80%</f>
        <v>208.8</v>
      </c>
      <c r="O9" s="36">
        <f>IF(L9&gt;=K9,L9)</f>
        <v>3132</v>
      </c>
      <c r="P9" s="37" t="b">
        <f>IF(AND(L9&lt;K9,L9&gt;N9),L9)</f>
        <v>0</v>
      </c>
      <c r="Q9" s="37" t="b">
        <f>IF(L9&lt;N9,L9)</f>
        <v>0</v>
      </c>
    </row>
    <row r="10" spans="2:17" x14ac:dyDescent="0.3">
      <c r="B10" s="14" t="s">
        <v>17</v>
      </c>
      <c r="C10" s="27">
        <v>536</v>
      </c>
      <c r="D10" s="27">
        <v>285</v>
      </c>
      <c r="E10" s="27">
        <v>285</v>
      </c>
      <c r="F10" s="27">
        <v>3456</v>
      </c>
      <c r="I10" s="13"/>
      <c r="J10" s="13"/>
      <c r="K10" s="13"/>
      <c r="L10" s="13"/>
      <c r="M10" s="1"/>
    </row>
  </sheetData>
  <pageMargins left="0.7" right="0.7" top="0.75" bottom="0.75" header="0.3" footer="0.3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2C7413A2-6A1E-431F-8176-10E3F74BDD1A}">
            <x14:iconSet iconSet="3Triangles">
              <x14:cfvo type="percent">
                <xm:f>0</xm:f>
              </x14:cfvo>
              <x14:cfvo type="percent">
                <xm:f>0</xm:f>
              </x14:cfvo>
              <x14:cfvo type="num">
                <xm:f>0</xm:f>
              </x14:cfvo>
            </x14:iconSet>
          </x14:cfRule>
          <xm:sqref>O7</xm:sqref>
        </x14:conditionalFormatting>
        <x14:conditionalFormatting xmlns:xm="http://schemas.microsoft.com/office/excel/2006/main">
          <x14:cfRule type="iconSet" priority="3" id="{724DDC59-71E6-49D4-8DEA-99E19D216A23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Triangles" iconId="0"/>
              <x14:cfIcon iconSet="3Triangles" iconId="1"/>
              <x14:cfIcon iconSet="3Triangles" iconId="1"/>
            </x14:iconSet>
          </x14:cfRule>
          <x14:cfRule type="iconSet" priority="4" id="{253D6486-06E1-414B-A56B-9318C4C9D176}">
            <x14:iconSet iconSet="3Triangles">
              <x14:cfvo type="percent">
                <xm:f>0</xm:f>
              </x14:cfvo>
              <x14:cfvo type="percent">
                <xm:f>0</xm:f>
              </x14:cfvo>
              <x14:cfvo type="num">
                <xm:f>0</xm:f>
              </x14:cfvo>
            </x14:iconSet>
          </x14:cfRule>
          <xm:sqref>P7:P9</xm:sqref>
        </x14:conditionalFormatting>
        <x14:conditionalFormatting xmlns:xm="http://schemas.microsoft.com/office/excel/2006/main">
          <x14:cfRule type="iconSet" priority="2" id="{68FB4396-6C4B-4C02-9E12-2BD4B5232C72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Triangles" iconId="0"/>
              <x14:cfIcon iconSet="3Triangles" iconId="0"/>
              <x14:cfIcon iconSet="3Triangles" iconId="0"/>
            </x14:iconSet>
          </x14:cfRule>
          <xm:sqref>Q7</xm:sqref>
        </x14:conditionalFormatting>
        <x14:conditionalFormatting xmlns:xm="http://schemas.microsoft.com/office/excel/2006/main">
          <x14:cfRule type="iconSet" priority="1" id="{78EC749C-A8EC-4DC7-93A9-D3CC6E0EDC90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Triangles" iconId="0"/>
              <x14:cfIcon iconSet="3Triangles" iconId="0"/>
              <x14:cfIcon iconSet="3Triangles" iconId="0"/>
            </x14:iconSet>
          </x14:cfRule>
          <xm:sqref>Q8:Q9</xm:sqref>
        </x14:conditionalFormatting>
        <x14:conditionalFormatting xmlns:xm="http://schemas.microsoft.com/office/excel/2006/main">
          <x14:cfRule type="iconSet" priority="6" id="{19551622-A483-4643-8304-67AF9F3A4F6A}">
            <x14:iconSet iconSet="3Triangles">
              <x14:cfvo type="percent">
                <xm:f>0</xm:f>
              </x14:cfvo>
              <x14:cfvo type="percent">
                <xm:f>0</xm:f>
              </x14:cfvo>
              <x14:cfvo type="num">
                <xm:f>0</xm:f>
              </x14:cfvo>
            </x14:iconSet>
          </x14:cfRule>
          <xm:sqref>O8:O9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2"/>
  <dimension ref="B1:Q13"/>
  <sheetViews>
    <sheetView showGridLines="0" zoomScale="80" zoomScaleNormal="80" workbookViewId="0">
      <pane ySplit="1" topLeftCell="A2" activePane="bottomLeft" state="frozen"/>
      <selection activeCell="M20" sqref="M20"/>
      <selection pane="bottomLeft" activeCell="J19" sqref="J19"/>
    </sheetView>
  </sheetViews>
  <sheetFormatPr baseColWidth="10" defaultRowHeight="14.4" x14ac:dyDescent="0.3"/>
  <cols>
    <col min="1" max="1" width="11.5546875" style="18"/>
    <col min="2" max="2" width="26.88671875" style="23" bestFit="1" customWidth="1"/>
    <col min="3" max="3" width="43" style="24" bestFit="1" customWidth="1"/>
    <col min="4" max="4" width="45.44140625" style="24" bestFit="1" customWidth="1"/>
    <col min="5" max="5" width="45.44140625" style="24" customWidth="1"/>
    <col min="6" max="6" width="16.5546875" style="18" bestFit="1" customWidth="1"/>
    <col min="7" max="14" width="11.5546875" style="18"/>
    <col min="15" max="17" width="14.44140625" style="18" customWidth="1"/>
    <col min="18" max="16384" width="11.5546875" style="18"/>
  </cols>
  <sheetData>
    <row r="1" spans="2:17" ht="60.6" customHeight="1" x14ac:dyDescent="0.3">
      <c r="B1" s="16" t="s">
        <v>18</v>
      </c>
      <c r="C1" s="16" t="s">
        <v>5</v>
      </c>
      <c r="D1" s="16" t="s">
        <v>6</v>
      </c>
      <c r="E1" s="16" t="s">
        <v>35</v>
      </c>
      <c r="F1" s="17" t="s">
        <v>0</v>
      </c>
      <c r="G1" s="17" t="s">
        <v>2</v>
      </c>
      <c r="H1" s="26" t="s">
        <v>22</v>
      </c>
    </row>
    <row r="2" spans="2:17" x14ac:dyDescent="0.3">
      <c r="B2" s="19" t="s">
        <v>23</v>
      </c>
      <c r="C2" s="20" t="s">
        <v>26</v>
      </c>
      <c r="D2" s="20" t="s">
        <v>29</v>
      </c>
      <c r="E2" s="44" t="s">
        <v>7</v>
      </c>
      <c r="F2" s="21" t="s">
        <v>32</v>
      </c>
      <c r="G2" s="22" t="s">
        <v>34</v>
      </c>
      <c r="H2" s="21">
        <v>12</v>
      </c>
    </row>
    <row r="3" spans="2:17" x14ac:dyDescent="0.3">
      <c r="B3" s="19" t="s">
        <v>24</v>
      </c>
      <c r="C3" s="19" t="s">
        <v>27</v>
      </c>
      <c r="D3" s="20" t="s">
        <v>30</v>
      </c>
      <c r="E3" s="44" t="s">
        <v>7</v>
      </c>
      <c r="F3" s="21" t="s">
        <v>32</v>
      </c>
      <c r="G3" s="22" t="s">
        <v>34</v>
      </c>
      <c r="H3" s="21">
        <v>12</v>
      </c>
    </row>
    <row r="4" spans="2:17" x14ac:dyDescent="0.3">
      <c r="B4" s="19" t="s">
        <v>25</v>
      </c>
      <c r="C4" s="19" t="s">
        <v>28</v>
      </c>
      <c r="D4" s="19" t="s">
        <v>31</v>
      </c>
      <c r="E4" s="45" t="s">
        <v>7</v>
      </c>
      <c r="F4" s="21" t="s">
        <v>32</v>
      </c>
      <c r="G4" s="22" t="s">
        <v>34</v>
      </c>
      <c r="H4" s="21">
        <v>261</v>
      </c>
    </row>
    <row r="5" spans="2:17" x14ac:dyDescent="0.3">
      <c r="B5" s="19" t="s">
        <v>23</v>
      </c>
      <c r="C5" s="20" t="s">
        <v>26</v>
      </c>
      <c r="D5" s="20" t="s">
        <v>29</v>
      </c>
      <c r="E5" s="44" t="s">
        <v>8</v>
      </c>
      <c r="F5" s="21" t="s">
        <v>32</v>
      </c>
      <c r="G5" s="22">
        <v>42005</v>
      </c>
      <c r="H5" s="21">
        <v>12</v>
      </c>
    </row>
    <row r="6" spans="2:17" x14ac:dyDescent="0.3">
      <c r="B6" s="19" t="s">
        <v>24</v>
      </c>
      <c r="C6" s="19" t="s">
        <v>27</v>
      </c>
      <c r="D6" s="20" t="s">
        <v>30</v>
      </c>
      <c r="E6" s="44" t="s">
        <v>8</v>
      </c>
      <c r="F6" s="21" t="s">
        <v>32</v>
      </c>
      <c r="G6" s="22">
        <v>42005</v>
      </c>
      <c r="H6" s="21">
        <v>12</v>
      </c>
      <c r="N6" s="31"/>
      <c r="O6" s="38"/>
      <c r="P6" s="39"/>
      <c r="Q6" s="40"/>
    </row>
    <row r="7" spans="2:17" x14ac:dyDescent="0.3">
      <c r="B7" s="19" t="s">
        <v>25</v>
      </c>
      <c r="C7" s="19" t="s">
        <v>28</v>
      </c>
      <c r="D7" s="19" t="s">
        <v>31</v>
      </c>
      <c r="E7" s="45" t="s">
        <v>8</v>
      </c>
      <c r="F7" s="21" t="s">
        <v>32</v>
      </c>
      <c r="G7" s="22">
        <v>42005</v>
      </c>
      <c r="H7" s="21">
        <v>261</v>
      </c>
      <c r="N7" s="18">
        <f>+K7*80%</f>
        <v>0</v>
      </c>
      <c r="O7" s="41"/>
      <c r="P7" s="42"/>
      <c r="Q7" s="43"/>
    </row>
    <row r="8" spans="2:17" x14ac:dyDescent="0.3">
      <c r="B8" s="19" t="s">
        <v>23</v>
      </c>
      <c r="C8" s="20" t="s">
        <v>26</v>
      </c>
      <c r="D8" s="20" t="s">
        <v>29</v>
      </c>
      <c r="E8" s="44" t="s">
        <v>8</v>
      </c>
      <c r="F8" s="21" t="s">
        <v>32</v>
      </c>
      <c r="G8" s="22" t="s">
        <v>33</v>
      </c>
      <c r="H8" s="21">
        <v>144</v>
      </c>
      <c r="O8" s="41"/>
      <c r="P8" s="42"/>
      <c r="Q8" s="43"/>
    </row>
    <row r="9" spans="2:17" x14ac:dyDescent="0.3">
      <c r="B9" s="19" t="s">
        <v>24</v>
      </c>
      <c r="C9" s="19" t="s">
        <v>27</v>
      </c>
      <c r="D9" s="20" t="s">
        <v>30</v>
      </c>
      <c r="E9" s="44" t="s">
        <v>8</v>
      </c>
      <c r="F9" s="21" t="s">
        <v>32</v>
      </c>
      <c r="G9" s="22" t="s">
        <v>33</v>
      </c>
      <c r="H9" s="21">
        <v>180</v>
      </c>
      <c r="O9" s="41"/>
      <c r="P9" s="42"/>
      <c r="Q9" s="43"/>
    </row>
    <row r="10" spans="2:17" x14ac:dyDescent="0.3">
      <c r="B10" s="19" t="s">
        <v>25</v>
      </c>
      <c r="C10" s="19" t="s">
        <v>28</v>
      </c>
      <c r="D10" s="19" t="s">
        <v>31</v>
      </c>
      <c r="E10" s="45" t="s">
        <v>8</v>
      </c>
      <c r="F10" s="21" t="s">
        <v>32</v>
      </c>
      <c r="G10" s="22" t="s">
        <v>33</v>
      </c>
      <c r="H10" s="21">
        <v>3132</v>
      </c>
    </row>
    <row r="11" spans="2:17" x14ac:dyDescent="0.3">
      <c r="B11" s="19" t="s">
        <v>23</v>
      </c>
      <c r="C11" s="20" t="s">
        <v>26</v>
      </c>
      <c r="D11" s="20" t="s">
        <v>29</v>
      </c>
      <c r="E11" s="44" t="s">
        <v>7</v>
      </c>
      <c r="F11" s="21" t="s">
        <v>32</v>
      </c>
      <c r="G11" s="22">
        <v>42005</v>
      </c>
      <c r="H11" s="21">
        <v>8</v>
      </c>
    </row>
    <row r="12" spans="2:17" x14ac:dyDescent="0.3">
      <c r="B12" s="19" t="s">
        <v>24</v>
      </c>
      <c r="C12" s="19" t="s">
        <v>27</v>
      </c>
      <c r="D12" s="20" t="s">
        <v>30</v>
      </c>
      <c r="E12" s="44" t="s">
        <v>7</v>
      </c>
      <c r="F12" s="21" t="s">
        <v>32</v>
      </c>
      <c r="G12" s="22">
        <v>42005</v>
      </c>
      <c r="H12" s="21">
        <v>258</v>
      </c>
    </row>
    <row r="13" spans="2:17" x14ac:dyDescent="0.3">
      <c r="B13" s="19" t="s">
        <v>25</v>
      </c>
      <c r="C13" s="19" t="s">
        <v>28</v>
      </c>
      <c r="D13" s="19" t="s">
        <v>31</v>
      </c>
      <c r="E13" s="45" t="s">
        <v>7</v>
      </c>
      <c r="F13" s="21" t="s">
        <v>32</v>
      </c>
      <c r="G13" s="22">
        <v>42005</v>
      </c>
      <c r="H13" s="21">
        <v>270</v>
      </c>
    </row>
  </sheetData>
  <autoFilter ref="B1:H7"/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>
                <anchor moveWithCells="1">
                  <from>
                    <xdr:col>9</xdr:col>
                    <xdr:colOff>0</xdr:colOff>
                    <xdr:row>0</xdr:row>
                    <xdr:rowOff>220980</xdr:rowOff>
                  </from>
                  <to>
                    <xdr:col>9</xdr:col>
                    <xdr:colOff>708660</xdr:colOff>
                    <xdr:row>0</xdr:row>
                    <xdr:rowOff>220980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Valeur non présente dans le référentiel">
          <x14:formula1>
            <xm:f>[1]Réf!#REF!</xm:f>
          </x14:formula1>
          <xm:sqref>I10 I4 I6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TCD</vt:lpstr>
      <vt:lpstr>BDD</vt:lpstr>
    </vt:vector>
  </TitlesOfParts>
  <Company>MINISTERE DE LA DEFENSE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UYSAL Gabriel ICT III A</dc:creator>
  <cp:lastModifiedBy>UYSAL Gabriel ICT III A</cp:lastModifiedBy>
  <dcterms:created xsi:type="dcterms:W3CDTF">2015-08-27T07:29:05Z</dcterms:created>
  <dcterms:modified xsi:type="dcterms:W3CDTF">2015-08-27T08:19:52Z</dcterms:modified>
</cp:coreProperties>
</file>