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14115" windowHeight="4365" activeTab="2"/>
  </bookViews>
  <sheets>
    <sheet name="liste connecteur" sheetId="3" r:id="rId1"/>
    <sheet name="connecteur" sheetId="6" r:id="rId2"/>
    <sheet name="Feuil1" sheetId="7" r:id="rId3"/>
  </sheets>
  <definedNames>
    <definedName name="_xlnm._FilterDatabase" localSheetId="0" hidden="1">'liste connecteur'!$A$1:$AN$63</definedName>
  </definedNames>
  <calcPr calcId="145621"/>
</workbook>
</file>

<file path=xl/calcChain.xml><?xml version="1.0" encoding="utf-8"?>
<calcChain xmlns="http://schemas.openxmlformats.org/spreadsheetml/2006/main">
  <c r="B3" i="7" l="1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249" i="6" l="1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3" i="6"/>
  <c r="A3" i="6"/>
  <c r="B2" i="6"/>
  <c r="A2" i="6"/>
  <c r="C50" i="6" l="1"/>
  <c r="C3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18" i="6"/>
  <c r="C34" i="6"/>
  <c r="C2" i="6"/>
  <c r="C4" i="6"/>
  <c r="C6" i="6"/>
  <c r="C8" i="6"/>
  <c r="C10" i="6"/>
  <c r="C12" i="6"/>
  <c r="C14" i="6"/>
  <c r="C16" i="6"/>
  <c r="C20" i="6"/>
  <c r="C22" i="6"/>
  <c r="C24" i="6"/>
  <c r="C26" i="6"/>
  <c r="C28" i="6"/>
  <c r="C30" i="6"/>
  <c r="C32" i="6"/>
  <c r="C36" i="6"/>
  <c r="C38" i="6"/>
  <c r="C40" i="6"/>
  <c r="C42" i="6"/>
  <c r="C44" i="6"/>
  <c r="C46" i="6"/>
  <c r="C48" i="6"/>
  <c r="C52" i="6"/>
  <c r="C54" i="6"/>
  <c r="C56" i="6"/>
  <c r="C58" i="6"/>
  <c r="C60" i="6"/>
  <c r="C5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A62" i="6"/>
  <c r="B62" i="6"/>
  <c r="C62" i="6" l="1"/>
  <c r="D62" i="6" s="1"/>
  <c r="B2" i="7" l="1"/>
  <c r="B4" i="7"/>
</calcChain>
</file>

<file path=xl/sharedStrings.xml><?xml version="1.0" encoding="utf-8"?>
<sst xmlns="http://schemas.openxmlformats.org/spreadsheetml/2006/main" count="245" uniqueCount="107">
  <si>
    <t>A</t>
  </si>
  <si>
    <t>B</t>
  </si>
  <si>
    <t>W</t>
  </si>
  <si>
    <t>PARTS Nº</t>
  </si>
  <si>
    <t>240140810R - A08</t>
  </si>
  <si>
    <t>240141969R - A08</t>
  </si>
  <si>
    <t>240142059R - A08</t>
  </si>
  <si>
    <t>240142190R - A08</t>
  </si>
  <si>
    <t>240142507R - A08</t>
  </si>
  <si>
    <t>240143090R - A08</t>
  </si>
  <si>
    <t>240143851R - A08</t>
  </si>
  <si>
    <t>240143910R - 008</t>
  </si>
  <si>
    <t>240144335R - 008</t>
  </si>
  <si>
    <t>240144449R - A08</t>
  </si>
  <si>
    <t>240145670R - 008</t>
  </si>
  <si>
    <t>240145684R - 008</t>
  </si>
  <si>
    <t>240145697R - A08</t>
  </si>
  <si>
    <t>240145816R - 008</t>
  </si>
  <si>
    <t>240146095R - 008</t>
  </si>
  <si>
    <t>240146154R - A08</t>
  </si>
  <si>
    <t>240146367R - A08</t>
  </si>
  <si>
    <t>240146485R - A08</t>
  </si>
  <si>
    <t>240146547R - A08</t>
  </si>
  <si>
    <t>240146713R - A08</t>
  </si>
  <si>
    <t>240146737R - 008</t>
  </si>
  <si>
    <t>240146790R - A08</t>
  </si>
  <si>
    <t>240147363R - 008</t>
  </si>
  <si>
    <t>240147750R - A08</t>
  </si>
  <si>
    <t>240147893R - 008</t>
  </si>
  <si>
    <t>240147957R - A08</t>
  </si>
  <si>
    <t>240148113R - A08</t>
  </si>
  <si>
    <t>240148164R - 008</t>
  </si>
  <si>
    <t>240148188R - A08</t>
  </si>
  <si>
    <t>240148276R - A08</t>
  </si>
  <si>
    <t>240148548R - 008</t>
  </si>
  <si>
    <t>240148811R - A08</t>
  </si>
  <si>
    <t>240149238R - 008</t>
  </si>
  <si>
    <t>240149494R - A08</t>
  </si>
  <si>
    <t>240149497R - A08</t>
  </si>
  <si>
    <t>240149909R - A08</t>
  </si>
  <si>
    <t>8201260400 - D08</t>
  </si>
  <si>
    <t>8201260401 - D08</t>
  </si>
  <si>
    <t>71191941</t>
  </si>
  <si>
    <t>7123591230</t>
  </si>
  <si>
    <t>7154051730</t>
  </si>
  <si>
    <t>7154052130</t>
  </si>
  <si>
    <t>7154058630</t>
  </si>
  <si>
    <t>7154568930</t>
  </si>
  <si>
    <t>7183334230</t>
  </si>
  <si>
    <t>71839271</t>
  </si>
  <si>
    <t>7187105630</t>
  </si>
  <si>
    <t>7187108930</t>
  </si>
  <si>
    <t>7187111140</t>
  </si>
  <si>
    <t>7187351230</t>
  </si>
  <si>
    <t>7187352830</t>
  </si>
  <si>
    <t>7187734440</t>
  </si>
  <si>
    <t>7187952630</t>
  </si>
  <si>
    <t>72195627</t>
  </si>
  <si>
    <t>7241533130</t>
  </si>
  <si>
    <t>7254052730</t>
  </si>
  <si>
    <t>7254059230</t>
  </si>
  <si>
    <t>72823786</t>
  </si>
  <si>
    <t>7282885330</t>
  </si>
  <si>
    <t>72830502</t>
  </si>
  <si>
    <t>72830642</t>
  </si>
  <si>
    <t>7283067330</t>
  </si>
  <si>
    <t>72832629</t>
  </si>
  <si>
    <t>7283281630</t>
  </si>
  <si>
    <t>7283368530</t>
  </si>
  <si>
    <t>72833688</t>
  </si>
  <si>
    <t>7283368960</t>
  </si>
  <si>
    <t>7283393730</t>
  </si>
  <si>
    <t>7283393840</t>
  </si>
  <si>
    <t>7283634240</t>
  </si>
  <si>
    <t>7283634440</t>
  </si>
  <si>
    <t>7283645840</t>
  </si>
  <si>
    <t>7283672430</t>
  </si>
  <si>
    <t>7283885030</t>
  </si>
  <si>
    <t>7283885130</t>
  </si>
  <si>
    <t>7283939240</t>
  </si>
  <si>
    <t>7283981130</t>
  </si>
  <si>
    <t>7286231030</t>
  </si>
  <si>
    <t>72868813</t>
  </si>
  <si>
    <t>7287044830</t>
  </si>
  <si>
    <t>7287085330</t>
  </si>
  <si>
    <t>7287108430</t>
  </si>
  <si>
    <t>7287109240</t>
  </si>
  <si>
    <t>7287114440</t>
  </si>
  <si>
    <t>7287243330</t>
  </si>
  <si>
    <t>7287333390</t>
  </si>
  <si>
    <t>7287375630</t>
  </si>
  <si>
    <t>7287509430</t>
  </si>
  <si>
    <t>7287672530</t>
  </si>
  <si>
    <t>7287748230</t>
  </si>
  <si>
    <t>72878063</t>
  </si>
  <si>
    <t>72878351</t>
  </si>
  <si>
    <t>7287836680</t>
  </si>
  <si>
    <t>7287836740</t>
  </si>
  <si>
    <t>72878552</t>
  </si>
  <si>
    <t>72878592</t>
  </si>
  <si>
    <t>72878659</t>
  </si>
  <si>
    <t>7287883180</t>
  </si>
  <si>
    <t>7287883580</t>
  </si>
  <si>
    <t>somme</t>
  </si>
  <si>
    <t>MIN</t>
  </si>
  <si>
    <t>SIM</t>
  </si>
  <si>
    <t>CONNECTOR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</si>
</sst>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0" fontId="0" fillId="0" borderId="9" xfId="0" applyNumberFormat="1" applyBorder="1"/>
    <xf numFmtId="0" fontId="0" fillId="0" borderId="6" xfId="0" applyBorder="1" applyAlignment="1">
      <alignment horizont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</cellXfs>
  <cellStyles count="3">
    <cellStyle name="Normal" xfId="0" builtinId="0"/>
    <cellStyle name="Normal 7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N63"/>
  <sheetViews>
    <sheetView topLeftCell="AB1" workbookViewId="0">
      <selection activeCell="AC10" sqref="AC10"/>
    </sheetView>
  </sheetViews>
  <sheetFormatPr baseColWidth="10" defaultColWidth="9.140625" defaultRowHeight="15" x14ac:dyDescent="0.25"/>
  <cols>
    <col min="1" max="2" width="13.85546875" customWidth="1"/>
    <col min="3" max="4" width="16.42578125" bestFit="1" customWidth="1"/>
    <col min="5" max="40" width="13.85546875" customWidth="1"/>
    <col min="257" max="296" width="13.85546875" customWidth="1"/>
    <col min="513" max="552" width="13.85546875" customWidth="1"/>
    <col min="769" max="808" width="13.85546875" customWidth="1"/>
    <col min="1025" max="1064" width="13.85546875" customWidth="1"/>
    <col min="1281" max="1320" width="13.85546875" customWidth="1"/>
    <col min="1537" max="1576" width="13.85546875" customWidth="1"/>
    <col min="1793" max="1832" width="13.85546875" customWidth="1"/>
    <col min="2049" max="2088" width="13.85546875" customWidth="1"/>
    <col min="2305" max="2344" width="13.85546875" customWidth="1"/>
    <col min="2561" max="2600" width="13.85546875" customWidth="1"/>
    <col min="2817" max="2856" width="13.85546875" customWidth="1"/>
    <col min="3073" max="3112" width="13.85546875" customWidth="1"/>
    <col min="3329" max="3368" width="13.85546875" customWidth="1"/>
    <col min="3585" max="3624" width="13.85546875" customWidth="1"/>
    <col min="3841" max="3880" width="13.85546875" customWidth="1"/>
    <col min="4097" max="4136" width="13.85546875" customWidth="1"/>
    <col min="4353" max="4392" width="13.85546875" customWidth="1"/>
    <col min="4609" max="4648" width="13.85546875" customWidth="1"/>
    <col min="4865" max="4904" width="13.85546875" customWidth="1"/>
    <col min="5121" max="5160" width="13.85546875" customWidth="1"/>
    <col min="5377" max="5416" width="13.85546875" customWidth="1"/>
    <col min="5633" max="5672" width="13.85546875" customWidth="1"/>
    <col min="5889" max="5928" width="13.85546875" customWidth="1"/>
    <col min="6145" max="6184" width="13.85546875" customWidth="1"/>
    <col min="6401" max="6440" width="13.85546875" customWidth="1"/>
    <col min="6657" max="6696" width="13.85546875" customWidth="1"/>
    <col min="6913" max="6952" width="13.85546875" customWidth="1"/>
    <col min="7169" max="7208" width="13.85546875" customWidth="1"/>
    <col min="7425" max="7464" width="13.85546875" customWidth="1"/>
    <col min="7681" max="7720" width="13.85546875" customWidth="1"/>
    <col min="7937" max="7976" width="13.85546875" customWidth="1"/>
    <col min="8193" max="8232" width="13.85546875" customWidth="1"/>
    <col min="8449" max="8488" width="13.85546875" customWidth="1"/>
    <col min="8705" max="8744" width="13.85546875" customWidth="1"/>
    <col min="8961" max="9000" width="13.85546875" customWidth="1"/>
    <col min="9217" max="9256" width="13.85546875" customWidth="1"/>
    <col min="9473" max="9512" width="13.85546875" customWidth="1"/>
    <col min="9729" max="9768" width="13.85546875" customWidth="1"/>
    <col min="9985" max="10024" width="13.85546875" customWidth="1"/>
    <col min="10241" max="10280" width="13.85546875" customWidth="1"/>
    <col min="10497" max="10536" width="13.85546875" customWidth="1"/>
    <col min="10753" max="10792" width="13.85546875" customWidth="1"/>
    <col min="11009" max="11048" width="13.85546875" customWidth="1"/>
    <col min="11265" max="11304" width="13.85546875" customWidth="1"/>
    <col min="11521" max="11560" width="13.85546875" customWidth="1"/>
    <col min="11777" max="11816" width="13.85546875" customWidth="1"/>
    <col min="12033" max="12072" width="13.85546875" customWidth="1"/>
    <col min="12289" max="12328" width="13.85546875" customWidth="1"/>
    <col min="12545" max="12584" width="13.85546875" customWidth="1"/>
    <col min="12801" max="12840" width="13.85546875" customWidth="1"/>
    <col min="13057" max="13096" width="13.85546875" customWidth="1"/>
    <col min="13313" max="13352" width="13.85546875" customWidth="1"/>
    <col min="13569" max="13608" width="13.85546875" customWidth="1"/>
    <col min="13825" max="13864" width="13.85546875" customWidth="1"/>
    <col min="14081" max="14120" width="13.85546875" customWidth="1"/>
    <col min="14337" max="14376" width="13.85546875" customWidth="1"/>
    <col min="14593" max="14632" width="13.85546875" customWidth="1"/>
    <col min="14849" max="14888" width="13.85546875" customWidth="1"/>
    <col min="15105" max="15144" width="13.85546875" customWidth="1"/>
    <col min="15361" max="15400" width="13.85546875" customWidth="1"/>
    <col min="15617" max="15656" width="13.85546875" customWidth="1"/>
    <col min="15873" max="15912" width="13.85546875" customWidth="1"/>
    <col min="16129" max="16168" width="13.85546875" customWidth="1"/>
  </cols>
  <sheetData>
    <row r="1" spans="1:40" ht="13.5" customHeight="1" x14ac:dyDescent="0.25">
      <c r="A1" s="1" t="s">
        <v>3</v>
      </c>
      <c r="B1" s="1"/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</row>
    <row r="2" spans="1:40" ht="13.5" customHeight="1" x14ac:dyDescent="0.25">
      <c r="A2" s="2" t="s">
        <v>42</v>
      </c>
      <c r="B2" s="3" t="s">
        <v>106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</row>
    <row r="3" spans="1:40" ht="13.5" customHeight="1" x14ac:dyDescent="0.25">
      <c r="A3" s="2" t="s">
        <v>43</v>
      </c>
      <c r="B3" s="3" t="s">
        <v>106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</row>
    <row r="4" spans="1:40" ht="13.5" customHeight="1" x14ac:dyDescent="0.25">
      <c r="A4" s="2" t="s">
        <v>44</v>
      </c>
      <c r="B4" s="3" t="s">
        <v>106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</row>
    <row r="5" spans="1:40" ht="13.5" customHeight="1" x14ac:dyDescent="0.25">
      <c r="A5" s="2" t="s">
        <v>45</v>
      </c>
      <c r="B5" s="3" t="s">
        <v>106</v>
      </c>
      <c r="I5" s="4">
        <v>1</v>
      </c>
      <c r="O5" s="4">
        <v>1</v>
      </c>
      <c r="Q5" s="4">
        <v>1</v>
      </c>
      <c r="T5" s="4">
        <v>1</v>
      </c>
      <c r="AF5" s="4">
        <v>1</v>
      </c>
      <c r="AH5" s="4">
        <v>1</v>
      </c>
      <c r="AI5" s="4">
        <v>1</v>
      </c>
      <c r="AK5" s="4">
        <v>1</v>
      </c>
    </row>
    <row r="6" spans="1:40" ht="13.5" customHeight="1" x14ac:dyDescent="0.25">
      <c r="A6" s="2" t="s">
        <v>46</v>
      </c>
      <c r="B6" s="3" t="s">
        <v>106</v>
      </c>
      <c r="F6" s="4">
        <v>1</v>
      </c>
      <c r="I6" s="4">
        <v>1</v>
      </c>
      <c r="J6" s="4">
        <v>1</v>
      </c>
      <c r="K6" s="4">
        <v>1</v>
      </c>
      <c r="O6" s="4">
        <v>1</v>
      </c>
      <c r="P6" s="4">
        <v>1</v>
      </c>
      <c r="Q6" s="4">
        <v>1</v>
      </c>
      <c r="S6" s="4">
        <v>1</v>
      </c>
      <c r="T6" s="4">
        <v>1</v>
      </c>
      <c r="X6" s="4">
        <v>1</v>
      </c>
      <c r="AC6" s="4">
        <v>1</v>
      </c>
      <c r="AF6" s="4">
        <v>1</v>
      </c>
      <c r="AH6" s="4">
        <v>1</v>
      </c>
      <c r="AI6" s="4">
        <v>1</v>
      </c>
      <c r="AK6" s="4">
        <v>1</v>
      </c>
    </row>
    <row r="7" spans="1:40" ht="13.5" customHeight="1" x14ac:dyDescent="0.25">
      <c r="A7" s="2" t="s">
        <v>47</v>
      </c>
      <c r="B7" s="3" t="s">
        <v>106</v>
      </c>
      <c r="D7" s="4">
        <v>1</v>
      </c>
      <c r="H7" s="4">
        <v>1</v>
      </c>
      <c r="K7" s="4">
        <v>1</v>
      </c>
      <c r="M7" s="4">
        <v>1</v>
      </c>
      <c r="P7" s="4">
        <v>1</v>
      </c>
      <c r="R7" s="4">
        <v>1</v>
      </c>
      <c r="S7" s="4">
        <v>1</v>
      </c>
      <c r="T7" s="4">
        <v>1</v>
      </c>
      <c r="U7" s="4">
        <v>1</v>
      </c>
      <c r="W7" s="4">
        <v>1</v>
      </c>
      <c r="Y7" s="4">
        <v>1</v>
      </c>
      <c r="AA7" s="4">
        <v>1</v>
      </c>
      <c r="AB7" s="4">
        <v>1</v>
      </c>
      <c r="AC7" s="4">
        <v>1</v>
      </c>
      <c r="AJ7" s="4">
        <v>1</v>
      </c>
      <c r="AK7" s="4">
        <v>1</v>
      </c>
      <c r="AN7" s="4">
        <v>1</v>
      </c>
    </row>
    <row r="8" spans="1:40" ht="13.5" customHeight="1" x14ac:dyDescent="0.25">
      <c r="A8" s="2" t="s">
        <v>48</v>
      </c>
      <c r="B8" s="3" t="s">
        <v>106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</row>
    <row r="9" spans="1:40" ht="13.5" customHeight="1" x14ac:dyDescent="0.25">
      <c r="A9" s="2" t="s">
        <v>49</v>
      </c>
      <c r="B9" s="3" t="s">
        <v>106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</row>
    <row r="10" spans="1:40" ht="13.5" customHeight="1" x14ac:dyDescent="0.25">
      <c r="A10" s="2" t="s">
        <v>50</v>
      </c>
      <c r="B10" s="3" t="s">
        <v>106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</row>
    <row r="11" spans="1:40" ht="13.5" customHeight="1" x14ac:dyDescent="0.25">
      <c r="A11" s="2" t="s">
        <v>51</v>
      </c>
      <c r="B11" s="3" t="s">
        <v>106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</row>
    <row r="12" spans="1:40" ht="13.5" customHeight="1" x14ac:dyDescent="0.25">
      <c r="A12" s="2" t="s">
        <v>52</v>
      </c>
      <c r="B12" s="3" t="s">
        <v>106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</row>
    <row r="13" spans="1:40" ht="13.5" customHeight="1" x14ac:dyDescent="0.25">
      <c r="A13" s="2" t="s">
        <v>53</v>
      </c>
      <c r="B13" s="3" t="s">
        <v>106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P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G13" s="4">
        <v>1</v>
      </c>
      <c r="AH13" s="4">
        <v>1</v>
      </c>
      <c r="AI13" s="4">
        <v>1</v>
      </c>
      <c r="AJ13" s="4">
        <v>1</v>
      </c>
      <c r="AL13" s="4">
        <v>1</v>
      </c>
      <c r="AM13" s="4">
        <v>1</v>
      </c>
      <c r="AN13" s="4">
        <v>1</v>
      </c>
    </row>
    <row r="14" spans="1:40" ht="13.5" customHeight="1" x14ac:dyDescent="0.25">
      <c r="A14" s="2" t="s">
        <v>54</v>
      </c>
      <c r="B14" s="3" t="s">
        <v>106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P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G14" s="4">
        <v>1</v>
      </c>
      <c r="AH14" s="4">
        <v>1</v>
      </c>
      <c r="AI14" s="4">
        <v>1</v>
      </c>
      <c r="AJ14" s="4">
        <v>1</v>
      </c>
      <c r="AL14" s="4">
        <v>1</v>
      </c>
      <c r="AM14" s="4">
        <v>1</v>
      </c>
      <c r="AN14" s="4">
        <v>1</v>
      </c>
    </row>
    <row r="15" spans="1:40" ht="13.5" customHeight="1" x14ac:dyDescent="0.25">
      <c r="A15" s="2" t="s">
        <v>55</v>
      </c>
      <c r="B15" s="3" t="s">
        <v>106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</row>
    <row r="16" spans="1:40" ht="13.5" customHeight="1" x14ac:dyDescent="0.25">
      <c r="A16" s="2" t="s">
        <v>56</v>
      </c>
      <c r="B16" s="3" t="s">
        <v>106</v>
      </c>
      <c r="I16" s="4">
        <v>1</v>
      </c>
      <c r="J16" s="4">
        <v>1</v>
      </c>
      <c r="K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T16" s="4">
        <v>1</v>
      </c>
      <c r="W16" s="4">
        <v>1</v>
      </c>
      <c r="Y16" s="4">
        <v>1</v>
      </c>
      <c r="AA16" s="4">
        <v>1</v>
      </c>
      <c r="AD16" s="4">
        <v>1</v>
      </c>
      <c r="AF16" s="4">
        <v>1</v>
      </c>
      <c r="AG16" s="4">
        <v>1</v>
      </c>
      <c r="AH16" s="4">
        <v>1</v>
      </c>
      <c r="AI16" s="4">
        <v>1</v>
      </c>
      <c r="AK16" s="4">
        <v>1</v>
      </c>
    </row>
    <row r="17" spans="1:40" ht="13.5" customHeight="1" x14ac:dyDescent="0.25">
      <c r="A17" s="2" t="s">
        <v>57</v>
      </c>
      <c r="B17" s="3" t="s">
        <v>106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</row>
    <row r="18" spans="1:40" ht="13.5" customHeight="1" x14ac:dyDescent="0.25">
      <c r="A18" s="2" t="s">
        <v>58</v>
      </c>
      <c r="B18" s="3" t="s">
        <v>106</v>
      </c>
      <c r="D18" s="4">
        <v>2</v>
      </c>
      <c r="E18" s="4">
        <v>2</v>
      </c>
      <c r="F18" s="4">
        <v>2</v>
      </c>
      <c r="H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P18" s="4">
        <v>2</v>
      </c>
      <c r="R18" s="4">
        <v>2</v>
      </c>
      <c r="S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2</v>
      </c>
      <c r="Z18" s="4">
        <v>2</v>
      </c>
      <c r="AA18" s="4">
        <v>2</v>
      </c>
      <c r="AC18" s="4">
        <v>2</v>
      </c>
      <c r="AD18" s="4">
        <v>2</v>
      </c>
      <c r="AE18" s="4">
        <v>2</v>
      </c>
      <c r="AJ18" s="4">
        <v>2</v>
      </c>
      <c r="AL18" s="4">
        <v>2</v>
      </c>
      <c r="AM18" s="4">
        <v>2</v>
      </c>
      <c r="AN18" s="4">
        <v>2</v>
      </c>
    </row>
    <row r="19" spans="1:40" ht="13.5" customHeight="1" x14ac:dyDescent="0.25">
      <c r="A19" s="2" t="s">
        <v>59</v>
      </c>
      <c r="B19" s="3" t="s">
        <v>106</v>
      </c>
      <c r="C19" s="4">
        <v>1</v>
      </c>
      <c r="E19" s="4">
        <v>1</v>
      </c>
      <c r="F19" s="4">
        <v>1</v>
      </c>
      <c r="G19" s="4">
        <v>1</v>
      </c>
      <c r="I19" s="4">
        <v>1</v>
      </c>
      <c r="J19" s="4">
        <v>1</v>
      </c>
      <c r="L19" s="4">
        <v>1</v>
      </c>
      <c r="N19" s="4">
        <v>1</v>
      </c>
      <c r="O19" s="4">
        <v>1</v>
      </c>
      <c r="Q19" s="4">
        <v>1</v>
      </c>
      <c r="V19" s="4">
        <v>1</v>
      </c>
      <c r="X19" s="4">
        <v>1</v>
      </c>
      <c r="Z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L19" s="4">
        <v>1</v>
      </c>
      <c r="AM19" s="4">
        <v>1</v>
      </c>
    </row>
    <row r="20" spans="1:40" ht="13.5" customHeight="1" x14ac:dyDescent="0.25">
      <c r="A20" s="2" t="s">
        <v>60</v>
      </c>
      <c r="B20" s="3" t="s">
        <v>106</v>
      </c>
      <c r="D20" s="4">
        <v>1</v>
      </c>
      <c r="H20" s="4">
        <v>1</v>
      </c>
      <c r="K20" s="4">
        <v>1</v>
      </c>
      <c r="M20" s="4">
        <v>1</v>
      </c>
      <c r="P20" s="4">
        <v>1</v>
      </c>
      <c r="R20" s="4">
        <v>1</v>
      </c>
      <c r="S20" s="4">
        <v>1</v>
      </c>
      <c r="T20" s="4">
        <v>1</v>
      </c>
      <c r="U20" s="4">
        <v>1</v>
      </c>
      <c r="W20" s="4">
        <v>1</v>
      </c>
      <c r="Y20" s="4">
        <v>1</v>
      </c>
      <c r="AA20" s="4">
        <v>1</v>
      </c>
      <c r="AB20" s="4">
        <v>1</v>
      </c>
      <c r="AC20" s="4">
        <v>1</v>
      </c>
      <c r="AJ20" s="4">
        <v>1</v>
      </c>
      <c r="AK20" s="4">
        <v>1</v>
      </c>
      <c r="AN20" s="4">
        <v>1</v>
      </c>
    </row>
    <row r="21" spans="1:40" ht="13.5" customHeight="1" x14ac:dyDescent="0.25">
      <c r="A21" s="2" t="s">
        <v>61</v>
      </c>
      <c r="B21" s="3" t="s">
        <v>106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N21" s="4">
        <v>1</v>
      </c>
    </row>
    <row r="22" spans="1:40" ht="13.5" customHeight="1" x14ac:dyDescent="0.25">
      <c r="A22" s="2" t="s">
        <v>62</v>
      </c>
      <c r="B22" s="3" t="s">
        <v>106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N22" s="4">
        <v>1</v>
      </c>
    </row>
    <row r="23" spans="1:40" ht="13.5" customHeight="1" x14ac:dyDescent="0.25">
      <c r="A23" s="2" t="s">
        <v>63</v>
      </c>
      <c r="B23" s="3" t="s">
        <v>106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</row>
    <row r="24" spans="1:40" ht="13.5" customHeight="1" x14ac:dyDescent="0.25">
      <c r="A24" s="2" t="s">
        <v>64</v>
      </c>
      <c r="B24" s="3" t="s">
        <v>106</v>
      </c>
      <c r="O24" s="4">
        <v>1</v>
      </c>
      <c r="Q24" s="4">
        <v>1</v>
      </c>
      <c r="AF24" s="4">
        <v>1</v>
      </c>
      <c r="AK24" s="4">
        <v>1</v>
      </c>
    </row>
    <row r="25" spans="1:40" ht="13.5" customHeight="1" x14ac:dyDescent="0.25">
      <c r="A25" s="2" t="s">
        <v>65</v>
      </c>
      <c r="B25" s="3" t="s">
        <v>106</v>
      </c>
      <c r="D25" s="4">
        <v>1</v>
      </c>
      <c r="F25" s="4">
        <v>1</v>
      </c>
      <c r="H25" s="4">
        <v>1</v>
      </c>
      <c r="I25" s="4">
        <v>1</v>
      </c>
      <c r="J25" s="4">
        <v>1</v>
      </c>
      <c r="K25" s="4">
        <v>1</v>
      </c>
      <c r="O25" s="4">
        <v>1</v>
      </c>
      <c r="P25" s="4">
        <v>1</v>
      </c>
      <c r="Q25" s="4">
        <v>1</v>
      </c>
      <c r="S25" s="4">
        <v>1</v>
      </c>
      <c r="T25" s="4">
        <v>1</v>
      </c>
      <c r="V25" s="4">
        <v>1</v>
      </c>
      <c r="W25" s="4">
        <v>1</v>
      </c>
      <c r="X25" s="4">
        <v>1</v>
      </c>
      <c r="AA25" s="4">
        <v>1</v>
      </c>
      <c r="AC25" s="4">
        <v>1</v>
      </c>
      <c r="AD25" s="4">
        <v>1</v>
      </c>
      <c r="AF25" s="4">
        <v>1</v>
      </c>
      <c r="AH25" s="4">
        <v>1</v>
      </c>
      <c r="AI25" s="4">
        <v>1</v>
      </c>
      <c r="AK25" s="4">
        <v>1</v>
      </c>
      <c r="AL25" s="4">
        <v>1</v>
      </c>
      <c r="AN25" s="4">
        <v>1</v>
      </c>
    </row>
    <row r="26" spans="1:40" ht="13.5" customHeight="1" x14ac:dyDescent="0.25">
      <c r="A26" s="2" t="s">
        <v>66</v>
      </c>
      <c r="B26" s="3" t="s">
        <v>106</v>
      </c>
      <c r="J26" s="4">
        <v>1</v>
      </c>
      <c r="K26" s="4">
        <v>1</v>
      </c>
      <c r="M26" s="4">
        <v>1</v>
      </c>
      <c r="N26" s="4">
        <v>1</v>
      </c>
      <c r="P26" s="4">
        <v>1</v>
      </c>
      <c r="Q26" s="4">
        <v>1</v>
      </c>
      <c r="W26" s="4">
        <v>1</v>
      </c>
      <c r="Y26" s="4">
        <v>1</v>
      </c>
      <c r="AA26" s="4">
        <v>1</v>
      </c>
      <c r="AD26" s="4">
        <v>1</v>
      </c>
      <c r="AG26" s="4">
        <v>1</v>
      </c>
      <c r="AI26" s="4">
        <v>1</v>
      </c>
    </row>
    <row r="27" spans="1:40" ht="13.5" customHeight="1" x14ac:dyDescent="0.25">
      <c r="A27" s="2" t="s">
        <v>67</v>
      </c>
      <c r="B27" s="3" t="s">
        <v>106</v>
      </c>
      <c r="D27" s="4">
        <v>1</v>
      </c>
      <c r="H27" s="4">
        <v>1</v>
      </c>
      <c r="K27" s="4">
        <v>1</v>
      </c>
      <c r="M27" s="4">
        <v>1</v>
      </c>
      <c r="P27" s="4">
        <v>1</v>
      </c>
      <c r="R27" s="4">
        <v>1</v>
      </c>
      <c r="S27" s="4">
        <v>1</v>
      </c>
      <c r="T27" s="4">
        <v>1</v>
      </c>
      <c r="U27" s="4">
        <v>1</v>
      </c>
      <c r="W27" s="4">
        <v>1</v>
      </c>
      <c r="Y27" s="4">
        <v>1</v>
      </c>
      <c r="AA27" s="4">
        <v>1</v>
      </c>
      <c r="AB27" s="4">
        <v>1</v>
      </c>
      <c r="AC27" s="4">
        <v>1</v>
      </c>
      <c r="AJ27" s="4">
        <v>1</v>
      </c>
      <c r="AK27" s="4">
        <v>1</v>
      </c>
      <c r="AN27" s="4">
        <v>1</v>
      </c>
    </row>
    <row r="28" spans="1:40" ht="13.5" customHeight="1" x14ac:dyDescent="0.25">
      <c r="A28" s="2" t="s">
        <v>68</v>
      </c>
      <c r="B28" s="3" t="s">
        <v>106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</row>
    <row r="29" spans="1:40" ht="13.5" customHeight="1" x14ac:dyDescent="0.25">
      <c r="A29" s="2" t="s">
        <v>69</v>
      </c>
      <c r="B29" s="3" t="s">
        <v>106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</row>
    <row r="30" spans="1:40" ht="13.5" customHeight="1" x14ac:dyDescent="0.25">
      <c r="A30" s="2" t="s">
        <v>70</v>
      </c>
      <c r="B30" s="3" t="s">
        <v>106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</row>
    <row r="31" spans="1:40" ht="13.5" customHeight="1" x14ac:dyDescent="0.25">
      <c r="A31" s="2" t="s">
        <v>71</v>
      </c>
      <c r="B31" s="3" t="s">
        <v>106</v>
      </c>
      <c r="C31" s="4">
        <v>4</v>
      </c>
      <c r="D31" s="4">
        <v>4</v>
      </c>
      <c r="E31" s="4">
        <v>1</v>
      </c>
      <c r="F31" s="4">
        <v>4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  <c r="L31" s="4">
        <v>4</v>
      </c>
      <c r="M31" s="4">
        <v>4</v>
      </c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>
        <v>4</v>
      </c>
      <c r="T31" s="4">
        <v>4</v>
      </c>
      <c r="U31" s="4">
        <v>4</v>
      </c>
      <c r="V31" s="4">
        <v>4</v>
      </c>
      <c r="W31" s="4">
        <v>4</v>
      </c>
      <c r="X31" s="4">
        <v>4</v>
      </c>
      <c r="Y31" s="4">
        <v>4</v>
      </c>
      <c r="Z31" s="4">
        <v>4</v>
      </c>
      <c r="AA31" s="4">
        <v>4</v>
      </c>
      <c r="AB31" s="4">
        <v>4</v>
      </c>
      <c r="AC31" s="4">
        <v>4</v>
      </c>
      <c r="AD31" s="4">
        <v>4</v>
      </c>
      <c r="AE31" s="4">
        <v>1</v>
      </c>
      <c r="AF31" s="4">
        <v>4</v>
      </c>
      <c r="AG31" s="4">
        <v>4</v>
      </c>
      <c r="AH31" s="4">
        <v>4</v>
      </c>
      <c r="AI31" s="4">
        <v>4</v>
      </c>
      <c r="AJ31" s="4">
        <v>1</v>
      </c>
      <c r="AK31" s="4">
        <v>4</v>
      </c>
      <c r="AL31" s="4">
        <v>4</v>
      </c>
      <c r="AM31" s="4">
        <v>1</v>
      </c>
      <c r="AN31" s="4">
        <v>4</v>
      </c>
    </row>
    <row r="32" spans="1:40" ht="13.5" customHeight="1" x14ac:dyDescent="0.25">
      <c r="A32" s="2" t="s">
        <v>72</v>
      </c>
      <c r="B32" s="3" t="s">
        <v>106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L32" s="4">
        <v>1</v>
      </c>
      <c r="O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X32" s="4">
        <v>1</v>
      </c>
      <c r="Z32" s="4">
        <v>1</v>
      </c>
      <c r="AB32" s="4">
        <v>1</v>
      </c>
      <c r="AC32" s="4">
        <v>1</v>
      </c>
      <c r="AE32" s="4">
        <v>1</v>
      </c>
      <c r="AF32" s="4">
        <v>1</v>
      </c>
      <c r="AH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</row>
    <row r="33" spans="1:40" ht="13.5" customHeight="1" x14ac:dyDescent="0.25">
      <c r="A33" s="2" t="s">
        <v>73</v>
      </c>
      <c r="B33" s="3" t="s">
        <v>106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</row>
    <row r="34" spans="1:40" ht="13.5" customHeight="1" x14ac:dyDescent="0.25">
      <c r="A34" s="2" t="s">
        <v>74</v>
      </c>
      <c r="B34" s="3" t="s">
        <v>106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</row>
    <row r="35" spans="1:40" ht="13.5" customHeight="1" x14ac:dyDescent="0.25">
      <c r="A35" s="2" t="s">
        <v>75</v>
      </c>
      <c r="B35" s="3" t="s">
        <v>106</v>
      </c>
      <c r="O35" s="4">
        <v>1</v>
      </c>
      <c r="Q35" s="4">
        <v>1</v>
      </c>
      <c r="AF35" s="4">
        <v>1</v>
      </c>
      <c r="AK35" s="4">
        <v>1</v>
      </c>
    </row>
    <row r="36" spans="1:40" ht="13.5" customHeight="1" x14ac:dyDescent="0.25">
      <c r="A36" s="2" t="s">
        <v>76</v>
      </c>
      <c r="B36" s="3" t="s">
        <v>106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</row>
    <row r="37" spans="1:40" ht="13.5" customHeight="1" x14ac:dyDescent="0.25">
      <c r="A37" s="2" t="s">
        <v>77</v>
      </c>
      <c r="B37" s="3" t="s">
        <v>106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</row>
    <row r="38" spans="1:40" ht="13.5" customHeight="1" x14ac:dyDescent="0.25">
      <c r="A38" s="2" t="s">
        <v>78</v>
      </c>
      <c r="B38" s="3" t="s">
        <v>106</v>
      </c>
      <c r="C38" s="4">
        <v>3</v>
      </c>
      <c r="D38" s="4">
        <v>5</v>
      </c>
      <c r="E38" s="4">
        <v>3</v>
      </c>
      <c r="F38" s="4">
        <v>3</v>
      </c>
      <c r="G38" s="4">
        <v>5</v>
      </c>
      <c r="H38" s="4">
        <v>5</v>
      </c>
      <c r="I38" s="4">
        <v>5</v>
      </c>
      <c r="J38" s="4">
        <v>5</v>
      </c>
      <c r="K38" s="4">
        <v>5</v>
      </c>
      <c r="L38" s="4">
        <v>5</v>
      </c>
      <c r="M38" s="4">
        <v>5</v>
      </c>
      <c r="N38" s="4">
        <v>5</v>
      </c>
      <c r="O38" s="4">
        <v>3</v>
      </c>
      <c r="P38" s="4">
        <v>5</v>
      </c>
      <c r="Q38" s="4">
        <v>5</v>
      </c>
      <c r="R38" s="4">
        <v>5</v>
      </c>
      <c r="S38" s="4">
        <v>5</v>
      </c>
      <c r="T38" s="4">
        <v>5</v>
      </c>
      <c r="U38" s="4">
        <v>5</v>
      </c>
      <c r="V38" s="4">
        <v>3</v>
      </c>
      <c r="W38" s="4">
        <v>5</v>
      </c>
      <c r="X38" s="4">
        <v>5</v>
      </c>
      <c r="Y38" s="4">
        <v>5</v>
      </c>
      <c r="Z38" s="4">
        <v>3</v>
      </c>
      <c r="AA38" s="4">
        <v>5</v>
      </c>
      <c r="AB38" s="4">
        <v>5</v>
      </c>
      <c r="AC38" s="4">
        <v>5</v>
      </c>
      <c r="AD38" s="4">
        <v>5</v>
      </c>
      <c r="AE38" s="4">
        <v>5</v>
      </c>
      <c r="AF38" s="4">
        <v>5</v>
      </c>
      <c r="AG38" s="4">
        <v>5</v>
      </c>
      <c r="AH38" s="4">
        <v>3</v>
      </c>
      <c r="AI38" s="4">
        <v>5</v>
      </c>
      <c r="AJ38" s="4">
        <v>5</v>
      </c>
      <c r="AK38" s="4">
        <v>5</v>
      </c>
      <c r="AL38" s="4">
        <v>5</v>
      </c>
      <c r="AM38" s="4">
        <v>3</v>
      </c>
      <c r="AN38" s="4">
        <v>5</v>
      </c>
    </row>
    <row r="39" spans="1:40" ht="13.5" customHeight="1" x14ac:dyDescent="0.25">
      <c r="A39" s="2" t="s">
        <v>79</v>
      </c>
      <c r="B39" s="3" t="s">
        <v>106</v>
      </c>
      <c r="D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P39" s="4">
        <v>2</v>
      </c>
      <c r="Q39" s="4">
        <v>2</v>
      </c>
      <c r="R39" s="4">
        <v>2</v>
      </c>
      <c r="S39" s="4">
        <v>2</v>
      </c>
      <c r="T39" s="4">
        <v>2</v>
      </c>
      <c r="U39" s="4">
        <v>2</v>
      </c>
      <c r="W39" s="4">
        <v>2</v>
      </c>
      <c r="X39" s="4">
        <v>2</v>
      </c>
      <c r="Y39" s="4">
        <v>2</v>
      </c>
      <c r="AA39" s="4">
        <v>2</v>
      </c>
      <c r="AB39" s="4">
        <v>2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I39" s="4">
        <v>2</v>
      </c>
      <c r="AJ39" s="4">
        <v>2</v>
      </c>
      <c r="AK39" s="4">
        <v>2</v>
      </c>
      <c r="AL39" s="4">
        <v>2</v>
      </c>
      <c r="AN39" s="4">
        <v>2</v>
      </c>
    </row>
    <row r="40" spans="1:40" ht="13.5" customHeight="1" x14ac:dyDescent="0.25">
      <c r="A40" s="2" t="s">
        <v>80</v>
      </c>
      <c r="B40" s="3" t="s">
        <v>106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</row>
    <row r="41" spans="1:40" ht="13.5" customHeight="1" x14ac:dyDescent="0.25">
      <c r="A41" s="2" t="s">
        <v>81</v>
      </c>
      <c r="B41" s="3" t="s">
        <v>106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</row>
    <row r="42" spans="1:40" ht="13.5" customHeight="1" x14ac:dyDescent="0.25">
      <c r="A42" s="2" t="s">
        <v>82</v>
      </c>
      <c r="B42" s="3" t="s">
        <v>106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</row>
    <row r="43" spans="1:40" ht="13.5" customHeight="1" x14ac:dyDescent="0.25">
      <c r="A43" s="2" t="s">
        <v>83</v>
      </c>
      <c r="B43" s="3" t="s">
        <v>106</v>
      </c>
      <c r="C43" s="4">
        <v>3</v>
      </c>
      <c r="D43" s="4">
        <v>3</v>
      </c>
      <c r="E43" s="4">
        <v>3</v>
      </c>
      <c r="F43" s="4">
        <v>3</v>
      </c>
      <c r="G43" s="4">
        <v>3</v>
      </c>
      <c r="H43" s="4">
        <v>3</v>
      </c>
      <c r="I43" s="4">
        <v>3</v>
      </c>
      <c r="J43" s="4">
        <v>3</v>
      </c>
      <c r="K43" s="4">
        <v>3</v>
      </c>
      <c r="L43" s="4">
        <v>3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>
        <v>3</v>
      </c>
      <c r="U43" s="4">
        <v>3</v>
      </c>
      <c r="V43" s="4">
        <v>3</v>
      </c>
      <c r="W43" s="4">
        <v>3</v>
      </c>
      <c r="X43" s="4">
        <v>3</v>
      </c>
      <c r="Y43" s="4">
        <v>3</v>
      </c>
      <c r="Z43" s="4">
        <v>3</v>
      </c>
      <c r="AA43" s="4">
        <v>3</v>
      </c>
      <c r="AB43" s="4">
        <v>3</v>
      </c>
      <c r="AC43" s="4">
        <v>3</v>
      </c>
      <c r="AD43" s="4">
        <v>3</v>
      </c>
      <c r="AE43" s="4">
        <v>3</v>
      </c>
      <c r="AF43" s="4">
        <v>3</v>
      </c>
      <c r="AG43" s="4">
        <v>3</v>
      </c>
      <c r="AH43" s="4">
        <v>3</v>
      </c>
      <c r="AI43" s="4">
        <v>3</v>
      </c>
      <c r="AJ43" s="4">
        <v>3</v>
      </c>
      <c r="AK43" s="4">
        <v>3</v>
      </c>
      <c r="AL43" s="4">
        <v>3</v>
      </c>
      <c r="AM43" s="4">
        <v>3</v>
      </c>
      <c r="AN43" s="4">
        <v>3</v>
      </c>
    </row>
    <row r="44" spans="1:40" ht="13.5" customHeight="1" x14ac:dyDescent="0.25">
      <c r="A44" s="2" t="s">
        <v>84</v>
      </c>
      <c r="B44" s="3" t="s">
        <v>106</v>
      </c>
      <c r="C44" s="4">
        <v>2</v>
      </c>
      <c r="D44" s="4">
        <v>2</v>
      </c>
      <c r="E44" s="4">
        <v>2</v>
      </c>
      <c r="F44" s="4">
        <v>3</v>
      </c>
      <c r="G44" s="4">
        <v>2</v>
      </c>
      <c r="H44" s="4">
        <v>2</v>
      </c>
      <c r="I44" s="4">
        <v>3</v>
      </c>
      <c r="J44" s="4">
        <v>3</v>
      </c>
      <c r="K44" s="4">
        <v>3</v>
      </c>
      <c r="L44" s="4">
        <v>2</v>
      </c>
      <c r="M44" s="4">
        <v>2</v>
      </c>
      <c r="N44" s="4">
        <v>2</v>
      </c>
      <c r="O44" s="4">
        <v>3</v>
      </c>
      <c r="P44" s="4">
        <v>3</v>
      </c>
      <c r="Q44" s="4">
        <v>3</v>
      </c>
      <c r="R44" s="4">
        <v>2</v>
      </c>
      <c r="S44" s="4">
        <v>3</v>
      </c>
      <c r="T44" s="4">
        <v>3</v>
      </c>
      <c r="U44" s="4">
        <v>2</v>
      </c>
      <c r="V44" s="4">
        <v>2</v>
      </c>
      <c r="W44" s="4">
        <v>2</v>
      </c>
      <c r="X44" s="4">
        <v>3</v>
      </c>
      <c r="Y44" s="4">
        <v>2</v>
      </c>
      <c r="Z44" s="4">
        <v>2</v>
      </c>
      <c r="AA44" s="4">
        <v>2</v>
      </c>
      <c r="AB44" s="4">
        <v>2</v>
      </c>
      <c r="AC44" s="4">
        <v>3</v>
      </c>
      <c r="AD44" s="4">
        <v>2</v>
      </c>
      <c r="AE44" s="4">
        <v>2</v>
      </c>
      <c r="AF44" s="4">
        <v>3</v>
      </c>
      <c r="AG44" s="4">
        <v>2</v>
      </c>
      <c r="AH44" s="4">
        <v>3</v>
      </c>
      <c r="AI44" s="4">
        <v>3</v>
      </c>
      <c r="AJ44" s="4">
        <v>2</v>
      </c>
      <c r="AK44" s="4">
        <v>3</v>
      </c>
      <c r="AL44" s="4">
        <v>2</v>
      </c>
      <c r="AM44" s="4">
        <v>2</v>
      </c>
      <c r="AN44" s="4">
        <v>2</v>
      </c>
    </row>
    <row r="45" spans="1:40" ht="13.5" customHeight="1" x14ac:dyDescent="0.25">
      <c r="A45" s="2" t="s">
        <v>85</v>
      </c>
      <c r="B45" s="3" t="s">
        <v>106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2</v>
      </c>
      <c r="P45" s="4">
        <v>1</v>
      </c>
      <c r="Q45" s="4">
        <v>2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2</v>
      </c>
      <c r="AG45" s="4">
        <v>1</v>
      </c>
      <c r="AH45" s="4">
        <v>1</v>
      </c>
      <c r="AI45" s="4">
        <v>1</v>
      </c>
      <c r="AJ45" s="4">
        <v>1</v>
      </c>
      <c r="AK45" s="4">
        <v>2</v>
      </c>
      <c r="AL45" s="4">
        <v>1</v>
      </c>
      <c r="AM45" s="4">
        <v>1</v>
      </c>
      <c r="AN45" s="4">
        <v>1</v>
      </c>
    </row>
    <row r="46" spans="1:40" ht="13.5" customHeight="1" x14ac:dyDescent="0.25">
      <c r="A46" s="2" t="s">
        <v>86</v>
      </c>
      <c r="B46" s="3" t="s">
        <v>106</v>
      </c>
      <c r="J46" s="4">
        <v>1</v>
      </c>
      <c r="K46" s="4">
        <v>1</v>
      </c>
      <c r="M46" s="4">
        <v>1</v>
      </c>
      <c r="N46" s="4">
        <v>1</v>
      </c>
      <c r="P46" s="4">
        <v>1</v>
      </c>
      <c r="Q46" s="4">
        <v>1</v>
      </c>
      <c r="W46" s="4">
        <v>1</v>
      </c>
      <c r="Y46" s="4">
        <v>1</v>
      </c>
      <c r="AA46" s="4">
        <v>1</v>
      </c>
      <c r="AD46" s="4">
        <v>1</v>
      </c>
      <c r="AG46" s="4">
        <v>1</v>
      </c>
      <c r="AI46" s="4">
        <v>1</v>
      </c>
    </row>
    <row r="47" spans="1:40" ht="13.5" customHeight="1" x14ac:dyDescent="0.25">
      <c r="A47" s="2" t="s">
        <v>87</v>
      </c>
      <c r="B47" s="3" t="s">
        <v>106</v>
      </c>
      <c r="D47" s="4">
        <v>3</v>
      </c>
      <c r="F47" s="4">
        <v>1</v>
      </c>
      <c r="G47" s="4">
        <v>2</v>
      </c>
      <c r="H47" s="4">
        <v>3</v>
      </c>
      <c r="I47" s="4">
        <v>3</v>
      </c>
      <c r="J47" s="4">
        <v>3</v>
      </c>
      <c r="K47" s="4">
        <v>3</v>
      </c>
      <c r="L47" s="4">
        <v>2</v>
      </c>
      <c r="M47" s="4">
        <v>2</v>
      </c>
      <c r="N47" s="4">
        <v>2</v>
      </c>
      <c r="O47" s="4">
        <v>1</v>
      </c>
      <c r="P47" s="4">
        <v>3</v>
      </c>
      <c r="Q47" s="4">
        <v>3</v>
      </c>
      <c r="R47" s="4">
        <v>2</v>
      </c>
      <c r="S47" s="4">
        <v>3</v>
      </c>
      <c r="T47" s="4">
        <v>3</v>
      </c>
      <c r="U47" s="4">
        <v>2</v>
      </c>
      <c r="V47" s="4">
        <v>1</v>
      </c>
      <c r="W47" s="4">
        <v>3</v>
      </c>
      <c r="X47" s="4">
        <v>3</v>
      </c>
      <c r="Y47" s="4">
        <v>2</v>
      </c>
      <c r="AA47" s="4">
        <v>3</v>
      </c>
      <c r="AB47" s="4">
        <v>2</v>
      </c>
      <c r="AC47" s="4">
        <v>3</v>
      </c>
      <c r="AD47" s="4">
        <v>3</v>
      </c>
      <c r="AE47" s="4">
        <v>2</v>
      </c>
      <c r="AF47" s="4">
        <v>3</v>
      </c>
      <c r="AG47" s="4">
        <v>2</v>
      </c>
      <c r="AH47" s="4">
        <v>1</v>
      </c>
      <c r="AI47" s="4">
        <v>3</v>
      </c>
      <c r="AJ47" s="4">
        <v>2</v>
      </c>
      <c r="AK47" s="4">
        <v>3</v>
      </c>
      <c r="AL47" s="4">
        <v>3</v>
      </c>
      <c r="AN47" s="4">
        <v>1</v>
      </c>
    </row>
    <row r="48" spans="1:40" ht="13.5" customHeight="1" x14ac:dyDescent="0.25">
      <c r="A48" s="2" t="s">
        <v>88</v>
      </c>
      <c r="B48" s="3" t="s">
        <v>106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>
        <v>2</v>
      </c>
      <c r="U48" s="4">
        <v>2</v>
      </c>
      <c r="V48" s="4">
        <v>2</v>
      </c>
      <c r="W48" s="4">
        <v>2</v>
      </c>
      <c r="X48" s="4">
        <v>2</v>
      </c>
      <c r="Y48" s="4">
        <v>2</v>
      </c>
      <c r="Z48" s="4">
        <v>2</v>
      </c>
      <c r="AA48" s="4">
        <v>2</v>
      </c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2</v>
      </c>
      <c r="AH48" s="4">
        <v>2</v>
      </c>
      <c r="AI48" s="4">
        <v>2</v>
      </c>
      <c r="AJ48" s="4">
        <v>2</v>
      </c>
      <c r="AK48" s="4">
        <v>2</v>
      </c>
      <c r="AL48" s="4">
        <v>2</v>
      </c>
      <c r="AM48" s="4">
        <v>2</v>
      </c>
      <c r="AN48" s="4">
        <v>2</v>
      </c>
    </row>
    <row r="49" spans="1:40" ht="13.5" customHeight="1" x14ac:dyDescent="0.25">
      <c r="A49" s="2" t="s">
        <v>89</v>
      </c>
      <c r="B49" s="3" t="s">
        <v>106</v>
      </c>
      <c r="D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W49" s="4">
        <v>1</v>
      </c>
      <c r="X49" s="4">
        <v>1</v>
      </c>
      <c r="Y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I49" s="4">
        <v>1</v>
      </c>
      <c r="AJ49" s="4">
        <v>1</v>
      </c>
      <c r="AK49" s="4">
        <v>1</v>
      </c>
      <c r="AL49" s="4">
        <v>1</v>
      </c>
    </row>
    <row r="50" spans="1:40" ht="13.5" customHeight="1" x14ac:dyDescent="0.25">
      <c r="A50" s="2" t="s">
        <v>90</v>
      </c>
      <c r="B50" s="3" t="s">
        <v>106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</row>
    <row r="51" spans="1:40" ht="13.5" customHeight="1" x14ac:dyDescent="0.25">
      <c r="A51" s="2" t="s">
        <v>91</v>
      </c>
      <c r="B51" s="3" t="s">
        <v>106</v>
      </c>
      <c r="D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W51" s="4">
        <v>1</v>
      </c>
      <c r="X51" s="4">
        <v>1</v>
      </c>
      <c r="Y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I51" s="4">
        <v>1</v>
      </c>
      <c r="AJ51" s="4">
        <v>1</v>
      </c>
      <c r="AK51" s="4">
        <v>1</v>
      </c>
      <c r="AL51" s="4">
        <v>1</v>
      </c>
      <c r="AN51" s="4">
        <v>1</v>
      </c>
    </row>
    <row r="52" spans="1:40" ht="13.5" customHeight="1" x14ac:dyDescent="0.25">
      <c r="A52" s="2" t="s">
        <v>92</v>
      </c>
      <c r="B52" s="3" t="s">
        <v>106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P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G52" s="4">
        <v>1</v>
      </c>
      <c r="AH52" s="4">
        <v>1</v>
      </c>
      <c r="AI52" s="4">
        <v>1</v>
      </c>
      <c r="AJ52" s="4">
        <v>1</v>
      </c>
      <c r="AL52" s="4">
        <v>1</v>
      </c>
      <c r="AM52" s="4">
        <v>1</v>
      </c>
      <c r="AN52" s="4">
        <v>1</v>
      </c>
    </row>
    <row r="53" spans="1:40" ht="13.5" customHeight="1" x14ac:dyDescent="0.25">
      <c r="A53" s="2" t="s">
        <v>93</v>
      </c>
      <c r="B53" s="3" t="s">
        <v>106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</row>
    <row r="54" spans="1:40" ht="13.5" customHeight="1" x14ac:dyDescent="0.25">
      <c r="A54" s="2" t="s">
        <v>94</v>
      </c>
      <c r="B54" s="3" t="s">
        <v>106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v>1</v>
      </c>
      <c r="AJ54" s="4">
        <v>1</v>
      </c>
      <c r="AK54" s="4">
        <v>1</v>
      </c>
      <c r="AL54" s="4">
        <v>1</v>
      </c>
      <c r="AM54" s="4">
        <v>1</v>
      </c>
      <c r="AN54" s="4">
        <v>1</v>
      </c>
    </row>
    <row r="55" spans="1:40" ht="13.5" customHeight="1" x14ac:dyDescent="0.25">
      <c r="A55" s="2" t="s">
        <v>95</v>
      </c>
      <c r="B55" s="3" t="s">
        <v>106</v>
      </c>
      <c r="C55" s="4">
        <v>2</v>
      </c>
      <c r="D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2</v>
      </c>
      <c r="AA55" s="4">
        <v>2</v>
      </c>
      <c r="AB55" s="4">
        <v>2</v>
      </c>
      <c r="AC55" s="4">
        <v>2</v>
      </c>
      <c r="AD55" s="4">
        <v>2</v>
      </c>
      <c r="AF55" s="4">
        <v>2</v>
      </c>
      <c r="AG55" s="4">
        <v>2</v>
      </c>
      <c r="AH55" s="4">
        <v>2</v>
      </c>
      <c r="AI55" s="4">
        <v>2</v>
      </c>
      <c r="AK55" s="4">
        <v>2</v>
      </c>
      <c r="AL55" s="4">
        <v>2</v>
      </c>
      <c r="AN55" s="4">
        <v>2</v>
      </c>
    </row>
    <row r="56" spans="1:40" ht="13.5" customHeight="1" x14ac:dyDescent="0.25">
      <c r="A56" s="2" t="s">
        <v>96</v>
      </c>
      <c r="B56" s="3" t="s">
        <v>106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</row>
    <row r="57" spans="1:40" ht="13.5" customHeight="1" x14ac:dyDescent="0.25">
      <c r="A57" s="2" t="s">
        <v>97</v>
      </c>
      <c r="B57" s="3" t="s">
        <v>106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</row>
    <row r="58" spans="1:40" ht="13.5" customHeight="1" x14ac:dyDescent="0.25">
      <c r="A58" s="2" t="s">
        <v>98</v>
      </c>
      <c r="B58" s="3" t="s">
        <v>106</v>
      </c>
      <c r="D58" s="4">
        <v>4</v>
      </c>
      <c r="F58" s="4">
        <v>4</v>
      </c>
      <c r="H58" s="4">
        <v>4</v>
      </c>
      <c r="I58" s="4">
        <v>2</v>
      </c>
      <c r="J58" s="4">
        <v>4</v>
      </c>
      <c r="K58" s="4">
        <v>4</v>
      </c>
      <c r="L58" s="4">
        <v>4</v>
      </c>
      <c r="M58" s="4">
        <v>4</v>
      </c>
      <c r="N58" s="4">
        <v>4</v>
      </c>
      <c r="O58" s="4">
        <v>2</v>
      </c>
      <c r="P58" s="4">
        <v>4</v>
      </c>
      <c r="Q58" s="4">
        <v>2</v>
      </c>
      <c r="R58" s="4">
        <v>4</v>
      </c>
      <c r="S58" s="4">
        <v>4</v>
      </c>
      <c r="T58" s="4">
        <v>2</v>
      </c>
      <c r="U58" s="4">
        <v>4</v>
      </c>
      <c r="V58" s="4">
        <v>4</v>
      </c>
      <c r="W58" s="4">
        <v>4</v>
      </c>
      <c r="X58" s="4">
        <v>4</v>
      </c>
      <c r="Y58" s="4">
        <v>4</v>
      </c>
      <c r="Z58" s="4">
        <v>4</v>
      </c>
      <c r="AA58" s="4">
        <v>4</v>
      </c>
      <c r="AC58" s="4">
        <v>4</v>
      </c>
      <c r="AD58" s="4">
        <v>4</v>
      </c>
      <c r="AF58" s="4">
        <v>2</v>
      </c>
      <c r="AH58" s="4">
        <v>2</v>
      </c>
      <c r="AI58" s="4">
        <v>2</v>
      </c>
      <c r="AK58" s="4">
        <v>2</v>
      </c>
      <c r="AL58" s="4">
        <v>4</v>
      </c>
      <c r="AN58" s="4">
        <v>4</v>
      </c>
    </row>
    <row r="59" spans="1:40" ht="13.5" customHeight="1" x14ac:dyDescent="0.25">
      <c r="A59" s="2" t="s">
        <v>99</v>
      </c>
      <c r="B59" s="3" t="s">
        <v>106</v>
      </c>
      <c r="E59" s="4">
        <v>2</v>
      </c>
      <c r="AE59" s="4">
        <v>2</v>
      </c>
      <c r="AJ59" s="4">
        <v>2</v>
      </c>
      <c r="AM59" s="4">
        <v>2</v>
      </c>
    </row>
    <row r="60" spans="1:40" ht="13.5" customHeight="1" x14ac:dyDescent="0.25">
      <c r="A60" s="2" t="s">
        <v>100</v>
      </c>
      <c r="B60" s="3" t="s">
        <v>106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>
        <v>2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4">
        <v>2</v>
      </c>
      <c r="AA60" s="4">
        <v>2</v>
      </c>
      <c r="AB60" s="4">
        <v>2</v>
      </c>
      <c r="AC60" s="4">
        <v>2</v>
      </c>
      <c r="AD60" s="4">
        <v>2</v>
      </c>
      <c r="AE60" s="4">
        <v>2</v>
      </c>
      <c r="AF60" s="4">
        <v>2</v>
      </c>
      <c r="AG60" s="4">
        <v>2</v>
      </c>
      <c r="AH60" s="4">
        <v>2</v>
      </c>
      <c r="AI60" s="4">
        <v>2</v>
      </c>
      <c r="AJ60" s="4">
        <v>2</v>
      </c>
      <c r="AK60" s="4">
        <v>2</v>
      </c>
      <c r="AL60" s="4">
        <v>2</v>
      </c>
      <c r="AM60" s="4">
        <v>2</v>
      </c>
      <c r="AN60" s="4">
        <v>2</v>
      </c>
    </row>
    <row r="61" spans="1:40" ht="13.5" customHeight="1" x14ac:dyDescent="0.25">
      <c r="A61" s="2" t="s">
        <v>101</v>
      </c>
      <c r="B61" s="3" t="s">
        <v>106</v>
      </c>
      <c r="C61" s="4">
        <v>3</v>
      </c>
      <c r="D61" s="4">
        <v>1</v>
      </c>
      <c r="E61" s="4">
        <v>1</v>
      </c>
      <c r="F61" s="4">
        <v>1</v>
      </c>
      <c r="G61" s="4">
        <v>3</v>
      </c>
      <c r="H61" s="4">
        <v>1</v>
      </c>
      <c r="I61" s="4">
        <v>3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3</v>
      </c>
      <c r="P61" s="4">
        <v>1</v>
      </c>
      <c r="Q61" s="4">
        <v>3</v>
      </c>
      <c r="R61" s="4">
        <v>1</v>
      </c>
      <c r="S61" s="4">
        <v>1</v>
      </c>
      <c r="T61" s="4">
        <v>3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3</v>
      </c>
      <c r="AC61" s="4">
        <v>1</v>
      </c>
      <c r="AD61" s="4">
        <v>1</v>
      </c>
      <c r="AE61" s="4">
        <v>1</v>
      </c>
      <c r="AF61" s="4">
        <v>3</v>
      </c>
      <c r="AG61" s="4">
        <v>3</v>
      </c>
      <c r="AH61" s="4">
        <v>3</v>
      </c>
      <c r="AI61" s="4">
        <v>3</v>
      </c>
      <c r="AJ61" s="4">
        <v>1</v>
      </c>
      <c r="AK61" s="4">
        <v>3</v>
      </c>
      <c r="AL61" s="4">
        <v>1</v>
      </c>
      <c r="AM61" s="4">
        <v>1</v>
      </c>
      <c r="AN61" s="4">
        <v>1</v>
      </c>
    </row>
    <row r="62" spans="1:40" ht="13.5" customHeight="1" x14ac:dyDescent="0.25">
      <c r="A62" s="2" t="s">
        <v>102</v>
      </c>
      <c r="B62" s="3" t="s">
        <v>106</v>
      </c>
      <c r="F62" s="4">
        <v>1</v>
      </c>
      <c r="J62" s="4">
        <v>1</v>
      </c>
      <c r="K62" s="4">
        <v>1</v>
      </c>
      <c r="P62" s="4">
        <v>1</v>
      </c>
      <c r="S62" s="4">
        <v>1</v>
      </c>
      <c r="X62" s="4">
        <v>1</v>
      </c>
      <c r="AC62" s="4">
        <v>1</v>
      </c>
    </row>
    <row r="63" spans="1:40" hidden="1" x14ac:dyDescent="0.25">
      <c r="A63" s="11" t="s">
        <v>103</v>
      </c>
      <c r="B63" s="11"/>
      <c r="C63">
        <v>55</v>
      </c>
      <c r="D63">
        <v>71</v>
      </c>
      <c r="E63">
        <v>52</v>
      </c>
      <c r="F63">
        <v>64</v>
      </c>
      <c r="G63">
        <v>63</v>
      </c>
      <c r="H63">
        <v>71</v>
      </c>
      <c r="I63">
        <v>71</v>
      </c>
      <c r="J63">
        <v>74</v>
      </c>
      <c r="K63">
        <v>76</v>
      </c>
      <c r="L63">
        <v>67</v>
      </c>
      <c r="M63">
        <v>71</v>
      </c>
      <c r="N63">
        <v>69</v>
      </c>
      <c r="O63">
        <v>63</v>
      </c>
      <c r="P63">
        <v>76</v>
      </c>
      <c r="Q63">
        <v>72</v>
      </c>
      <c r="R63">
        <v>69</v>
      </c>
      <c r="S63">
        <v>74</v>
      </c>
      <c r="T63">
        <v>73</v>
      </c>
      <c r="U63">
        <v>69</v>
      </c>
      <c r="V63">
        <v>61</v>
      </c>
      <c r="W63">
        <v>73</v>
      </c>
      <c r="X63">
        <v>72</v>
      </c>
      <c r="Y63">
        <v>71</v>
      </c>
      <c r="Z63">
        <v>59</v>
      </c>
      <c r="AA63">
        <v>73</v>
      </c>
      <c r="AB63">
        <v>65</v>
      </c>
      <c r="AC63">
        <v>74</v>
      </c>
      <c r="AD63">
        <v>71</v>
      </c>
      <c r="AE63">
        <v>60</v>
      </c>
      <c r="AF63">
        <v>71</v>
      </c>
      <c r="AG63">
        <v>65</v>
      </c>
      <c r="AH63">
        <v>63</v>
      </c>
      <c r="AI63">
        <v>72</v>
      </c>
      <c r="AJ63">
        <v>62</v>
      </c>
      <c r="AK63">
        <v>73</v>
      </c>
      <c r="AL63">
        <v>69</v>
      </c>
      <c r="AM63">
        <v>50</v>
      </c>
      <c r="AN63">
        <v>68</v>
      </c>
    </row>
  </sheetData>
  <mergeCells count="1">
    <mergeCell ref="A63:B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49"/>
  <sheetViews>
    <sheetView workbookViewId="0">
      <selection activeCell="B1" sqref="B1"/>
    </sheetView>
  </sheetViews>
  <sheetFormatPr baseColWidth="10" defaultRowHeight="15" x14ac:dyDescent="0.25"/>
  <cols>
    <col min="1" max="2" width="31.28515625" bestFit="1" customWidth="1"/>
    <col min="3" max="3" width="8.5703125" bestFit="1" customWidth="1"/>
    <col min="4" max="4" width="15.42578125" bestFit="1" customWidth="1"/>
  </cols>
  <sheetData>
    <row r="1" spans="1:4" ht="26.25" x14ac:dyDescent="0.25">
      <c r="A1" s="5" t="s">
        <v>4</v>
      </c>
      <c r="B1" s="5" t="s">
        <v>6</v>
      </c>
      <c r="C1" s="5" t="s">
        <v>104</v>
      </c>
      <c r="D1" s="6" t="s">
        <v>105</v>
      </c>
    </row>
    <row r="2" spans="1:4" ht="26.25" hidden="1" x14ac:dyDescent="0.4">
      <c r="A2" s="5">
        <f>IFERROR(HLOOKUP($A$1,'liste connecteur'!$C$1:$AN$61,2,0)," ")</f>
        <v>1</v>
      </c>
      <c r="B2" s="5">
        <f>IFERROR(HLOOKUP($B$1,'liste connecteur'!$C$1:$AN$61,2,0)," ")</f>
        <v>1</v>
      </c>
      <c r="C2" s="5">
        <f>IF(OR(ISBLANK(A2),ISBLANK(B2)),0,MIN(A2:B2))</f>
        <v>1</v>
      </c>
      <c r="D2" s="7"/>
    </row>
    <row r="3" spans="1:4" ht="26.25" hidden="1" x14ac:dyDescent="0.4">
      <c r="A3" s="5">
        <f>IFERROR(HLOOKUP($A$1,'liste connecteur'!$C$1:$AN$61,3,0)," ")</f>
        <v>1</v>
      </c>
      <c r="B3" s="5">
        <f>IFERROR(HLOOKUP($B$1,'liste connecteur'!$C$1:$AN$61,3,0)," ")</f>
        <v>1</v>
      </c>
      <c r="C3" s="5">
        <f t="shared" ref="C3:C61" si="0">IF(OR(ISBLANK(A3),ISBLANK(B3)),0,MIN(A3:B3))</f>
        <v>1</v>
      </c>
      <c r="D3" s="7"/>
    </row>
    <row r="4" spans="1:4" ht="26.25" hidden="1" x14ac:dyDescent="0.4">
      <c r="A4" s="5">
        <f>IFERROR(HLOOKUP($A$1,'liste connecteur'!$C$1:$AN$61,4,0)," ")</f>
        <v>1</v>
      </c>
      <c r="B4" s="5">
        <f>IFERROR(HLOOKUP($B$1,'liste connecteur'!$C$1:$AN$61,4,0)," ")</f>
        <v>1</v>
      </c>
      <c r="C4" s="5">
        <f t="shared" si="0"/>
        <v>1</v>
      </c>
      <c r="D4" s="7"/>
    </row>
    <row r="5" spans="1:4" ht="26.25" hidden="1" x14ac:dyDescent="0.4">
      <c r="A5" s="5">
        <f>IFERROR(HLOOKUP($A$1,'liste connecteur'!$C$1:$AN$61,5,0)," ")</f>
        <v>0</v>
      </c>
      <c r="B5" s="5">
        <f>IFERROR(HLOOKUP($B$1,'liste connecteur'!$C$1:$AN$61,5,0)," ")</f>
        <v>0</v>
      </c>
      <c r="C5" s="5">
        <f t="shared" si="0"/>
        <v>0</v>
      </c>
      <c r="D5" s="7"/>
    </row>
    <row r="6" spans="1:4" ht="26.25" hidden="1" x14ac:dyDescent="0.4">
      <c r="A6" s="5">
        <f>IFERROR(HLOOKUP($A$1,'liste connecteur'!$C$1:$AN$61,6,0)," ")</f>
        <v>0</v>
      </c>
      <c r="B6" s="5">
        <f>IFERROR(HLOOKUP($B$1,'liste connecteur'!$C$1:$AN$61,6,0)," ")</f>
        <v>0</v>
      </c>
      <c r="C6" s="5">
        <f t="shared" si="0"/>
        <v>0</v>
      </c>
      <c r="D6" s="7"/>
    </row>
    <row r="7" spans="1:4" ht="26.25" hidden="1" x14ac:dyDescent="0.4">
      <c r="A7" s="5">
        <f>IFERROR(HLOOKUP($A$1,'liste connecteur'!$C$1:$AN$61,7,0)," ")</f>
        <v>0</v>
      </c>
      <c r="B7" s="5">
        <f>IFERROR(HLOOKUP($B$1,'liste connecteur'!$C$1:$AN$61,7,0)," ")</f>
        <v>0</v>
      </c>
      <c r="C7" s="5">
        <f t="shared" si="0"/>
        <v>0</v>
      </c>
      <c r="D7" s="7"/>
    </row>
    <row r="8" spans="1:4" ht="26.25" hidden="1" x14ac:dyDescent="0.4">
      <c r="A8" s="5">
        <f>IFERROR(HLOOKUP($A$1,'liste connecteur'!$C$1:$AN$61,8,0)," ")</f>
        <v>1</v>
      </c>
      <c r="B8" s="5">
        <f>IFERROR(HLOOKUP($B$1,'liste connecteur'!$C$1:$AN$61,8,0)," ")</f>
        <v>1</v>
      </c>
      <c r="C8" s="5">
        <f t="shared" si="0"/>
        <v>1</v>
      </c>
      <c r="D8" s="7"/>
    </row>
    <row r="9" spans="1:4" ht="26.25" hidden="1" x14ac:dyDescent="0.4">
      <c r="A9" s="5">
        <f>IFERROR(HLOOKUP($A$1,'liste connecteur'!$C$1:$AN$61,9,0)," ")</f>
        <v>1</v>
      </c>
      <c r="B9" s="5">
        <f>IFERROR(HLOOKUP($B$1,'liste connecteur'!$C$1:$AN$61,9,0)," ")</f>
        <v>1</v>
      </c>
      <c r="C9" s="5">
        <f t="shared" si="0"/>
        <v>1</v>
      </c>
      <c r="D9" s="7"/>
    </row>
    <row r="10" spans="1:4" ht="26.25" hidden="1" x14ac:dyDescent="0.4">
      <c r="A10" s="5">
        <f>IFERROR(HLOOKUP($A$1,'liste connecteur'!$C$1:$AN$61,10,0)," ")</f>
        <v>1</v>
      </c>
      <c r="B10" s="5">
        <f>IFERROR(HLOOKUP($B$1,'liste connecteur'!$C$1:$AN$61,10,0)," ")</f>
        <v>1</v>
      </c>
      <c r="C10" s="5">
        <f t="shared" si="0"/>
        <v>1</v>
      </c>
      <c r="D10" s="7"/>
    </row>
    <row r="11" spans="1:4" ht="26.25" hidden="1" x14ac:dyDescent="0.4">
      <c r="A11" s="5">
        <f>IFERROR(HLOOKUP($A$1,'liste connecteur'!$C$1:$AN$61,11,0)," ")</f>
        <v>1</v>
      </c>
      <c r="B11" s="5">
        <f>IFERROR(HLOOKUP($B$1,'liste connecteur'!$C$1:$AN$61,11,0)," ")</f>
        <v>1</v>
      </c>
      <c r="C11" s="5">
        <f t="shared" si="0"/>
        <v>1</v>
      </c>
      <c r="D11" s="7"/>
    </row>
    <row r="12" spans="1:4" ht="26.25" hidden="1" x14ac:dyDescent="0.4">
      <c r="A12" s="5">
        <f>IFERROR(HLOOKUP($A$1,'liste connecteur'!$C$1:$AN$61,12,0)," ")</f>
        <v>1</v>
      </c>
      <c r="B12" s="5">
        <f>IFERROR(HLOOKUP($B$1,'liste connecteur'!$C$1:$AN$61,12,0)," ")</f>
        <v>1</v>
      </c>
      <c r="C12" s="5">
        <f t="shared" si="0"/>
        <v>1</v>
      </c>
      <c r="D12" s="7"/>
    </row>
    <row r="13" spans="1:4" ht="26.25" hidden="1" x14ac:dyDescent="0.4">
      <c r="A13" s="5">
        <f>IFERROR(HLOOKUP($A$1,'liste connecteur'!$C$1:$AN$61,13,0)," ")</f>
        <v>1</v>
      </c>
      <c r="B13" s="5">
        <f>IFERROR(HLOOKUP($B$1,'liste connecteur'!$C$1:$AN$61,13,0)," ")</f>
        <v>1</v>
      </c>
      <c r="C13" s="5">
        <f t="shared" si="0"/>
        <v>1</v>
      </c>
      <c r="D13" s="7"/>
    </row>
    <row r="14" spans="1:4" ht="26.25" hidden="1" x14ac:dyDescent="0.4">
      <c r="A14" s="5">
        <f>IFERROR(HLOOKUP($A$1,'liste connecteur'!$C$1:$AN$61,14,0)," ")</f>
        <v>1</v>
      </c>
      <c r="B14" s="5">
        <f>IFERROR(HLOOKUP($B$1,'liste connecteur'!$C$1:$AN$61,14,0)," ")</f>
        <v>1</v>
      </c>
      <c r="C14" s="5">
        <f t="shared" si="0"/>
        <v>1</v>
      </c>
      <c r="D14" s="7"/>
    </row>
    <row r="15" spans="1:4" ht="26.25" hidden="1" x14ac:dyDescent="0.4">
      <c r="A15" s="5">
        <f>IFERROR(HLOOKUP($A$1,'liste connecteur'!$C$1:$AN$61,15,0)," ")</f>
        <v>1</v>
      </c>
      <c r="B15" s="5">
        <f>IFERROR(HLOOKUP($B$1,'liste connecteur'!$C$1:$AN$61,15,0)," ")</f>
        <v>1</v>
      </c>
      <c r="C15" s="5">
        <f t="shared" si="0"/>
        <v>1</v>
      </c>
      <c r="D15" s="7"/>
    </row>
    <row r="16" spans="1:4" ht="26.25" hidden="1" x14ac:dyDescent="0.4">
      <c r="A16" s="5">
        <f>IFERROR(HLOOKUP($A$1,'liste connecteur'!$C$1:$AN$61,16,0)," ")</f>
        <v>0</v>
      </c>
      <c r="B16" s="5">
        <f>IFERROR(HLOOKUP($B$1,'liste connecteur'!$C$1:$AN$61,16,0)," ")</f>
        <v>0</v>
      </c>
      <c r="C16" s="5">
        <f t="shared" si="0"/>
        <v>0</v>
      </c>
      <c r="D16" s="7"/>
    </row>
    <row r="17" spans="1:4" ht="26.25" hidden="1" x14ac:dyDescent="0.4">
      <c r="A17" s="5">
        <f>IFERROR(HLOOKUP($A$1,'liste connecteur'!$C$1:$AN$61,17,0)," ")</f>
        <v>1</v>
      </c>
      <c r="B17" s="5">
        <f>IFERROR(HLOOKUP($B$1,'liste connecteur'!$C$1:$AN$61,17,0)," ")</f>
        <v>1</v>
      </c>
      <c r="C17" s="5">
        <f t="shared" si="0"/>
        <v>1</v>
      </c>
      <c r="D17" s="7"/>
    </row>
    <row r="18" spans="1:4" ht="26.25" hidden="1" x14ac:dyDescent="0.4">
      <c r="A18" s="5">
        <f>IFERROR(HLOOKUP($A$1,'liste connecteur'!$C$1:$AN$61,18,0)," ")</f>
        <v>0</v>
      </c>
      <c r="B18" s="5">
        <f>IFERROR(HLOOKUP($B$1,'liste connecteur'!$C$1:$AN$61,18,0)," ")</f>
        <v>2</v>
      </c>
      <c r="C18" s="5">
        <f t="shared" si="0"/>
        <v>0</v>
      </c>
      <c r="D18" s="7"/>
    </row>
    <row r="19" spans="1:4" ht="26.25" hidden="1" x14ac:dyDescent="0.4">
      <c r="A19" s="5">
        <f>IFERROR(HLOOKUP($A$1,'liste connecteur'!$C$1:$AN$61,19,0)," ")</f>
        <v>1</v>
      </c>
      <c r="B19" s="5">
        <f>IFERROR(HLOOKUP($B$1,'liste connecteur'!$C$1:$AN$61,19,0)," ")</f>
        <v>1</v>
      </c>
      <c r="C19" s="5">
        <f t="shared" si="0"/>
        <v>1</v>
      </c>
      <c r="D19" s="7"/>
    </row>
    <row r="20" spans="1:4" ht="26.25" hidden="1" x14ac:dyDescent="0.4">
      <c r="A20" s="5">
        <f>IFERROR(HLOOKUP($A$1,'liste connecteur'!$C$1:$AN$61,20,0)," ")</f>
        <v>0</v>
      </c>
      <c r="B20" s="5">
        <f>IFERROR(HLOOKUP($B$1,'liste connecteur'!$C$1:$AN$61,20,0)," ")</f>
        <v>0</v>
      </c>
      <c r="C20" s="5">
        <f t="shared" si="0"/>
        <v>0</v>
      </c>
      <c r="D20" s="7"/>
    </row>
    <row r="21" spans="1:4" ht="26.25" hidden="1" x14ac:dyDescent="0.4">
      <c r="A21" s="5">
        <f>IFERROR(HLOOKUP($A$1,'liste connecteur'!$C$1:$AN$61,21,0)," ")</f>
        <v>1</v>
      </c>
      <c r="B21" s="5">
        <f>IFERROR(HLOOKUP($B$1,'liste connecteur'!$C$1:$AN$61,21,0)," ")</f>
        <v>1</v>
      </c>
      <c r="C21" s="5">
        <f t="shared" si="0"/>
        <v>1</v>
      </c>
      <c r="D21" s="7"/>
    </row>
    <row r="22" spans="1:4" ht="26.25" hidden="1" x14ac:dyDescent="0.4">
      <c r="A22" s="5">
        <f>IFERROR(HLOOKUP($A$1,'liste connecteur'!$C$1:$AN$61,22,0)," ")</f>
        <v>1</v>
      </c>
      <c r="B22" s="5">
        <f>IFERROR(HLOOKUP($B$1,'liste connecteur'!$C$1:$AN$61,22,0)," ")</f>
        <v>1</v>
      </c>
      <c r="C22" s="5">
        <f t="shared" si="0"/>
        <v>1</v>
      </c>
      <c r="D22" s="7"/>
    </row>
    <row r="23" spans="1:4" ht="26.25" hidden="1" x14ac:dyDescent="0.4">
      <c r="A23" s="5">
        <f>IFERROR(HLOOKUP($A$1,'liste connecteur'!$C$1:$AN$61,23,0)," ")</f>
        <v>1</v>
      </c>
      <c r="B23" s="5">
        <f>IFERROR(HLOOKUP($B$1,'liste connecteur'!$C$1:$AN$61,23,0)," ")</f>
        <v>1</v>
      </c>
      <c r="C23" s="5">
        <f t="shared" si="0"/>
        <v>1</v>
      </c>
      <c r="D23" s="7"/>
    </row>
    <row r="24" spans="1:4" ht="26.25" hidden="1" x14ac:dyDescent="0.4">
      <c r="A24" s="5">
        <f>IFERROR(HLOOKUP($A$1,'liste connecteur'!$C$1:$AN$61,24,0)," ")</f>
        <v>0</v>
      </c>
      <c r="B24" s="5">
        <f>IFERROR(HLOOKUP($B$1,'liste connecteur'!$C$1:$AN$61,24,0)," ")</f>
        <v>0</v>
      </c>
      <c r="C24" s="5">
        <f t="shared" si="0"/>
        <v>0</v>
      </c>
      <c r="D24" s="7"/>
    </row>
    <row r="25" spans="1:4" ht="26.25" hidden="1" x14ac:dyDescent="0.4">
      <c r="A25" s="5">
        <f>IFERROR(HLOOKUP($A$1,'liste connecteur'!$C$1:$AN$61,25,0)," ")</f>
        <v>0</v>
      </c>
      <c r="B25" s="5">
        <f>IFERROR(HLOOKUP($B$1,'liste connecteur'!$C$1:$AN$61,25,0)," ")</f>
        <v>0</v>
      </c>
      <c r="C25" s="5">
        <f t="shared" si="0"/>
        <v>0</v>
      </c>
      <c r="D25" s="7"/>
    </row>
    <row r="26" spans="1:4" ht="26.25" hidden="1" x14ac:dyDescent="0.4">
      <c r="A26" s="5">
        <f>IFERROR(HLOOKUP($A$1,'liste connecteur'!$C$1:$AN$61,26,0)," ")</f>
        <v>0</v>
      </c>
      <c r="B26" s="5">
        <f>IFERROR(HLOOKUP($B$1,'liste connecteur'!$C$1:$AN$61,26,0)," ")</f>
        <v>0</v>
      </c>
      <c r="C26" s="5">
        <f t="shared" si="0"/>
        <v>0</v>
      </c>
      <c r="D26" s="7"/>
    </row>
    <row r="27" spans="1:4" ht="26.25" hidden="1" x14ac:dyDescent="0.4">
      <c r="A27" s="5">
        <f>IFERROR(HLOOKUP($A$1,'liste connecteur'!$C$1:$AN$61,27,0)," ")</f>
        <v>0</v>
      </c>
      <c r="B27" s="5">
        <f>IFERROR(HLOOKUP($B$1,'liste connecteur'!$C$1:$AN$61,27,0)," ")</f>
        <v>0</v>
      </c>
      <c r="C27" s="5">
        <f t="shared" si="0"/>
        <v>0</v>
      </c>
      <c r="D27" s="7"/>
    </row>
    <row r="28" spans="1:4" ht="26.25" hidden="1" x14ac:dyDescent="0.4">
      <c r="A28" s="5">
        <f>IFERROR(HLOOKUP($A$1,'liste connecteur'!$C$1:$AN$61,28,0)," ")</f>
        <v>1</v>
      </c>
      <c r="B28" s="5">
        <f>IFERROR(HLOOKUP($B$1,'liste connecteur'!$C$1:$AN$61,28,0)," ")</f>
        <v>1</v>
      </c>
      <c r="C28" s="5">
        <f t="shared" si="0"/>
        <v>1</v>
      </c>
      <c r="D28" s="7"/>
    </row>
    <row r="29" spans="1:4" ht="26.25" hidden="1" x14ac:dyDescent="0.4">
      <c r="A29" s="5">
        <f>IFERROR(HLOOKUP($A$1,'liste connecteur'!$C$1:$AN$61,29,0)," ")</f>
        <v>1</v>
      </c>
      <c r="B29" s="5">
        <f>IFERROR(HLOOKUP($B$1,'liste connecteur'!$C$1:$AN$61,29,0)," ")</f>
        <v>1</v>
      </c>
      <c r="C29" s="5">
        <f t="shared" si="0"/>
        <v>1</v>
      </c>
      <c r="D29" s="7"/>
    </row>
    <row r="30" spans="1:4" ht="26.25" hidden="1" x14ac:dyDescent="0.4">
      <c r="A30" s="5">
        <f>IFERROR(HLOOKUP($A$1,'liste connecteur'!$C$1:$AN$61,30,0)," ")</f>
        <v>1</v>
      </c>
      <c r="B30" s="5">
        <f>IFERROR(HLOOKUP($B$1,'liste connecteur'!$C$1:$AN$61,30,0)," ")</f>
        <v>1</v>
      </c>
      <c r="C30" s="5">
        <f t="shared" si="0"/>
        <v>1</v>
      </c>
      <c r="D30" s="7"/>
    </row>
    <row r="31" spans="1:4" ht="26.25" hidden="1" x14ac:dyDescent="0.4">
      <c r="A31" s="5">
        <f>IFERROR(HLOOKUP($A$1,'liste connecteur'!$C$1:$AN$61,31,0)," ")</f>
        <v>4</v>
      </c>
      <c r="B31" s="5">
        <f>IFERROR(HLOOKUP($B$1,'liste connecteur'!$C$1:$AN$61,31,0)," ")</f>
        <v>1</v>
      </c>
      <c r="C31" s="5">
        <f t="shared" si="0"/>
        <v>1</v>
      </c>
      <c r="D31" s="7"/>
    </row>
    <row r="32" spans="1:4" ht="26.25" hidden="1" x14ac:dyDescent="0.4">
      <c r="A32" s="5">
        <f>IFERROR(HLOOKUP($A$1,'liste connecteur'!$C$1:$AN$61,32,0)," ")</f>
        <v>1</v>
      </c>
      <c r="B32" s="5">
        <f>IFERROR(HLOOKUP($B$1,'liste connecteur'!$C$1:$AN$61,32,0)," ")</f>
        <v>1</v>
      </c>
      <c r="C32" s="5">
        <f t="shared" si="0"/>
        <v>1</v>
      </c>
      <c r="D32" s="7"/>
    </row>
    <row r="33" spans="1:4" ht="26.25" hidden="1" x14ac:dyDescent="0.4">
      <c r="A33" s="5">
        <f>IFERROR(HLOOKUP($A$1,'liste connecteur'!$C$1:$AN$61,33,0)," ")</f>
        <v>1</v>
      </c>
      <c r="B33" s="5">
        <f>IFERROR(HLOOKUP($B$1,'liste connecteur'!$C$1:$AN$61,33,0)," ")</f>
        <v>1</v>
      </c>
      <c r="C33" s="5">
        <f t="shared" si="0"/>
        <v>1</v>
      </c>
      <c r="D33" s="7"/>
    </row>
    <row r="34" spans="1:4" ht="26.25" hidden="1" x14ac:dyDescent="0.4">
      <c r="A34" s="5">
        <f>IFERROR(HLOOKUP($A$1,'liste connecteur'!$C$1:$AN$61,34,0)," ")</f>
        <v>1</v>
      </c>
      <c r="B34" s="5">
        <f>IFERROR(HLOOKUP($B$1,'liste connecteur'!$C$1:$AN$61,34,0)," ")</f>
        <v>1</v>
      </c>
      <c r="C34" s="5">
        <f t="shared" si="0"/>
        <v>1</v>
      </c>
      <c r="D34" s="7"/>
    </row>
    <row r="35" spans="1:4" ht="26.25" hidden="1" x14ac:dyDescent="0.4">
      <c r="A35" s="5">
        <f>IFERROR(HLOOKUP($A$1,'liste connecteur'!$C$1:$AN$61,35,0)," ")</f>
        <v>0</v>
      </c>
      <c r="B35" s="5">
        <f>IFERROR(HLOOKUP($B$1,'liste connecteur'!$C$1:$AN$61,35,0)," ")</f>
        <v>0</v>
      </c>
      <c r="C35" s="5">
        <f t="shared" si="0"/>
        <v>0</v>
      </c>
      <c r="D35" s="7"/>
    </row>
    <row r="36" spans="1:4" ht="26.25" hidden="1" x14ac:dyDescent="0.4">
      <c r="A36" s="5">
        <f>IFERROR(HLOOKUP($A$1,'liste connecteur'!$C$1:$AN$61,36,0)," ")</f>
        <v>1</v>
      </c>
      <c r="B36" s="5">
        <f>IFERROR(HLOOKUP($B$1,'liste connecteur'!$C$1:$AN$61,36,0)," ")</f>
        <v>1</v>
      </c>
      <c r="C36" s="5">
        <f t="shared" si="0"/>
        <v>1</v>
      </c>
      <c r="D36" s="7"/>
    </row>
    <row r="37" spans="1:4" ht="26.25" hidden="1" x14ac:dyDescent="0.4">
      <c r="A37" s="5">
        <f>IFERROR(HLOOKUP($A$1,'liste connecteur'!$C$1:$AN$61,37,0)," ")</f>
        <v>1</v>
      </c>
      <c r="B37" s="5">
        <f>IFERROR(HLOOKUP($B$1,'liste connecteur'!$C$1:$AN$61,37,0)," ")</f>
        <v>1</v>
      </c>
      <c r="C37" s="5">
        <f t="shared" si="0"/>
        <v>1</v>
      </c>
      <c r="D37" s="7"/>
    </row>
    <row r="38" spans="1:4" ht="26.25" hidden="1" x14ac:dyDescent="0.4">
      <c r="A38" s="5">
        <f>IFERROR(HLOOKUP($A$1,'liste connecteur'!$C$1:$AN$61,38,0)," ")</f>
        <v>3</v>
      </c>
      <c r="B38" s="5">
        <f>IFERROR(HLOOKUP($B$1,'liste connecteur'!$C$1:$AN$61,38,0)," ")</f>
        <v>3</v>
      </c>
      <c r="C38" s="5">
        <f t="shared" si="0"/>
        <v>3</v>
      </c>
      <c r="D38" s="7"/>
    </row>
    <row r="39" spans="1:4" ht="26.25" hidden="1" x14ac:dyDescent="0.4">
      <c r="A39" s="5">
        <f>IFERROR(HLOOKUP($A$1,'liste connecteur'!$C$1:$AN$61,39,0)," ")</f>
        <v>0</v>
      </c>
      <c r="B39" s="5">
        <f>IFERROR(HLOOKUP($B$1,'liste connecteur'!$C$1:$AN$61,39,0)," ")</f>
        <v>0</v>
      </c>
      <c r="C39" s="5">
        <f t="shared" si="0"/>
        <v>0</v>
      </c>
      <c r="D39" s="7"/>
    </row>
    <row r="40" spans="1:4" ht="26.25" hidden="1" x14ac:dyDescent="0.4">
      <c r="A40" s="5">
        <f>IFERROR(HLOOKUP($A$1,'liste connecteur'!$C$1:$AN$61,40,0)," ")</f>
        <v>1</v>
      </c>
      <c r="B40" s="5">
        <f>IFERROR(HLOOKUP($B$1,'liste connecteur'!$C$1:$AN$61,40,0)," ")</f>
        <v>1</v>
      </c>
      <c r="C40" s="5">
        <f t="shared" si="0"/>
        <v>1</v>
      </c>
      <c r="D40" s="7"/>
    </row>
    <row r="41" spans="1:4" ht="26.25" hidden="1" x14ac:dyDescent="0.4">
      <c r="A41" s="5">
        <f>IFERROR(HLOOKUP($A$1,'liste connecteur'!$C$1:$AN$61,41,0)," ")</f>
        <v>1</v>
      </c>
      <c r="B41" s="5">
        <f>IFERROR(HLOOKUP($B$1,'liste connecteur'!$C$1:$AN$61,41,0)," ")</f>
        <v>1</v>
      </c>
      <c r="C41" s="5">
        <f t="shared" si="0"/>
        <v>1</v>
      </c>
      <c r="D41" s="7"/>
    </row>
    <row r="42" spans="1:4" ht="26.25" hidden="1" x14ac:dyDescent="0.4">
      <c r="A42" s="5">
        <f>IFERROR(HLOOKUP($A$1,'liste connecteur'!$C$1:$AN$61,42,0)," ")</f>
        <v>1</v>
      </c>
      <c r="B42" s="5">
        <f>IFERROR(HLOOKUP($B$1,'liste connecteur'!$C$1:$AN$61,42,0)," ")</f>
        <v>1</v>
      </c>
      <c r="C42" s="5">
        <f t="shared" si="0"/>
        <v>1</v>
      </c>
      <c r="D42" s="7"/>
    </row>
    <row r="43" spans="1:4" ht="26.25" hidden="1" x14ac:dyDescent="0.4">
      <c r="A43" s="5">
        <f>IFERROR(HLOOKUP($A$1,'liste connecteur'!$C$1:$AN$61,43,0)," ")</f>
        <v>3</v>
      </c>
      <c r="B43" s="5">
        <f>IFERROR(HLOOKUP($B$1,'liste connecteur'!$C$1:$AN$61,43,0)," ")</f>
        <v>3</v>
      </c>
      <c r="C43" s="5">
        <f t="shared" si="0"/>
        <v>3</v>
      </c>
      <c r="D43" s="7"/>
    </row>
    <row r="44" spans="1:4" ht="26.25" hidden="1" x14ac:dyDescent="0.4">
      <c r="A44" s="5">
        <f>IFERROR(HLOOKUP($A$1,'liste connecteur'!$C$1:$AN$61,44,0)," ")</f>
        <v>2</v>
      </c>
      <c r="B44" s="5">
        <f>IFERROR(HLOOKUP($B$1,'liste connecteur'!$C$1:$AN$61,44,0)," ")</f>
        <v>2</v>
      </c>
      <c r="C44" s="5">
        <f t="shared" si="0"/>
        <v>2</v>
      </c>
      <c r="D44" s="7"/>
    </row>
    <row r="45" spans="1:4" ht="26.25" hidden="1" x14ac:dyDescent="0.4">
      <c r="A45" s="5">
        <f>IFERROR(HLOOKUP($A$1,'liste connecteur'!$C$1:$AN$61,45,0)," ")</f>
        <v>1</v>
      </c>
      <c r="B45" s="5">
        <f>IFERROR(HLOOKUP($B$1,'liste connecteur'!$C$1:$AN$61,45,0)," ")</f>
        <v>1</v>
      </c>
      <c r="C45" s="5">
        <f t="shared" si="0"/>
        <v>1</v>
      </c>
      <c r="D45" s="7"/>
    </row>
    <row r="46" spans="1:4" ht="26.25" hidden="1" x14ac:dyDescent="0.4">
      <c r="A46" s="5">
        <f>IFERROR(HLOOKUP($A$1,'liste connecteur'!$C$1:$AN$61,46,0)," ")</f>
        <v>0</v>
      </c>
      <c r="B46" s="5">
        <f>IFERROR(HLOOKUP($B$1,'liste connecteur'!$C$1:$AN$61,46,0)," ")</f>
        <v>0</v>
      </c>
      <c r="C46" s="5">
        <f t="shared" si="0"/>
        <v>0</v>
      </c>
      <c r="D46" s="7"/>
    </row>
    <row r="47" spans="1:4" ht="26.25" hidden="1" x14ac:dyDescent="0.4">
      <c r="A47" s="5">
        <f>IFERROR(HLOOKUP($A$1,'liste connecteur'!$C$1:$AN$61,47,0)," ")</f>
        <v>0</v>
      </c>
      <c r="B47" s="5">
        <f>IFERROR(HLOOKUP($B$1,'liste connecteur'!$C$1:$AN$61,47,0)," ")</f>
        <v>0</v>
      </c>
      <c r="C47" s="5">
        <f t="shared" si="0"/>
        <v>0</v>
      </c>
      <c r="D47" s="7"/>
    </row>
    <row r="48" spans="1:4" ht="26.25" hidden="1" x14ac:dyDescent="0.4">
      <c r="A48" s="5">
        <f>IFERROR(HLOOKUP($A$1,'liste connecteur'!$C$1:$AN$61,48,0)," ")</f>
        <v>2</v>
      </c>
      <c r="B48" s="5">
        <f>IFERROR(HLOOKUP($B$1,'liste connecteur'!$C$1:$AN$61,48,0)," ")</f>
        <v>2</v>
      </c>
      <c r="C48" s="5">
        <f t="shared" si="0"/>
        <v>2</v>
      </c>
      <c r="D48" s="7"/>
    </row>
    <row r="49" spans="1:4" ht="26.25" hidden="1" x14ac:dyDescent="0.4">
      <c r="A49" s="5">
        <f>IFERROR(HLOOKUP($A$1,'liste connecteur'!$C$1:$AN$61,49,0)," ")</f>
        <v>0</v>
      </c>
      <c r="B49" s="5">
        <f>IFERROR(HLOOKUP($B$1,'liste connecteur'!$C$1:$AN$61,49,0)," ")</f>
        <v>0</v>
      </c>
      <c r="C49" s="5">
        <f t="shared" si="0"/>
        <v>0</v>
      </c>
      <c r="D49" s="7"/>
    </row>
    <row r="50" spans="1:4" ht="26.25" hidden="1" x14ac:dyDescent="0.4">
      <c r="A50" s="5">
        <f>IFERROR(HLOOKUP($A$1,'liste connecteur'!$C$1:$AN$61,50,0)," ")</f>
        <v>1</v>
      </c>
      <c r="B50" s="5">
        <f>IFERROR(HLOOKUP($B$1,'liste connecteur'!$C$1:$AN$61,50,0)," ")</f>
        <v>1</v>
      </c>
      <c r="C50" s="5">
        <f t="shared" si="0"/>
        <v>1</v>
      </c>
      <c r="D50" s="7"/>
    </row>
    <row r="51" spans="1:4" ht="26.25" hidden="1" x14ac:dyDescent="0.4">
      <c r="A51" s="5">
        <f>IFERROR(HLOOKUP($A$1,'liste connecteur'!$C$1:$AN$61,51,0)," ")</f>
        <v>0</v>
      </c>
      <c r="B51" s="5">
        <f>IFERROR(HLOOKUP($B$1,'liste connecteur'!$C$1:$AN$61,51,0)," ")</f>
        <v>0</v>
      </c>
      <c r="C51" s="5">
        <f t="shared" si="0"/>
        <v>0</v>
      </c>
      <c r="D51" s="7"/>
    </row>
    <row r="52" spans="1:4" ht="26.25" hidden="1" x14ac:dyDescent="0.4">
      <c r="A52" s="5">
        <f>IFERROR(HLOOKUP($A$1,'liste connecteur'!$C$1:$AN$61,52,0)," ")</f>
        <v>1</v>
      </c>
      <c r="B52" s="5">
        <f>IFERROR(HLOOKUP($B$1,'liste connecteur'!$C$1:$AN$61,52,0)," ")</f>
        <v>1</v>
      </c>
      <c r="C52" s="5">
        <f t="shared" si="0"/>
        <v>1</v>
      </c>
      <c r="D52" s="7"/>
    </row>
    <row r="53" spans="1:4" ht="26.25" hidden="1" x14ac:dyDescent="0.4">
      <c r="A53" s="5">
        <f>IFERROR(HLOOKUP($A$1,'liste connecteur'!$C$1:$AN$61,53,0)," ")</f>
        <v>1</v>
      </c>
      <c r="B53" s="5">
        <f>IFERROR(HLOOKUP($B$1,'liste connecteur'!$C$1:$AN$61,53,0)," ")</f>
        <v>1</v>
      </c>
      <c r="C53" s="5">
        <f t="shared" si="0"/>
        <v>1</v>
      </c>
      <c r="D53" s="7"/>
    </row>
    <row r="54" spans="1:4" ht="26.25" hidden="1" x14ac:dyDescent="0.4">
      <c r="A54" s="5">
        <f>IFERROR(HLOOKUP($A$1,'liste connecteur'!$C$1:$AN$61,54,0)," ")</f>
        <v>1</v>
      </c>
      <c r="B54" s="5">
        <f>IFERROR(HLOOKUP($B$1,'liste connecteur'!$C$1:$AN$61,54,0)," ")</f>
        <v>1</v>
      </c>
      <c r="C54" s="5">
        <f t="shared" si="0"/>
        <v>1</v>
      </c>
      <c r="D54" s="7"/>
    </row>
    <row r="55" spans="1:4" ht="26.25" hidden="1" x14ac:dyDescent="0.4">
      <c r="A55" s="5">
        <f>IFERROR(HLOOKUP($A$1,'liste connecteur'!$C$1:$AN$61,55,0)," ")</f>
        <v>2</v>
      </c>
      <c r="B55" s="5">
        <f>IFERROR(HLOOKUP($B$1,'liste connecteur'!$C$1:$AN$61,55,0)," ")</f>
        <v>0</v>
      </c>
      <c r="C55" s="5">
        <f t="shared" si="0"/>
        <v>0</v>
      </c>
      <c r="D55" s="7"/>
    </row>
    <row r="56" spans="1:4" ht="26.25" hidden="1" x14ac:dyDescent="0.4">
      <c r="A56" s="5">
        <f>IFERROR(HLOOKUP($A$1,'liste connecteur'!$C$1:$AN$61,56,0)," ")</f>
        <v>1</v>
      </c>
      <c r="B56" s="5">
        <f>IFERROR(HLOOKUP($B$1,'liste connecteur'!$C$1:$AN$61,56,0)," ")</f>
        <v>1</v>
      </c>
      <c r="C56" s="5">
        <f t="shared" si="0"/>
        <v>1</v>
      </c>
      <c r="D56" s="7"/>
    </row>
    <row r="57" spans="1:4" ht="26.25" hidden="1" x14ac:dyDescent="0.4">
      <c r="A57" s="5">
        <f>IFERROR(HLOOKUP($A$1,'liste connecteur'!$C$1:$AN$61,57,0)," ")</f>
        <v>1</v>
      </c>
      <c r="B57" s="5">
        <f>IFERROR(HLOOKUP($B$1,'liste connecteur'!$C$1:$AN$61,57,0)," ")</f>
        <v>1</v>
      </c>
      <c r="C57" s="5">
        <f t="shared" si="0"/>
        <v>1</v>
      </c>
      <c r="D57" s="7"/>
    </row>
    <row r="58" spans="1:4" ht="26.25" hidden="1" x14ac:dyDescent="0.4">
      <c r="A58" s="5">
        <f>IFERROR(HLOOKUP($A$1,'liste connecteur'!$C$1:$AN$61,58,0)," ")</f>
        <v>0</v>
      </c>
      <c r="B58" s="5">
        <f>IFERROR(HLOOKUP($B$1,'liste connecteur'!$C$1:$AN$61,58,0)," ")</f>
        <v>0</v>
      </c>
      <c r="C58" s="5">
        <f t="shared" si="0"/>
        <v>0</v>
      </c>
      <c r="D58" s="7"/>
    </row>
    <row r="59" spans="1:4" ht="26.25" hidden="1" x14ac:dyDescent="0.4">
      <c r="A59" s="5">
        <f>IFERROR(HLOOKUP($A$1,'liste connecteur'!$C$1:$AN$61,59,0)," ")</f>
        <v>0</v>
      </c>
      <c r="B59" s="5">
        <f>IFERROR(HLOOKUP($B$1,'liste connecteur'!$C$1:$AN$61,59,0)," ")</f>
        <v>2</v>
      </c>
      <c r="C59" s="5">
        <f t="shared" si="0"/>
        <v>0</v>
      </c>
      <c r="D59" s="7"/>
    </row>
    <row r="60" spans="1:4" ht="26.25" hidden="1" x14ac:dyDescent="0.4">
      <c r="A60" s="5">
        <f>IFERROR(HLOOKUP($A$1,'liste connecteur'!$C$1:$AN$61,60,0)," ")</f>
        <v>2</v>
      </c>
      <c r="B60" s="5">
        <f>IFERROR(HLOOKUP($B$1,'liste connecteur'!$C$1:$AN$61,60,0)," ")</f>
        <v>2</v>
      </c>
      <c r="C60" s="5">
        <f t="shared" si="0"/>
        <v>2</v>
      </c>
      <c r="D60" s="7"/>
    </row>
    <row r="61" spans="1:4" ht="26.25" hidden="1" x14ac:dyDescent="0.4">
      <c r="A61" s="5">
        <f>IFERROR(HLOOKUP($A$1,'liste connecteur'!$C$1:$AN$61,61,0)," ")</f>
        <v>3</v>
      </c>
      <c r="B61" s="5">
        <f>IFERROR(HLOOKUP($B$1,'liste connecteur'!$C$1:$AN$61,61,0)," ")</f>
        <v>1</v>
      </c>
      <c r="C61" s="5">
        <f t="shared" si="0"/>
        <v>1</v>
      </c>
      <c r="D61" s="7"/>
    </row>
    <row r="62" spans="1:4" ht="26.25" x14ac:dyDescent="0.25">
      <c r="A62" s="5">
        <f>SUM(A2:A61)</f>
        <v>55</v>
      </c>
      <c r="B62" s="5">
        <f>SUM(B2:B61)</f>
        <v>52</v>
      </c>
      <c r="C62" s="5">
        <f>SUM(C2:C61)</f>
        <v>48</v>
      </c>
      <c r="D62" s="12">
        <f>(2*C62)/(A62+B62)</f>
        <v>0.89719626168224298</v>
      </c>
    </row>
    <row r="63" spans="1:4" ht="26.25" x14ac:dyDescent="0.25">
      <c r="A63" s="5" t="s">
        <v>0</v>
      </c>
      <c r="B63" s="5" t="s">
        <v>1</v>
      </c>
      <c r="C63" s="5" t="s">
        <v>2</v>
      </c>
      <c r="D63" s="13"/>
    </row>
    <row r="64" spans="1:4" x14ac:dyDescent="0.25">
      <c r="A64" t="str">
        <f>IFERROR(HLOOKUP($A$1,'liste connecteur'!$C$1:$AN$61,62,0)," ")</f>
        <v xml:space="preserve"> </v>
      </c>
    </row>
    <row r="65" spans="1:1" x14ac:dyDescent="0.25">
      <c r="A65" t="str">
        <f>IFERROR(HLOOKUP($A$1,'liste connecteur'!$C$1:$AN$61,62,0)," ")</f>
        <v xml:space="preserve"> </v>
      </c>
    </row>
    <row r="66" spans="1:1" x14ac:dyDescent="0.25">
      <c r="A66" t="str">
        <f>IFERROR(HLOOKUP($A$1,'liste connecteur'!$C$1:$AN$61,62,0)," ")</f>
        <v xml:space="preserve"> </v>
      </c>
    </row>
    <row r="67" spans="1:1" x14ac:dyDescent="0.25">
      <c r="A67" t="str">
        <f>IFERROR(HLOOKUP($A$1,'liste connecteur'!$C$1:$AN$61,62,0)," ")</f>
        <v xml:space="preserve"> </v>
      </c>
    </row>
    <row r="68" spans="1:1" x14ac:dyDescent="0.25">
      <c r="A68" t="str">
        <f>IFERROR(HLOOKUP($A$1,'liste connecteur'!$C$1:$AN$61,62,0)," ")</f>
        <v xml:space="preserve"> </v>
      </c>
    </row>
    <row r="69" spans="1:1" x14ac:dyDescent="0.25">
      <c r="A69" t="str">
        <f>IFERROR(HLOOKUP($A$1,'liste connecteur'!$C$1:$AN$61,62,0)," ")</f>
        <v xml:space="preserve"> </v>
      </c>
    </row>
    <row r="70" spans="1:1" x14ac:dyDescent="0.25">
      <c r="A70" t="str">
        <f>IFERROR(HLOOKUP($A$1,'liste connecteur'!$C$1:$AN$61,62,0)," ")</f>
        <v xml:space="preserve"> </v>
      </c>
    </row>
    <row r="71" spans="1:1" x14ac:dyDescent="0.25">
      <c r="A71" t="str">
        <f>IFERROR(HLOOKUP($A$1,'liste connecteur'!$C$1:$AN$61,62,0)," ")</f>
        <v xml:space="preserve"> </v>
      </c>
    </row>
    <row r="72" spans="1:1" x14ac:dyDescent="0.25">
      <c r="A72" t="str">
        <f>IFERROR(HLOOKUP($A$1,'liste connecteur'!$C$1:$AN$61,62,0)," ")</f>
        <v xml:space="preserve"> </v>
      </c>
    </row>
    <row r="73" spans="1:1" x14ac:dyDescent="0.25">
      <c r="A73" t="str">
        <f>IFERROR(HLOOKUP($A$1,'liste connecteur'!$C$1:$AN$61,62,0)," ")</f>
        <v xml:space="preserve"> </v>
      </c>
    </row>
    <row r="74" spans="1:1" x14ac:dyDescent="0.25">
      <c r="A74" t="str">
        <f>IFERROR(HLOOKUP($A$1,'liste connecteur'!$C$1:$AN$61,62,0)," ")</f>
        <v xml:space="preserve"> </v>
      </c>
    </row>
    <row r="75" spans="1:1" x14ac:dyDescent="0.25">
      <c r="A75" t="str">
        <f>IFERROR(HLOOKUP($A$1,'liste connecteur'!$C$1:$AN$61,62,0)," ")</f>
        <v xml:space="preserve"> </v>
      </c>
    </row>
    <row r="76" spans="1:1" x14ac:dyDescent="0.25">
      <c r="A76" t="str">
        <f>IFERROR(HLOOKUP($A$1,'liste connecteur'!$C$1:$AN$61,62,0)," ")</f>
        <v xml:space="preserve"> </v>
      </c>
    </row>
    <row r="77" spans="1:1" x14ac:dyDescent="0.25">
      <c r="A77" t="str">
        <f>IFERROR(HLOOKUP($A$1,'liste connecteur'!$C$1:$AN$61,62,0)," ")</f>
        <v xml:space="preserve"> </v>
      </c>
    </row>
    <row r="78" spans="1:1" x14ac:dyDescent="0.25">
      <c r="A78" t="str">
        <f>IFERROR(HLOOKUP($A$1,'liste connecteur'!$C$1:$AN$61,62,0)," ")</f>
        <v xml:space="preserve"> </v>
      </c>
    </row>
    <row r="79" spans="1:1" x14ac:dyDescent="0.25">
      <c r="A79" t="str">
        <f>IFERROR(HLOOKUP($A$1,'liste connecteur'!$C$1:$AN$61,62,0)," ")</f>
        <v xml:space="preserve"> </v>
      </c>
    </row>
    <row r="80" spans="1:1" x14ac:dyDescent="0.25">
      <c r="A80" t="str">
        <f>IFERROR(HLOOKUP($A$1,'liste connecteur'!$C$1:$AN$61,62,0)," ")</f>
        <v xml:space="preserve"> </v>
      </c>
    </row>
    <row r="81" spans="1:1" x14ac:dyDescent="0.25">
      <c r="A81" t="str">
        <f>IFERROR(HLOOKUP($A$1,'liste connecteur'!$C$1:$AN$61,62,0)," ")</f>
        <v xml:space="preserve"> </v>
      </c>
    </row>
    <row r="82" spans="1:1" x14ac:dyDescent="0.25">
      <c r="A82" t="str">
        <f>IFERROR(HLOOKUP($A$1,'liste connecteur'!$C$1:$AN$61,62,0)," ")</f>
        <v xml:space="preserve"> </v>
      </c>
    </row>
    <row r="83" spans="1:1" x14ac:dyDescent="0.25">
      <c r="A83" t="str">
        <f>IFERROR(HLOOKUP($A$1,'liste connecteur'!$C$1:$AN$61,62,0)," ")</f>
        <v xml:space="preserve"> </v>
      </c>
    </row>
    <row r="84" spans="1:1" x14ac:dyDescent="0.25">
      <c r="A84" t="str">
        <f>IFERROR(HLOOKUP($A$1,'liste connecteur'!$C$1:$AN$61,62,0)," ")</f>
        <v xml:space="preserve"> </v>
      </c>
    </row>
    <row r="85" spans="1:1" x14ac:dyDescent="0.25">
      <c r="A85" t="str">
        <f>IFERROR(HLOOKUP($A$1,'liste connecteur'!$C$1:$AN$61,62,0)," ")</f>
        <v xml:space="preserve"> </v>
      </c>
    </row>
    <row r="86" spans="1:1" x14ac:dyDescent="0.25">
      <c r="A86" t="str">
        <f>IFERROR(HLOOKUP($A$1,'liste connecteur'!$C$1:$AN$61,62,0)," ")</f>
        <v xml:space="preserve"> </v>
      </c>
    </row>
    <row r="87" spans="1:1" x14ac:dyDescent="0.25">
      <c r="A87" t="str">
        <f>IFERROR(HLOOKUP($A$1,'liste connecteur'!$C$1:$AN$61,62,0)," ")</f>
        <v xml:space="preserve"> </v>
      </c>
    </row>
    <row r="88" spans="1:1" x14ac:dyDescent="0.25">
      <c r="A88" t="str">
        <f>IFERROR(HLOOKUP($A$1,'liste connecteur'!$C$1:$AN$61,62,0)," ")</f>
        <v xml:space="preserve"> </v>
      </c>
    </row>
    <row r="89" spans="1:1" x14ac:dyDescent="0.25">
      <c r="A89" t="str">
        <f>IFERROR(HLOOKUP($A$1,'liste connecteur'!$C$1:$AN$61,62,0)," ")</f>
        <v xml:space="preserve"> </v>
      </c>
    </row>
    <row r="90" spans="1:1" x14ac:dyDescent="0.25">
      <c r="A90" t="str">
        <f>IFERROR(HLOOKUP($A$1,'liste connecteur'!$C$1:$AN$61,62,0)," ")</f>
        <v xml:space="preserve"> </v>
      </c>
    </row>
    <row r="91" spans="1:1" x14ac:dyDescent="0.25">
      <c r="A91" t="str">
        <f>IFERROR(HLOOKUP($A$1,'liste connecteur'!$C$1:$AN$61,62,0)," ")</f>
        <v xml:space="preserve"> </v>
      </c>
    </row>
    <row r="92" spans="1:1" x14ac:dyDescent="0.25">
      <c r="A92" t="str">
        <f>IFERROR(HLOOKUP($A$1,'liste connecteur'!$C$1:$AN$61,62,0)," ")</f>
        <v xml:space="preserve"> </v>
      </c>
    </row>
    <row r="93" spans="1:1" x14ac:dyDescent="0.25">
      <c r="A93" t="str">
        <f>IFERROR(HLOOKUP($A$1,'liste connecteur'!$C$1:$AN$61,62,0)," ")</f>
        <v xml:space="preserve"> </v>
      </c>
    </row>
    <row r="94" spans="1:1" x14ac:dyDescent="0.25">
      <c r="A94" t="str">
        <f>IFERROR(HLOOKUP($A$1,'liste connecteur'!$C$1:$AN$61,62,0)," ")</f>
        <v xml:space="preserve"> </v>
      </c>
    </row>
    <row r="95" spans="1:1" x14ac:dyDescent="0.25">
      <c r="A95" t="str">
        <f>IFERROR(HLOOKUP($A$1,'liste connecteur'!$C$1:$AN$61,62,0)," ")</f>
        <v xml:space="preserve"> </v>
      </c>
    </row>
    <row r="96" spans="1:1" x14ac:dyDescent="0.25">
      <c r="A96" t="str">
        <f>IFERROR(HLOOKUP($A$1,'liste connecteur'!$C$1:$AN$61,62,0)," ")</f>
        <v xml:space="preserve"> </v>
      </c>
    </row>
    <row r="97" spans="1:1" x14ac:dyDescent="0.25">
      <c r="A97" t="str">
        <f>IFERROR(HLOOKUP($A$1,'liste connecteur'!$C$1:$AN$61,62,0)," ")</f>
        <v xml:space="preserve"> </v>
      </c>
    </row>
    <row r="98" spans="1:1" x14ac:dyDescent="0.25">
      <c r="A98" t="str">
        <f>IFERROR(HLOOKUP($A$1,'liste connecteur'!$C$1:$AN$61,62,0)," ")</f>
        <v xml:space="preserve"> </v>
      </c>
    </row>
    <row r="99" spans="1:1" x14ac:dyDescent="0.25">
      <c r="A99" t="str">
        <f>IFERROR(HLOOKUP($A$1,'liste connecteur'!$C$1:$AN$61,62,0)," ")</f>
        <v xml:space="preserve"> </v>
      </c>
    </row>
    <row r="100" spans="1:1" x14ac:dyDescent="0.25">
      <c r="A100" t="str">
        <f>IFERROR(HLOOKUP($A$1,'liste connecteur'!$C$1:$AN$61,62,0)," ")</f>
        <v xml:space="preserve"> </v>
      </c>
    </row>
    <row r="101" spans="1:1" x14ac:dyDescent="0.25">
      <c r="A101" t="str">
        <f>IFERROR(HLOOKUP($A$1,'liste connecteur'!$C$1:$AN$61,62,0)," ")</f>
        <v xml:space="preserve"> </v>
      </c>
    </row>
    <row r="102" spans="1:1" x14ac:dyDescent="0.25">
      <c r="A102" t="str">
        <f>IFERROR(HLOOKUP($A$1,'liste connecteur'!$C$1:$AN$61,62,0)," ")</f>
        <v xml:space="preserve"> </v>
      </c>
    </row>
    <row r="103" spans="1:1" x14ac:dyDescent="0.25">
      <c r="A103" t="str">
        <f>IFERROR(HLOOKUP($A$1,'liste connecteur'!$C$1:$AN$61,62,0)," ")</f>
        <v xml:space="preserve"> </v>
      </c>
    </row>
    <row r="104" spans="1:1" x14ac:dyDescent="0.25">
      <c r="A104" t="str">
        <f>IFERROR(HLOOKUP($A$1,'liste connecteur'!$C$1:$AN$61,62,0)," ")</f>
        <v xml:space="preserve"> </v>
      </c>
    </row>
    <row r="105" spans="1:1" x14ac:dyDescent="0.25">
      <c r="A105" t="str">
        <f>IFERROR(HLOOKUP($A$1,'liste connecteur'!$C$1:$AN$61,62,0)," ")</f>
        <v xml:space="preserve"> </v>
      </c>
    </row>
    <row r="106" spans="1:1" x14ac:dyDescent="0.25">
      <c r="A106" t="str">
        <f>IFERROR(HLOOKUP($A$1,'liste connecteur'!$C$1:$AN$61,62,0)," ")</f>
        <v xml:space="preserve"> </v>
      </c>
    </row>
    <row r="107" spans="1:1" x14ac:dyDescent="0.25">
      <c r="A107" t="str">
        <f>IFERROR(HLOOKUP($A$1,'liste connecteur'!$C$1:$AN$61,62,0)," ")</f>
        <v xml:space="preserve"> </v>
      </c>
    </row>
    <row r="108" spans="1:1" x14ac:dyDescent="0.25">
      <c r="A108" t="str">
        <f>IFERROR(HLOOKUP($A$1,'liste connecteur'!$C$1:$AN$61,62,0)," ")</f>
        <v xml:space="preserve"> </v>
      </c>
    </row>
    <row r="109" spans="1:1" x14ac:dyDescent="0.25">
      <c r="A109" t="str">
        <f>IFERROR(HLOOKUP($A$1,'liste connecteur'!$C$1:$AN$61,62,0)," ")</f>
        <v xml:space="preserve"> </v>
      </c>
    </row>
    <row r="110" spans="1:1" x14ac:dyDescent="0.25">
      <c r="A110" t="str">
        <f>IFERROR(HLOOKUP($A$1,'liste connecteur'!$C$1:$AN$61,62,0)," ")</f>
        <v xml:space="preserve"> </v>
      </c>
    </row>
    <row r="111" spans="1:1" x14ac:dyDescent="0.25">
      <c r="A111" t="str">
        <f>IFERROR(HLOOKUP($A$1,'liste connecteur'!$C$1:$AN$61,62,0)," ")</f>
        <v xml:space="preserve"> </v>
      </c>
    </row>
    <row r="112" spans="1:1" x14ac:dyDescent="0.25">
      <c r="A112" t="str">
        <f>IFERROR(HLOOKUP($A$1,'liste connecteur'!$C$1:$AN$61,62,0)," ")</f>
        <v xml:space="preserve"> </v>
      </c>
    </row>
    <row r="113" spans="1:1" x14ac:dyDescent="0.25">
      <c r="A113" t="str">
        <f>IFERROR(HLOOKUP($A$1,'liste connecteur'!$C$1:$AN$61,62,0)," ")</f>
        <v xml:space="preserve"> </v>
      </c>
    </row>
    <row r="114" spans="1:1" x14ac:dyDescent="0.25">
      <c r="A114" t="str">
        <f>IFERROR(HLOOKUP($A$1,'liste connecteur'!$C$1:$AN$61,62,0)," ")</f>
        <v xml:space="preserve"> </v>
      </c>
    </row>
    <row r="115" spans="1:1" x14ac:dyDescent="0.25">
      <c r="A115" t="str">
        <f>IFERROR(HLOOKUP($A$1,'liste connecteur'!$C$1:$AN$61,62,0)," ")</f>
        <v xml:space="preserve"> </v>
      </c>
    </row>
    <row r="116" spans="1:1" x14ac:dyDescent="0.25">
      <c r="A116" t="str">
        <f>IFERROR(HLOOKUP($A$1,'liste connecteur'!$C$1:$AN$61,62,0)," ")</f>
        <v xml:space="preserve"> </v>
      </c>
    </row>
    <row r="117" spans="1:1" x14ac:dyDescent="0.25">
      <c r="A117" t="str">
        <f>IFERROR(HLOOKUP($A$1,'liste connecteur'!$C$1:$AN$61,62,0)," ")</f>
        <v xml:space="preserve"> </v>
      </c>
    </row>
    <row r="118" spans="1:1" x14ac:dyDescent="0.25">
      <c r="A118" t="str">
        <f>IFERROR(HLOOKUP($A$1,'liste connecteur'!$C$1:$AN$61,62,0)," ")</f>
        <v xml:space="preserve"> </v>
      </c>
    </row>
    <row r="119" spans="1:1" x14ac:dyDescent="0.25">
      <c r="A119" t="str">
        <f>IFERROR(HLOOKUP($A$1,'liste connecteur'!$C$1:$AN$61,62,0)," ")</f>
        <v xml:space="preserve"> </v>
      </c>
    </row>
    <row r="120" spans="1:1" x14ac:dyDescent="0.25">
      <c r="A120" t="str">
        <f>IFERROR(HLOOKUP($A$1,'liste connecteur'!$C$1:$AN$61,62,0)," ")</f>
        <v xml:space="preserve"> </v>
      </c>
    </row>
    <row r="121" spans="1:1" x14ac:dyDescent="0.25">
      <c r="A121" t="str">
        <f>IFERROR(HLOOKUP($A$1,'liste connecteur'!$C$1:$AN$61,62,0)," ")</f>
        <v xml:space="preserve"> </v>
      </c>
    </row>
    <row r="122" spans="1:1" x14ac:dyDescent="0.25">
      <c r="A122" t="str">
        <f>IFERROR(HLOOKUP($A$1,'liste connecteur'!$C$1:$AN$61,62,0)," ")</f>
        <v xml:space="preserve"> </v>
      </c>
    </row>
    <row r="123" spans="1:1" x14ac:dyDescent="0.25">
      <c r="A123" t="str">
        <f>IFERROR(HLOOKUP($A$1,'liste connecteur'!$C$1:$AN$61,62,0)," ")</f>
        <v xml:space="preserve"> </v>
      </c>
    </row>
    <row r="124" spans="1:1" x14ac:dyDescent="0.25">
      <c r="A124" t="str">
        <f>IFERROR(HLOOKUP($A$1,'liste connecteur'!$C$1:$AN$61,62,0)," ")</f>
        <v xml:space="preserve"> </v>
      </c>
    </row>
    <row r="125" spans="1:1" x14ac:dyDescent="0.25">
      <c r="A125" t="str">
        <f>IFERROR(HLOOKUP($A$1,'liste connecteur'!$C$1:$AN$61,62,0)," ")</f>
        <v xml:space="preserve"> </v>
      </c>
    </row>
    <row r="126" spans="1:1" x14ac:dyDescent="0.25">
      <c r="A126" t="str">
        <f>IFERROR(HLOOKUP($A$1,'liste connecteur'!$C$1:$AN$61,62,0)," ")</f>
        <v xml:space="preserve"> </v>
      </c>
    </row>
    <row r="127" spans="1:1" x14ac:dyDescent="0.25">
      <c r="A127" t="str">
        <f>IFERROR(HLOOKUP($A$1,'liste connecteur'!$C$1:$AN$61,62,0)," ")</f>
        <v xml:space="preserve"> </v>
      </c>
    </row>
    <row r="128" spans="1:1" x14ac:dyDescent="0.25">
      <c r="A128" t="str">
        <f>IFERROR(HLOOKUP($A$1,'liste connecteur'!$C$1:$AN$61,62,0)," ")</f>
        <v xml:space="preserve"> </v>
      </c>
    </row>
    <row r="129" spans="1:1" x14ac:dyDescent="0.25">
      <c r="A129" t="str">
        <f>IFERROR(HLOOKUP($A$1,'liste connecteur'!$C$1:$AN$61,62,0)," ")</f>
        <v xml:space="preserve"> </v>
      </c>
    </row>
    <row r="130" spans="1:1" x14ac:dyDescent="0.25">
      <c r="A130" t="str">
        <f>IFERROR(HLOOKUP($A$1,'liste connecteur'!$C$1:$AN$61,62,0)," ")</f>
        <v xml:space="preserve"> </v>
      </c>
    </row>
    <row r="131" spans="1:1" x14ac:dyDescent="0.25">
      <c r="A131" t="str">
        <f>IFERROR(HLOOKUP($A$1,'liste connecteur'!$C$1:$AN$61,62,0)," ")</f>
        <v xml:space="preserve"> </v>
      </c>
    </row>
    <row r="132" spans="1:1" x14ac:dyDescent="0.25">
      <c r="A132" t="str">
        <f>IFERROR(HLOOKUP($A$1,'liste connecteur'!$C$1:$AN$61,62,0)," ")</f>
        <v xml:space="preserve"> </v>
      </c>
    </row>
    <row r="133" spans="1:1" x14ac:dyDescent="0.25">
      <c r="A133" t="str">
        <f>IFERROR(HLOOKUP($A$1,'liste connecteur'!$C$1:$AN$61,62,0)," ")</f>
        <v xml:space="preserve"> </v>
      </c>
    </row>
    <row r="134" spans="1:1" x14ac:dyDescent="0.25">
      <c r="A134" t="str">
        <f>IFERROR(HLOOKUP($A$1,'liste connecteur'!$C$1:$AN$61,62,0)," ")</f>
        <v xml:space="preserve"> </v>
      </c>
    </row>
    <row r="135" spans="1:1" x14ac:dyDescent="0.25">
      <c r="A135" t="str">
        <f>IFERROR(HLOOKUP($A$1,'liste connecteur'!$C$1:$AN$61,62,0)," ")</f>
        <v xml:space="preserve"> </v>
      </c>
    </row>
    <row r="136" spans="1:1" x14ac:dyDescent="0.25">
      <c r="A136" t="str">
        <f>IFERROR(HLOOKUP($A$1,'liste connecteur'!$C$1:$AN$61,62,0)," ")</f>
        <v xml:space="preserve"> </v>
      </c>
    </row>
    <row r="137" spans="1:1" x14ac:dyDescent="0.25">
      <c r="A137" t="str">
        <f>IFERROR(HLOOKUP($A$1,'liste connecteur'!$C$1:$AN$61,62,0)," ")</f>
        <v xml:space="preserve"> </v>
      </c>
    </row>
    <row r="138" spans="1:1" x14ac:dyDescent="0.25">
      <c r="A138" t="str">
        <f>IFERROR(HLOOKUP($A$1,'liste connecteur'!$C$1:$AN$61,62,0)," ")</f>
        <v xml:space="preserve"> </v>
      </c>
    </row>
    <row r="139" spans="1:1" x14ac:dyDescent="0.25">
      <c r="A139" t="str">
        <f>IFERROR(HLOOKUP($A$1,'liste connecteur'!$C$1:$AN$61,62,0)," ")</f>
        <v xml:space="preserve"> </v>
      </c>
    </row>
    <row r="140" spans="1:1" x14ac:dyDescent="0.25">
      <c r="A140" t="str">
        <f>IFERROR(HLOOKUP($A$1,'liste connecteur'!$C$1:$AN$61,62,0)," ")</f>
        <v xml:space="preserve"> </v>
      </c>
    </row>
    <row r="141" spans="1:1" x14ac:dyDescent="0.25">
      <c r="A141" t="str">
        <f>IFERROR(HLOOKUP($A$1,'liste connecteur'!$C$1:$AN$61,62,0)," ")</f>
        <v xml:space="preserve"> </v>
      </c>
    </row>
    <row r="142" spans="1:1" x14ac:dyDescent="0.25">
      <c r="A142" t="str">
        <f>IFERROR(HLOOKUP($A$1,'liste connecteur'!$C$1:$AN$61,62,0)," ")</f>
        <v xml:space="preserve"> </v>
      </c>
    </row>
    <row r="143" spans="1:1" x14ac:dyDescent="0.25">
      <c r="A143" t="str">
        <f>IFERROR(HLOOKUP($A$1,'liste connecteur'!$C$1:$AN$61,62,0)," ")</f>
        <v xml:space="preserve"> </v>
      </c>
    </row>
    <row r="144" spans="1:1" x14ac:dyDescent="0.25">
      <c r="A144" t="str">
        <f>IFERROR(HLOOKUP($A$1,'liste connecteur'!$C$1:$AN$61,62,0)," ")</f>
        <v xml:space="preserve"> </v>
      </c>
    </row>
    <row r="145" spans="1:1" x14ac:dyDescent="0.25">
      <c r="A145" t="str">
        <f>IFERROR(HLOOKUP($A$1,'liste connecteur'!$C$1:$AN$61,62,0)," ")</f>
        <v xml:space="preserve"> </v>
      </c>
    </row>
    <row r="146" spans="1:1" x14ac:dyDescent="0.25">
      <c r="A146" t="str">
        <f>IFERROR(HLOOKUP($A$1,'liste connecteur'!$C$1:$AN$61,62,0)," ")</f>
        <v xml:space="preserve"> </v>
      </c>
    </row>
    <row r="147" spans="1:1" x14ac:dyDescent="0.25">
      <c r="A147" t="str">
        <f>IFERROR(HLOOKUP($A$1,'liste connecteur'!$C$1:$AN$61,62,0)," ")</f>
        <v xml:space="preserve"> </v>
      </c>
    </row>
    <row r="148" spans="1:1" x14ac:dyDescent="0.25">
      <c r="A148" t="str">
        <f>IFERROR(HLOOKUP($A$1,'liste connecteur'!$C$1:$AN$61,62,0)," ")</f>
        <v xml:space="preserve"> </v>
      </c>
    </row>
    <row r="149" spans="1:1" x14ac:dyDescent="0.25">
      <c r="A149" t="str">
        <f>IFERROR(HLOOKUP($A$1,'liste connecteur'!$C$1:$AN$61,62,0)," ")</f>
        <v xml:space="preserve"> </v>
      </c>
    </row>
    <row r="150" spans="1:1" x14ac:dyDescent="0.25">
      <c r="A150" t="str">
        <f>IFERROR(HLOOKUP($A$1,'liste connecteur'!$C$1:$AN$61,62,0)," ")</f>
        <v xml:space="preserve"> </v>
      </c>
    </row>
    <row r="151" spans="1:1" x14ac:dyDescent="0.25">
      <c r="A151" t="str">
        <f>IFERROR(HLOOKUP($A$1,'liste connecteur'!$C$1:$AN$61,62,0)," ")</f>
        <v xml:space="preserve"> </v>
      </c>
    </row>
    <row r="152" spans="1:1" x14ac:dyDescent="0.25">
      <c r="A152" t="str">
        <f>IFERROR(HLOOKUP($A$1,'liste connecteur'!$C$1:$AN$61,62,0)," ")</f>
        <v xml:space="preserve"> </v>
      </c>
    </row>
    <row r="153" spans="1:1" x14ac:dyDescent="0.25">
      <c r="A153" t="str">
        <f>IFERROR(HLOOKUP($A$1,'liste connecteur'!$C$1:$AN$61,62,0)," ")</f>
        <v xml:space="preserve"> </v>
      </c>
    </row>
    <row r="154" spans="1:1" x14ac:dyDescent="0.25">
      <c r="A154" t="str">
        <f>IFERROR(HLOOKUP($A$1,'liste connecteur'!$C$1:$AN$61,62,0)," ")</f>
        <v xml:space="preserve"> </v>
      </c>
    </row>
    <row r="155" spans="1:1" x14ac:dyDescent="0.25">
      <c r="A155" t="str">
        <f>IFERROR(HLOOKUP($A$1,'liste connecteur'!$C$1:$AN$61,62,0)," ")</f>
        <v xml:space="preserve"> </v>
      </c>
    </row>
    <row r="156" spans="1:1" x14ac:dyDescent="0.25">
      <c r="A156" t="str">
        <f>IFERROR(HLOOKUP($A$1,'liste connecteur'!$C$1:$AN$61,62,0)," ")</f>
        <v xml:space="preserve"> </v>
      </c>
    </row>
    <row r="157" spans="1:1" x14ac:dyDescent="0.25">
      <c r="A157" t="str">
        <f>IFERROR(HLOOKUP($A$1,'liste connecteur'!$C$1:$AN$61,62,0)," ")</f>
        <v xml:space="preserve"> </v>
      </c>
    </row>
    <row r="158" spans="1:1" x14ac:dyDescent="0.25">
      <c r="A158" t="str">
        <f>IFERROR(HLOOKUP($A$1,'liste connecteur'!$C$1:$AN$61,62,0)," ")</f>
        <v xml:space="preserve"> </v>
      </c>
    </row>
    <row r="159" spans="1:1" x14ac:dyDescent="0.25">
      <c r="A159" t="str">
        <f>IFERROR(HLOOKUP($A$1,'liste connecteur'!$C$1:$AN$61,62,0)," ")</f>
        <v xml:space="preserve"> </v>
      </c>
    </row>
    <row r="160" spans="1:1" x14ac:dyDescent="0.25">
      <c r="A160" t="str">
        <f>IFERROR(HLOOKUP($A$1,'liste connecteur'!$C$1:$AN$61,62,0)," ")</f>
        <v xml:space="preserve"> </v>
      </c>
    </row>
    <row r="161" spans="1:1" x14ac:dyDescent="0.25">
      <c r="A161" t="str">
        <f>IFERROR(HLOOKUP($A$1,'liste connecteur'!$C$1:$AN$61,62,0)," ")</f>
        <v xml:space="preserve"> </v>
      </c>
    </row>
    <row r="162" spans="1:1" x14ac:dyDescent="0.25">
      <c r="A162" t="str">
        <f>IFERROR(HLOOKUP($A$1,'liste connecteur'!$C$1:$AN$61,62,0)," ")</f>
        <v xml:space="preserve"> </v>
      </c>
    </row>
    <row r="163" spans="1:1" x14ac:dyDescent="0.25">
      <c r="A163" t="str">
        <f>IFERROR(HLOOKUP($A$1,'liste connecteur'!$C$1:$AN$61,62,0)," ")</f>
        <v xml:space="preserve"> </v>
      </c>
    </row>
    <row r="164" spans="1:1" x14ac:dyDescent="0.25">
      <c r="A164" t="str">
        <f>IFERROR(HLOOKUP($A$1,'liste connecteur'!$C$1:$AN$61,62,0)," ")</f>
        <v xml:space="preserve"> </v>
      </c>
    </row>
    <row r="165" spans="1:1" x14ac:dyDescent="0.25">
      <c r="A165" t="str">
        <f>IFERROR(HLOOKUP($A$1,'liste connecteur'!$C$1:$AN$61,62,0)," ")</f>
        <v xml:space="preserve"> </v>
      </c>
    </row>
    <row r="166" spans="1:1" x14ac:dyDescent="0.25">
      <c r="A166" t="str">
        <f>IFERROR(HLOOKUP($A$1,'liste connecteur'!$C$1:$AN$61,62,0)," ")</f>
        <v xml:space="preserve"> </v>
      </c>
    </row>
    <row r="167" spans="1:1" x14ac:dyDescent="0.25">
      <c r="A167" t="str">
        <f>IFERROR(HLOOKUP($A$1,'liste connecteur'!$C$1:$AN$61,62,0)," ")</f>
        <v xml:space="preserve"> </v>
      </c>
    </row>
    <row r="168" spans="1:1" x14ac:dyDescent="0.25">
      <c r="A168" t="str">
        <f>IFERROR(HLOOKUP($A$1,'liste connecteur'!$C$1:$AN$61,62,0)," ")</f>
        <v xml:space="preserve"> </v>
      </c>
    </row>
    <row r="169" spans="1:1" x14ac:dyDescent="0.25">
      <c r="A169" t="str">
        <f>IFERROR(HLOOKUP($A$1,'liste connecteur'!$C$1:$AN$61,62,0)," ")</f>
        <v xml:space="preserve"> </v>
      </c>
    </row>
    <row r="170" spans="1:1" x14ac:dyDescent="0.25">
      <c r="A170" t="str">
        <f>IFERROR(HLOOKUP($A$1,'liste connecteur'!$C$1:$AN$61,62,0)," ")</f>
        <v xml:space="preserve"> </v>
      </c>
    </row>
    <row r="171" spans="1:1" x14ac:dyDescent="0.25">
      <c r="A171" t="str">
        <f>IFERROR(HLOOKUP($A$1,'liste connecteur'!$C$1:$AN$61,62,0)," ")</f>
        <v xml:space="preserve"> </v>
      </c>
    </row>
    <row r="172" spans="1:1" x14ac:dyDescent="0.25">
      <c r="A172" t="str">
        <f>IFERROR(HLOOKUP($A$1,'liste connecteur'!$C$1:$AN$61,62,0)," ")</f>
        <v xml:space="preserve"> </v>
      </c>
    </row>
    <row r="173" spans="1:1" x14ac:dyDescent="0.25">
      <c r="A173" t="str">
        <f>IFERROR(HLOOKUP($A$1,'liste connecteur'!$C$1:$AN$61,62,0)," ")</f>
        <v xml:space="preserve"> </v>
      </c>
    </row>
    <row r="174" spans="1:1" x14ac:dyDescent="0.25">
      <c r="A174" t="str">
        <f>IFERROR(HLOOKUP($A$1,'liste connecteur'!$C$1:$AN$61,62,0)," ")</f>
        <v xml:space="preserve"> </v>
      </c>
    </row>
    <row r="175" spans="1:1" x14ac:dyDescent="0.25">
      <c r="A175" t="str">
        <f>IFERROR(HLOOKUP($A$1,'liste connecteur'!$C$1:$AN$61,62,0)," ")</f>
        <v xml:space="preserve"> </v>
      </c>
    </row>
    <row r="176" spans="1:1" x14ac:dyDescent="0.25">
      <c r="A176" t="str">
        <f>IFERROR(HLOOKUP($A$1,'liste connecteur'!$C$1:$AN$61,62,0)," ")</f>
        <v xml:space="preserve"> </v>
      </c>
    </row>
    <row r="177" spans="1:1" x14ac:dyDescent="0.25">
      <c r="A177" t="str">
        <f>IFERROR(HLOOKUP($A$1,'liste connecteur'!$C$1:$AN$61,62,0)," ")</f>
        <v xml:space="preserve"> </v>
      </c>
    </row>
    <row r="178" spans="1:1" x14ac:dyDescent="0.25">
      <c r="A178" t="str">
        <f>IFERROR(HLOOKUP($A$1,'liste connecteur'!$C$1:$AN$61,62,0)," ")</f>
        <v xml:space="preserve"> </v>
      </c>
    </row>
    <row r="179" spans="1:1" x14ac:dyDescent="0.25">
      <c r="A179" t="str">
        <f>IFERROR(HLOOKUP($A$1,'liste connecteur'!$C$1:$AN$61,62,0)," ")</f>
        <v xml:space="preserve"> </v>
      </c>
    </row>
    <row r="180" spans="1:1" x14ac:dyDescent="0.25">
      <c r="A180" t="str">
        <f>IFERROR(HLOOKUP($A$1,'liste connecteur'!$C$1:$AN$61,62,0)," ")</f>
        <v xml:space="preserve"> </v>
      </c>
    </row>
    <row r="181" spans="1:1" x14ac:dyDescent="0.25">
      <c r="A181" t="str">
        <f>IFERROR(HLOOKUP($A$1,'liste connecteur'!$C$1:$AN$61,62,0)," ")</f>
        <v xml:space="preserve"> </v>
      </c>
    </row>
    <row r="182" spans="1:1" x14ac:dyDescent="0.25">
      <c r="A182" t="str">
        <f>IFERROR(HLOOKUP($A$1,'liste connecteur'!$C$1:$AN$61,62,0)," ")</f>
        <v xml:space="preserve"> </v>
      </c>
    </row>
    <row r="183" spans="1:1" x14ac:dyDescent="0.25">
      <c r="A183" t="str">
        <f>IFERROR(HLOOKUP($A$1,'liste connecteur'!$C$1:$AN$61,62,0)," ")</f>
        <v xml:space="preserve"> </v>
      </c>
    </row>
    <row r="184" spans="1:1" x14ac:dyDescent="0.25">
      <c r="A184" t="str">
        <f>IFERROR(HLOOKUP($A$1,'liste connecteur'!$C$1:$AN$61,62,0)," ")</f>
        <v xml:space="preserve"> </v>
      </c>
    </row>
    <row r="185" spans="1:1" x14ac:dyDescent="0.25">
      <c r="A185" t="str">
        <f>IFERROR(HLOOKUP($A$1,'liste connecteur'!$C$1:$AN$61,62,0)," ")</f>
        <v xml:space="preserve"> </v>
      </c>
    </row>
    <row r="186" spans="1:1" x14ac:dyDescent="0.25">
      <c r="A186" t="str">
        <f>IFERROR(HLOOKUP($A$1,'liste connecteur'!$C$1:$AN$61,62,0)," ")</f>
        <v xml:space="preserve"> </v>
      </c>
    </row>
    <row r="187" spans="1:1" x14ac:dyDescent="0.25">
      <c r="A187" t="str">
        <f>IFERROR(HLOOKUP($A$1,'liste connecteur'!$C$1:$AN$61,62,0)," ")</f>
        <v xml:space="preserve"> </v>
      </c>
    </row>
    <row r="188" spans="1:1" x14ac:dyDescent="0.25">
      <c r="A188" t="str">
        <f>IFERROR(HLOOKUP($A$1,'liste connecteur'!$C$1:$AN$61,62,0)," ")</f>
        <v xml:space="preserve"> </v>
      </c>
    </row>
    <row r="189" spans="1:1" x14ac:dyDescent="0.25">
      <c r="A189" t="str">
        <f>IFERROR(HLOOKUP($A$1,'liste connecteur'!$C$1:$AN$61,62,0)," ")</f>
        <v xml:space="preserve"> </v>
      </c>
    </row>
    <row r="190" spans="1:1" x14ac:dyDescent="0.25">
      <c r="A190" t="str">
        <f>IFERROR(HLOOKUP($A$1,'liste connecteur'!$C$1:$AN$61,62,0)," ")</f>
        <v xml:space="preserve"> </v>
      </c>
    </row>
    <row r="191" spans="1:1" x14ac:dyDescent="0.25">
      <c r="A191" t="str">
        <f>IFERROR(HLOOKUP($A$1,'liste connecteur'!$C$1:$AN$61,62,0)," ")</f>
        <v xml:space="preserve"> </v>
      </c>
    </row>
    <row r="192" spans="1:1" x14ac:dyDescent="0.25">
      <c r="A192" t="str">
        <f>IFERROR(HLOOKUP($A$1,'liste connecteur'!$C$1:$AN$61,62,0)," ")</f>
        <v xml:space="preserve"> </v>
      </c>
    </row>
    <row r="193" spans="1:1" x14ac:dyDescent="0.25">
      <c r="A193" t="str">
        <f>IFERROR(HLOOKUP($A$1,'liste connecteur'!$C$1:$AN$61,62,0)," ")</f>
        <v xml:space="preserve"> </v>
      </c>
    </row>
    <row r="194" spans="1:1" x14ac:dyDescent="0.25">
      <c r="A194" t="str">
        <f>IFERROR(HLOOKUP($A$1,'liste connecteur'!$C$1:$AN$61,62,0)," ")</f>
        <v xml:space="preserve"> </v>
      </c>
    </row>
    <row r="195" spans="1:1" x14ac:dyDescent="0.25">
      <c r="A195" t="str">
        <f>IFERROR(HLOOKUP($A$1,'liste connecteur'!$C$1:$AN$61,62,0)," ")</f>
        <v xml:space="preserve"> </v>
      </c>
    </row>
    <row r="196" spans="1:1" x14ac:dyDescent="0.25">
      <c r="A196" t="str">
        <f>IFERROR(HLOOKUP($A$1,'liste connecteur'!$C$1:$AN$61,62,0)," ")</f>
        <v xml:space="preserve"> </v>
      </c>
    </row>
    <row r="197" spans="1:1" x14ac:dyDescent="0.25">
      <c r="A197" t="str">
        <f>IFERROR(HLOOKUP($A$1,'liste connecteur'!$C$1:$AN$61,62,0)," ")</f>
        <v xml:space="preserve"> </v>
      </c>
    </row>
    <row r="198" spans="1:1" x14ac:dyDescent="0.25">
      <c r="A198" t="str">
        <f>IFERROR(HLOOKUP($A$1,'liste connecteur'!$C$1:$AN$61,62,0)," ")</f>
        <v xml:space="preserve"> </v>
      </c>
    </row>
    <row r="199" spans="1:1" x14ac:dyDescent="0.25">
      <c r="A199" t="str">
        <f>IFERROR(HLOOKUP($A$1,'liste connecteur'!$C$1:$AN$61,62,0)," ")</f>
        <v xml:space="preserve"> </v>
      </c>
    </row>
    <row r="200" spans="1:1" x14ac:dyDescent="0.25">
      <c r="A200" t="str">
        <f>IFERROR(HLOOKUP($A$1,'liste connecteur'!$C$1:$AN$61,62,0)," ")</f>
        <v xml:space="preserve"> </v>
      </c>
    </row>
    <row r="201" spans="1:1" x14ac:dyDescent="0.25">
      <c r="A201" t="str">
        <f>IFERROR(HLOOKUP($A$1,'liste connecteur'!$C$1:$AN$61,62,0)," ")</f>
        <v xml:space="preserve"> </v>
      </c>
    </row>
    <row r="202" spans="1:1" x14ac:dyDescent="0.25">
      <c r="A202" t="str">
        <f>IFERROR(HLOOKUP($A$1,'liste connecteur'!$C$1:$AN$61,62,0)," ")</f>
        <v xml:space="preserve"> </v>
      </c>
    </row>
    <row r="203" spans="1:1" x14ac:dyDescent="0.25">
      <c r="A203" t="str">
        <f>IFERROR(HLOOKUP($A$1,'liste connecteur'!$C$1:$AN$61,62,0)," ")</f>
        <v xml:space="preserve"> </v>
      </c>
    </row>
    <row r="204" spans="1:1" x14ac:dyDescent="0.25">
      <c r="A204" t="str">
        <f>IFERROR(HLOOKUP($A$1,'liste connecteur'!$C$1:$AN$61,62,0)," ")</f>
        <v xml:space="preserve"> </v>
      </c>
    </row>
    <row r="205" spans="1:1" x14ac:dyDescent="0.25">
      <c r="A205" t="str">
        <f>IFERROR(HLOOKUP($A$1,'liste connecteur'!$C$1:$AN$61,62,0)," ")</f>
        <v xml:space="preserve"> </v>
      </c>
    </row>
    <row r="206" spans="1:1" x14ac:dyDescent="0.25">
      <c r="A206" t="str">
        <f>IFERROR(HLOOKUP($A$1,'liste connecteur'!$C$1:$AN$61,62,0)," ")</f>
        <v xml:space="preserve"> </v>
      </c>
    </row>
    <row r="207" spans="1:1" x14ac:dyDescent="0.25">
      <c r="A207" t="str">
        <f>IFERROR(HLOOKUP($A$1,'liste connecteur'!$C$1:$AN$61,62,0)," ")</f>
        <v xml:space="preserve"> </v>
      </c>
    </row>
    <row r="208" spans="1:1" x14ac:dyDescent="0.25">
      <c r="A208" t="str">
        <f>IFERROR(HLOOKUP($A$1,'liste connecteur'!$C$1:$AN$61,62,0)," ")</f>
        <v xml:space="preserve"> </v>
      </c>
    </row>
    <row r="209" spans="1:1" x14ac:dyDescent="0.25">
      <c r="A209" t="str">
        <f>IFERROR(HLOOKUP($A$1,'liste connecteur'!$C$1:$AN$61,62,0)," ")</f>
        <v xml:space="preserve"> </v>
      </c>
    </row>
    <row r="210" spans="1:1" x14ac:dyDescent="0.25">
      <c r="A210" t="str">
        <f>IFERROR(HLOOKUP($A$1,'liste connecteur'!$C$1:$AN$61,62,0)," ")</f>
        <v xml:space="preserve"> </v>
      </c>
    </row>
    <row r="211" spans="1:1" x14ac:dyDescent="0.25">
      <c r="A211" t="str">
        <f>IFERROR(HLOOKUP($A$1,'liste connecteur'!$C$1:$AN$61,62,0)," ")</f>
        <v xml:space="preserve"> </v>
      </c>
    </row>
    <row r="212" spans="1:1" x14ac:dyDescent="0.25">
      <c r="A212" t="str">
        <f>IFERROR(HLOOKUP($A$1,'liste connecteur'!$C$1:$AN$61,62,0)," ")</f>
        <v xml:space="preserve"> </v>
      </c>
    </row>
    <row r="213" spans="1:1" x14ac:dyDescent="0.25">
      <c r="A213" t="str">
        <f>IFERROR(HLOOKUP($A$1,'liste connecteur'!$C$1:$AN$61,62,0)," ")</f>
        <v xml:space="preserve"> </v>
      </c>
    </row>
    <row r="214" spans="1:1" x14ac:dyDescent="0.25">
      <c r="A214" t="str">
        <f>IFERROR(HLOOKUP($A$1,'liste connecteur'!$C$1:$AN$61,62,0)," ")</f>
        <v xml:space="preserve"> </v>
      </c>
    </row>
    <row r="215" spans="1:1" x14ac:dyDescent="0.25">
      <c r="A215" t="str">
        <f>IFERROR(HLOOKUP($A$1,'liste connecteur'!$C$1:$AN$61,62,0)," ")</f>
        <v xml:space="preserve"> </v>
      </c>
    </row>
    <row r="216" spans="1:1" x14ac:dyDescent="0.25">
      <c r="A216" t="str">
        <f>IFERROR(HLOOKUP($A$1,'liste connecteur'!$C$1:$AN$61,62,0)," ")</f>
        <v xml:space="preserve"> </v>
      </c>
    </row>
    <row r="217" spans="1:1" x14ac:dyDescent="0.25">
      <c r="A217" t="str">
        <f>IFERROR(HLOOKUP($A$1,'liste connecteur'!$C$1:$AN$61,62,0)," ")</f>
        <v xml:space="preserve"> </v>
      </c>
    </row>
    <row r="218" spans="1:1" x14ac:dyDescent="0.25">
      <c r="A218" t="str">
        <f>IFERROR(HLOOKUP($A$1,'liste connecteur'!$C$1:$AN$61,62,0)," ")</f>
        <v xml:space="preserve"> </v>
      </c>
    </row>
    <row r="219" spans="1:1" x14ac:dyDescent="0.25">
      <c r="A219" t="str">
        <f>IFERROR(HLOOKUP($A$1,'liste connecteur'!$C$1:$AN$61,62,0)," ")</f>
        <v xml:space="preserve"> </v>
      </c>
    </row>
    <row r="220" spans="1:1" x14ac:dyDescent="0.25">
      <c r="A220" t="str">
        <f>IFERROR(HLOOKUP($A$1,'liste connecteur'!$C$1:$AN$61,62,0)," ")</f>
        <v xml:space="preserve"> </v>
      </c>
    </row>
    <row r="221" spans="1:1" x14ac:dyDescent="0.25">
      <c r="A221" t="str">
        <f>IFERROR(HLOOKUP($A$1,'liste connecteur'!$C$1:$AN$61,62,0)," ")</f>
        <v xml:space="preserve"> </v>
      </c>
    </row>
    <row r="222" spans="1:1" x14ac:dyDescent="0.25">
      <c r="A222" t="str">
        <f>IFERROR(HLOOKUP($A$1,'liste connecteur'!$C$1:$AN$61,62,0)," ")</f>
        <v xml:space="preserve"> </v>
      </c>
    </row>
    <row r="223" spans="1:1" x14ac:dyDescent="0.25">
      <c r="A223" t="str">
        <f>IFERROR(HLOOKUP($A$1,'liste connecteur'!$C$1:$AN$61,62,0)," ")</f>
        <v xml:space="preserve"> </v>
      </c>
    </row>
    <row r="224" spans="1:1" x14ac:dyDescent="0.25">
      <c r="A224" t="str">
        <f>IFERROR(HLOOKUP($A$1,'liste connecteur'!$C$1:$AN$61,62,0)," ")</f>
        <v xml:space="preserve"> </v>
      </c>
    </row>
    <row r="225" spans="1:1" x14ac:dyDescent="0.25">
      <c r="A225" t="str">
        <f>IFERROR(HLOOKUP($A$1,'liste connecteur'!$C$1:$AN$61,62,0)," ")</f>
        <v xml:space="preserve"> </v>
      </c>
    </row>
    <row r="226" spans="1:1" x14ac:dyDescent="0.25">
      <c r="A226" t="str">
        <f>IFERROR(HLOOKUP($A$1,'liste connecteur'!$C$1:$AN$61,62,0)," ")</f>
        <v xml:space="preserve"> </v>
      </c>
    </row>
    <row r="227" spans="1:1" x14ac:dyDescent="0.25">
      <c r="A227" t="str">
        <f>IFERROR(HLOOKUP($A$1,'liste connecteur'!$C$1:$AN$61,62,0)," ")</f>
        <v xml:space="preserve"> </v>
      </c>
    </row>
    <row r="228" spans="1:1" x14ac:dyDescent="0.25">
      <c r="A228" t="str">
        <f>IFERROR(HLOOKUP($A$1,'liste connecteur'!$C$1:$AN$61,62,0)," ")</f>
        <v xml:space="preserve"> </v>
      </c>
    </row>
    <row r="229" spans="1:1" x14ac:dyDescent="0.25">
      <c r="A229" t="str">
        <f>IFERROR(HLOOKUP($A$1,'liste connecteur'!$C$1:$AN$61,62,0)," ")</f>
        <v xml:space="preserve"> </v>
      </c>
    </row>
    <row r="230" spans="1:1" x14ac:dyDescent="0.25">
      <c r="A230" t="str">
        <f>IFERROR(HLOOKUP($A$1,'liste connecteur'!$C$1:$AN$61,62,0)," ")</f>
        <v xml:space="preserve"> </v>
      </c>
    </row>
    <row r="231" spans="1:1" x14ac:dyDescent="0.25">
      <c r="A231" t="str">
        <f>IFERROR(HLOOKUP($A$1,'liste connecteur'!$C$1:$AN$61,62,0)," ")</f>
        <v xml:space="preserve"> </v>
      </c>
    </row>
    <row r="232" spans="1:1" x14ac:dyDescent="0.25">
      <c r="A232" t="str">
        <f>IFERROR(HLOOKUP($A$1,'liste connecteur'!$C$1:$AN$61,62,0)," ")</f>
        <v xml:space="preserve"> </v>
      </c>
    </row>
    <row r="233" spans="1:1" x14ac:dyDescent="0.25">
      <c r="A233" t="str">
        <f>IFERROR(HLOOKUP($A$1,'liste connecteur'!$C$1:$AN$61,62,0)," ")</f>
        <v xml:space="preserve"> </v>
      </c>
    </row>
    <row r="234" spans="1:1" x14ac:dyDescent="0.25">
      <c r="A234" t="str">
        <f>IFERROR(HLOOKUP($A$1,'liste connecteur'!$C$1:$AN$61,62,0)," ")</f>
        <v xml:space="preserve"> </v>
      </c>
    </row>
    <row r="235" spans="1:1" x14ac:dyDescent="0.25">
      <c r="A235" t="str">
        <f>IFERROR(HLOOKUP($A$1,'liste connecteur'!$C$1:$AN$61,62,0)," ")</f>
        <v xml:space="preserve"> </v>
      </c>
    </row>
    <row r="236" spans="1:1" x14ac:dyDescent="0.25">
      <c r="A236" t="str">
        <f>IFERROR(HLOOKUP($A$1,'liste connecteur'!$C$1:$AN$61,62,0)," ")</f>
        <v xml:space="preserve"> </v>
      </c>
    </row>
    <row r="237" spans="1:1" x14ac:dyDescent="0.25">
      <c r="A237" t="str">
        <f>IFERROR(HLOOKUP($A$1,'liste connecteur'!$C$1:$AN$61,62,0)," ")</f>
        <v xml:space="preserve"> </v>
      </c>
    </row>
    <row r="238" spans="1:1" x14ac:dyDescent="0.25">
      <c r="A238" t="str">
        <f>IFERROR(HLOOKUP($A$1,'liste connecteur'!$C$1:$AN$61,62,0)," ")</f>
        <v xml:space="preserve"> </v>
      </c>
    </row>
    <row r="239" spans="1:1" x14ac:dyDescent="0.25">
      <c r="A239" t="str">
        <f>IFERROR(HLOOKUP($A$1,'liste connecteur'!$C$1:$AN$61,62,0)," ")</f>
        <v xml:space="preserve"> </v>
      </c>
    </row>
    <row r="240" spans="1:1" x14ac:dyDescent="0.25">
      <c r="A240" t="str">
        <f>IFERROR(HLOOKUP($A$1,'liste connecteur'!$C$1:$AN$61,62,0)," ")</f>
        <v xml:space="preserve"> </v>
      </c>
    </row>
    <row r="241" spans="1:1" x14ac:dyDescent="0.25">
      <c r="A241" t="str">
        <f>IFERROR(HLOOKUP($A$1,'liste connecteur'!$C$1:$AN$61,62,0)," ")</f>
        <v xml:space="preserve"> </v>
      </c>
    </row>
    <row r="242" spans="1:1" x14ac:dyDescent="0.25">
      <c r="A242" t="str">
        <f>IFERROR(HLOOKUP($A$1,'liste connecteur'!$C$1:$AN$61,62,0)," ")</f>
        <v xml:space="preserve"> </v>
      </c>
    </row>
    <row r="243" spans="1:1" x14ac:dyDescent="0.25">
      <c r="A243" t="str">
        <f>IFERROR(HLOOKUP($A$1,'liste connecteur'!$C$1:$AN$61,62,0)," ")</f>
        <v xml:space="preserve"> </v>
      </c>
    </row>
    <row r="244" spans="1:1" x14ac:dyDescent="0.25">
      <c r="A244" t="str">
        <f>IFERROR(HLOOKUP($A$1,'liste connecteur'!$C$1:$AN$61,62,0)," ")</f>
        <v xml:space="preserve"> </v>
      </c>
    </row>
    <row r="245" spans="1:1" x14ac:dyDescent="0.25">
      <c r="A245" t="str">
        <f>IFERROR(HLOOKUP($A$1,'liste connecteur'!$C$1:$AN$61,62,0)," ")</f>
        <v xml:space="preserve"> </v>
      </c>
    </row>
    <row r="246" spans="1:1" x14ac:dyDescent="0.25">
      <c r="A246" t="str">
        <f>IFERROR(HLOOKUP($A$1,'liste connecteur'!$C$1:$AN$61,62,0)," ")</f>
        <v xml:space="preserve"> </v>
      </c>
    </row>
    <row r="247" spans="1:1" x14ac:dyDescent="0.25">
      <c r="A247" t="str">
        <f>IFERROR(HLOOKUP($A$1,'liste connecteur'!$C$1:$AN$61,62,0)," ")</f>
        <v xml:space="preserve"> </v>
      </c>
    </row>
    <row r="248" spans="1:1" x14ac:dyDescent="0.25">
      <c r="A248" t="str">
        <f>IFERROR(HLOOKUP($A$1,'liste connecteur'!$C$1:$AN$61,62,0)," ")</f>
        <v xml:space="preserve"> </v>
      </c>
    </row>
    <row r="249" spans="1:1" x14ac:dyDescent="0.25">
      <c r="A249" t="str">
        <f>IFERROR(HLOOKUP($A$1,'liste connecteur'!$C$1:$AN$61,62,0)," ")</f>
        <v xml:space="preserve"> </v>
      </c>
    </row>
  </sheetData>
  <mergeCells count="1">
    <mergeCell ref="D62:D6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 connecteur'!$C$1:$AN$1</xm:f>
          </x14:formula1>
          <xm:sqref>A1:B1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M39"/>
  <sheetViews>
    <sheetView tabSelected="1" workbookViewId="0">
      <selection activeCell="C11" sqref="C11"/>
    </sheetView>
  </sheetViews>
  <sheetFormatPr baseColWidth="10" defaultRowHeight="15" x14ac:dyDescent="0.25"/>
  <cols>
    <col min="1" max="8" width="16.42578125" bestFit="1" customWidth="1"/>
    <col min="9" max="10" width="16.140625" bestFit="1" customWidth="1"/>
    <col min="11" max="11" width="16.42578125" bestFit="1" customWidth="1"/>
    <col min="12" max="13" width="16.140625" bestFit="1" customWidth="1"/>
    <col min="14" max="14" width="16.42578125" bestFit="1" customWidth="1"/>
    <col min="15" max="16" width="16.140625" bestFit="1" customWidth="1"/>
    <col min="17" max="21" width="16.42578125" bestFit="1" customWidth="1"/>
    <col min="22" max="22" width="16.140625" bestFit="1" customWidth="1"/>
    <col min="23" max="23" width="16.42578125" bestFit="1" customWidth="1"/>
    <col min="24" max="24" width="16.140625" bestFit="1" customWidth="1"/>
    <col min="25" max="25" width="16.42578125" bestFit="1" customWidth="1"/>
    <col min="26" max="26" width="16.140625" bestFit="1" customWidth="1"/>
    <col min="27" max="28" width="16.42578125" bestFit="1" customWidth="1"/>
    <col min="29" max="29" width="16.140625" bestFit="1" customWidth="1"/>
    <col min="30" max="31" width="16.42578125" bestFit="1" customWidth="1"/>
    <col min="32" max="32" width="16.140625" bestFit="1" customWidth="1"/>
    <col min="33" max="33" width="16.42578125" bestFit="1" customWidth="1"/>
    <col min="34" max="34" width="16.140625" bestFit="1" customWidth="1"/>
    <col min="35" max="37" width="16.42578125" bestFit="1" customWidth="1"/>
    <col min="38" max="39" width="16.140625" bestFit="1" customWidth="1"/>
  </cols>
  <sheetData>
    <row r="1" spans="1:39" ht="15.75" thickBot="1" x14ac:dyDescent="0.3"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Q1" s="9" t="s">
        <v>19</v>
      </c>
      <c r="R1" s="9" t="s">
        <v>20</v>
      </c>
      <c r="S1" s="9" t="s">
        <v>21</v>
      </c>
      <c r="T1" s="9" t="s">
        <v>22</v>
      </c>
      <c r="U1" s="9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9" t="s">
        <v>28</v>
      </c>
      <c r="AA1" s="9" t="s">
        <v>29</v>
      </c>
      <c r="AB1" s="9" t="s">
        <v>30</v>
      </c>
      <c r="AC1" s="9" t="s">
        <v>31</v>
      </c>
      <c r="AD1" s="9" t="s">
        <v>32</v>
      </c>
      <c r="AE1" s="9" t="s">
        <v>33</v>
      </c>
      <c r="AF1" s="9" t="s">
        <v>34</v>
      </c>
      <c r="AG1" s="9" t="s">
        <v>35</v>
      </c>
      <c r="AH1" s="9" t="s">
        <v>36</v>
      </c>
      <c r="AI1" s="9" t="s">
        <v>37</v>
      </c>
      <c r="AJ1" s="9" t="s">
        <v>38</v>
      </c>
      <c r="AK1" s="9" t="s">
        <v>39</v>
      </c>
      <c r="AL1" s="9" t="s">
        <v>40</v>
      </c>
      <c r="AM1" s="9" t="s">
        <v>41</v>
      </c>
    </row>
    <row r="2" spans="1:39" ht="15.75" thickBot="1" x14ac:dyDescent="0.3">
      <c r="A2" s="8" t="s">
        <v>4</v>
      </c>
      <c r="B2" s="10" t="str">
        <f>IF(AND(connecteur!$A$1 = B$1,connecteur!$B$1 =$A2), connecteur!$D$62," ")</f>
        <v xml:space="preserve"> </v>
      </c>
      <c r="C2" s="10" t="str">
        <f>IF(AND(connecteur!$A$1 = C$1,connecteur!$B$1 =$A2), connecteur!$D$62," ")</f>
        <v xml:space="preserve"> </v>
      </c>
      <c r="D2" s="10" t="str">
        <f>IF(AND(connecteur!$A$1 = D$1,connecteur!$B$1 =$A2), connecteur!$D$62," ")</f>
        <v xml:space="preserve"> </v>
      </c>
      <c r="E2" s="10" t="str">
        <f>IF(AND(connecteur!$A$1 = E$1,connecteur!$B$1 =$A2), connecteur!$D$62," ")</f>
        <v xml:space="preserve"> </v>
      </c>
      <c r="F2" s="10" t="str">
        <f>IF(AND(connecteur!$A$1 = F$1,connecteur!$B$1 =$A2), connecteur!$D$62," ")</f>
        <v xml:space="preserve"> </v>
      </c>
      <c r="G2" s="10" t="str">
        <f>IF(AND(connecteur!$A$1 = G$1,connecteur!$B$1 =$A2), connecteur!$D$62," ")</f>
        <v xml:space="preserve"> </v>
      </c>
      <c r="H2" s="10" t="str">
        <f>IF(AND(connecteur!$A$1 = H$1,connecteur!$B$1 =$A2), connecteur!$D$62," ")</f>
        <v xml:space="preserve"> </v>
      </c>
      <c r="I2" s="10" t="str">
        <f>IF(AND(connecteur!$A$1 = I$1,connecteur!$B$1 =$A2), connecteur!$D$62," ")</f>
        <v xml:space="preserve"> </v>
      </c>
      <c r="J2" s="10" t="str">
        <f>IF(AND(connecteur!$A$1 = J$1,connecteur!$B$1 =$A2), connecteur!$D$62," ")</f>
        <v xml:space="preserve"> </v>
      </c>
      <c r="K2" s="10" t="str">
        <f>IF(AND(connecteur!$A$1 = K$1,connecteur!$B$1 =$A2), connecteur!$D$62," ")</f>
        <v xml:space="preserve"> </v>
      </c>
      <c r="L2" s="10" t="str">
        <f>IF(AND(connecteur!$A$1 = L$1,connecteur!$B$1 =$A2), connecteur!$D$62," ")</f>
        <v xml:space="preserve"> </v>
      </c>
      <c r="M2" s="10" t="str">
        <f>IF(AND(connecteur!$A$1 = M$1,connecteur!$B$1 =$A2), connecteur!$D$62," ")</f>
        <v xml:space="preserve"> </v>
      </c>
      <c r="N2" s="10" t="str">
        <f>IF(AND(connecteur!$A$1 = N$1,connecteur!$B$1 =$A2), connecteur!$D$62," ")</f>
        <v xml:space="preserve"> </v>
      </c>
      <c r="O2" s="10" t="str">
        <f>IF(AND(connecteur!$A$1 = O$1,connecteur!$B$1 =$A2), connecteur!$D$62," ")</f>
        <v xml:space="preserve"> </v>
      </c>
      <c r="P2" s="10" t="str">
        <f>IF(AND(connecteur!$A$1 = P$1,connecteur!$B$1 =$A2), connecteur!$D$62," ")</f>
        <v xml:space="preserve"> </v>
      </c>
      <c r="Q2" s="10" t="str">
        <f>IF(AND(connecteur!$A$1 = Q$1,connecteur!$B$1 =$A2), connecteur!$D$62," ")</f>
        <v xml:space="preserve"> </v>
      </c>
      <c r="R2" s="10" t="str">
        <f>IF(AND(connecteur!$A$1 = R$1,connecteur!$B$1 =$A2), connecteur!$D$62," ")</f>
        <v xml:space="preserve"> </v>
      </c>
      <c r="S2" s="10" t="str">
        <f>IF(AND(connecteur!$A$1 = S$1,connecteur!$B$1 =$A2), connecteur!$D$62," ")</f>
        <v xml:space="preserve"> </v>
      </c>
      <c r="T2" s="10" t="str">
        <f>IF(AND(connecteur!$A$1 = T$1,connecteur!$B$1 =$A2), connecteur!$D$62," ")</f>
        <v xml:space="preserve"> </v>
      </c>
      <c r="U2" s="10" t="str">
        <f>IF(AND(connecteur!$A$1 = U$1,connecteur!$B$1 =$A2), connecteur!$D$62," ")</f>
        <v xml:space="preserve"> </v>
      </c>
      <c r="V2" s="10" t="str">
        <f>IF(AND(connecteur!$A$1 = V$1,connecteur!$B$1 =$A2), connecteur!$D$62," ")</f>
        <v xml:space="preserve"> </v>
      </c>
      <c r="W2" s="10" t="str">
        <f>IF(AND(connecteur!$A$1 = W$1,connecteur!$B$1 =$A2), connecteur!$D$62," ")</f>
        <v xml:space="preserve"> </v>
      </c>
      <c r="X2" s="10" t="str">
        <f>IF(AND(connecteur!$A$1 = X$1,connecteur!$B$1 =$A2), connecteur!$D$62," ")</f>
        <v xml:space="preserve"> </v>
      </c>
      <c r="Y2" s="10" t="str">
        <f>IF(AND(connecteur!$A$1 = Y$1,connecteur!$B$1 =$A2), connecteur!$D$62," ")</f>
        <v xml:space="preserve"> </v>
      </c>
      <c r="Z2" s="10" t="str">
        <f>IF(AND(connecteur!$A$1 = Z$1,connecteur!$B$1 =$A2), connecteur!$D$62," ")</f>
        <v xml:space="preserve"> </v>
      </c>
      <c r="AA2" s="10" t="str">
        <f>IF(AND(connecteur!$A$1 = AA$1,connecteur!$B$1 =$A2), connecteur!$D$62," ")</f>
        <v xml:space="preserve"> </v>
      </c>
      <c r="AB2" s="10" t="str">
        <f>IF(AND(connecteur!$A$1 = AB$1,connecteur!$B$1 =$A2), connecteur!$D$62," ")</f>
        <v xml:space="preserve"> </v>
      </c>
      <c r="AC2" s="10" t="str">
        <f>IF(AND(connecteur!$A$1 = AC$1,connecteur!$B$1 =$A2), connecteur!$D$62," ")</f>
        <v xml:space="preserve"> </v>
      </c>
      <c r="AD2" s="10" t="str">
        <f>IF(AND(connecteur!$A$1 = AD$1,connecteur!$B$1 =$A2), connecteur!$D$62," ")</f>
        <v xml:space="preserve"> </v>
      </c>
      <c r="AE2" s="10" t="str">
        <f>IF(AND(connecteur!$A$1 = AE$1,connecteur!$B$1 =$A2), connecteur!$D$62," ")</f>
        <v xml:space="preserve"> </v>
      </c>
      <c r="AF2" s="10" t="str">
        <f>IF(AND(connecteur!$A$1 = AF$1,connecteur!$B$1 =$A2), connecteur!$D$62," ")</f>
        <v xml:space="preserve"> </v>
      </c>
      <c r="AG2" s="10" t="str">
        <f>IF(AND(connecteur!$A$1 = AG$1,connecteur!$B$1 =$A2), connecteur!$D$62," ")</f>
        <v xml:space="preserve"> </v>
      </c>
      <c r="AH2" s="10" t="str">
        <f>IF(AND(connecteur!$A$1 = AH$1,connecteur!$B$1 =$A2), connecteur!$D$62," ")</f>
        <v xml:space="preserve"> </v>
      </c>
      <c r="AI2" s="10" t="str">
        <f>IF(AND(connecteur!$A$1 = AI$1,connecteur!$B$1 =$A2), connecteur!$D$62," ")</f>
        <v xml:space="preserve"> </v>
      </c>
      <c r="AJ2" s="10" t="str">
        <f>IF(AND(connecteur!$A$1 = AJ$1,connecteur!$B$1 =$A2), connecteur!$D$62," ")</f>
        <v xml:space="preserve"> </v>
      </c>
      <c r="AK2" s="10" t="str">
        <f>IF(AND(connecteur!$A$1 = AK$1,connecteur!$B$1 =$A2), connecteur!$D$62," ")</f>
        <v xml:space="preserve"> </v>
      </c>
      <c r="AL2" s="10" t="str">
        <f>IF(AND(connecteur!$A$1 = AL$1,connecteur!$B$1 =$A2), connecteur!$D$62," ")</f>
        <v xml:space="preserve"> </v>
      </c>
      <c r="AM2" s="10" t="str">
        <f>IF(AND(connecteur!$A$1 = AM$1,connecteur!$B$1 =$A2), connecteur!$D$62," ")</f>
        <v xml:space="preserve"> </v>
      </c>
    </row>
    <row r="3" spans="1:39" ht="15.75" thickBot="1" x14ac:dyDescent="0.3">
      <c r="A3" s="8" t="s">
        <v>5</v>
      </c>
      <c r="B3" s="10" t="str">
        <f>IF(AND(connecteur!$A$1 = B$1,connecteur!$B$1 =$A3), connecteur!$D$62," ")</f>
        <v xml:space="preserve"> </v>
      </c>
      <c r="C3" s="10" t="str">
        <f>IF(AND(connecteur!$A$1 = C$1,connecteur!$B$1 =$A3), connecteur!$D$62," ")</f>
        <v xml:space="preserve"> </v>
      </c>
      <c r="D3" s="10" t="str">
        <f>IF(AND(connecteur!$A$1 = D$1,connecteur!$B$1 =$A3), connecteur!$D$62," ")</f>
        <v xml:space="preserve"> </v>
      </c>
      <c r="E3" s="10" t="str">
        <f>IF(AND(connecteur!$A$1 = E$1,connecteur!$B$1 =$A3), connecteur!$D$62," ")</f>
        <v xml:space="preserve"> </v>
      </c>
      <c r="F3" s="10" t="str">
        <f>IF(AND(connecteur!$A$1 = F$1,connecteur!$B$1 =$A3), connecteur!$D$62," ")</f>
        <v xml:space="preserve"> </v>
      </c>
      <c r="G3" s="10" t="str">
        <f>IF(AND(connecteur!$A$1 = G$1,connecteur!$B$1 =$A3), connecteur!$D$62," ")</f>
        <v xml:space="preserve"> </v>
      </c>
      <c r="H3" s="10" t="str">
        <f>IF(AND(connecteur!$A$1 = H$1,connecteur!$B$1 =$A3), connecteur!$D$62," ")</f>
        <v xml:space="preserve"> </v>
      </c>
      <c r="I3" s="10" t="str">
        <f>IF(AND(connecteur!$A$1 = I$1,connecteur!$B$1 =$A3), connecteur!$D$62," ")</f>
        <v xml:space="preserve"> </v>
      </c>
      <c r="J3" s="10" t="str">
        <f>IF(AND(connecteur!$A$1 = J$1,connecteur!$B$1 =$A3), connecteur!$D$62," ")</f>
        <v xml:space="preserve"> </v>
      </c>
      <c r="K3" s="10" t="str">
        <f>IF(AND(connecteur!$A$1 = K$1,connecteur!$B$1 =$A3), connecteur!$D$62," ")</f>
        <v xml:space="preserve"> </v>
      </c>
      <c r="L3" s="10" t="str">
        <f>IF(AND(connecteur!$A$1 = L$1,connecteur!$B$1 =$A3), connecteur!$D$62," ")</f>
        <v xml:space="preserve"> </v>
      </c>
      <c r="M3" s="10" t="str">
        <f>IF(AND(connecteur!$A$1 = M$1,connecteur!$B$1 =$A3), connecteur!$D$62," ")</f>
        <v xml:space="preserve"> </v>
      </c>
      <c r="N3" s="10" t="str">
        <f>IF(AND(connecteur!$A$1 = N$1,connecteur!$B$1 =$A3), connecteur!$D$62," ")</f>
        <v xml:space="preserve"> </v>
      </c>
      <c r="O3" s="10" t="str">
        <f>IF(AND(connecteur!$A$1 = O$1,connecteur!$B$1 =$A3), connecteur!$D$62," ")</f>
        <v xml:space="preserve"> </v>
      </c>
      <c r="P3" s="10" t="str">
        <f>IF(AND(connecteur!$A$1 = P$1,connecteur!$B$1 =$A3), connecteur!$D$62," ")</f>
        <v xml:space="preserve"> </v>
      </c>
      <c r="Q3" s="10" t="str">
        <f>IF(AND(connecteur!$A$1 = Q$1,connecteur!$B$1 =$A3), connecteur!$D$62," ")</f>
        <v xml:space="preserve"> </v>
      </c>
      <c r="R3" s="10" t="str">
        <f>IF(AND(connecteur!$A$1 = R$1,connecteur!$B$1 =$A3), connecteur!$D$62," ")</f>
        <v xml:space="preserve"> </v>
      </c>
      <c r="S3" s="10" t="str">
        <f>IF(AND(connecteur!$A$1 = S$1,connecteur!$B$1 =$A3), connecteur!$D$62," ")</f>
        <v xml:space="preserve"> </v>
      </c>
      <c r="T3" s="10" t="str">
        <f>IF(AND(connecteur!$A$1 = T$1,connecteur!$B$1 =$A3), connecteur!$D$62," ")</f>
        <v xml:space="preserve"> </v>
      </c>
      <c r="U3" s="10" t="str">
        <f>IF(AND(connecteur!$A$1 = U$1,connecteur!$B$1 =$A3), connecteur!$D$62," ")</f>
        <v xml:space="preserve"> </v>
      </c>
      <c r="V3" s="10" t="str">
        <f>IF(AND(connecteur!$A$1 = V$1,connecteur!$B$1 =$A3), connecteur!$D$62," ")</f>
        <v xml:space="preserve"> </v>
      </c>
      <c r="W3" s="10" t="str">
        <f>IF(AND(connecteur!$A$1 = W$1,connecteur!$B$1 =$A3), connecteur!$D$62," ")</f>
        <v xml:space="preserve"> </v>
      </c>
      <c r="X3" s="10" t="str">
        <f>IF(AND(connecteur!$A$1 = X$1,connecteur!$B$1 =$A3), connecteur!$D$62," ")</f>
        <v xml:space="preserve"> </v>
      </c>
      <c r="Y3" s="10" t="str">
        <f>IF(AND(connecteur!$A$1 = Y$1,connecteur!$B$1 =$A3), connecteur!$D$62," ")</f>
        <v xml:space="preserve"> </v>
      </c>
      <c r="Z3" s="10" t="str">
        <f>IF(AND(connecteur!$A$1 = Z$1,connecteur!$B$1 =$A3), connecteur!$D$62," ")</f>
        <v xml:space="preserve"> </v>
      </c>
      <c r="AA3" s="10" t="str">
        <f>IF(AND(connecteur!$A$1 = AA$1,connecteur!$B$1 =$A3), connecteur!$D$62," ")</f>
        <v xml:space="preserve"> </v>
      </c>
      <c r="AB3" s="10" t="str">
        <f>IF(AND(connecteur!$A$1 = AB$1,connecteur!$B$1 =$A3), connecteur!$D$62," ")</f>
        <v xml:space="preserve"> </v>
      </c>
      <c r="AC3" s="10" t="str">
        <f>IF(AND(connecteur!$A$1 = AC$1,connecteur!$B$1 =$A3), connecteur!$D$62," ")</f>
        <v xml:space="preserve"> </v>
      </c>
      <c r="AD3" s="10" t="str">
        <f>IF(AND(connecteur!$A$1 = AD$1,connecteur!$B$1 =$A3), connecteur!$D$62," ")</f>
        <v xml:space="preserve"> </v>
      </c>
      <c r="AE3" s="10" t="str">
        <f>IF(AND(connecteur!$A$1 = AE$1,connecteur!$B$1 =$A3), connecteur!$D$62," ")</f>
        <v xml:space="preserve"> </v>
      </c>
      <c r="AF3" s="10" t="str">
        <f>IF(AND(connecteur!$A$1 = AF$1,connecteur!$B$1 =$A3), connecteur!$D$62," ")</f>
        <v xml:space="preserve"> </v>
      </c>
      <c r="AG3" s="10" t="str">
        <f>IF(AND(connecteur!$A$1 = AG$1,connecteur!$B$1 =$A3), connecteur!$D$62," ")</f>
        <v xml:space="preserve"> </v>
      </c>
      <c r="AH3" s="10" t="str">
        <f>IF(AND(connecteur!$A$1 = AH$1,connecteur!$B$1 =$A3), connecteur!$D$62," ")</f>
        <v xml:space="preserve"> </v>
      </c>
      <c r="AI3" s="10" t="str">
        <f>IF(AND(connecteur!$A$1 = AI$1,connecteur!$B$1 =$A3), connecteur!$D$62," ")</f>
        <v xml:space="preserve"> </v>
      </c>
      <c r="AJ3" s="10" t="str">
        <f>IF(AND(connecteur!$A$1 = AJ$1,connecteur!$B$1 =$A3), connecteur!$D$62," ")</f>
        <v xml:space="preserve"> </v>
      </c>
      <c r="AK3" s="10" t="str">
        <f>IF(AND(connecteur!$A$1 = AK$1,connecteur!$B$1 =$A3), connecteur!$D$62," ")</f>
        <v xml:space="preserve"> </v>
      </c>
      <c r="AL3" s="10" t="str">
        <f>IF(AND(connecteur!$A$1 = AL$1,connecteur!$B$1 =$A3), connecteur!$D$62," ")</f>
        <v xml:space="preserve"> </v>
      </c>
      <c r="AM3" s="10" t="str">
        <f>IF(AND(connecteur!$A$1 = AM$1,connecteur!$B$1 =$A3), connecteur!$D$62," ")</f>
        <v xml:space="preserve"> </v>
      </c>
    </row>
    <row r="4" spans="1:39" ht="15.75" thickBot="1" x14ac:dyDescent="0.3">
      <c r="A4" s="8" t="s">
        <v>6</v>
      </c>
      <c r="B4" s="10">
        <f>IF(AND(connecteur!$A$1 = B$1,connecteur!$B$1 =$A4), connecteur!$D$62," ")</f>
        <v>0.89719626168224298</v>
      </c>
      <c r="C4" s="10" t="str">
        <f>IF(AND(connecteur!$A$1 = C$1,connecteur!$B$1 =$A4), connecteur!$D$62," ")</f>
        <v xml:space="preserve"> </v>
      </c>
      <c r="D4" s="10" t="str">
        <f>IF(AND(connecteur!$A$1 = D$1,connecteur!$B$1 =$A4), connecteur!$D$62," ")</f>
        <v xml:space="preserve"> </v>
      </c>
      <c r="E4" s="10" t="str">
        <f>IF(AND(connecteur!$A$1 = E$1,connecteur!$B$1 =$A4), connecteur!$D$62," ")</f>
        <v xml:space="preserve"> </v>
      </c>
      <c r="F4" s="10" t="str">
        <f>IF(AND(connecteur!$A$1 = F$1,connecteur!$B$1 =$A4), connecteur!$D$62," ")</f>
        <v xml:space="preserve"> </v>
      </c>
      <c r="G4" s="10" t="str">
        <f>IF(AND(connecteur!$A$1 = G$1,connecteur!$B$1 =$A4), connecteur!$D$62," ")</f>
        <v xml:space="preserve"> </v>
      </c>
      <c r="H4" s="10" t="str">
        <f>IF(AND(connecteur!$A$1 = H$1,connecteur!$B$1 =$A4), connecteur!$D$62," ")</f>
        <v xml:space="preserve"> </v>
      </c>
      <c r="I4" s="10" t="str">
        <f>IF(AND(connecteur!$A$1 = I$1,connecteur!$B$1 =$A4), connecteur!$D$62," ")</f>
        <v xml:space="preserve"> </v>
      </c>
      <c r="J4" s="10" t="str">
        <f>IF(AND(connecteur!$A$1 = J$1,connecteur!$B$1 =$A4), connecteur!$D$62," ")</f>
        <v xml:space="preserve"> </v>
      </c>
      <c r="K4" s="10" t="str">
        <f>IF(AND(connecteur!$A$1 = K$1,connecteur!$B$1 =$A4), connecteur!$D$62," ")</f>
        <v xml:space="preserve"> </v>
      </c>
      <c r="L4" s="10" t="str">
        <f>IF(AND(connecteur!$A$1 = L$1,connecteur!$B$1 =$A4), connecteur!$D$62," ")</f>
        <v xml:space="preserve"> </v>
      </c>
      <c r="M4" s="10" t="str">
        <f>IF(AND(connecteur!$A$1 = M$1,connecteur!$B$1 =$A4), connecteur!$D$62," ")</f>
        <v xml:space="preserve"> </v>
      </c>
      <c r="N4" s="10" t="str">
        <f>IF(AND(connecteur!$A$1 = N$1,connecteur!$B$1 =$A4), connecteur!$D$62," ")</f>
        <v xml:space="preserve"> </v>
      </c>
      <c r="O4" s="10" t="str">
        <f>IF(AND(connecteur!$A$1 = O$1,connecteur!$B$1 =$A4), connecteur!$D$62," ")</f>
        <v xml:space="preserve"> </v>
      </c>
      <c r="P4" s="10" t="str">
        <f>IF(AND(connecteur!$A$1 = P$1,connecteur!$B$1 =$A4), connecteur!$D$62," ")</f>
        <v xml:space="preserve"> </v>
      </c>
      <c r="Q4" s="10" t="str">
        <f>IF(AND(connecteur!$A$1 = Q$1,connecteur!$B$1 =$A4), connecteur!$D$62," ")</f>
        <v xml:space="preserve"> </v>
      </c>
      <c r="R4" s="10" t="str">
        <f>IF(AND(connecteur!$A$1 = R$1,connecteur!$B$1 =$A4), connecteur!$D$62," ")</f>
        <v xml:space="preserve"> </v>
      </c>
      <c r="S4" s="10" t="str">
        <f>IF(AND(connecteur!$A$1 = S$1,connecteur!$B$1 =$A4), connecteur!$D$62," ")</f>
        <v xml:space="preserve"> </v>
      </c>
      <c r="T4" s="10" t="str">
        <f>IF(AND(connecteur!$A$1 = T$1,connecteur!$B$1 =$A4), connecteur!$D$62," ")</f>
        <v xml:space="preserve"> </v>
      </c>
      <c r="U4" s="10" t="str">
        <f>IF(AND(connecteur!$A$1 = U$1,connecteur!$B$1 =$A4), connecteur!$D$62," ")</f>
        <v xml:space="preserve"> </v>
      </c>
      <c r="V4" s="10" t="str">
        <f>IF(AND(connecteur!$A$1 = V$1,connecteur!$B$1 =$A4), connecteur!$D$62," ")</f>
        <v xml:space="preserve"> </v>
      </c>
      <c r="W4" s="10" t="str">
        <f>IF(AND(connecteur!$A$1 = W$1,connecteur!$B$1 =$A4), connecteur!$D$62," ")</f>
        <v xml:space="preserve"> </v>
      </c>
      <c r="X4" s="10" t="str">
        <f>IF(AND(connecteur!$A$1 = X$1,connecteur!$B$1 =$A4), connecteur!$D$62," ")</f>
        <v xml:space="preserve"> </v>
      </c>
      <c r="Y4" s="10" t="str">
        <f>IF(AND(connecteur!$A$1 = Y$1,connecteur!$B$1 =$A4), connecteur!$D$62," ")</f>
        <v xml:space="preserve"> </v>
      </c>
      <c r="Z4" s="10" t="str">
        <f>IF(AND(connecteur!$A$1 = Z$1,connecteur!$B$1 =$A4), connecteur!$D$62," ")</f>
        <v xml:space="preserve"> </v>
      </c>
      <c r="AA4" s="10" t="str">
        <f>IF(AND(connecteur!$A$1 = AA$1,connecteur!$B$1 =$A4), connecteur!$D$62," ")</f>
        <v xml:space="preserve"> </v>
      </c>
      <c r="AB4" s="10" t="str">
        <f>IF(AND(connecteur!$A$1 = AB$1,connecteur!$B$1 =$A4), connecteur!$D$62," ")</f>
        <v xml:space="preserve"> </v>
      </c>
      <c r="AC4" s="10" t="str">
        <f>IF(AND(connecteur!$A$1 = AC$1,connecteur!$B$1 =$A4), connecteur!$D$62," ")</f>
        <v xml:space="preserve"> </v>
      </c>
      <c r="AD4" s="10" t="str">
        <f>IF(AND(connecteur!$A$1 = AD$1,connecteur!$B$1 =$A4), connecteur!$D$62," ")</f>
        <v xml:space="preserve"> </v>
      </c>
      <c r="AE4" s="10" t="str">
        <f>IF(AND(connecteur!$A$1 = AE$1,connecteur!$B$1 =$A4), connecteur!$D$62," ")</f>
        <v xml:space="preserve"> </v>
      </c>
      <c r="AF4" s="10" t="str">
        <f>IF(AND(connecteur!$A$1 = AF$1,connecteur!$B$1 =$A4), connecteur!$D$62," ")</f>
        <v xml:space="preserve"> </v>
      </c>
      <c r="AG4" s="10" t="str">
        <f>IF(AND(connecteur!$A$1 = AG$1,connecteur!$B$1 =$A4), connecteur!$D$62," ")</f>
        <v xml:space="preserve"> </v>
      </c>
      <c r="AH4" s="10" t="str">
        <f>IF(AND(connecteur!$A$1 = AH$1,connecteur!$B$1 =$A4), connecteur!$D$62," ")</f>
        <v xml:space="preserve"> </v>
      </c>
      <c r="AI4" s="10" t="str">
        <f>IF(AND(connecteur!$A$1 = AI$1,connecteur!$B$1 =$A4), connecteur!$D$62," ")</f>
        <v xml:space="preserve"> </v>
      </c>
      <c r="AJ4" s="10" t="str">
        <f>IF(AND(connecteur!$A$1 = AJ$1,connecteur!$B$1 =$A4), connecteur!$D$62," ")</f>
        <v xml:space="preserve"> </v>
      </c>
      <c r="AK4" s="10" t="str">
        <f>IF(AND(connecteur!$A$1 = AK$1,connecteur!$B$1 =$A4), connecteur!$D$62," ")</f>
        <v xml:space="preserve"> </v>
      </c>
      <c r="AL4" s="10" t="str">
        <f>IF(AND(connecteur!$A$1 = AL$1,connecteur!$B$1 =$A4), connecteur!$D$62," ")</f>
        <v xml:space="preserve"> </v>
      </c>
      <c r="AM4" s="10" t="str">
        <f>IF(AND(connecteur!$A$1 = AM$1,connecteur!$B$1 =$A4), connecteur!$D$62," ")</f>
        <v xml:space="preserve"> </v>
      </c>
    </row>
    <row r="5" spans="1:39" ht="15.75" thickBot="1" x14ac:dyDescent="0.3">
      <c r="A5" s="8" t="s">
        <v>7</v>
      </c>
      <c r="B5" s="10" t="str">
        <f>IF(AND(connecteur!$A$1 = B$1,connecteur!$B$1 =$A5), connecteur!$D$62," ")</f>
        <v xml:space="preserve"> </v>
      </c>
      <c r="C5" s="10" t="str">
        <f>IF(AND(connecteur!$A$1 = C$1,connecteur!$B$1 =$A5), connecteur!$D$62," ")</f>
        <v xml:space="preserve"> </v>
      </c>
      <c r="D5" s="10" t="str">
        <f>IF(AND(connecteur!$A$1 = D$1,connecteur!$B$1 =$A5), connecteur!$D$62," ")</f>
        <v xml:space="preserve"> </v>
      </c>
      <c r="E5" s="10" t="str">
        <f>IF(AND(connecteur!$A$1 = E$1,connecteur!$B$1 =$A5), connecteur!$D$62," ")</f>
        <v xml:space="preserve"> </v>
      </c>
      <c r="F5" s="10" t="str">
        <f>IF(AND(connecteur!$A$1 = F$1,connecteur!$B$1 =$A5), connecteur!$D$62," ")</f>
        <v xml:space="preserve"> </v>
      </c>
      <c r="G5" s="10" t="str">
        <f>IF(AND(connecteur!$A$1 = G$1,connecteur!$B$1 =$A5), connecteur!$D$62," ")</f>
        <v xml:space="preserve"> </v>
      </c>
      <c r="H5" s="10" t="str">
        <f>IF(AND(connecteur!$A$1 = H$1,connecteur!$B$1 =$A5), connecteur!$D$62," ")</f>
        <v xml:space="preserve"> </v>
      </c>
      <c r="I5" s="10" t="str">
        <f>IF(AND(connecteur!$A$1 = I$1,connecteur!$B$1 =$A5), connecteur!$D$62," ")</f>
        <v xml:space="preserve"> </v>
      </c>
      <c r="J5" s="10" t="str">
        <f>IF(AND(connecteur!$A$1 = J$1,connecteur!$B$1 =$A5), connecteur!$D$62," ")</f>
        <v xml:space="preserve"> </v>
      </c>
      <c r="K5" s="10" t="str">
        <f>IF(AND(connecteur!$A$1 = K$1,connecteur!$B$1 =$A5), connecteur!$D$62," ")</f>
        <v xml:space="preserve"> </v>
      </c>
      <c r="L5" s="10" t="str">
        <f>IF(AND(connecteur!$A$1 = L$1,connecteur!$B$1 =$A5), connecteur!$D$62," ")</f>
        <v xml:space="preserve"> </v>
      </c>
      <c r="M5" s="10" t="str">
        <f>IF(AND(connecteur!$A$1 = M$1,connecteur!$B$1 =$A5), connecteur!$D$62," ")</f>
        <v xml:space="preserve"> </v>
      </c>
      <c r="N5" s="10" t="str">
        <f>IF(AND(connecteur!$A$1 = N$1,connecteur!$B$1 =$A5), connecteur!$D$62," ")</f>
        <v xml:space="preserve"> </v>
      </c>
      <c r="O5" s="10" t="str">
        <f>IF(AND(connecteur!$A$1 = O$1,connecteur!$B$1 =$A5), connecteur!$D$62," ")</f>
        <v xml:space="preserve"> </v>
      </c>
      <c r="P5" s="10" t="str">
        <f>IF(AND(connecteur!$A$1 = P$1,connecteur!$B$1 =$A5), connecteur!$D$62," ")</f>
        <v xml:space="preserve"> </v>
      </c>
      <c r="Q5" s="10" t="str">
        <f>IF(AND(connecteur!$A$1 = Q$1,connecteur!$B$1 =$A5), connecteur!$D$62," ")</f>
        <v xml:space="preserve"> </v>
      </c>
      <c r="R5" s="10" t="str">
        <f>IF(AND(connecteur!$A$1 = R$1,connecteur!$B$1 =$A5), connecteur!$D$62," ")</f>
        <v xml:space="preserve"> </v>
      </c>
      <c r="S5" s="10" t="str">
        <f>IF(AND(connecteur!$A$1 = S$1,connecteur!$B$1 =$A5), connecteur!$D$62," ")</f>
        <v xml:space="preserve"> </v>
      </c>
      <c r="T5" s="10" t="str">
        <f>IF(AND(connecteur!$A$1 = T$1,connecteur!$B$1 =$A5), connecteur!$D$62," ")</f>
        <v xml:space="preserve"> </v>
      </c>
      <c r="U5" s="10" t="str">
        <f>IF(AND(connecteur!$A$1 = U$1,connecteur!$B$1 =$A5), connecteur!$D$62," ")</f>
        <v xml:space="preserve"> </v>
      </c>
      <c r="V5" s="10" t="str">
        <f>IF(AND(connecteur!$A$1 = V$1,connecteur!$B$1 =$A5), connecteur!$D$62," ")</f>
        <v xml:space="preserve"> </v>
      </c>
      <c r="W5" s="10" t="str">
        <f>IF(AND(connecteur!$A$1 = W$1,connecteur!$B$1 =$A5), connecteur!$D$62," ")</f>
        <v xml:space="preserve"> </v>
      </c>
      <c r="X5" s="10" t="str">
        <f>IF(AND(connecteur!$A$1 = X$1,connecteur!$B$1 =$A5), connecteur!$D$62," ")</f>
        <v xml:space="preserve"> </v>
      </c>
      <c r="Y5" s="10" t="str">
        <f>IF(AND(connecteur!$A$1 = Y$1,connecteur!$B$1 =$A5), connecteur!$D$62," ")</f>
        <v xml:space="preserve"> </v>
      </c>
      <c r="Z5" s="10" t="str">
        <f>IF(AND(connecteur!$A$1 = Z$1,connecteur!$B$1 =$A5), connecteur!$D$62," ")</f>
        <v xml:space="preserve"> </v>
      </c>
      <c r="AA5" s="10" t="str">
        <f>IF(AND(connecteur!$A$1 = AA$1,connecteur!$B$1 =$A5), connecteur!$D$62," ")</f>
        <v xml:space="preserve"> </v>
      </c>
      <c r="AB5" s="10" t="str">
        <f>IF(AND(connecteur!$A$1 = AB$1,connecteur!$B$1 =$A5), connecteur!$D$62," ")</f>
        <v xml:space="preserve"> </v>
      </c>
      <c r="AC5" s="10" t="str">
        <f>IF(AND(connecteur!$A$1 = AC$1,connecteur!$B$1 =$A5), connecteur!$D$62," ")</f>
        <v xml:space="preserve"> </v>
      </c>
      <c r="AD5" s="10" t="str">
        <f>IF(AND(connecteur!$A$1 = AD$1,connecteur!$B$1 =$A5), connecteur!$D$62," ")</f>
        <v xml:space="preserve"> </v>
      </c>
      <c r="AE5" s="10" t="str">
        <f>IF(AND(connecteur!$A$1 = AE$1,connecteur!$B$1 =$A5), connecteur!$D$62," ")</f>
        <v xml:space="preserve"> </v>
      </c>
      <c r="AF5" s="10" t="str">
        <f>IF(AND(connecteur!$A$1 = AF$1,connecteur!$B$1 =$A5), connecteur!$D$62," ")</f>
        <v xml:space="preserve"> </v>
      </c>
      <c r="AG5" s="10" t="str">
        <f>IF(AND(connecteur!$A$1 = AG$1,connecteur!$B$1 =$A5), connecteur!$D$62," ")</f>
        <v xml:space="preserve"> </v>
      </c>
      <c r="AH5" s="10" t="str">
        <f>IF(AND(connecteur!$A$1 = AH$1,connecteur!$B$1 =$A5), connecteur!$D$62," ")</f>
        <v xml:space="preserve"> </v>
      </c>
      <c r="AI5" s="10" t="str">
        <f>IF(AND(connecteur!$A$1 = AI$1,connecteur!$B$1 =$A5), connecteur!$D$62," ")</f>
        <v xml:space="preserve"> </v>
      </c>
      <c r="AJ5" s="10" t="str">
        <f>IF(AND(connecteur!$A$1 = AJ$1,connecteur!$B$1 =$A5), connecteur!$D$62," ")</f>
        <v xml:space="preserve"> </v>
      </c>
      <c r="AK5" s="10" t="str">
        <f>IF(AND(connecteur!$A$1 = AK$1,connecteur!$B$1 =$A5), connecteur!$D$62," ")</f>
        <v xml:space="preserve"> </v>
      </c>
      <c r="AL5" s="10" t="str">
        <f>IF(AND(connecteur!$A$1 = AL$1,connecteur!$B$1 =$A5), connecteur!$D$62," ")</f>
        <v xml:space="preserve"> </v>
      </c>
      <c r="AM5" s="10" t="str">
        <f>IF(AND(connecteur!$A$1 = AM$1,connecteur!$B$1 =$A5), connecteur!$D$62," ")</f>
        <v xml:space="preserve"> </v>
      </c>
    </row>
    <row r="6" spans="1:39" ht="15.75" thickBot="1" x14ac:dyDescent="0.3">
      <c r="A6" s="8" t="s">
        <v>8</v>
      </c>
      <c r="B6" s="10" t="str">
        <f>IF(AND(connecteur!$A$1 = B$1,connecteur!$B$1 =$A6), connecteur!$D$62," ")</f>
        <v xml:space="preserve"> </v>
      </c>
      <c r="C6" s="10" t="str">
        <f>IF(AND(connecteur!$A$1 = C$1,connecteur!$B$1 =$A6), connecteur!$D$62," ")</f>
        <v xml:space="preserve"> </v>
      </c>
      <c r="D6" s="10" t="str">
        <f>IF(AND(connecteur!$A$1 = D$1,connecteur!$B$1 =$A6), connecteur!$D$62," ")</f>
        <v xml:space="preserve"> </v>
      </c>
      <c r="E6" s="10" t="str">
        <f>IF(AND(connecteur!$A$1 = E$1,connecteur!$B$1 =$A6), connecteur!$D$62," ")</f>
        <v xml:space="preserve"> </v>
      </c>
      <c r="F6" s="10" t="str">
        <f>IF(AND(connecteur!$A$1 = F$1,connecteur!$B$1 =$A6), connecteur!$D$62," ")</f>
        <v xml:space="preserve"> </v>
      </c>
      <c r="G6" s="10" t="str">
        <f>IF(AND(connecteur!$A$1 = G$1,connecteur!$B$1 =$A6), connecteur!$D$62," ")</f>
        <v xml:space="preserve"> </v>
      </c>
      <c r="H6" s="10" t="str">
        <f>IF(AND(connecteur!$A$1 = H$1,connecteur!$B$1 =$A6), connecteur!$D$62," ")</f>
        <v xml:space="preserve"> </v>
      </c>
      <c r="I6" s="10" t="str">
        <f>IF(AND(connecteur!$A$1 = I$1,connecteur!$B$1 =$A6), connecteur!$D$62," ")</f>
        <v xml:space="preserve"> </v>
      </c>
      <c r="J6" s="10" t="str">
        <f>IF(AND(connecteur!$A$1 = J$1,connecteur!$B$1 =$A6), connecteur!$D$62," ")</f>
        <v xml:space="preserve"> </v>
      </c>
      <c r="K6" s="10" t="str">
        <f>IF(AND(connecteur!$A$1 = K$1,connecteur!$B$1 =$A6), connecteur!$D$62," ")</f>
        <v xml:space="preserve"> </v>
      </c>
      <c r="L6" s="10" t="str">
        <f>IF(AND(connecteur!$A$1 = L$1,connecteur!$B$1 =$A6), connecteur!$D$62," ")</f>
        <v xml:space="preserve"> </v>
      </c>
      <c r="M6" s="10" t="str">
        <f>IF(AND(connecteur!$A$1 = M$1,connecteur!$B$1 =$A6), connecteur!$D$62," ")</f>
        <v xml:space="preserve"> </v>
      </c>
      <c r="N6" s="10" t="str">
        <f>IF(AND(connecteur!$A$1 = N$1,connecteur!$B$1 =$A6), connecteur!$D$62," ")</f>
        <v xml:space="preserve"> </v>
      </c>
      <c r="O6" s="10" t="str">
        <f>IF(AND(connecteur!$A$1 = O$1,connecteur!$B$1 =$A6), connecteur!$D$62," ")</f>
        <v xml:space="preserve"> </v>
      </c>
      <c r="P6" s="10" t="str">
        <f>IF(AND(connecteur!$A$1 = P$1,connecteur!$B$1 =$A6), connecteur!$D$62," ")</f>
        <v xml:space="preserve"> </v>
      </c>
      <c r="Q6" s="10" t="str">
        <f>IF(AND(connecteur!$A$1 = Q$1,connecteur!$B$1 =$A6), connecteur!$D$62," ")</f>
        <v xml:space="preserve"> </v>
      </c>
      <c r="R6" s="10" t="str">
        <f>IF(AND(connecteur!$A$1 = R$1,connecteur!$B$1 =$A6), connecteur!$D$62," ")</f>
        <v xml:space="preserve"> </v>
      </c>
      <c r="S6" s="10" t="str">
        <f>IF(AND(connecteur!$A$1 = S$1,connecteur!$B$1 =$A6), connecteur!$D$62," ")</f>
        <v xml:space="preserve"> </v>
      </c>
      <c r="T6" s="10" t="str">
        <f>IF(AND(connecteur!$A$1 = T$1,connecteur!$B$1 =$A6), connecteur!$D$62," ")</f>
        <v xml:space="preserve"> </v>
      </c>
      <c r="U6" s="10" t="str">
        <f>IF(AND(connecteur!$A$1 = U$1,connecteur!$B$1 =$A6), connecteur!$D$62," ")</f>
        <v xml:space="preserve"> </v>
      </c>
      <c r="V6" s="10" t="str">
        <f>IF(AND(connecteur!$A$1 = V$1,connecteur!$B$1 =$A6), connecteur!$D$62," ")</f>
        <v xml:space="preserve"> </v>
      </c>
      <c r="W6" s="10" t="str">
        <f>IF(AND(connecteur!$A$1 = W$1,connecteur!$B$1 =$A6), connecteur!$D$62," ")</f>
        <v xml:space="preserve"> </v>
      </c>
      <c r="X6" s="10" t="str">
        <f>IF(AND(connecteur!$A$1 = X$1,connecteur!$B$1 =$A6), connecteur!$D$62," ")</f>
        <v xml:space="preserve"> </v>
      </c>
      <c r="Y6" s="10" t="str">
        <f>IF(AND(connecteur!$A$1 = Y$1,connecteur!$B$1 =$A6), connecteur!$D$62," ")</f>
        <v xml:space="preserve"> </v>
      </c>
      <c r="Z6" s="10" t="str">
        <f>IF(AND(connecteur!$A$1 = Z$1,connecteur!$B$1 =$A6), connecteur!$D$62," ")</f>
        <v xml:space="preserve"> </v>
      </c>
      <c r="AA6" s="10" t="str">
        <f>IF(AND(connecteur!$A$1 = AA$1,connecteur!$B$1 =$A6), connecteur!$D$62," ")</f>
        <v xml:space="preserve"> </v>
      </c>
      <c r="AB6" s="10" t="str">
        <f>IF(AND(connecteur!$A$1 = AB$1,connecteur!$B$1 =$A6), connecteur!$D$62," ")</f>
        <v xml:space="preserve"> </v>
      </c>
      <c r="AC6" s="10" t="str">
        <f>IF(AND(connecteur!$A$1 = AC$1,connecteur!$B$1 =$A6), connecteur!$D$62," ")</f>
        <v xml:space="preserve"> </v>
      </c>
      <c r="AD6" s="10" t="str">
        <f>IF(AND(connecteur!$A$1 = AD$1,connecteur!$B$1 =$A6), connecteur!$D$62," ")</f>
        <v xml:space="preserve"> </v>
      </c>
      <c r="AE6" s="10" t="str">
        <f>IF(AND(connecteur!$A$1 = AE$1,connecteur!$B$1 =$A6), connecteur!$D$62," ")</f>
        <v xml:space="preserve"> </v>
      </c>
      <c r="AF6" s="10" t="str">
        <f>IF(AND(connecteur!$A$1 = AF$1,connecteur!$B$1 =$A6), connecteur!$D$62," ")</f>
        <v xml:space="preserve"> </v>
      </c>
      <c r="AG6" s="10" t="str">
        <f>IF(AND(connecteur!$A$1 = AG$1,connecteur!$B$1 =$A6), connecteur!$D$62," ")</f>
        <v xml:space="preserve"> </v>
      </c>
      <c r="AH6" s="10" t="str">
        <f>IF(AND(connecteur!$A$1 = AH$1,connecteur!$B$1 =$A6), connecteur!$D$62," ")</f>
        <v xml:space="preserve"> </v>
      </c>
      <c r="AI6" s="10" t="str">
        <f>IF(AND(connecteur!$A$1 = AI$1,connecteur!$B$1 =$A6), connecteur!$D$62," ")</f>
        <v xml:space="preserve"> </v>
      </c>
      <c r="AJ6" s="10" t="str">
        <f>IF(AND(connecteur!$A$1 = AJ$1,connecteur!$B$1 =$A6), connecteur!$D$62," ")</f>
        <v xml:space="preserve"> </v>
      </c>
      <c r="AK6" s="10" t="str">
        <f>IF(AND(connecteur!$A$1 = AK$1,connecteur!$B$1 =$A6), connecteur!$D$62," ")</f>
        <v xml:space="preserve"> </v>
      </c>
      <c r="AL6" s="10" t="str">
        <f>IF(AND(connecteur!$A$1 = AL$1,connecteur!$B$1 =$A6), connecteur!$D$62," ")</f>
        <v xml:space="preserve"> </v>
      </c>
      <c r="AM6" s="10" t="str">
        <f>IF(AND(connecteur!$A$1 = AM$1,connecteur!$B$1 =$A6), connecteur!$D$62," ")</f>
        <v xml:space="preserve"> </v>
      </c>
    </row>
    <row r="7" spans="1:39" ht="15.75" thickBot="1" x14ac:dyDescent="0.3">
      <c r="A7" s="8" t="s">
        <v>9</v>
      </c>
      <c r="B7" s="10" t="str">
        <f>IF(AND(connecteur!$A$1 = B$1,connecteur!$B$1 =$A7), connecteur!$D$62," ")</f>
        <v xml:space="preserve"> </v>
      </c>
      <c r="C7" s="10" t="str">
        <f>IF(AND(connecteur!$A$1 = C$1,connecteur!$B$1 =$A7), connecteur!$D$62," ")</f>
        <v xml:space="preserve"> </v>
      </c>
      <c r="D7" s="10" t="str">
        <f>IF(AND(connecteur!$A$1 = D$1,connecteur!$B$1 =$A7), connecteur!$D$62," ")</f>
        <v xml:space="preserve"> </v>
      </c>
      <c r="E7" s="10" t="str">
        <f>IF(AND(connecteur!$A$1 = E$1,connecteur!$B$1 =$A7), connecteur!$D$62," ")</f>
        <v xml:space="preserve"> </v>
      </c>
      <c r="F7" s="10" t="str">
        <f>IF(AND(connecteur!$A$1 = F$1,connecteur!$B$1 =$A7), connecteur!$D$62," ")</f>
        <v xml:space="preserve"> </v>
      </c>
      <c r="G7" s="10" t="str">
        <f>IF(AND(connecteur!$A$1 = G$1,connecteur!$B$1 =$A7), connecteur!$D$62," ")</f>
        <v xml:space="preserve"> </v>
      </c>
      <c r="H7" s="10" t="str">
        <f>IF(AND(connecteur!$A$1 = H$1,connecteur!$B$1 =$A7), connecteur!$D$62," ")</f>
        <v xml:space="preserve"> </v>
      </c>
      <c r="I7" s="10" t="str">
        <f>IF(AND(connecteur!$A$1 = I$1,connecteur!$B$1 =$A7), connecteur!$D$62," ")</f>
        <v xml:space="preserve"> </v>
      </c>
      <c r="J7" s="10" t="str">
        <f>IF(AND(connecteur!$A$1 = J$1,connecteur!$B$1 =$A7), connecteur!$D$62," ")</f>
        <v xml:space="preserve"> </v>
      </c>
      <c r="K7" s="10" t="str">
        <f>IF(AND(connecteur!$A$1 = K$1,connecteur!$B$1 =$A7), connecteur!$D$62," ")</f>
        <v xml:space="preserve"> </v>
      </c>
      <c r="L7" s="10" t="str">
        <f>IF(AND(connecteur!$A$1 = L$1,connecteur!$B$1 =$A7), connecteur!$D$62," ")</f>
        <v xml:space="preserve"> </v>
      </c>
      <c r="M7" s="10" t="str">
        <f>IF(AND(connecteur!$A$1 = M$1,connecteur!$B$1 =$A7), connecteur!$D$62," ")</f>
        <v xml:space="preserve"> </v>
      </c>
      <c r="N7" s="10" t="str">
        <f>IF(AND(connecteur!$A$1 = N$1,connecteur!$B$1 =$A7), connecteur!$D$62," ")</f>
        <v xml:space="preserve"> </v>
      </c>
      <c r="O7" s="10" t="str">
        <f>IF(AND(connecteur!$A$1 = O$1,connecteur!$B$1 =$A7), connecteur!$D$62," ")</f>
        <v xml:space="preserve"> </v>
      </c>
      <c r="P7" s="10" t="str">
        <f>IF(AND(connecteur!$A$1 = P$1,connecteur!$B$1 =$A7), connecteur!$D$62," ")</f>
        <v xml:space="preserve"> </v>
      </c>
      <c r="Q7" s="10" t="str">
        <f>IF(AND(connecteur!$A$1 = Q$1,connecteur!$B$1 =$A7), connecteur!$D$62," ")</f>
        <v xml:space="preserve"> </v>
      </c>
      <c r="R7" s="10" t="str">
        <f>IF(AND(connecteur!$A$1 = R$1,connecteur!$B$1 =$A7), connecteur!$D$62," ")</f>
        <v xml:space="preserve"> </v>
      </c>
      <c r="S7" s="10" t="str">
        <f>IF(AND(connecteur!$A$1 = S$1,connecteur!$B$1 =$A7), connecteur!$D$62," ")</f>
        <v xml:space="preserve"> </v>
      </c>
      <c r="T7" s="10" t="str">
        <f>IF(AND(connecteur!$A$1 = T$1,connecteur!$B$1 =$A7), connecteur!$D$62," ")</f>
        <v xml:space="preserve"> </v>
      </c>
      <c r="U7" s="10" t="str">
        <f>IF(AND(connecteur!$A$1 = U$1,connecteur!$B$1 =$A7), connecteur!$D$62," ")</f>
        <v xml:space="preserve"> </v>
      </c>
      <c r="V7" s="10" t="str">
        <f>IF(AND(connecteur!$A$1 = V$1,connecteur!$B$1 =$A7), connecteur!$D$62," ")</f>
        <v xml:space="preserve"> </v>
      </c>
      <c r="W7" s="10" t="str">
        <f>IF(AND(connecteur!$A$1 = W$1,connecteur!$B$1 =$A7), connecteur!$D$62," ")</f>
        <v xml:space="preserve"> </v>
      </c>
      <c r="X7" s="10" t="str">
        <f>IF(AND(connecteur!$A$1 = X$1,connecteur!$B$1 =$A7), connecteur!$D$62," ")</f>
        <v xml:space="preserve"> </v>
      </c>
      <c r="Y7" s="10" t="str">
        <f>IF(AND(connecteur!$A$1 = Y$1,connecteur!$B$1 =$A7), connecteur!$D$62," ")</f>
        <v xml:space="preserve"> </v>
      </c>
      <c r="Z7" s="10" t="str">
        <f>IF(AND(connecteur!$A$1 = Z$1,connecteur!$B$1 =$A7), connecteur!$D$62," ")</f>
        <v xml:space="preserve"> </v>
      </c>
      <c r="AA7" s="10" t="str">
        <f>IF(AND(connecteur!$A$1 = AA$1,connecteur!$B$1 =$A7), connecteur!$D$62," ")</f>
        <v xml:space="preserve"> </v>
      </c>
      <c r="AB7" s="10" t="str">
        <f>IF(AND(connecteur!$A$1 = AB$1,connecteur!$B$1 =$A7), connecteur!$D$62," ")</f>
        <v xml:space="preserve"> </v>
      </c>
      <c r="AC7" s="10" t="str">
        <f>IF(AND(connecteur!$A$1 = AC$1,connecteur!$B$1 =$A7), connecteur!$D$62," ")</f>
        <v xml:space="preserve"> </v>
      </c>
      <c r="AD7" s="10" t="str">
        <f>IF(AND(connecteur!$A$1 = AD$1,connecteur!$B$1 =$A7), connecteur!$D$62," ")</f>
        <v xml:space="preserve"> </v>
      </c>
      <c r="AE7" s="10" t="str">
        <f>IF(AND(connecteur!$A$1 = AE$1,connecteur!$B$1 =$A7), connecteur!$D$62," ")</f>
        <v xml:space="preserve"> </v>
      </c>
      <c r="AF7" s="10" t="str">
        <f>IF(AND(connecteur!$A$1 = AF$1,connecteur!$B$1 =$A7), connecteur!$D$62," ")</f>
        <v xml:space="preserve"> </v>
      </c>
      <c r="AG7" s="10" t="str">
        <f>IF(AND(connecteur!$A$1 = AG$1,connecteur!$B$1 =$A7), connecteur!$D$62," ")</f>
        <v xml:space="preserve"> </v>
      </c>
      <c r="AH7" s="10" t="str">
        <f>IF(AND(connecteur!$A$1 = AH$1,connecteur!$B$1 =$A7), connecteur!$D$62," ")</f>
        <v xml:space="preserve"> </v>
      </c>
      <c r="AI7" s="10" t="str">
        <f>IF(AND(connecteur!$A$1 = AI$1,connecteur!$B$1 =$A7), connecteur!$D$62," ")</f>
        <v xml:space="preserve"> </v>
      </c>
      <c r="AJ7" s="10" t="str">
        <f>IF(AND(connecteur!$A$1 = AJ$1,connecteur!$B$1 =$A7), connecteur!$D$62," ")</f>
        <v xml:space="preserve"> </v>
      </c>
      <c r="AK7" s="10" t="str">
        <f>IF(AND(connecteur!$A$1 = AK$1,connecteur!$B$1 =$A7), connecteur!$D$62," ")</f>
        <v xml:space="preserve"> </v>
      </c>
      <c r="AL7" s="10" t="str">
        <f>IF(AND(connecteur!$A$1 = AL$1,connecteur!$B$1 =$A7), connecteur!$D$62," ")</f>
        <v xml:space="preserve"> </v>
      </c>
      <c r="AM7" s="10" t="str">
        <f>IF(AND(connecteur!$A$1 = AM$1,connecteur!$B$1 =$A7), connecteur!$D$62," ")</f>
        <v xml:space="preserve"> </v>
      </c>
    </row>
    <row r="8" spans="1:39" ht="15.75" thickBot="1" x14ac:dyDescent="0.3">
      <c r="A8" s="8" t="s">
        <v>10</v>
      </c>
      <c r="B8" s="10" t="str">
        <f>IF(AND(connecteur!$A$1 = B$1,connecteur!$B$1 =$A8), connecteur!$D$62," ")</f>
        <v xml:space="preserve"> </v>
      </c>
      <c r="C8" s="10" t="str">
        <f>IF(AND(connecteur!$A$1 = C$1,connecteur!$B$1 =$A8), connecteur!$D$62," ")</f>
        <v xml:space="preserve"> </v>
      </c>
      <c r="D8" s="10" t="str">
        <f>IF(AND(connecteur!$A$1 = D$1,connecteur!$B$1 =$A8), connecteur!$D$62," ")</f>
        <v xml:space="preserve"> </v>
      </c>
      <c r="E8" s="10" t="str">
        <f>IF(AND(connecteur!$A$1 = E$1,connecteur!$B$1 =$A8), connecteur!$D$62," ")</f>
        <v xml:space="preserve"> </v>
      </c>
      <c r="F8" s="10" t="str">
        <f>IF(AND(connecteur!$A$1 = F$1,connecteur!$B$1 =$A8), connecteur!$D$62," ")</f>
        <v xml:space="preserve"> </v>
      </c>
      <c r="G8" s="10" t="str">
        <f>IF(AND(connecteur!$A$1 = G$1,connecteur!$B$1 =$A8), connecteur!$D$62," ")</f>
        <v xml:space="preserve"> </v>
      </c>
      <c r="H8" s="10" t="str">
        <f>IF(AND(connecteur!$A$1 = H$1,connecteur!$B$1 =$A8), connecteur!$D$62," ")</f>
        <v xml:space="preserve"> </v>
      </c>
      <c r="I8" s="10" t="str">
        <f>IF(AND(connecteur!$A$1 = I$1,connecteur!$B$1 =$A8), connecteur!$D$62," ")</f>
        <v xml:space="preserve"> </v>
      </c>
      <c r="J8" s="10" t="str">
        <f>IF(AND(connecteur!$A$1 = J$1,connecteur!$B$1 =$A8), connecteur!$D$62," ")</f>
        <v xml:space="preserve"> </v>
      </c>
      <c r="K8" s="10" t="str">
        <f>IF(AND(connecteur!$A$1 = K$1,connecteur!$B$1 =$A8), connecteur!$D$62," ")</f>
        <v xml:space="preserve"> </v>
      </c>
      <c r="L8" s="10" t="str">
        <f>IF(AND(connecteur!$A$1 = L$1,connecteur!$B$1 =$A8), connecteur!$D$62," ")</f>
        <v xml:space="preserve"> </v>
      </c>
      <c r="M8" s="10" t="str">
        <f>IF(AND(connecteur!$A$1 = M$1,connecteur!$B$1 =$A8), connecteur!$D$62," ")</f>
        <v xml:space="preserve"> </v>
      </c>
      <c r="N8" s="10" t="str">
        <f>IF(AND(connecteur!$A$1 = N$1,connecteur!$B$1 =$A8), connecteur!$D$62," ")</f>
        <v xml:space="preserve"> </v>
      </c>
      <c r="O8" s="10" t="str">
        <f>IF(AND(connecteur!$A$1 = O$1,connecteur!$B$1 =$A8), connecteur!$D$62," ")</f>
        <v xml:space="preserve"> </v>
      </c>
      <c r="P8" s="10" t="str">
        <f>IF(AND(connecteur!$A$1 = P$1,connecteur!$B$1 =$A8), connecteur!$D$62," ")</f>
        <v xml:space="preserve"> </v>
      </c>
      <c r="Q8" s="10" t="str">
        <f>IF(AND(connecteur!$A$1 = Q$1,connecteur!$B$1 =$A8), connecteur!$D$62," ")</f>
        <v xml:space="preserve"> </v>
      </c>
      <c r="R8" s="10" t="str">
        <f>IF(AND(connecteur!$A$1 = R$1,connecteur!$B$1 =$A8), connecteur!$D$62," ")</f>
        <v xml:space="preserve"> </v>
      </c>
      <c r="S8" s="10" t="str">
        <f>IF(AND(connecteur!$A$1 = S$1,connecteur!$B$1 =$A8), connecteur!$D$62," ")</f>
        <v xml:space="preserve"> </v>
      </c>
      <c r="T8" s="10" t="str">
        <f>IF(AND(connecteur!$A$1 = T$1,connecteur!$B$1 =$A8), connecteur!$D$62," ")</f>
        <v xml:space="preserve"> </v>
      </c>
      <c r="U8" s="10" t="str">
        <f>IF(AND(connecteur!$A$1 = U$1,connecteur!$B$1 =$A8), connecteur!$D$62," ")</f>
        <v xml:space="preserve"> </v>
      </c>
      <c r="V8" s="10" t="str">
        <f>IF(AND(connecteur!$A$1 = V$1,connecteur!$B$1 =$A8), connecteur!$D$62," ")</f>
        <v xml:space="preserve"> </v>
      </c>
      <c r="W8" s="10" t="str">
        <f>IF(AND(connecteur!$A$1 = W$1,connecteur!$B$1 =$A8), connecteur!$D$62," ")</f>
        <v xml:space="preserve"> </v>
      </c>
      <c r="X8" s="10" t="str">
        <f>IF(AND(connecteur!$A$1 = X$1,connecteur!$B$1 =$A8), connecteur!$D$62," ")</f>
        <v xml:space="preserve"> </v>
      </c>
      <c r="Y8" s="10" t="str">
        <f>IF(AND(connecteur!$A$1 = Y$1,connecteur!$B$1 =$A8), connecteur!$D$62," ")</f>
        <v xml:space="preserve"> </v>
      </c>
      <c r="Z8" s="10" t="str">
        <f>IF(AND(connecteur!$A$1 = Z$1,connecteur!$B$1 =$A8), connecteur!$D$62," ")</f>
        <v xml:space="preserve"> </v>
      </c>
      <c r="AA8" s="10" t="str">
        <f>IF(AND(connecteur!$A$1 = AA$1,connecteur!$B$1 =$A8), connecteur!$D$62," ")</f>
        <v xml:space="preserve"> </v>
      </c>
      <c r="AB8" s="10" t="str">
        <f>IF(AND(connecteur!$A$1 = AB$1,connecteur!$B$1 =$A8), connecteur!$D$62," ")</f>
        <v xml:space="preserve"> </v>
      </c>
      <c r="AC8" s="10" t="str">
        <f>IF(AND(connecteur!$A$1 = AC$1,connecteur!$B$1 =$A8), connecteur!$D$62," ")</f>
        <v xml:space="preserve"> </v>
      </c>
      <c r="AD8" s="10" t="str">
        <f>IF(AND(connecteur!$A$1 = AD$1,connecteur!$B$1 =$A8), connecteur!$D$62," ")</f>
        <v xml:space="preserve"> </v>
      </c>
      <c r="AE8" s="10" t="str">
        <f>IF(AND(connecteur!$A$1 = AE$1,connecteur!$B$1 =$A8), connecteur!$D$62," ")</f>
        <v xml:space="preserve"> </v>
      </c>
      <c r="AF8" s="10" t="str">
        <f>IF(AND(connecteur!$A$1 = AF$1,connecteur!$B$1 =$A8), connecteur!$D$62," ")</f>
        <v xml:space="preserve"> </v>
      </c>
      <c r="AG8" s="10" t="str">
        <f>IF(AND(connecteur!$A$1 = AG$1,connecteur!$B$1 =$A8), connecteur!$D$62," ")</f>
        <v xml:space="preserve"> </v>
      </c>
      <c r="AH8" s="10" t="str">
        <f>IF(AND(connecteur!$A$1 = AH$1,connecteur!$B$1 =$A8), connecteur!$D$62," ")</f>
        <v xml:space="preserve"> </v>
      </c>
      <c r="AI8" s="10" t="str">
        <f>IF(AND(connecteur!$A$1 = AI$1,connecteur!$B$1 =$A8), connecteur!$D$62," ")</f>
        <v xml:space="preserve"> </v>
      </c>
      <c r="AJ8" s="10" t="str">
        <f>IF(AND(connecteur!$A$1 = AJ$1,connecteur!$B$1 =$A8), connecteur!$D$62," ")</f>
        <v xml:space="preserve"> </v>
      </c>
      <c r="AK8" s="10" t="str">
        <f>IF(AND(connecteur!$A$1 = AK$1,connecteur!$B$1 =$A8), connecteur!$D$62," ")</f>
        <v xml:space="preserve"> </v>
      </c>
      <c r="AL8" s="10" t="str">
        <f>IF(AND(connecteur!$A$1 = AL$1,connecteur!$B$1 =$A8), connecteur!$D$62," ")</f>
        <v xml:space="preserve"> </v>
      </c>
      <c r="AM8" s="10" t="str">
        <f>IF(AND(connecteur!$A$1 = AM$1,connecteur!$B$1 =$A8), connecteur!$D$62," ")</f>
        <v xml:space="preserve"> </v>
      </c>
    </row>
    <row r="9" spans="1:39" ht="15.75" thickBot="1" x14ac:dyDescent="0.3">
      <c r="A9" s="8" t="s">
        <v>11</v>
      </c>
      <c r="B9" s="10" t="str">
        <f>IF(AND(connecteur!$A$1 = B$1,connecteur!$B$1 =$A9), connecteur!$D$62," ")</f>
        <v xml:space="preserve"> </v>
      </c>
      <c r="C9" s="10" t="str">
        <f>IF(AND(connecteur!$A$1 = C$1,connecteur!$B$1 =$A9), connecteur!$D$62," ")</f>
        <v xml:space="preserve"> </v>
      </c>
      <c r="D9" s="10" t="str">
        <f>IF(AND(connecteur!$A$1 = D$1,connecteur!$B$1 =$A9), connecteur!$D$62," ")</f>
        <v xml:space="preserve"> </v>
      </c>
      <c r="E9" s="10" t="str">
        <f>IF(AND(connecteur!$A$1 = E$1,connecteur!$B$1 =$A9), connecteur!$D$62," ")</f>
        <v xml:space="preserve"> </v>
      </c>
      <c r="F9" s="10" t="str">
        <f>IF(AND(connecteur!$A$1 = F$1,connecteur!$B$1 =$A9), connecteur!$D$62," ")</f>
        <v xml:space="preserve"> </v>
      </c>
      <c r="G9" s="10" t="str">
        <f>IF(AND(connecteur!$A$1 = G$1,connecteur!$B$1 =$A9), connecteur!$D$62," ")</f>
        <v xml:space="preserve"> </v>
      </c>
      <c r="H9" s="10" t="str">
        <f>IF(AND(connecteur!$A$1 = H$1,connecteur!$B$1 =$A9), connecteur!$D$62," ")</f>
        <v xml:space="preserve"> </v>
      </c>
      <c r="I9" s="10" t="str">
        <f>IF(AND(connecteur!$A$1 = I$1,connecteur!$B$1 =$A9), connecteur!$D$62," ")</f>
        <v xml:space="preserve"> </v>
      </c>
      <c r="J9" s="10" t="str">
        <f>IF(AND(connecteur!$A$1 = J$1,connecteur!$B$1 =$A9), connecteur!$D$62," ")</f>
        <v xml:space="preserve"> </v>
      </c>
      <c r="K9" s="10" t="str">
        <f>IF(AND(connecteur!$A$1 = K$1,connecteur!$B$1 =$A9), connecteur!$D$62," ")</f>
        <v xml:space="preserve"> </v>
      </c>
      <c r="L9" s="10" t="str">
        <f>IF(AND(connecteur!$A$1 = L$1,connecteur!$B$1 =$A9), connecteur!$D$62," ")</f>
        <v xml:space="preserve"> </v>
      </c>
      <c r="M9" s="10" t="str">
        <f>IF(AND(connecteur!$A$1 = M$1,connecteur!$B$1 =$A9), connecteur!$D$62," ")</f>
        <v xml:space="preserve"> </v>
      </c>
      <c r="N9" s="10" t="str">
        <f>IF(AND(connecteur!$A$1 = N$1,connecteur!$B$1 =$A9), connecteur!$D$62," ")</f>
        <v xml:space="preserve"> </v>
      </c>
      <c r="O9" s="10" t="str">
        <f>IF(AND(connecteur!$A$1 = O$1,connecteur!$B$1 =$A9), connecteur!$D$62," ")</f>
        <v xml:space="preserve"> </v>
      </c>
      <c r="P9" s="10" t="str">
        <f>IF(AND(connecteur!$A$1 = P$1,connecteur!$B$1 =$A9), connecteur!$D$62," ")</f>
        <v xml:space="preserve"> </v>
      </c>
      <c r="Q9" s="10" t="str">
        <f>IF(AND(connecteur!$A$1 = Q$1,connecteur!$B$1 =$A9), connecteur!$D$62," ")</f>
        <v xml:space="preserve"> </v>
      </c>
      <c r="R9" s="10" t="str">
        <f>IF(AND(connecteur!$A$1 = R$1,connecteur!$B$1 =$A9), connecteur!$D$62," ")</f>
        <v xml:space="preserve"> </v>
      </c>
      <c r="S9" s="10" t="str">
        <f>IF(AND(connecteur!$A$1 = S$1,connecteur!$B$1 =$A9), connecteur!$D$62," ")</f>
        <v xml:space="preserve"> </v>
      </c>
      <c r="T9" s="10" t="str">
        <f>IF(AND(connecteur!$A$1 = T$1,connecteur!$B$1 =$A9), connecteur!$D$62," ")</f>
        <v xml:space="preserve"> </v>
      </c>
      <c r="U9" s="10" t="str">
        <f>IF(AND(connecteur!$A$1 = U$1,connecteur!$B$1 =$A9), connecteur!$D$62," ")</f>
        <v xml:space="preserve"> </v>
      </c>
      <c r="V9" s="10" t="str">
        <f>IF(AND(connecteur!$A$1 = V$1,connecteur!$B$1 =$A9), connecteur!$D$62," ")</f>
        <v xml:space="preserve"> </v>
      </c>
      <c r="W9" s="10" t="str">
        <f>IF(AND(connecteur!$A$1 = W$1,connecteur!$B$1 =$A9), connecteur!$D$62," ")</f>
        <v xml:space="preserve"> </v>
      </c>
      <c r="X9" s="10" t="str">
        <f>IF(AND(connecteur!$A$1 = X$1,connecteur!$B$1 =$A9), connecteur!$D$62," ")</f>
        <v xml:space="preserve"> </v>
      </c>
      <c r="Y9" s="10" t="str">
        <f>IF(AND(connecteur!$A$1 = Y$1,connecteur!$B$1 =$A9), connecteur!$D$62," ")</f>
        <v xml:space="preserve"> </v>
      </c>
      <c r="Z9" s="10" t="str">
        <f>IF(AND(connecteur!$A$1 = Z$1,connecteur!$B$1 =$A9), connecteur!$D$62," ")</f>
        <v xml:space="preserve"> </v>
      </c>
      <c r="AA9" s="10" t="str">
        <f>IF(AND(connecteur!$A$1 = AA$1,connecteur!$B$1 =$A9), connecteur!$D$62," ")</f>
        <v xml:space="preserve"> </v>
      </c>
      <c r="AB9" s="10" t="str">
        <f>IF(AND(connecteur!$A$1 = AB$1,connecteur!$B$1 =$A9), connecteur!$D$62," ")</f>
        <v xml:space="preserve"> </v>
      </c>
      <c r="AC9" s="10" t="str">
        <f>IF(AND(connecteur!$A$1 = AC$1,connecteur!$B$1 =$A9), connecteur!$D$62," ")</f>
        <v xml:space="preserve"> </v>
      </c>
      <c r="AD9" s="10" t="str">
        <f>IF(AND(connecteur!$A$1 = AD$1,connecteur!$B$1 =$A9), connecteur!$D$62," ")</f>
        <v xml:space="preserve"> </v>
      </c>
      <c r="AE9" s="10" t="str">
        <f>IF(AND(connecteur!$A$1 = AE$1,connecteur!$B$1 =$A9), connecteur!$D$62," ")</f>
        <v xml:space="preserve"> </v>
      </c>
      <c r="AF9" s="10" t="str">
        <f>IF(AND(connecteur!$A$1 = AF$1,connecteur!$B$1 =$A9), connecteur!$D$62," ")</f>
        <v xml:space="preserve"> </v>
      </c>
      <c r="AG9" s="10" t="str">
        <f>IF(AND(connecteur!$A$1 = AG$1,connecteur!$B$1 =$A9), connecteur!$D$62," ")</f>
        <v xml:space="preserve"> </v>
      </c>
      <c r="AH9" s="10" t="str">
        <f>IF(AND(connecteur!$A$1 = AH$1,connecteur!$B$1 =$A9), connecteur!$D$62," ")</f>
        <v xml:space="preserve"> </v>
      </c>
      <c r="AI9" s="10" t="str">
        <f>IF(AND(connecteur!$A$1 = AI$1,connecteur!$B$1 =$A9), connecteur!$D$62," ")</f>
        <v xml:space="preserve"> </v>
      </c>
      <c r="AJ9" s="10" t="str">
        <f>IF(AND(connecteur!$A$1 = AJ$1,connecteur!$B$1 =$A9), connecteur!$D$62," ")</f>
        <v xml:space="preserve"> </v>
      </c>
      <c r="AK9" s="10" t="str">
        <f>IF(AND(connecteur!$A$1 = AK$1,connecteur!$B$1 =$A9), connecteur!$D$62," ")</f>
        <v xml:space="preserve"> </v>
      </c>
      <c r="AL9" s="10" t="str">
        <f>IF(AND(connecteur!$A$1 = AL$1,connecteur!$B$1 =$A9), connecteur!$D$62," ")</f>
        <v xml:space="preserve"> </v>
      </c>
      <c r="AM9" s="10" t="str">
        <f>IF(AND(connecteur!$A$1 = AM$1,connecteur!$B$1 =$A9), connecteur!$D$62," ")</f>
        <v xml:space="preserve"> </v>
      </c>
    </row>
    <row r="10" spans="1:39" ht="15.75" thickBot="1" x14ac:dyDescent="0.3">
      <c r="A10" s="8" t="s">
        <v>12</v>
      </c>
      <c r="B10" s="10" t="str">
        <f>IF(AND(connecteur!$A$1 = B$1,connecteur!$B$1 =$A10), connecteur!$D$62," ")</f>
        <v xml:space="preserve"> </v>
      </c>
      <c r="C10" s="10" t="str">
        <f>IF(AND(connecteur!$A$1 = C$1,connecteur!$B$1 =$A10), connecteur!$D$62," ")</f>
        <v xml:space="preserve"> </v>
      </c>
      <c r="D10" s="10" t="str">
        <f>IF(AND(connecteur!$A$1 = D$1,connecteur!$B$1 =$A10), connecteur!$D$62," ")</f>
        <v xml:space="preserve"> </v>
      </c>
      <c r="E10" s="10" t="str">
        <f>IF(AND(connecteur!$A$1 = E$1,connecteur!$B$1 =$A10), connecteur!$D$62," ")</f>
        <v xml:space="preserve"> </v>
      </c>
      <c r="F10" s="10" t="str">
        <f>IF(AND(connecteur!$A$1 = F$1,connecteur!$B$1 =$A10), connecteur!$D$62," ")</f>
        <v xml:space="preserve"> </v>
      </c>
      <c r="G10" s="10" t="str">
        <f>IF(AND(connecteur!$A$1 = G$1,connecteur!$B$1 =$A10), connecteur!$D$62," ")</f>
        <v xml:space="preserve"> </v>
      </c>
      <c r="H10" s="10" t="str">
        <f>IF(AND(connecteur!$A$1 = H$1,connecteur!$B$1 =$A10), connecteur!$D$62," ")</f>
        <v xml:space="preserve"> </v>
      </c>
      <c r="I10" s="10" t="str">
        <f>IF(AND(connecteur!$A$1 = I$1,connecteur!$B$1 =$A10), connecteur!$D$62," ")</f>
        <v xml:space="preserve"> </v>
      </c>
      <c r="J10" s="10" t="str">
        <f>IF(AND(connecteur!$A$1 = J$1,connecteur!$B$1 =$A10), connecteur!$D$62," ")</f>
        <v xml:space="preserve"> </v>
      </c>
      <c r="K10" s="10" t="str">
        <f>IF(AND(connecteur!$A$1 = K$1,connecteur!$B$1 =$A10), connecteur!$D$62," ")</f>
        <v xml:space="preserve"> </v>
      </c>
      <c r="L10" s="10" t="str">
        <f>IF(AND(connecteur!$A$1 = L$1,connecteur!$B$1 =$A10), connecteur!$D$62," ")</f>
        <v xml:space="preserve"> </v>
      </c>
      <c r="M10" s="10" t="str">
        <f>IF(AND(connecteur!$A$1 = M$1,connecteur!$B$1 =$A10), connecteur!$D$62," ")</f>
        <v xml:space="preserve"> </v>
      </c>
      <c r="N10" s="10" t="str">
        <f>IF(AND(connecteur!$A$1 = N$1,connecteur!$B$1 =$A10), connecteur!$D$62," ")</f>
        <v xml:space="preserve"> </v>
      </c>
      <c r="O10" s="10" t="str">
        <f>IF(AND(connecteur!$A$1 = O$1,connecteur!$B$1 =$A10), connecteur!$D$62," ")</f>
        <v xml:space="preserve"> </v>
      </c>
      <c r="P10" s="10" t="str">
        <f>IF(AND(connecteur!$A$1 = P$1,connecteur!$B$1 =$A10), connecteur!$D$62," ")</f>
        <v xml:space="preserve"> </v>
      </c>
      <c r="Q10" s="10" t="str">
        <f>IF(AND(connecteur!$A$1 = Q$1,connecteur!$B$1 =$A10), connecteur!$D$62," ")</f>
        <v xml:space="preserve"> </v>
      </c>
      <c r="R10" s="10" t="str">
        <f>IF(AND(connecteur!$A$1 = R$1,connecteur!$B$1 =$A10), connecteur!$D$62," ")</f>
        <v xml:space="preserve"> </v>
      </c>
      <c r="S10" s="10" t="str">
        <f>IF(AND(connecteur!$A$1 = S$1,connecteur!$B$1 =$A10), connecteur!$D$62," ")</f>
        <v xml:space="preserve"> </v>
      </c>
      <c r="T10" s="10" t="str">
        <f>IF(AND(connecteur!$A$1 = T$1,connecteur!$B$1 =$A10), connecteur!$D$62," ")</f>
        <v xml:space="preserve"> </v>
      </c>
      <c r="U10" s="10" t="str">
        <f>IF(AND(connecteur!$A$1 = U$1,connecteur!$B$1 =$A10), connecteur!$D$62," ")</f>
        <v xml:space="preserve"> </v>
      </c>
      <c r="V10" s="10" t="str">
        <f>IF(AND(connecteur!$A$1 = V$1,connecteur!$B$1 =$A10), connecteur!$D$62," ")</f>
        <v xml:space="preserve"> </v>
      </c>
      <c r="W10" s="10" t="str">
        <f>IF(AND(connecteur!$A$1 = W$1,connecteur!$B$1 =$A10), connecteur!$D$62," ")</f>
        <v xml:space="preserve"> </v>
      </c>
      <c r="X10" s="10" t="str">
        <f>IF(AND(connecteur!$A$1 = X$1,connecteur!$B$1 =$A10), connecteur!$D$62," ")</f>
        <v xml:space="preserve"> </v>
      </c>
      <c r="Y10" s="10" t="str">
        <f>IF(AND(connecteur!$A$1 = Y$1,connecteur!$B$1 =$A10), connecteur!$D$62," ")</f>
        <v xml:space="preserve"> </v>
      </c>
      <c r="Z10" s="10" t="str">
        <f>IF(AND(connecteur!$A$1 = Z$1,connecteur!$B$1 =$A10), connecteur!$D$62," ")</f>
        <v xml:space="preserve"> </v>
      </c>
      <c r="AA10" s="10" t="str">
        <f>IF(AND(connecteur!$A$1 = AA$1,connecteur!$B$1 =$A10), connecteur!$D$62," ")</f>
        <v xml:space="preserve"> </v>
      </c>
      <c r="AB10" s="10" t="str">
        <f>IF(AND(connecteur!$A$1 = AB$1,connecteur!$B$1 =$A10), connecteur!$D$62," ")</f>
        <v xml:space="preserve"> </v>
      </c>
      <c r="AC10" s="10" t="str">
        <f>IF(AND(connecteur!$A$1 = AC$1,connecteur!$B$1 =$A10), connecteur!$D$62," ")</f>
        <v xml:space="preserve"> </v>
      </c>
      <c r="AD10" s="10" t="str">
        <f>IF(AND(connecteur!$A$1 = AD$1,connecteur!$B$1 =$A10), connecteur!$D$62," ")</f>
        <v xml:space="preserve"> </v>
      </c>
      <c r="AE10" s="10" t="str">
        <f>IF(AND(connecteur!$A$1 = AE$1,connecteur!$B$1 =$A10), connecteur!$D$62," ")</f>
        <v xml:space="preserve"> </v>
      </c>
      <c r="AF10" s="10" t="str">
        <f>IF(AND(connecteur!$A$1 = AF$1,connecteur!$B$1 =$A10), connecteur!$D$62," ")</f>
        <v xml:space="preserve"> </v>
      </c>
      <c r="AG10" s="10" t="str">
        <f>IF(AND(connecteur!$A$1 = AG$1,connecteur!$B$1 =$A10), connecteur!$D$62," ")</f>
        <v xml:space="preserve"> </v>
      </c>
      <c r="AH10" s="10" t="str">
        <f>IF(AND(connecteur!$A$1 = AH$1,connecteur!$B$1 =$A10), connecteur!$D$62," ")</f>
        <v xml:space="preserve"> </v>
      </c>
      <c r="AI10" s="10" t="str">
        <f>IF(AND(connecteur!$A$1 = AI$1,connecteur!$B$1 =$A10), connecteur!$D$62," ")</f>
        <v xml:space="preserve"> </v>
      </c>
      <c r="AJ10" s="10" t="str">
        <f>IF(AND(connecteur!$A$1 = AJ$1,connecteur!$B$1 =$A10), connecteur!$D$62," ")</f>
        <v xml:space="preserve"> </v>
      </c>
      <c r="AK10" s="10" t="str">
        <f>IF(AND(connecteur!$A$1 = AK$1,connecteur!$B$1 =$A10), connecteur!$D$62," ")</f>
        <v xml:space="preserve"> </v>
      </c>
      <c r="AL10" s="10" t="str">
        <f>IF(AND(connecteur!$A$1 = AL$1,connecteur!$B$1 =$A10), connecteur!$D$62," ")</f>
        <v xml:space="preserve"> </v>
      </c>
      <c r="AM10" s="10" t="str">
        <f>IF(AND(connecteur!$A$1 = AM$1,connecteur!$B$1 =$A10), connecteur!$D$62," ")</f>
        <v xml:space="preserve"> </v>
      </c>
    </row>
    <row r="11" spans="1:39" ht="15.75" thickBot="1" x14ac:dyDescent="0.3">
      <c r="A11" s="8" t="s">
        <v>13</v>
      </c>
      <c r="B11" s="10" t="str">
        <f>IF(AND(connecteur!$A$1 = B$1,connecteur!$B$1 =$A11), connecteur!$D$62," ")</f>
        <v xml:space="preserve"> </v>
      </c>
      <c r="C11" s="10" t="str">
        <f>IF(AND(connecteur!$A$1 = C$1,connecteur!$B$1 =$A11), connecteur!$D$62," ")</f>
        <v xml:space="preserve"> </v>
      </c>
      <c r="D11" s="10" t="str">
        <f>IF(AND(connecteur!$A$1 = D$1,connecteur!$B$1 =$A11), connecteur!$D$62," ")</f>
        <v xml:space="preserve"> </v>
      </c>
      <c r="E11" s="10" t="str">
        <f>IF(AND(connecteur!$A$1 = E$1,connecteur!$B$1 =$A11), connecteur!$D$62," ")</f>
        <v xml:space="preserve"> </v>
      </c>
      <c r="F11" s="10" t="str">
        <f>IF(AND(connecteur!$A$1 = F$1,connecteur!$B$1 =$A11), connecteur!$D$62," ")</f>
        <v xml:space="preserve"> </v>
      </c>
      <c r="G11" s="10" t="str">
        <f>IF(AND(connecteur!$A$1 = G$1,connecteur!$B$1 =$A11), connecteur!$D$62," ")</f>
        <v xml:space="preserve"> </v>
      </c>
      <c r="H11" s="10" t="str">
        <f>IF(AND(connecteur!$A$1 = H$1,connecteur!$B$1 =$A11), connecteur!$D$62," ")</f>
        <v xml:space="preserve"> </v>
      </c>
      <c r="I11" s="10" t="str">
        <f>IF(AND(connecteur!$A$1 = I$1,connecteur!$B$1 =$A11), connecteur!$D$62," ")</f>
        <v xml:space="preserve"> </v>
      </c>
      <c r="J11" s="10" t="str">
        <f>IF(AND(connecteur!$A$1 = J$1,connecteur!$B$1 =$A11), connecteur!$D$62," ")</f>
        <v xml:space="preserve"> </v>
      </c>
      <c r="K11" s="10" t="str">
        <f>IF(AND(connecteur!$A$1 = K$1,connecteur!$B$1 =$A11), connecteur!$D$62," ")</f>
        <v xml:space="preserve"> </v>
      </c>
      <c r="L11" s="10" t="str">
        <f>IF(AND(connecteur!$A$1 = L$1,connecteur!$B$1 =$A11), connecteur!$D$62," ")</f>
        <v xml:space="preserve"> </v>
      </c>
      <c r="M11" s="10" t="str">
        <f>IF(AND(connecteur!$A$1 = M$1,connecteur!$B$1 =$A11), connecteur!$D$62," ")</f>
        <v xml:space="preserve"> </v>
      </c>
      <c r="N11" s="10" t="str">
        <f>IF(AND(connecteur!$A$1 = N$1,connecteur!$B$1 =$A11), connecteur!$D$62," ")</f>
        <v xml:space="preserve"> </v>
      </c>
      <c r="O11" s="10" t="str">
        <f>IF(AND(connecteur!$A$1 = O$1,connecteur!$B$1 =$A11), connecteur!$D$62," ")</f>
        <v xml:space="preserve"> </v>
      </c>
      <c r="P11" s="10" t="str">
        <f>IF(AND(connecteur!$A$1 = P$1,connecteur!$B$1 =$A11), connecteur!$D$62," ")</f>
        <v xml:space="preserve"> </v>
      </c>
      <c r="Q11" s="10" t="str">
        <f>IF(AND(connecteur!$A$1 = Q$1,connecteur!$B$1 =$A11), connecteur!$D$62," ")</f>
        <v xml:space="preserve"> </v>
      </c>
      <c r="R11" s="10" t="str">
        <f>IF(AND(connecteur!$A$1 = R$1,connecteur!$B$1 =$A11), connecteur!$D$62," ")</f>
        <v xml:space="preserve"> </v>
      </c>
      <c r="S11" s="10" t="str">
        <f>IF(AND(connecteur!$A$1 = S$1,connecteur!$B$1 =$A11), connecteur!$D$62," ")</f>
        <v xml:space="preserve"> </v>
      </c>
      <c r="T11" s="10" t="str">
        <f>IF(AND(connecteur!$A$1 = T$1,connecteur!$B$1 =$A11), connecteur!$D$62," ")</f>
        <v xml:space="preserve"> </v>
      </c>
      <c r="U11" s="10" t="str">
        <f>IF(AND(connecteur!$A$1 = U$1,connecteur!$B$1 =$A11), connecteur!$D$62," ")</f>
        <v xml:space="preserve"> </v>
      </c>
      <c r="V11" s="10" t="str">
        <f>IF(AND(connecteur!$A$1 = V$1,connecteur!$B$1 =$A11), connecteur!$D$62," ")</f>
        <v xml:space="preserve"> </v>
      </c>
      <c r="W11" s="10" t="str">
        <f>IF(AND(connecteur!$A$1 = W$1,connecteur!$B$1 =$A11), connecteur!$D$62," ")</f>
        <v xml:space="preserve"> </v>
      </c>
      <c r="X11" s="10" t="str">
        <f>IF(AND(connecteur!$A$1 = X$1,connecteur!$B$1 =$A11), connecteur!$D$62," ")</f>
        <v xml:space="preserve"> </v>
      </c>
      <c r="Y11" s="10" t="str">
        <f>IF(AND(connecteur!$A$1 = Y$1,connecteur!$B$1 =$A11), connecteur!$D$62," ")</f>
        <v xml:space="preserve"> </v>
      </c>
      <c r="Z11" s="10" t="str">
        <f>IF(AND(connecteur!$A$1 = Z$1,connecteur!$B$1 =$A11), connecteur!$D$62," ")</f>
        <v xml:space="preserve"> </v>
      </c>
      <c r="AA11" s="10" t="str">
        <f>IF(AND(connecteur!$A$1 = AA$1,connecteur!$B$1 =$A11), connecteur!$D$62," ")</f>
        <v xml:space="preserve"> </v>
      </c>
      <c r="AB11" s="10" t="str">
        <f>IF(AND(connecteur!$A$1 = AB$1,connecteur!$B$1 =$A11), connecteur!$D$62," ")</f>
        <v xml:space="preserve"> </v>
      </c>
      <c r="AC11" s="10" t="str">
        <f>IF(AND(connecteur!$A$1 = AC$1,connecteur!$B$1 =$A11), connecteur!$D$62," ")</f>
        <v xml:space="preserve"> </v>
      </c>
      <c r="AD11" s="10" t="str">
        <f>IF(AND(connecteur!$A$1 = AD$1,connecteur!$B$1 =$A11), connecteur!$D$62," ")</f>
        <v xml:space="preserve"> </v>
      </c>
      <c r="AE11" s="10" t="str">
        <f>IF(AND(connecteur!$A$1 = AE$1,connecteur!$B$1 =$A11), connecteur!$D$62," ")</f>
        <v xml:space="preserve"> </v>
      </c>
      <c r="AF11" s="10" t="str">
        <f>IF(AND(connecteur!$A$1 = AF$1,connecteur!$B$1 =$A11), connecteur!$D$62," ")</f>
        <v xml:space="preserve"> </v>
      </c>
      <c r="AG11" s="10" t="str">
        <f>IF(AND(connecteur!$A$1 = AG$1,connecteur!$B$1 =$A11), connecteur!$D$62," ")</f>
        <v xml:space="preserve"> </v>
      </c>
      <c r="AH11" s="10" t="str">
        <f>IF(AND(connecteur!$A$1 = AH$1,connecteur!$B$1 =$A11), connecteur!$D$62," ")</f>
        <v xml:space="preserve"> </v>
      </c>
      <c r="AI11" s="10" t="str">
        <f>IF(AND(connecteur!$A$1 = AI$1,connecteur!$B$1 =$A11), connecteur!$D$62," ")</f>
        <v xml:space="preserve"> </v>
      </c>
      <c r="AJ11" s="10" t="str">
        <f>IF(AND(connecteur!$A$1 = AJ$1,connecteur!$B$1 =$A11), connecteur!$D$62," ")</f>
        <v xml:space="preserve"> </v>
      </c>
      <c r="AK11" s="10" t="str">
        <f>IF(AND(connecteur!$A$1 = AK$1,connecteur!$B$1 =$A11), connecteur!$D$62," ")</f>
        <v xml:space="preserve"> </v>
      </c>
      <c r="AL11" s="10" t="str">
        <f>IF(AND(connecteur!$A$1 = AL$1,connecteur!$B$1 =$A11), connecteur!$D$62," ")</f>
        <v xml:space="preserve"> </v>
      </c>
      <c r="AM11" s="10" t="str">
        <f>IF(AND(connecteur!$A$1 = AM$1,connecteur!$B$1 =$A11), connecteur!$D$62," ")</f>
        <v xml:space="preserve"> </v>
      </c>
    </row>
    <row r="12" spans="1:39" ht="15.75" thickBot="1" x14ac:dyDescent="0.3">
      <c r="A12" s="8" t="s">
        <v>14</v>
      </c>
      <c r="B12" s="10" t="str">
        <f>IF(AND(connecteur!$A$1 = B$1,connecteur!$B$1 =$A12), connecteur!$D$62," ")</f>
        <v xml:space="preserve"> </v>
      </c>
      <c r="C12" s="10" t="str">
        <f>IF(AND(connecteur!$A$1 = C$1,connecteur!$B$1 =$A12), connecteur!$D$62," ")</f>
        <v xml:space="preserve"> </v>
      </c>
      <c r="D12" s="10" t="str">
        <f>IF(AND(connecteur!$A$1 = D$1,connecteur!$B$1 =$A12), connecteur!$D$62," ")</f>
        <v xml:space="preserve"> </v>
      </c>
      <c r="E12" s="10" t="str">
        <f>IF(AND(connecteur!$A$1 = E$1,connecteur!$B$1 =$A12), connecteur!$D$62," ")</f>
        <v xml:space="preserve"> </v>
      </c>
      <c r="F12" s="10" t="str">
        <f>IF(AND(connecteur!$A$1 = F$1,connecteur!$B$1 =$A12), connecteur!$D$62," ")</f>
        <v xml:space="preserve"> </v>
      </c>
      <c r="G12" s="10" t="str">
        <f>IF(AND(connecteur!$A$1 = G$1,connecteur!$B$1 =$A12), connecteur!$D$62," ")</f>
        <v xml:space="preserve"> </v>
      </c>
      <c r="H12" s="10" t="str">
        <f>IF(AND(connecteur!$A$1 = H$1,connecteur!$B$1 =$A12), connecteur!$D$62," ")</f>
        <v xml:space="preserve"> </v>
      </c>
      <c r="I12" s="10" t="str">
        <f>IF(AND(connecteur!$A$1 = I$1,connecteur!$B$1 =$A12), connecteur!$D$62," ")</f>
        <v xml:space="preserve"> </v>
      </c>
      <c r="J12" s="10" t="str">
        <f>IF(AND(connecteur!$A$1 = J$1,connecteur!$B$1 =$A12), connecteur!$D$62," ")</f>
        <v xml:space="preserve"> </v>
      </c>
      <c r="K12" s="10" t="str">
        <f>IF(AND(connecteur!$A$1 = K$1,connecteur!$B$1 =$A12), connecteur!$D$62," ")</f>
        <v xml:space="preserve"> </v>
      </c>
      <c r="L12" s="10" t="str">
        <f>IF(AND(connecteur!$A$1 = L$1,connecteur!$B$1 =$A12), connecteur!$D$62," ")</f>
        <v xml:space="preserve"> </v>
      </c>
      <c r="M12" s="10" t="str">
        <f>IF(AND(connecteur!$A$1 = M$1,connecteur!$B$1 =$A12), connecteur!$D$62," ")</f>
        <v xml:space="preserve"> </v>
      </c>
      <c r="N12" s="10" t="str">
        <f>IF(AND(connecteur!$A$1 = N$1,connecteur!$B$1 =$A12), connecteur!$D$62," ")</f>
        <v xml:space="preserve"> </v>
      </c>
      <c r="O12" s="10" t="str">
        <f>IF(AND(connecteur!$A$1 = O$1,connecteur!$B$1 =$A12), connecteur!$D$62," ")</f>
        <v xml:space="preserve"> </v>
      </c>
      <c r="P12" s="10" t="str">
        <f>IF(AND(connecteur!$A$1 = P$1,connecteur!$B$1 =$A12), connecteur!$D$62," ")</f>
        <v xml:space="preserve"> </v>
      </c>
      <c r="Q12" s="10" t="str">
        <f>IF(AND(connecteur!$A$1 = Q$1,connecteur!$B$1 =$A12), connecteur!$D$62," ")</f>
        <v xml:space="preserve"> </v>
      </c>
      <c r="R12" s="10" t="str">
        <f>IF(AND(connecteur!$A$1 = R$1,connecteur!$B$1 =$A12), connecteur!$D$62," ")</f>
        <v xml:space="preserve"> </v>
      </c>
      <c r="S12" s="10" t="str">
        <f>IF(AND(connecteur!$A$1 = S$1,connecteur!$B$1 =$A12), connecteur!$D$62," ")</f>
        <v xml:space="preserve"> </v>
      </c>
      <c r="T12" s="10" t="str">
        <f>IF(AND(connecteur!$A$1 = T$1,connecteur!$B$1 =$A12), connecteur!$D$62," ")</f>
        <v xml:space="preserve"> </v>
      </c>
      <c r="U12" s="10" t="str">
        <f>IF(AND(connecteur!$A$1 = U$1,connecteur!$B$1 =$A12), connecteur!$D$62," ")</f>
        <v xml:space="preserve"> </v>
      </c>
      <c r="V12" s="10" t="str">
        <f>IF(AND(connecteur!$A$1 = V$1,connecteur!$B$1 =$A12), connecteur!$D$62," ")</f>
        <v xml:space="preserve"> </v>
      </c>
      <c r="W12" s="10" t="str">
        <f>IF(AND(connecteur!$A$1 = W$1,connecteur!$B$1 =$A12), connecteur!$D$62," ")</f>
        <v xml:space="preserve"> </v>
      </c>
      <c r="X12" s="10" t="str">
        <f>IF(AND(connecteur!$A$1 = X$1,connecteur!$B$1 =$A12), connecteur!$D$62," ")</f>
        <v xml:space="preserve"> </v>
      </c>
      <c r="Y12" s="10" t="str">
        <f>IF(AND(connecteur!$A$1 = Y$1,connecteur!$B$1 =$A12), connecteur!$D$62," ")</f>
        <v xml:space="preserve"> </v>
      </c>
      <c r="Z12" s="10" t="str">
        <f>IF(AND(connecteur!$A$1 = Z$1,connecteur!$B$1 =$A12), connecteur!$D$62," ")</f>
        <v xml:space="preserve"> </v>
      </c>
      <c r="AA12" s="10" t="str">
        <f>IF(AND(connecteur!$A$1 = AA$1,connecteur!$B$1 =$A12), connecteur!$D$62," ")</f>
        <v xml:space="preserve"> </v>
      </c>
      <c r="AB12" s="10" t="str">
        <f>IF(AND(connecteur!$A$1 = AB$1,connecteur!$B$1 =$A12), connecteur!$D$62," ")</f>
        <v xml:space="preserve"> </v>
      </c>
      <c r="AC12" s="10" t="str">
        <f>IF(AND(connecteur!$A$1 = AC$1,connecteur!$B$1 =$A12), connecteur!$D$62," ")</f>
        <v xml:space="preserve"> </v>
      </c>
      <c r="AD12" s="10" t="str">
        <f>IF(AND(connecteur!$A$1 = AD$1,connecteur!$B$1 =$A12), connecteur!$D$62," ")</f>
        <v xml:space="preserve"> </v>
      </c>
      <c r="AE12" s="10" t="str">
        <f>IF(AND(connecteur!$A$1 = AE$1,connecteur!$B$1 =$A12), connecteur!$D$62," ")</f>
        <v xml:space="preserve"> </v>
      </c>
      <c r="AF12" s="10" t="str">
        <f>IF(AND(connecteur!$A$1 = AF$1,connecteur!$B$1 =$A12), connecteur!$D$62," ")</f>
        <v xml:space="preserve"> </v>
      </c>
      <c r="AG12" s="10" t="str">
        <f>IF(AND(connecteur!$A$1 = AG$1,connecteur!$B$1 =$A12), connecteur!$D$62," ")</f>
        <v xml:space="preserve"> </v>
      </c>
      <c r="AH12" s="10" t="str">
        <f>IF(AND(connecteur!$A$1 = AH$1,connecteur!$B$1 =$A12), connecteur!$D$62," ")</f>
        <v xml:space="preserve"> </v>
      </c>
      <c r="AI12" s="10" t="str">
        <f>IF(AND(connecteur!$A$1 = AI$1,connecteur!$B$1 =$A12), connecteur!$D$62," ")</f>
        <v xml:space="preserve"> </v>
      </c>
      <c r="AJ12" s="10" t="str">
        <f>IF(AND(connecteur!$A$1 = AJ$1,connecteur!$B$1 =$A12), connecteur!$D$62," ")</f>
        <v xml:space="preserve"> </v>
      </c>
      <c r="AK12" s="10" t="str">
        <f>IF(AND(connecteur!$A$1 = AK$1,connecteur!$B$1 =$A12), connecteur!$D$62," ")</f>
        <v xml:space="preserve"> </v>
      </c>
      <c r="AL12" s="10" t="str">
        <f>IF(AND(connecteur!$A$1 = AL$1,connecteur!$B$1 =$A12), connecteur!$D$62," ")</f>
        <v xml:space="preserve"> </v>
      </c>
      <c r="AM12" s="10" t="str">
        <f>IF(AND(connecteur!$A$1 = AM$1,connecteur!$B$1 =$A12), connecteur!$D$62," ")</f>
        <v xml:space="preserve"> </v>
      </c>
    </row>
    <row r="13" spans="1:39" ht="15.75" thickBot="1" x14ac:dyDescent="0.3">
      <c r="A13" s="8" t="s">
        <v>15</v>
      </c>
      <c r="B13" s="10" t="str">
        <f>IF(AND(connecteur!$A$1 = B$1,connecteur!$B$1 =$A13), connecteur!$D$62," ")</f>
        <v xml:space="preserve"> </v>
      </c>
      <c r="C13" s="10" t="str">
        <f>IF(AND(connecteur!$A$1 = C$1,connecteur!$B$1 =$A13), connecteur!$D$62," ")</f>
        <v xml:space="preserve"> </v>
      </c>
      <c r="D13" s="10" t="str">
        <f>IF(AND(connecteur!$A$1 = D$1,connecteur!$B$1 =$A13), connecteur!$D$62," ")</f>
        <v xml:space="preserve"> </v>
      </c>
      <c r="E13" s="10" t="str">
        <f>IF(AND(connecteur!$A$1 = E$1,connecteur!$B$1 =$A13), connecteur!$D$62," ")</f>
        <v xml:space="preserve"> </v>
      </c>
      <c r="F13" s="10" t="str">
        <f>IF(AND(connecteur!$A$1 = F$1,connecteur!$B$1 =$A13), connecteur!$D$62," ")</f>
        <v xml:space="preserve"> </v>
      </c>
      <c r="G13" s="10" t="str">
        <f>IF(AND(connecteur!$A$1 = G$1,connecteur!$B$1 =$A13), connecteur!$D$62," ")</f>
        <v xml:space="preserve"> </v>
      </c>
      <c r="H13" s="10" t="str">
        <f>IF(AND(connecteur!$A$1 = H$1,connecteur!$B$1 =$A13), connecteur!$D$62," ")</f>
        <v xml:space="preserve"> </v>
      </c>
      <c r="I13" s="10" t="str">
        <f>IF(AND(connecteur!$A$1 = I$1,connecteur!$B$1 =$A13), connecteur!$D$62," ")</f>
        <v xml:space="preserve"> </v>
      </c>
      <c r="J13" s="10" t="str">
        <f>IF(AND(connecteur!$A$1 = J$1,connecteur!$B$1 =$A13), connecteur!$D$62," ")</f>
        <v xml:space="preserve"> </v>
      </c>
      <c r="K13" s="10" t="str">
        <f>IF(AND(connecteur!$A$1 = K$1,connecteur!$B$1 =$A13), connecteur!$D$62," ")</f>
        <v xml:space="preserve"> </v>
      </c>
      <c r="L13" s="10" t="str">
        <f>IF(AND(connecteur!$A$1 = L$1,connecteur!$B$1 =$A13), connecteur!$D$62," ")</f>
        <v xml:space="preserve"> </v>
      </c>
      <c r="M13" s="10" t="str">
        <f>IF(AND(connecteur!$A$1 = M$1,connecteur!$B$1 =$A13), connecteur!$D$62," ")</f>
        <v xml:space="preserve"> </v>
      </c>
      <c r="N13" s="10" t="str">
        <f>IF(AND(connecteur!$A$1 = N$1,connecteur!$B$1 =$A13), connecteur!$D$62," ")</f>
        <v xml:space="preserve"> </v>
      </c>
      <c r="O13" s="10" t="str">
        <f>IF(AND(connecteur!$A$1 = O$1,connecteur!$B$1 =$A13), connecteur!$D$62," ")</f>
        <v xml:space="preserve"> </v>
      </c>
      <c r="P13" s="10" t="str">
        <f>IF(AND(connecteur!$A$1 = P$1,connecteur!$B$1 =$A13), connecteur!$D$62," ")</f>
        <v xml:space="preserve"> </v>
      </c>
      <c r="Q13" s="10" t="str">
        <f>IF(AND(connecteur!$A$1 = Q$1,connecteur!$B$1 =$A13), connecteur!$D$62," ")</f>
        <v xml:space="preserve"> </v>
      </c>
      <c r="R13" s="10" t="str">
        <f>IF(AND(connecteur!$A$1 = R$1,connecteur!$B$1 =$A13), connecteur!$D$62," ")</f>
        <v xml:space="preserve"> </v>
      </c>
      <c r="S13" s="10" t="str">
        <f>IF(AND(connecteur!$A$1 = S$1,connecteur!$B$1 =$A13), connecteur!$D$62," ")</f>
        <v xml:space="preserve"> </v>
      </c>
      <c r="T13" s="10" t="str">
        <f>IF(AND(connecteur!$A$1 = T$1,connecteur!$B$1 =$A13), connecteur!$D$62," ")</f>
        <v xml:space="preserve"> </v>
      </c>
      <c r="U13" s="10" t="str">
        <f>IF(AND(connecteur!$A$1 = U$1,connecteur!$B$1 =$A13), connecteur!$D$62," ")</f>
        <v xml:space="preserve"> </v>
      </c>
      <c r="V13" s="10" t="str">
        <f>IF(AND(connecteur!$A$1 = V$1,connecteur!$B$1 =$A13), connecteur!$D$62," ")</f>
        <v xml:space="preserve"> </v>
      </c>
      <c r="W13" s="10" t="str">
        <f>IF(AND(connecteur!$A$1 = W$1,connecteur!$B$1 =$A13), connecteur!$D$62," ")</f>
        <v xml:space="preserve"> </v>
      </c>
      <c r="X13" s="10" t="str">
        <f>IF(AND(connecteur!$A$1 = X$1,connecteur!$B$1 =$A13), connecteur!$D$62," ")</f>
        <v xml:space="preserve"> </v>
      </c>
      <c r="Y13" s="10" t="str">
        <f>IF(AND(connecteur!$A$1 = Y$1,connecteur!$B$1 =$A13), connecteur!$D$62," ")</f>
        <v xml:space="preserve"> </v>
      </c>
      <c r="Z13" s="10" t="str">
        <f>IF(AND(connecteur!$A$1 = Z$1,connecteur!$B$1 =$A13), connecteur!$D$62," ")</f>
        <v xml:space="preserve"> </v>
      </c>
      <c r="AA13" s="10" t="str">
        <f>IF(AND(connecteur!$A$1 = AA$1,connecteur!$B$1 =$A13), connecteur!$D$62," ")</f>
        <v xml:space="preserve"> </v>
      </c>
      <c r="AB13" s="10" t="str">
        <f>IF(AND(connecteur!$A$1 = AB$1,connecteur!$B$1 =$A13), connecteur!$D$62," ")</f>
        <v xml:space="preserve"> </v>
      </c>
      <c r="AC13" s="10" t="str">
        <f>IF(AND(connecteur!$A$1 = AC$1,connecteur!$B$1 =$A13), connecteur!$D$62," ")</f>
        <v xml:space="preserve"> </v>
      </c>
      <c r="AD13" s="10" t="str">
        <f>IF(AND(connecteur!$A$1 = AD$1,connecteur!$B$1 =$A13), connecteur!$D$62," ")</f>
        <v xml:space="preserve"> </v>
      </c>
      <c r="AE13" s="10" t="str">
        <f>IF(AND(connecteur!$A$1 = AE$1,connecteur!$B$1 =$A13), connecteur!$D$62," ")</f>
        <v xml:space="preserve"> </v>
      </c>
      <c r="AF13" s="10" t="str">
        <f>IF(AND(connecteur!$A$1 = AF$1,connecteur!$B$1 =$A13), connecteur!$D$62," ")</f>
        <v xml:space="preserve"> </v>
      </c>
      <c r="AG13" s="10" t="str">
        <f>IF(AND(connecteur!$A$1 = AG$1,connecteur!$B$1 =$A13), connecteur!$D$62," ")</f>
        <v xml:space="preserve"> </v>
      </c>
      <c r="AH13" s="10" t="str">
        <f>IF(AND(connecteur!$A$1 = AH$1,connecteur!$B$1 =$A13), connecteur!$D$62," ")</f>
        <v xml:space="preserve"> </v>
      </c>
      <c r="AI13" s="10" t="str">
        <f>IF(AND(connecteur!$A$1 = AI$1,connecteur!$B$1 =$A13), connecteur!$D$62," ")</f>
        <v xml:space="preserve"> </v>
      </c>
      <c r="AJ13" s="10" t="str">
        <f>IF(AND(connecteur!$A$1 = AJ$1,connecteur!$B$1 =$A13), connecteur!$D$62," ")</f>
        <v xml:space="preserve"> </v>
      </c>
      <c r="AK13" s="10" t="str">
        <f>IF(AND(connecteur!$A$1 = AK$1,connecteur!$B$1 =$A13), connecteur!$D$62," ")</f>
        <v xml:space="preserve"> </v>
      </c>
      <c r="AL13" s="10" t="str">
        <f>IF(AND(connecteur!$A$1 = AL$1,connecteur!$B$1 =$A13), connecteur!$D$62," ")</f>
        <v xml:space="preserve"> </v>
      </c>
      <c r="AM13" s="10" t="str">
        <f>IF(AND(connecteur!$A$1 = AM$1,connecteur!$B$1 =$A13), connecteur!$D$62," ")</f>
        <v xml:space="preserve"> </v>
      </c>
    </row>
    <row r="14" spans="1:39" ht="15.75" thickBot="1" x14ac:dyDescent="0.3">
      <c r="A14" s="8" t="s">
        <v>16</v>
      </c>
      <c r="B14" s="10" t="str">
        <f>IF(AND(connecteur!$A$1 = B$1,connecteur!$B$1 =$A14), connecteur!$D$62," ")</f>
        <v xml:space="preserve"> </v>
      </c>
      <c r="C14" s="10" t="str">
        <f>IF(AND(connecteur!$A$1 = C$1,connecteur!$B$1 =$A14), connecteur!$D$62," ")</f>
        <v xml:space="preserve"> </v>
      </c>
      <c r="D14" s="10" t="str">
        <f>IF(AND(connecteur!$A$1 = D$1,connecteur!$B$1 =$A14), connecteur!$D$62," ")</f>
        <v xml:space="preserve"> </v>
      </c>
      <c r="E14" s="10" t="str">
        <f>IF(AND(connecteur!$A$1 = E$1,connecteur!$B$1 =$A14), connecteur!$D$62," ")</f>
        <v xml:space="preserve"> </v>
      </c>
      <c r="F14" s="10" t="str">
        <f>IF(AND(connecteur!$A$1 = F$1,connecteur!$B$1 =$A14), connecteur!$D$62," ")</f>
        <v xml:space="preserve"> </v>
      </c>
      <c r="G14" s="10" t="str">
        <f>IF(AND(connecteur!$A$1 = G$1,connecteur!$B$1 =$A14), connecteur!$D$62," ")</f>
        <v xml:space="preserve"> </v>
      </c>
      <c r="H14" s="10" t="str">
        <f>IF(AND(connecteur!$A$1 = H$1,connecteur!$B$1 =$A14), connecteur!$D$62," ")</f>
        <v xml:space="preserve"> </v>
      </c>
      <c r="I14" s="10" t="str">
        <f>IF(AND(connecteur!$A$1 = I$1,connecteur!$B$1 =$A14), connecteur!$D$62," ")</f>
        <v xml:space="preserve"> </v>
      </c>
      <c r="J14" s="10" t="str">
        <f>IF(AND(connecteur!$A$1 = J$1,connecteur!$B$1 =$A14), connecteur!$D$62," ")</f>
        <v xml:space="preserve"> </v>
      </c>
      <c r="K14" s="10" t="str">
        <f>IF(AND(connecteur!$A$1 = K$1,connecteur!$B$1 =$A14), connecteur!$D$62," ")</f>
        <v xml:space="preserve"> </v>
      </c>
      <c r="L14" s="10" t="str">
        <f>IF(AND(connecteur!$A$1 = L$1,connecteur!$B$1 =$A14), connecteur!$D$62," ")</f>
        <v xml:space="preserve"> </v>
      </c>
      <c r="M14" s="10" t="str">
        <f>IF(AND(connecteur!$A$1 = M$1,connecteur!$B$1 =$A14), connecteur!$D$62," ")</f>
        <v xml:space="preserve"> </v>
      </c>
      <c r="N14" s="10" t="str">
        <f>IF(AND(connecteur!$A$1 = N$1,connecteur!$B$1 =$A14), connecteur!$D$62," ")</f>
        <v xml:space="preserve"> </v>
      </c>
      <c r="O14" s="10" t="str">
        <f>IF(AND(connecteur!$A$1 = O$1,connecteur!$B$1 =$A14), connecteur!$D$62," ")</f>
        <v xml:space="preserve"> </v>
      </c>
      <c r="P14" s="10" t="str">
        <f>IF(AND(connecteur!$A$1 = P$1,connecteur!$B$1 =$A14), connecteur!$D$62," ")</f>
        <v xml:space="preserve"> </v>
      </c>
      <c r="Q14" s="10" t="str">
        <f>IF(AND(connecteur!$A$1 = Q$1,connecteur!$B$1 =$A14), connecteur!$D$62," ")</f>
        <v xml:space="preserve"> </v>
      </c>
      <c r="R14" s="10" t="str">
        <f>IF(AND(connecteur!$A$1 = R$1,connecteur!$B$1 =$A14), connecteur!$D$62," ")</f>
        <v xml:space="preserve"> </v>
      </c>
      <c r="S14" s="10" t="str">
        <f>IF(AND(connecteur!$A$1 = S$1,connecteur!$B$1 =$A14), connecteur!$D$62," ")</f>
        <v xml:space="preserve"> </v>
      </c>
      <c r="T14" s="10" t="str">
        <f>IF(AND(connecteur!$A$1 = T$1,connecteur!$B$1 =$A14), connecteur!$D$62," ")</f>
        <v xml:space="preserve"> </v>
      </c>
      <c r="U14" s="10" t="str">
        <f>IF(AND(connecteur!$A$1 = U$1,connecteur!$B$1 =$A14), connecteur!$D$62," ")</f>
        <v xml:space="preserve"> </v>
      </c>
      <c r="V14" s="10" t="str">
        <f>IF(AND(connecteur!$A$1 = V$1,connecteur!$B$1 =$A14), connecteur!$D$62," ")</f>
        <v xml:space="preserve"> </v>
      </c>
      <c r="W14" s="10" t="str">
        <f>IF(AND(connecteur!$A$1 = W$1,connecteur!$B$1 =$A14), connecteur!$D$62," ")</f>
        <v xml:space="preserve"> </v>
      </c>
      <c r="X14" s="10" t="str">
        <f>IF(AND(connecteur!$A$1 = X$1,connecteur!$B$1 =$A14), connecteur!$D$62," ")</f>
        <v xml:space="preserve"> </v>
      </c>
      <c r="Y14" s="10" t="str">
        <f>IF(AND(connecteur!$A$1 = Y$1,connecteur!$B$1 =$A14), connecteur!$D$62," ")</f>
        <v xml:space="preserve"> </v>
      </c>
      <c r="Z14" s="10" t="str">
        <f>IF(AND(connecteur!$A$1 = Z$1,connecteur!$B$1 =$A14), connecteur!$D$62," ")</f>
        <v xml:space="preserve"> </v>
      </c>
      <c r="AA14" s="10" t="str">
        <f>IF(AND(connecteur!$A$1 = AA$1,connecteur!$B$1 =$A14), connecteur!$D$62," ")</f>
        <v xml:space="preserve"> </v>
      </c>
      <c r="AB14" s="10" t="str">
        <f>IF(AND(connecteur!$A$1 = AB$1,connecteur!$B$1 =$A14), connecteur!$D$62," ")</f>
        <v xml:space="preserve"> </v>
      </c>
      <c r="AC14" s="10" t="str">
        <f>IF(AND(connecteur!$A$1 = AC$1,connecteur!$B$1 =$A14), connecteur!$D$62," ")</f>
        <v xml:space="preserve"> </v>
      </c>
      <c r="AD14" s="10" t="str">
        <f>IF(AND(connecteur!$A$1 = AD$1,connecteur!$B$1 =$A14), connecteur!$D$62," ")</f>
        <v xml:space="preserve"> </v>
      </c>
      <c r="AE14" s="10" t="str">
        <f>IF(AND(connecteur!$A$1 = AE$1,connecteur!$B$1 =$A14), connecteur!$D$62," ")</f>
        <v xml:space="preserve"> </v>
      </c>
      <c r="AF14" s="10" t="str">
        <f>IF(AND(connecteur!$A$1 = AF$1,connecteur!$B$1 =$A14), connecteur!$D$62," ")</f>
        <v xml:space="preserve"> </v>
      </c>
      <c r="AG14" s="10" t="str">
        <f>IF(AND(connecteur!$A$1 = AG$1,connecteur!$B$1 =$A14), connecteur!$D$62," ")</f>
        <v xml:space="preserve"> </v>
      </c>
      <c r="AH14" s="10" t="str">
        <f>IF(AND(connecteur!$A$1 = AH$1,connecteur!$B$1 =$A14), connecteur!$D$62," ")</f>
        <v xml:space="preserve"> </v>
      </c>
      <c r="AI14" s="10" t="str">
        <f>IF(AND(connecteur!$A$1 = AI$1,connecteur!$B$1 =$A14), connecteur!$D$62," ")</f>
        <v xml:space="preserve"> </v>
      </c>
      <c r="AJ14" s="10" t="str">
        <f>IF(AND(connecteur!$A$1 = AJ$1,connecteur!$B$1 =$A14), connecteur!$D$62," ")</f>
        <v xml:space="preserve"> </v>
      </c>
      <c r="AK14" s="10" t="str">
        <f>IF(AND(connecteur!$A$1 = AK$1,connecteur!$B$1 =$A14), connecteur!$D$62," ")</f>
        <v xml:space="preserve"> </v>
      </c>
      <c r="AL14" s="10" t="str">
        <f>IF(AND(connecteur!$A$1 = AL$1,connecteur!$B$1 =$A14), connecteur!$D$62," ")</f>
        <v xml:space="preserve"> </v>
      </c>
      <c r="AM14" s="10" t="str">
        <f>IF(AND(connecteur!$A$1 = AM$1,connecteur!$B$1 =$A14), connecteur!$D$62," ")</f>
        <v xml:space="preserve"> </v>
      </c>
    </row>
    <row r="15" spans="1:39" ht="15.75" thickBot="1" x14ac:dyDescent="0.3">
      <c r="A15" s="8" t="s">
        <v>17</v>
      </c>
      <c r="B15" s="10" t="str">
        <f>IF(AND(connecteur!$A$1 = B$1,connecteur!$B$1 =$A15), connecteur!$D$62," ")</f>
        <v xml:space="preserve"> </v>
      </c>
      <c r="C15" s="10" t="str">
        <f>IF(AND(connecteur!$A$1 = C$1,connecteur!$B$1 =$A15), connecteur!$D$62," ")</f>
        <v xml:space="preserve"> </v>
      </c>
      <c r="D15" s="10" t="str">
        <f>IF(AND(connecteur!$A$1 = D$1,connecteur!$B$1 =$A15), connecteur!$D$62," ")</f>
        <v xml:space="preserve"> </v>
      </c>
      <c r="E15" s="10" t="str">
        <f>IF(AND(connecteur!$A$1 = E$1,connecteur!$B$1 =$A15), connecteur!$D$62," ")</f>
        <v xml:space="preserve"> </v>
      </c>
      <c r="F15" s="10" t="str">
        <f>IF(AND(connecteur!$A$1 = F$1,connecteur!$B$1 =$A15), connecteur!$D$62," ")</f>
        <v xml:space="preserve"> </v>
      </c>
      <c r="G15" s="10" t="str">
        <f>IF(AND(connecteur!$A$1 = G$1,connecteur!$B$1 =$A15), connecteur!$D$62," ")</f>
        <v xml:space="preserve"> </v>
      </c>
      <c r="H15" s="10" t="str">
        <f>IF(AND(connecteur!$A$1 = H$1,connecteur!$B$1 =$A15), connecteur!$D$62," ")</f>
        <v xml:space="preserve"> </v>
      </c>
      <c r="I15" s="10" t="str">
        <f>IF(AND(connecteur!$A$1 = I$1,connecteur!$B$1 =$A15), connecteur!$D$62," ")</f>
        <v xml:space="preserve"> </v>
      </c>
      <c r="J15" s="10" t="str">
        <f>IF(AND(connecteur!$A$1 = J$1,connecteur!$B$1 =$A15), connecteur!$D$62," ")</f>
        <v xml:space="preserve"> </v>
      </c>
      <c r="K15" s="10" t="str">
        <f>IF(AND(connecteur!$A$1 = K$1,connecteur!$B$1 =$A15), connecteur!$D$62," ")</f>
        <v xml:space="preserve"> </v>
      </c>
      <c r="L15" s="10" t="str">
        <f>IF(AND(connecteur!$A$1 = L$1,connecteur!$B$1 =$A15), connecteur!$D$62," ")</f>
        <v xml:space="preserve"> </v>
      </c>
      <c r="M15" s="10" t="str">
        <f>IF(AND(connecteur!$A$1 = M$1,connecteur!$B$1 =$A15), connecteur!$D$62," ")</f>
        <v xml:space="preserve"> </v>
      </c>
      <c r="N15" s="10" t="str">
        <f>IF(AND(connecteur!$A$1 = N$1,connecteur!$B$1 =$A15), connecteur!$D$62," ")</f>
        <v xml:space="preserve"> </v>
      </c>
      <c r="O15" s="10" t="str">
        <f>IF(AND(connecteur!$A$1 = O$1,connecteur!$B$1 =$A15), connecteur!$D$62," ")</f>
        <v xml:space="preserve"> </v>
      </c>
      <c r="P15" s="10" t="str">
        <f>IF(AND(connecteur!$A$1 = P$1,connecteur!$B$1 =$A15), connecteur!$D$62," ")</f>
        <v xml:space="preserve"> </v>
      </c>
      <c r="Q15" s="10" t="str">
        <f>IF(AND(connecteur!$A$1 = Q$1,connecteur!$B$1 =$A15), connecteur!$D$62," ")</f>
        <v xml:space="preserve"> </v>
      </c>
      <c r="R15" s="10" t="str">
        <f>IF(AND(connecteur!$A$1 = R$1,connecteur!$B$1 =$A15), connecteur!$D$62," ")</f>
        <v xml:space="preserve"> </v>
      </c>
      <c r="S15" s="10" t="str">
        <f>IF(AND(connecteur!$A$1 = S$1,connecteur!$B$1 =$A15), connecteur!$D$62," ")</f>
        <v xml:space="preserve"> </v>
      </c>
      <c r="T15" s="10" t="str">
        <f>IF(AND(connecteur!$A$1 = T$1,connecteur!$B$1 =$A15), connecteur!$D$62," ")</f>
        <v xml:space="preserve"> </v>
      </c>
      <c r="U15" s="10" t="str">
        <f>IF(AND(connecteur!$A$1 = U$1,connecteur!$B$1 =$A15), connecteur!$D$62," ")</f>
        <v xml:space="preserve"> </v>
      </c>
      <c r="V15" s="10" t="str">
        <f>IF(AND(connecteur!$A$1 = V$1,connecteur!$B$1 =$A15), connecteur!$D$62," ")</f>
        <v xml:space="preserve"> </v>
      </c>
      <c r="W15" s="10" t="str">
        <f>IF(AND(connecteur!$A$1 = W$1,connecteur!$B$1 =$A15), connecteur!$D$62," ")</f>
        <v xml:space="preserve"> </v>
      </c>
      <c r="X15" s="10" t="str">
        <f>IF(AND(connecteur!$A$1 = X$1,connecteur!$B$1 =$A15), connecteur!$D$62," ")</f>
        <v xml:space="preserve"> </v>
      </c>
      <c r="Y15" s="10" t="str">
        <f>IF(AND(connecteur!$A$1 = Y$1,connecteur!$B$1 =$A15), connecteur!$D$62," ")</f>
        <v xml:space="preserve"> </v>
      </c>
      <c r="Z15" s="10" t="str">
        <f>IF(AND(connecteur!$A$1 = Z$1,connecteur!$B$1 =$A15), connecteur!$D$62," ")</f>
        <v xml:space="preserve"> </v>
      </c>
      <c r="AA15" s="10" t="str">
        <f>IF(AND(connecteur!$A$1 = AA$1,connecteur!$B$1 =$A15), connecteur!$D$62," ")</f>
        <v xml:space="preserve"> </v>
      </c>
      <c r="AB15" s="10" t="str">
        <f>IF(AND(connecteur!$A$1 = AB$1,connecteur!$B$1 =$A15), connecteur!$D$62," ")</f>
        <v xml:space="preserve"> </v>
      </c>
      <c r="AC15" s="10" t="str">
        <f>IF(AND(connecteur!$A$1 = AC$1,connecteur!$B$1 =$A15), connecteur!$D$62," ")</f>
        <v xml:space="preserve"> </v>
      </c>
      <c r="AD15" s="10" t="str">
        <f>IF(AND(connecteur!$A$1 = AD$1,connecteur!$B$1 =$A15), connecteur!$D$62," ")</f>
        <v xml:space="preserve"> </v>
      </c>
      <c r="AE15" s="10" t="str">
        <f>IF(AND(connecteur!$A$1 = AE$1,connecteur!$B$1 =$A15), connecteur!$D$62," ")</f>
        <v xml:space="preserve"> </v>
      </c>
      <c r="AF15" s="10" t="str">
        <f>IF(AND(connecteur!$A$1 = AF$1,connecteur!$B$1 =$A15), connecteur!$D$62," ")</f>
        <v xml:space="preserve"> </v>
      </c>
      <c r="AG15" s="10" t="str">
        <f>IF(AND(connecteur!$A$1 = AG$1,connecteur!$B$1 =$A15), connecteur!$D$62," ")</f>
        <v xml:space="preserve"> </v>
      </c>
      <c r="AH15" s="10" t="str">
        <f>IF(AND(connecteur!$A$1 = AH$1,connecteur!$B$1 =$A15), connecteur!$D$62," ")</f>
        <v xml:space="preserve"> </v>
      </c>
      <c r="AI15" s="10" t="str">
        <f>IF(AND(connecteur!$A$1 = AI$1,connecteur!$B$1 =$A15), connecteur!$D$62," ")</f>
        <v xml:space="preserve"> </v>
      </c>
      <c r="AJ15" s="10" t="str">
        <f>IF(AND(connecteur!$A$1 = AJ$1,connecteur!$B$1 =$A15), connecteur!$D$62," ")</f>
        <v xml:space="preserve"> </v>
      </c>
      <c r="AK15" s="10" t="str">
        <f>IF(AND(connecteur!$A$1 = AK$1,connecteur!$B$1 =$A15), connecteur!$D$62," ")</f>
        <v xml:space="preserve"> </v>
      </c>
      <c r="AL15" s="10" t="str">
        <f>IF(AND(connecteur!$A$1 = AL$1,connecteur!$B$1 =$A15), connecteur!$D$62," ")</f>
        <v xml:space="preserve"> </v>
      </c>
      <c r="AM15" s="10" t="str">
        <f>IF(AND(connecteur!$A$1 = AM$1,connecteur!$B$1 =$A15), connecteur!$D$62," ")</f>
        <v xml:space="preserve"> </v>
      </c>
    </row>
    <row r="16" spans="1:39" ht="15.75" thickBot="1" x14ac:dyDescent="0.3">
      <c r="A16" s="8" t="s">
        <v>18</v>
      </c>
      <c r="B16" s="10" t="str">
        <f>IF(AND(connecteur!$A$1 = B$1,connecteur!$B$1 =$A16), connecteur!$D$62," ")</f>
        <v xml:space="preserve"> </v>
      </c>
      <c r="C16" s="10" t="str">
        <f>IF(AND(connecteur!$A$1 = C$1,connecteur!$B$1 =$A16), connecteur!$D$62," ")</f>
        <v xml:space="preserve"> </v>
      </c>
      <c r="D16" s="10" t="str">
        <f>IF(AND(connecteur!$A$1 = D$1,connecteur!$B$1 =$A16), connecteur!$D$62," ")</f>
        <v xml:space="preserve"> </v>
      </c>
      <c r="E16" s="10" t="str">
        <f>IF(AND(connecteur!$A$1 = E$1,connecteur!$B$1 =$A16), connecteur!$D$62," ")</f>
        <v xml:space="preserve"> </v>
      </c>
      <c r="F16" s="10" t="str">
        <f>IF(AND(connecteur!$A$1 = F$1,connecteur!$B$1 =$A16), connecteur!$D$62," ")</f>
        <v xml:space="preserve"> </v>
      </c>
      <c r="G16" s="10" t="str">
        <f>IF(AND(connecteur!$A$1 = G$1,connecteur!$B$1 =$A16), connecteur!$D$62," ")</f>
        <v xml:space="preserve"> </v>
      </c>
      <c r="H16" s="10" t="str">
        <f>IF(AND(connecteur!$A$1 = H$1,connecteur!$B$1 =$A16), connecteur!$D$62," ")</f>
        <v xml:space="preserve"> </v>
      </c>
      <c r="I16" s="10" t="str">
        <f>IF(AND(connecteur!$A$1 = I$1,connecteur!$B$1 =$A16), connecteur!$D$62," ")</f>
        <v xml:space="preserve"> </v>
      </c>
      <c r="J16" s="10" t="str">
        <f>IF(AND(connecteur!$A$1 = J$1,connecteur!$B$1 =$A16), connecteur!$D$62," ")</f>
        <v xml:space="preserve"> </v>
      </c>
      <c r="K16" s="10" t="str">
        <f>IF(AND(connecteur!$A$1 = K$1,connecteur!$B$1 =$A16), connecteur!$D$62," ")</f>
        <v xml:space="preserve"> </v>
      </c>
      <c r="L16" s="10" t="str">
        <f>IF(AND(connecteur!$A$1 = L$1,connecteur!$B$1 =$A16), connecteur!$D$62," ")</f>
        <v xml:space="preserve"> </v>
      </c>
      <c r="M16" s="10" t="str">
        <f>IF(AND(connecteur!$A$1 = M$1,connecteur!$B$1 =$A16), connecteur!$D$62," ")</f>
        <v xml:space="preserve"> </v>
      </c>
      <c r="N16" s="10" t="str">
        <f>IF(AND(connecteur!$A$1 = N$1,connecteur!$B$1 =$A16), connecteur!$D$62," ")</f>
        <v xml:space="preserve"> </v>
      </c>
      <c r="O16" s="10" t="str">
        <f>IF(AND(connecteur!$A$1 = O$1,connecteur!$B$1 =$A16), connecteur!$D$62," ")</f>
        <v xml:space="preserve"> </v>
      </c>
      <c r="P16" s="10" t="str">
        <f>IF(AND(connecteur!$A$1 = P$1,connecteur!$B$1 =$A16), connecteur!$D$62," ")</f>
        <v xml:space="preserve"> </v>
      </c>
      <c r="Q16" s="10" t="str">
        <f>IF(AND(connecteur!$A$1 = Q$1,connecteur!$B$1 =$A16), connecteur!$D$62," ")</f>
        <v xml:space="preserve"> </v>
      </c>
      <c r="R16" s="10" t="str">
        <f>IF(AND(connecteur!$A$1 = R$1,connecteur!$B$1 =$A16), connecteur!$D$62," ")</f>
        <v xml:space="preserve"> </v>
      </c>
      <c r="S16" s="10" t="str">
        <f>IF(AND(connecteur!$A$1 = S$1,connecteur!$B$1 =$A16), connecteur!$D$62," ")</f>
        <v xml:space="preserve"> </v>
      </c>
      <c r="T16" s="10" t="str">
        <f>IF(AND(connecteur!$A$1 = T$1,connecteur!$B$1 =$A16), connecteur!$D$62," ")</f>
        <v xml:space="preserve"> </v>
      </c>
      <c r="U16" s="10" t="str">
        <f>IF(AND(connecteur!$A$1 = U$1,connecteur!$B$1 =$A16), connecteur!$D$62," ")</f>
        <v xml:space="preserve"> </v>
      </c>
      <c r="V16" s="10" t="str">
        <f>IF(AND(connecteur!$A$1 = V$1,connecteur!$B$1 =$A16), connecteur!$D$62," ")</f>
        <v xml:space="preserve"> </v>
      </c>
      <c r="W16" s="10" t="str">
        <f>IF(AND(connecteur!$A$1 = W$1,connecteur!$B$1 =$A16), connecteur!$D$62," ")</f>
        <v xml:space="preserve"> </v>
      </c>
      <c r="X16" s="10" t="str">
        <f>IF(AND(connecteur!$A$1 = X$1,connecteur!$B$1 =$A16), connecteur!$D$62," ")</f>
        <v xml:space="preserve"> </v>
      </c>
      <c r="Y16" s="10" t="str">
        <f>IF(AND(connecteur!$A$1 = Y$1,connecteur!$B$1 =$A16), connecteur!$D$62," ")</f>
        <v xml:space="preserve"> </v>
      </c>
      <c r="Z16" s="10" t="str">
        <f>IF(AND(connecteur!$A$1 = Z$1,connecteur!$B$1 =$A16), connecteur!$D$62," ")</f>
        <v xml:space="preserve"> </v>
      </c>
      <c r="AA16" s="10" t="str">
        <f>IF(AND(connecteur!$A$1 = AA$1,connecteur!$B$1 =$A16), connecteur!$D$62," ")</f>
        <v xml:space="preserve"> </v>
      </c>
      <c r="AB16" s="10" t="str">
        <f>IF(AND(connecteur!$A$1 = AB$1,connecteur!$B$1 =$A16), connecteur!$D$62," ")</f>
        <v xml:space="preserve"> </v>
      </c>
      <c r="AC16" s="10" t="str">
        <f>IF(AND(connecteur!$A$1 = AC$1,connecteur!$B$1 =$A16), connecteur!$D$62," ")</f>
        <v xml:space="preserve"> </v>
      </c>
      <c r="AD16" s="10" t="str">
        <f>IF(AND(connecteur!$A$1 = AD$1,connecteur!$B$1 =$A16), connecteur!$D$62," ")</f>
        <v xml:space="preserve"> </v>
      </c>
      <c r="AE16" s="10" t="str">
        <f>IF(AND(connecteur!$A$1 = AE$1,connecteur!$B$1 =$A16), connecteur!$D$62," ")</f>
        <v xml:space="preserve"> </v>
      </c>
      <c r="AF16" s="10" t="str">
        <f>IF(AND(connecteur!$A$1 = AF$1,connecteur!$B$1 =$A16), connecteur!$D$62," ")</f>
        <v xml:space="preserve"> </v>
      </c>
      <c r="AG16" s="10" t="str">
        <f>IF(AND(connecteur!$A$1 = AG$1,connecteur!$B$1 =$A16), connecteur!$D$62," ")</f>
        <v xml:space="preserve"> </v>
      </c>
      <c r="AH16" s="10" t="str">
        <f>IF(AND(connecteur!$A$1 = AH$1,connecteur!$B$1 =$A16), connecteur!$D$62," ")</f>
        <v xml:space="preserve"> </v>
      </c>
      <c r="AI16" s="10" t="str">
        <f>IF(AND(connecteur!$A$1 = AI$1,connecteur!$B$1 =$A16), connecteur!$D$62," ")</f>
        <v xml:space="preserve"> </v>
      </c>
      <c r="AJ16" s="10" t="str">
        <f>IF(AND(connecteur!$A$1 = AJ$1,connecteur!$B$1 =$A16), connecteur!$D$62," ")</f>
        <v xml:space="preserve"> </v>
      </c>
      <c r="AK16" s="10" t="str">
        <f>IF(AND(connecteur!$A$1 = AK$1,connecteur!$B$1 =$A16), connecteur!$D$62," ")</f>
        <v xml:space="preserve"> </v>
      </c>
      <c r="AL16" s="10" t="str">
        <f>IF(AND(connecteur!$A$1 = AL$1,connecteur!$B$1 =$A16), connecteur!$D$62," ")</f>
        <v xml:space="preserve"> </v>
      </c>
      <c r="AM16" s="10" t="str">
        <f>IF(AND(connecteur!$A$1 = AM$1,connecteur!$B$1 =$A16), connecteur!$D$62," ")</f>
        <v xml:space="preserve"> </v>
      </c>
    </row>
    <row r="17" spans="1:39" ht="15.75" thickBot="1" x14ac:dyDescent="0.3">
      <c r="A17" s="8" t="s">
        <v>19</v>
      </c>
      <c r="B17" s="10" t="str">
        <f>IF(AND(connecteur!$A$1 = B$1,connecteur!$B$1 =$A17), connecteur!$D$62," ")</f>
        <v xml:space="preserve"> </v>
      </c>
      <c r="C17" s="10" t="str">
        <f>IF(AND(connecteur!$A$1 = C$1,connecteur!$B$1 =$A17), connecteur!$D$62," ")</f>
        <v xml:space="preserve"> </v>
      </c>
      <c r="D17" s="10" t="str">
        <f>IF(AND(connecteur!$A$1 = D$1,connecteur!$B$1 =$A17), connecteur!$D$62," ")</f>
        <v xml:space="preserve"> </v>
      </c>
      <c r="E17" s="10" t="str">
        <f>IF(AND(connecteur!$A$1 = E$1,connecteur!$B$1 =$A17), connecteur!$D$62," ")</f>
        <v xml:space="preserve"> </v>
      </c>
      <c r="F17" s="10" t="str">
        <f>IF(AND(connecteur!$A$1 = F$1,connecteur!$B$1 =$A17), connecteur!$D$62," ")</f>
        <v xml:space="preserve"> </v>
      </c>
      <c r="G17" s="10" t="str">
        <f>IF(AND(connecteur!$A$1 = G$1,connecteur!$B$1 =$A17), connecteur!$D$62," ")</f>
        <v xml:space="preserve"> </v>
      </c>
      <c r="H17" s="10" t="str">
        <f>IF(AND(connecteur!$A$1 = H$1,connecteur!$B$1 =$A17), connecteur!$D$62," ")</f>
        <v xml:space="preserve"> </v>
      </c>
      <c r="I17" s="10" t="str">
        <f>IF(AND(connecteur!$A$1 = I$1,connecteur!$B$1 =$A17), connecteur!$D$62," ")</f>
        <v xml:space="preserve"> </v>
      </c>
      <c r="J17" s="10" t="str">
        <f>IF(AND(connecteur!$A$1 = J$1,connecteur!$B$1 =$A17), connecteur!$D$62," ")</f>
        <v xml:space="preserve"> </v>
      </c>
      <c r="K17" s="10" t="str">
        <f>IF(AND(connecteur!$A$1 = K$1,connecteur!$B$1 =$A17), connecteur!$D$62," ")</f>
        <v xml:space="preserve"> </v>
      </c>
      <c r="L17" s="10" t="str">
        <f>IF(AND(connecteur!$A$1 = L$1,connecteur!$B$1 =$A17), connecteur!$D$62," ")</f>
        <v xml:space="preserve"> </v>
      </c>
      <c r="M17" s="10" t="str">
        <f>IF(AND(connecteur!$A$1 = M$1,connecteur!$B$1 =$A17), connecteur!$D$62," ")</f>
        <v xml:space="preserve"> </v>
      </c>
      <c r="N17" s="10" t="str">
        <f>IF(AND(connecteur!$A$1 = N$1,connecteur!$B$1 =$A17), connecteur!$D$62," ")</f>
        <v xml:space="preserve"> </v>
      </c>
      <c r="O17" s="10" t="str">
        <f>IF(AND(connecteur!$A$1 = O$1,connecteur!$B$1 =$A17), connecteur!$D$62," ")</f>
        <v xml:space="preserve"> </v>
      </c>
      <c r="P17" s="10" t="str">
        <f>IF(AND(connecteur!$A$1 = P$1,connecteur!$B$1 =$A17), connecteur!$D$62," ")</f>
        <v xml:space="preserve"> </v>
      </c>
      <c r="Q17" s="10" t="str">
        <f>IF(AND(connecteur!$A$1 = Q$1,connecteur!$B$1 =$A17), connecteur!$D$62," ")</f>
        <v xml:space="preserve"> </v>
      </c>
      <c r="R17" s="10" t="str">
        <f>IF(AND(connecteur!$A$1 = R$1,connecteur!$B$1 =$A17), connecteur!$D$62," ")</f>
        <v xml:space="preserve"> </v>
      </c>
      <c r="S17" s="10" t="str">
        <f>IF(AND(connecteur!$A$1 = S$1,connecteur!$B$1 =$A17), connecteur!$D$62," ")</f>
        <v xml:space="preserve"> </v>
      </c>
      <c r="T17" s="10" t="str">
        <f>IF(AND(connecteur!$A$1 = T$1,connecteur!$B$1 =$A17), connecteur!$D$62," ")</f>
        <v xml:space="preserve"> </v>
      </c>
      <c r="U17" s="10" t="str">
        <f>IF(AND(connecteur!$A$1 = U$1,connecteur!$B$1 =$A17), connecteur!$D$62," ")</f>
        <v xml:space="preserve"> </v>
      </c>
      <c r="V17" s="10" t="str">
        <f>IF(AND(connecteur!$A$1 = V$1,connecteur!$B$1 =$A17), connecteur!$D$62," ")</f>
        <v xml:space="preserve"> </v>
      </c>
      <c r="W17" s="10" t="str">
        <f>IF(AND(connecteur!$A$1 = W$1,connecteur!$B$1 =$A17), connecteur!$D$62," ")</f>
        <v xml:space="preserve"> </v>
      </c>
      <c r="X17" s="10" t="str">
        <f>IF(AND(connecteur!$A$1 = X$1,connecteur!$B$1 =$A17), connecteur!$D$62," ")</f>
        <v xml:space="preserve"> </v>
      </c>
      <c r="Y17" s="10" t="str">
        <f>IF(AND(connecteur!$A$1 = Y$1,connecteur!$B$1 =$A17), connecteur!$D$62," ")</f>
        <v xml:space="preserve"> </v>
      </c>
      <c r="Z17" s="10" t="str">
        <f>IF(AND(connecteur!$A$1 = Z$1,connecteur!$B$1 =$A17), connecteur!$D$62," ")</f>
        <v xml:space="preserve"> </v>
      </c>
      <c r="AA17" s="10" t="str">
        <f>IF(AND(connecteur!$A$1 = AA$1,connecteur!$B$1 =$A17), connecteur!$D$62," ")</f>
        <v xml:space="preserve"> </v>
      </c>
      <c r="AB17" s="10" t="str">
        <f>IF(AND(connecteur!$A$1 = AB$1,connecteur!$B$1 =$A17), connecteur!$D$62," ")</f>
        <v xml:space="preserve"> </v>
      </c>
      <c r="AC17" s="10" t="str">
        <f>IF(AND(connecteur!$A$1 = AC$1,connecteur!$B$1 =$A17), connecteur!$D$62," ")</f>
        <v xml:space="preserve"> </v>
      </c>
      <c r="AD17" s="10" t="str">
        <f>IF(AND(connecteur!$A$1 = AD$1,connecteur!$B$1 =$A17), connecteur!$D$62," ")</f>
        <v xml:space="preserve"> </v>
      </c>
      <c r="AE17" s="10" t="str">
        <f>IF(AND(connecteur!$A$1 = AE$1,connecteur!$B$1 =$A17), connecteur!$D$62," ")</f>
        <v xml:space="preserve"> </v>
      </c>
      <c r="AF17" s="10" t="str">
        <f>IF(AND(connecteur!$A$1 = AF$1,connecteur!$B$1 =$A17), connecteur!$D$62," ")</f>
        <v xml:space="preserve"> </v>
      </c>
      <c r="AG17" s="10" t="str">
        <f>IF(AND(connecteur!$A$1 = AG$1,connecteur!$B$1 =$A17), connecteur!$D$62," ")</f>
        <v xml:space="preserve"> </v>
      </c>
      <c r="AH17" s="10" t="str">
        <f>IF(AND(connecteur!$A$1 = AH$1,connecteur!$B$1 =$A17), connecteur!$D$62," ")</f>
        <v xml:space="preserve"> </v>
      </c>
      <c r="AI17" s="10" t="str">
        <f>IF(AND(connecteur!$A$1 = AI$1,connecteur!$B$1 =$A17), connecteur!$D$62," ")</f>
        <v xml:space="preserve"> </v>
      </c>
      <c r="AJ17" s="10" t="str">
        <f>IF(AND(connecteur!$A$1 = AJ$1,connecteur!$B$1 =$A17), connecteur!$D$62," ")</f>
        <v xml:space="preserve"> </v>
      </c>
      <c r="AK17" s="10" t="str">
        <f>IF(AND(connecteur!$A$1 = AK$1,connecteur!$B$1 =$A17), connecteur!$D$62," ")</f>
        <v xml:space="preserve"> </v>
      </c>
      <c r="AL17" s="10" t="str">
        <f>IF(AND(connecteur!$A$1 = AL$1,connecteur!$B$1 =$A17), connecteur!$D$62," ")</f>
        <v xml:space="preserve"> </v>
      </c>
      <c r="AM17" s="10" t="str">
        <f>IF(AND(connecteur!$A$1 = AM$1,connecteur!$B$1 =$A17), connecteur!$D$62," ")</f>
        <v xml:space="preserve"> </v>
      </c>
    </row>
    <row r="18" spans="1:39" ht="15.75" thickBot="1" x14ac:dyDescent="0.3">
      <c r="A18" s="8" t="s">
        <v>20</v>
      </c>
      <c r="B18" s="10" t="str">
        <f>IF(AND(connecteur!$A$1 = B$1,connecteur!$B$1 =$A18), connecteur!$D$62," ")</f>
        <v xml:space="preserve"> </v>
      </c>
      <c r="C18" s="10" t="str">
        <f>IF(AND(connecteur!$A$1 = C$1,connecteur!$B$1 =$A18), connecteur!$D$62," ")</f>
        <v xml:space="preserve"> </v>
      </c>
      <c r="D18" s="10" t="str">
        <f>IF(AND(connecteur!$A$1 = D$1,connecteur!$B$1 =$A18), connecteur!$D$62," ")</f>
        <v xml:space="preserve"> </v>
      </c>
      <c r="E18" s="10" t="str">
        <f>IF(AND(connecteur!$A$1 = E$1,connecteur!$B$1 =$A18), connecteur!$D$62," ")</f>
        <v xml:space="preserve"> </v>
      </c>
      <c r="F18" s="10" t="str">
        <f>IF(AND(connecteur!$A$1 = F$1,connecteur!$B$1 =$A18), connecteur!$D$62," ")</f>
        <v xml:space="preserve"> </v>
      </c>
      <c r="G18" s="10" t="str">
        <f>IF(AND(connecteur!$A$1 = G$1,connecteur!$B$1 =$A18), connecteur!$D$62," ")</f>
        <v xml:space="preserve"> </v>
      </c>
      <c r="H18" s="10" t="str">
        <f>IF(AND(connecteur!$A$1 = H$1,connecteur!$B$1 =$A18), connecteur!$D$62," ")</f>
        <v xml:space="preserve"> </v>
      </c>
      <c r="I18" s="10" t="str">
        <f>IF(AND(connecteur!$A$1 = I$1,connecteur!$B$1 =$A18), connecteur!$D$62," ")</f>
        <v xml:space="preserve"> </v>
      </c>
      <c r="J18" s="10" t="str">
        <f>IF(AND(connecteur!$A$1 = J$1,connecteur!$B$1 =$A18), connecteur!$D$62," ")</f>
        <v xml:space="preserve"> </v>
      </c>
      <c r="K18" s="10" t="str">
        <f>IF(AND(connecteur!$A$1 = K$1,connecteur!$B$1 =$A18), connecteur!$D$62," ")</f>
        <v xml:space="preserve"> </v>
      </c>
      <c r="L18" s="10" t="str">
        <f>IF(AND(connecteur!$A$1 = L$1,connecteur!$B$1 =$A18), connecteur!$D$62," ")</f>
        <v xml:space="preserve"> </v>
      </c>
      <c r="M18" s="10" t="str">
        <f>IF(AND(connecteur!$A$1 = M$1,connecteur!$B$1 =$A18), connecteur!$D$62," ")</f>
        <v xml:space="preserve"> </v>
      </c>
      <c r="N18" s="10" t="str">
        <f>IF(AND(connecteur!$A$1 = N$1,connecteur!$B$1 =$A18), connecteur!$D$62," ")</f>
        <v xml:space="preserve"> </v>
      </c>
      <c r="O18" s="10" t="str">
        <f>IF(AND(connecteur!$A$1 = O$1,connecteur!$B$1 =$A18), connecteur!$D$62," ")</f>
        <v xml:space="preserve"> </v>
      </c>
      <c r="P18" s="10" t="str">
        <f>IF(AND(connecteur!$A$1 = P$1,connecteur!$B$1 =$A18), connecteur!$D$62," ")</f>
        <v xml:space="preserve"> </v>
      </c>
      <c r="Q18" s="10" t="str">
        <f>IF(AND(connecteur!$A$1 = Q$1,connecteur!$B$1 =$A18), connecteur!$D$62," ")</f>
        <v xml:space="preserve"> </v>
      </c>
      <c r="R18" s="10" t="str">
        <f>IF(AND(connecteur!$A$1 = R$1,connecteur!$B$1 =$A18), connecteur!$D$62," ")</f>
        <v xml:space="preserve"> </v>
      </c>
      <c r="S18" s="10" t="str">
        <f>IF(AND(connecteur!$A$1 = S$1,connecteur!$B$1 =$A18), connecteur!$D$62," ")</f>
        <v xml:space="preserve"> </v>
      </c>
      <c r="T18" s="10" t="str">
        <f>IF(AND(connecteur!$A$1 = T$1,connecteur!$B$1 =$A18), connecteur!$D$62," ")</f>
        <v xml:space="preserve"> </v>
      </c>
      <c r="U18" s="10" t="str">
        <f>IF(AND(connecteur!$A$1 = U$1,connecteur!$B$1 =$A18), connecteur!$D$62," ")</f>
        <v xml:space="preserve"> </v>
      </c>
      <c r="V18" s="10" t="str">
        <f>IF(AND(connecteur!$A$1 = V$1,connecteur!$B$1 =$A18), connecteur!$D$62," ")</f>
        <v xml:space="preserve"> </v>
      </c>
      <c r="W18" s="10" t="str">
        <f>IF(AND(connecteur!$A$1 = W$1,connecteur!$B$1 =$A18), connecteur!$D$62," ")</f>
        <v xml:space="preserve"> </v>
      </c>
      <c r="X18" s="10" t="str">
        <f>IF(AND(connecteur!$A$1 = X$1,connecteur!$B$1 =$A18), connecteur!$D$62," ")</f>
        <v xml:space="preserve"> </v>
      </c>
      <c r="Y18" s="10" t="str">
        <f>IF(AND(connecteur!$A$1 = Y$1,connecteur!$B$1 =$A18), connecteur!$D$62," ")</f>
        <v xml:space="preserve"> </v>
      </c>
      <c r="Z18" s="10" t="str">
        <f>IF(AND(connecteur!$A$1 = Z$1,connecteur!$B$1 =$A18), connecteur!$D$62," ")</f>
        <v xml:space="preserve"> </v>
      </c>
      <c r="AA18" s="10" t="str">
        <f>IF(AND(connecteur!$A$1 = AA$1,connecteur!$B$1 =$A18), connecteur!$D$62," ")</f>
        <v xml:space="preserve"> </v>
      </c>
      <c r="AB18" s="10" t="str">
        <f>IF(AND(connecteur!$A$1 = AB$1,connecteur!$B$1 =$A18), connecteur!$D$62," ")</f>
        <v xml:space="preserve"> </v>
      </c>
      <c r="AC18" s="10" t="str">
        <f>IF(AND(connecteur!$A$1 = AC$1,connecteur!$B$1 =$A18), connecteur!$D$62," ")</f>
        <v xml:space="preserve"> </v>
      </c>
      <c r="AD18" s="10" t="str">
        <f>IF(AND(connecteur!$A$1 = AD$1,connecteur!$B$1 =$A18), connecteur!$D$62," ")</f>
        <v xml:space="preserve"> </v>
      </c>
      <c r="AE18" s="10" t="str">
        <f>IF(AND(connecteur!$A$1 = AE$1,connecteur!$B$1 =$A18), connecteur!$D$62," ")</f>
        <v xml:space="preserve"> </v>
      </c>
      <c r="AF18" s="10" t="str">
        <f>IF(AND(connecteur!$A$1 = AF$1,connecteur!$B$1 =$A18), connecteur!$D$62," ")</f>
        <v xml:space="preserve"> </v>
      </c>
      <c r="AG18" s="10" t="str">
        <f>IF(AND(connecteur!$A$1 = AG$1,connecteur!$B$1 =$A18), connecteur!$D$62," ")</f>
        <v xml:space="preserve"> </v>
      </c>
      <c r="AH18" s="10" t="str">
        <f>IF(AND(connecteur!$A$1 = AH$1,connecteur!$B$1 =$A18), connecteur!$D$62," ")</f>
        <v xml:space="preserve"> </v>
      </c>
      <c r="AI18" s="10" t="str">
        <f>IF(AND(connecteur!$A$1 = AI$1,connecteur!$B$1 =$A18), connecteur!$D$62," ")</f>
        <v xml:space="preserve"> </v>
      </c>
      <c r="AJ18" s="10" t="str">
        <f>IF(AND(connecteur!$A$1 = AJ$1,connecteur!$B$1 =$A18), connecteur!$D$62," ")</f>
        <v xml:space="preserve"> </v>
      </c>
      <c r="AK18" s="10" t="str">
        <f>IF(AND(connecteur!$A$1 = AK$1,connecteur!$B$1 =$A18), connecteur!$D$62," ")</f>
        <v xml:space="preserve"> </v>
      </c>
      <c r="AL18" s="10" t="str">
        <f>IF(AND(connecteur!$A$1 = AL$1,connecteur!$B$1 =$A18), connecteur!$D$62," ")</f>
        <v xml:space="preserve"> </v>
      </c>
      <c r="AM18" s="10" t="str">
        <f>IF(AND(connecteur!$A$1 = AM$1,connecteur!$B$1 =$A18), connecteur!$D$62," ")</f>
        <v xml:space="preserve"> </v>
      </c>
    </row>
    <row r="19" spans="1:39" ht="15.75" thickBot="1" x14ac:dyDescent="0.3">
      <c r="A19" s="8" t="s">
        <v>21</v>
      </c>
      <c r="B19" s="10" t="str">
        <f>IF(AND(connecteur!$A$1 = B$1,connecteur!$B$1 =$A19), connecteur!$D$62," ")</f>
        <v xml:space="preserve"> </v>
      </c>
      <c r="C19" s="10" t="str">
        <f>IF(AND(connecteur!$A$1 = C$1,connecteur!$B$1 =$A19), connecteur!$D$62," ")</f>
        <v xml:space="preserve"> </v>
      </c>
      <c r="D19" s="10" t="str">
        <f>IF(AND(connecteur!$A$1 = D$1,connecteur!$B$1 =$A19), connecteur!$D$62," ")</f>
        <v xml:space="preserve"> </v>
      </c>
      <c r="E19" s="10" t="str">
        <f>IF(AND(connecteur!$A$1 = E$1,connecteur!$B$1 =$A19), connecteur!$D$62," ")</f>
        <v xml:space="preserve"> </v>
      </c>
      <c r="F19" s="10" t="str">
        <f>IF(AND(connecteur!$A$1 = F$1,connecteur!$B$1 =$A19), connecteur!$D$62," ")</f>
        <v xml:space="preserve"> </v>
      </c>
      <c r="G19" s="10" t="str">
        <f>IF(AND(connecteur!$A$1 = G$1,connecteur!$B$1 =$A19), connecteur!$D$62," ")</f>
        <v xml:space="preserve"> </v>
      </c>
      <c r="H19" s="10" t="str">
        <f>IF(AND(connecteur!$A$1 = H$1,connecteur!$B$1 =$A19), connecteur!$D$62," ")</f>
        <v xml:space="preserve"> </v>
      </c>
      <c r="I19" s="10" t="str">
        <f>IF(AND(connecteur!$A$1 = I$1,connecteur!$B$1 =$A19), connecteur!$D$62," ")</f>
        <v xml:space="preserve"> </v>
      </c>
      <c r="J19" s="10" t="str">
        <f>IF(AND(connecteur!$A$1 = J$1,connecteur!$B$1 =$A19), connecteur!$D$62," ")</f>
        <v xml:space="preserve"> </v>
      </c>
      <c r="K19" s="10" t="str">
        <f>IF(AND(connecteur!$A$1 = K$1,connecteur!$B$1 =$A19), connecteur!$D$62," ")</f>
        <v xml:space="preserve"> </v>
      </c>
      <c r="L19" s="10" t="str">
        <f>IF(AND(connecteur!$A$1 = L$1,connecteur!$B$1 =$A19), connecteur!$D$62," ")</f>
        <v xml:space="preserve"> </v>
      </c>
      <c r="M19" s="10" t="str">
        <f>IF(AND(connecteur!$A$1 = M$1,connecteur!$B$1 =$A19), connecteur!$D$62," ")</f>
        <v xml:space="preserve"> </v>
      </c>
      <c r="N19" s="10" t="str">
        <f>IF(AND(connecteur!$A$1 = N$1,connecteur!$B$1 =$A19), connecteur!$D$62," ")</f>
        <v xml:space="preserve"> </v>
      </c>
      <c r="O19" s="10" t="str">
        <f>IF(AND(connecteur!$A$1 = O$1,connecteur!$B$1 =$A19), connecteur!$D$62," ")</f>
        <v xml:space="preserve"> </v>
      </c>
      <c r="P19" s="10" t="str">
        <f>IF(AND(connecteur!$A$1 = P$1,connecteur!$B$1 =$A19), connecteur!$D$62," ")</f>
        <v xml:space="preserve"> </v>
      </c>
      <c r="Q19" s="10" t="str">
        <f>IF(AND(connecteur!$A$1 = Q$1,connecteur!$B$1 =$A19), connecteur!$D$62," ")</f>
        <v xml:space="preserve"> </v>
      </c>
      <c r="R19" s="10" t="str">
        <f>IF(AND(connecteur!$A$1 = R$1,connecteur!$B$1 =$A19), connecteur!$D$62," ")</f>
        <v xml:space="preserve"> </v>
      </c>
      <c r="S19" s="10" t="str">
        <f>IF(AND(connecteur!$A$1 = S$1,connecteur!$B$1 =$A19), connecteur!$D$62," ")</f>
        <v xml:space="preserve"> </v>
      </c>
      <c r="T19" s="10" t="str">
        <f>IF(AND(connecteur!$A$1 = T$1,connecteur!$B$1 =$A19), connecteur!$D$62," ")</f>
        <v xml:space="preserve"> </v>
      </c>
      <c r="U19" s="10" t="str">
        <f>IF(AND(connecteur!$A$1 = U$1,connecteur!$B$1 =$A19), connecteur!$D$62," ")</f>
        <v xml:space="preserve"> </v>
      </c>
      <c r="V19" s="10" t="str">
        <f>IF(AND(connecteur!$A$1 = V$1,connecteur!$B$1 =$A19), connecteur!$D$62," ")</f>
        <v xml:space="preserve"> </v>
      </c>
      <c r="W19" s="10" t="str">
        <f>IF(AND(connecteur!$A$1 = W$1,connecteur!$B$1 =$A19), connecteur!$D$62," ")</f>
        <v xml:space="preserve"> </v>
      </c>
      <c r="X19" s="10" t="str">
        <f>IF(AND(connecteur!$A$1 = X$1,connecteur!$B$1 =$A19), connecteur!$D$62," ")</f>
        <v xml:space="preserve"> </v>
      </c>
      <c r="Y19" s="10" t="str">
        <f>IF(AND(connecteur!$A$1 = Y$1,connecteur!$B$1 =$A19), connecteur!$D$62," ")</f>
        <v xml:space="preserve"> </v>
      </c>
      <c r="Z19" s="10" t="str">
        <f>IF(AND(connecteur!$A$1 = Z$1,connecteur!$B$1 =$A19), connecteur!$D$62," ")</f>
        <v xml:space="preserve"> </v>
      </c>
      <c r="AA19" s="10" t="str">
        <f>IF(AND(connecteur!$A$1 = AA$1,connecteur!$B$1 =$A19), connecteur!$D$62," ")</f>
        <v xml:space="preserve"> </v>
      </c>
      <c r="AB19" s="10" t="str">
        <f>IF(AND(connecteur!$A$1 = AB$1,connecteur!$B$1 =$A19), connecteur!$D$62," ")</f>
        <v xml:space="preserve"> </v>
      </c>
      <c r="AC19" s="10" t="str">
        <f>IF(AND(connecteur!$A$1 = AC$1,connecteur!$B$1 =$A19), connecteur!$D$62," ")</f>
        <v xml:space="preserve"> </v>
      </c>
      <c r="AD19" s="10" t="str">
        <f>IF(AND(connecteur!$A$1 = AD$1,connecteur!$B$1 =$A19), connecteur!$D$62," ")</f>
        <v xml:space="preserve"> </v>
      </c>
      <c r="AE19" s="10" t="str">
        <f>IF(AND(connecteur!$A$1 = AE$1,connecteur!$B$1 =$A19), connecteur!$D$62," ")</f>
        <v xml:space="preserve"> </v>
      </c>
      <c r="AF19" s="10" t="str">
        <f>IF(AND(connecteur!$A$1 = AF$1,connecteur!$B$1 =$A19), connecteur!$D$62," ")</f>
        <v xml:space="preserve"> </v>
      </c>
      <c r="AG19" s="10" t="str">
        <f>IF(AND(connecteur!$A$1 = AG$1,connecteur!$B$1 =$A19), connecteur!$D$62," ")</f>
        <v xml:space="preserve"> </v>
      </c>
      <c r="AH19" s="10" t="str">
        <f>IF(AND(connecteur!$A$1 = AH$1,connecteur!$B$1 =$A19), connecteur!$D$62," ")</f>
        <v xml:space="preserve"> </v>
      </c>
      <c r="AI19" s="10" t="str">
        <f>IF(AND(connecteur!$A$1 = AI$1,connecteur!$B$1 =$A19), connecteur!$D$62," ")</f>
        <v xml:space="preserve"> </v>
      </c>
      <c r="AJ19" s="10" t="str">
        <f>IF(AND(connecteur!$A$1 = AJ$1,connecteur!$B$1 =$A19), connecteur!$D$62," ")</f>
        <v xml:space="preserve"> </v>
      </c>
      <c r="AK19" s="10" t="str">
        <f>IF(AND(connecteur!$A$1 = AK$1,connecteur!$B$1 =$A19), connecteur!$D$62," ")</f>
        <v xml:space="preserve"> </v>
      </c>
      <c r="AL19" s="10" t="str">
        <f>IF(AND(connecteur!$A$1 = AL$1,connecteur!$B$1 =$A19), connecteur!$D$62," ")</f>
        <v xml:space="preserve"> </v>
      </c>
      <c r="AM19" s="10" t="str">
        <f>IF(AND(connecteur!$A$1 = AM$1,connecteur!$B$1 =$A19), connecteur!$D$62," ")</f>
        <v xml:space="preserve"> </v>
      </c>
    </row>
    <row r="20" spans="1:39" ht="15.75" thickBot="1" x14ac:dyDescent="0.3">
      <c r="A20" s="8" t="s">
        <v>22</v>
      </c>
      <c r="B20" s="10" t="str">
        <f>IF(AND(connecteur!$A$1 = B$1,connecteur!$B$1 =$A20), connecteur!$D$62," ")</f>
        <v xml:space="preserve"> </v>
      </c>
      <c r="C20" s="10" t="str">
        <f>IF(AND(connecteur!$A$1 = C$1,connecteur!$B$1 =$A20), connecteur!$D$62," ")</f>
        <v xml:space="preserve"> </v>
      </c>
      <c r="D20" s="10" t="str">
        <f>IF(AND(connecteur!$A$1 = D$1,connecteur!$B$1 =$A20), connecteur!$D$62," ")</f>
        <v xml:space="preserve"> </v>
      </c>
      <c r="E20" s="10" t="str">
        <f>IF(AND(connecteur!$A$1 = E$1,connecteur!$B$1 =$A20), connecteur!$D$62," ")</f>
        <v xml:space="preserve"> </v>
      </c>
      <c r="F20" s="10" t="str">
        <f>IF(AND(connecteur!$A$1 = F$1,connecteur!$B$1 =$A20), connecteur!$D$62," ")</f>
        <v xml:space="preserve"> </v>
      </c>
      <c r="G20" s="10" t="str">
        <f>IF(AND(connecteur!$A$1 = G$1,connecteur!$B$1 =$A20), connecteur!$D$62," ")</f>
        <v xml:space="preserve"> </v>
      </c>
      <c r="H20" s="10" t="str">
        <f>IF(AND(connecteur!$A$1 = H$1,connecteur!$B$1 =$A20), connecteur!$D$62," ")</f>
        <v xml:space="preserve"> </v>
      </c>
      <c r="I20" s="10" t="str">
        <f>IF(AND(connecteur!$A$1 = I$1,connecteur!$B$1 =$A20), connecteur!$D$62," ")</f>
        <v xml:space="preserve"> </v>
      </c>
      <c r="J20" s="10" t="str">
        <f>IF(AND(connecteur!$A$1 = J$1,connecteur!$B$1 =$A20), connecteur!$D$62," ")</f>
        <v xml:space="preserve"> </v>
      </c>
      <c r="K20" s="10" t="str">
        <f>IF(AND(connecteur!$A$1 = K$1,connecteur!$B$1 =$A20), connecteur!$D$62," ")</f>
        <v xml:space="preserve"> </v>
      </c>
      <c r="L20" s="10" t="str">
        <f>IF(AND(connecteur!$A$1 = L$1,connecteur!$B$1 =$A20), connecteur!$D$62," ")</f>
        <v xml:space="preserve"> </v>
      </c>
      <c r="M20" s="10" t="str">
        <f>IF(AND(connecteur!$A$1 = M$1,connecteur!$B$1 =$A20), connecteur!$D$62," ")</f>
        <v xml:space="preserve"> </v>
      </c>
      <c r="N20" s="10" t="str">
        <f>IF(AND(connecteur!$A$1 = N$1,connecteur!$B$1 =$A20), connecteur!$D$62," ")</f>
        <v xml:space="preserve"> </v>
      </c>
      <c r="O20" s="10" t="str">
        <f>IF(AND(connecteur!$A$1 = O$1,connecteur!$B$1 =$A20), connecteur!$D$62," ")</f>
        <v xml:space="preserve"> </v>
      </c>
      <c r="P20" s="10" t="str">
        <f>IF(AND(connecteur!$A$1 = P$1,connecteur!$B$1 =$A20), connecteur!$D$62," ")</f>
        <v xml:space="preserve"> </v>
      </c>
      <c r="Q20" s="10" t="str">
        <f>IF(AND(connecteur!$A$1 = Q$1,connecteur!$B$1 =$A20), connecteur!$D$62," ")</f>
        <v xml:space="preserve"> </v>
      </c>
      <c r="R20" s="10" t="str">
        <f>IF(AND(connecteur!$A$1 = R$1,connecteur!$B$1 =$A20), connecteur!$D$62," ")</f>
        <v xml:space="preserve"> </v>
      </c>
      <c r="S20" s="10" t="str">
        <f>IF(AND(connecteur!$A$1 = S$1,connecteur!$B$1 =$A20), connecteur!$D$62," ")</f>
        <v xml:space="preserve"> </v>
      </c>
      <c r="T20" s="10" t="str">
        <f>IF(AND(connecteur!$A$1 = T$1,connecteur!$B$1 =$A20), connecteur!$D$62," ")</f>
        <v xml:space="preserve"> </v>
      </c>
      <c r="U20" s="10" t="str">
        <f>IF(AND(connecteur!$A$1 = U$1,connecteur!$B$1 =$A20), connecteur!$D$62," ")</f>
        <v xml:space="preserve"> </v>
      </c>
      <c r="V20" s="10" t="str">
        <f>IF(AND(connecteur!$A$1 = V$1,connecteur!$B$1 =$A20), connecteur!$D$62," ")</f>
        <v xml:space="preserve"> </v>
      </c>
      <c r="W20" s="10" t="str">
        <f>IF(AND(connecteur!$A$1 = W$1,connecteur!$B$1 =$A20), connecteur!$D$62," ")</f>
        <v xml:space="preserve"> </v>
      </c>
      <c r="X20" s="10" t="str">
        <f>IF(AND(connecteur!$A$1 = X$1,connecteur!$B$1 =$A20), connecteur!$D$62," ")</f>
        <v xml:space="preserve"> </v>
      </c>
      <c r="Y20" s="10" t="str">
        <f>IF(AND(connecteur!$A$1 = Y$1,connecteur!$B$1 =$A20), connecteur!$D$62," ")</f>
        <v xml:space="preserve"> </v>
      </c>
      <c r="Z20" s="10" t="str">
        <f>IF(AND(connecteur!$A$1 = Z$1,connecteur!$B$1 =$A20), connecteur!$D$62," ")</f>
        <v xml:space="preserve"> </v>
      </c>
      <c r="AA20" s="10" t="str">
        <f>IF(AND(connecteur!$A$1 = AA$1,connecteur!$B$1 =$A20), connecteur!$D$62," ")</f>
        <v xml:space="preserve"> </v>
      </c>
      <c r="AB20" s="10" t="str">
        <f>IF(AND(connecteur!$A$1 = AB$1,connecteur!$B$1 =$A20), connecteur!$D$62," ")</f>
        <v xml:space="preserve"> </v>
      </c>
      <c r="AC20" s="10" t="str">
        <f>IF(AND(connecteur!$A$1 = AC$1,connecteur!$B$1 =$A20), connecteur!$D$62," ")</f>
        <v xml:space="preserve"> </v>
      </c>
      <c r="AD20" s="10" t="str">
        <f>IF(AND(connecteur!$A$1 = AD$1,connecteur!$B$1 =$A20), connecteur!$D$62," ")</f>
        <v xml:space="preserve"> </v>
      </c>
      <c r="AE20" s="10" t="str">
        <f>IF(AND(connecteur!$A$1 = AE$1,connecteur!$B$1 =$A20), connecteur!$D$62," ")</f>
        <v xml:space="preserve"> </v>
      </c>
      <c r="AF20" s="10" t="str">
        <f>IF(AND(connecteur!$A$1 = AF$1,connecteur!$B$1 =$A20), connecteur!$D$62," ")</f>
        <v xml:space="preserve"> </v>
      </c>
      <c r="AG20" s="10" t="str">
        <f>IF(AND(connecteur!$A$1 = AG$1,connecteur!$B$1 =$A20), connecteur!$D$62," ")</f>
        <v xml:space="preserve"> </v>
      </c>
      <c r="AH20" s="10" t="str">
        <f>IF(AND(connecteur!$A$1 = AH$1,connecteur!$B$1 =$A20), connecteur!$D$62," ")</f>
        <v xml:space="preserve"> </v>
      </c>
      <c r="AI20" s="10" t="str">
        <f>IF(AND(connecteur!$A$1 = AI$1,connecteur!$B$1 =$A20), connecteur!$D$62," ")</f>
        <v xml:space="preserve"> </v>
      </c>
      <c r="AJ20" s="10" t="str">
        <f>IF(AND(connecteur!$A$1 = AJ$1,connecteur!$B$1 =$A20), connecteur!$D$62," ")</f>
        <v xml:space="preserve"> </v>
      </c>
      <c r="AK20" s="10" t="str">
        <f>IF(AND(connecteur!$A$1 = AK$1,connecteur!$B$1 =$A20), connecteur!$D$62," ")</f>
        <v xml:space="preserve"> </v>
      </c>
      <c r="AL20" s="10" t="str">
        <f>IF(AND(connecteur!$A$1 = AL$1,connecteur!$B$1 =$A20), connecteur!$D$62," ")</f>
        <v xml:space="preserve"> </v>
      </c>
      <c r="AM20" s="10" t="str">
        <f>IF(AND(connecteur!$A$1 = AM$1,connecteur!$B$1 =$A20), connecteur!$D$62," ")</f>
        <v xml:space="preserve"> </v>
      </c>
    </row>
    <row r="21" spans="1:39" ht="15.75" thickBot="1" x14ac:dyDescent="0.3">
      <c r="A21" s="8" t="s">
        <v>23</v>
      </c>
      <c r="B21" s="10" t="str">
        <f>IF(AND(connecteur!$A$1 = B$1,connecteur!$B$1 =$A21), connecteur!$D$62," ")</f>
        <v xml:space="preserve"> </v>
      </c>
      <c r="C21" s="10" t="str">
        <f>IF(AND(connecteur!$A$1 = C$1,connecteur!$B$1 =$A21), connecteur!$D$62," ")</f>
        <v xml:space="preserve"> </v>
      </c>
      <c r="D21" s="10" t="str">
        <f>IF(AND(connecteur!$A$1 = D$1,connecteur!$B$1 =$A21), connecteur!$D$62," ")</f>
        <v xml:space="preserve"> </v>
      </c>
      <c r="E21" s="10" t="str">
        <f>IF(AND(connecteur!$A$1 = E$1,connecteur!$B$1 =$A21), connecteur!$D$62," ")</f>
        <v xml:space="preserve"> </v>
      </c>
      <c r="F21" s="10" t="str">
        <f>IF(AND(connecteur!$A$1 = F$1,connecteur!$B$1 =$A21), connecteur!$D$62," ")</f>
        <v xml:space="preserve"> </v>
      </c>
      <c r="G21" s="10" t="str">
        <f>IF(AND(connecteur!$A$1 = G$1,connecteur!$B$1 =$A21), connecteur!$D$62," ")</f>
        <v xml:space="preserve"> </v>
      </c>
      <c r="H21" s="10" t="str">
        <f>IF(AND(connecteur!$A$1 = H$1,connecteur!$B$1 =$A21), connecteur!$D$62," ")</f>
        <v xml:space="preserve"> </v>
      </c>
      <c r="I21" s="10" t="str">
        <f>IF(AND(connecteur!$A$1 = I$1,connecteur!$B$1 =$A21), connecteur!$D$62," ")</f>
        <v xml:space="preserve"> </v>
      </c>
      <c r="J21" s="10" t="str">
        <f>IF(AND(connecteur!$A$1 = J$1,connecteur!$B$1 =$A21), connecteur!$D$62," ")</f>
        <v xml:space="preserve"> </v>
      </c>
      <c r="K21" s="10" t="str">
        <f>IF(AND(connecteur!$A$1 = K$1,connecteur!$B$1 =$A21), connecteur!$D$62," ")</f>
        <v xml:space="preserve"> </v>
      </c>
      <c r="L21" s="10" t="str">
        <f>IF(AND(connecteur!$A$1 = L$1,connecteur!$B$1 =$A21), connecteur!$D$62," ")</f>
        <v xml:space="preserve"> </v>
      </c>
      <c r="M21" s="10" t="str">
        <f>IF(AND(connecteur!$A$1 = M$1,connecteur!$B$1 =$A21), connecteur!$D$62," ")</f>
        <v xml:space="preserve"> </v>
      </c>
      <c r="N21" s="10" t="str">
        <f>IF(AND(connecteur!$A$1 = N$1,connecteur!$B$1 =$A21), connecteur!$D$62," ")</f>
        <v xml:space="preserve"> </v>
      </c>
      <c r="O21" s="10" t="str">
        <f>IF(AND(connecteur!$A$1 = O$1,connecteur!$B$1 =$A21), connecteur!$D$62," ")</f>
        <v xml:space="preserve"> </v>
      </c>
      <c r="P21" s="10" t="str">
        <f>IF(AND(connecteur!$A$1 = P$1,connecteur!$B$1 =$A21), connecteur!$D$62," ")</f>
        <v xml:space="preserve"> </v>
      </c>
      <c r="Q21" s="10" t="str">
        <f>IF(AND(connecteur!$A$1 = Q$1,connecteur!$B$1 =$A21), connecteur!$D$62," ")</f>
        <v xml:space="preserve"> </v>
      </c>
      <c r="R21" s="10" t="str">
        <f>IF(AND(connecteur!$A$1 = R$1,connecteur!$B$1 =$A21), connecteur!$D$62," ")</f>
        <v xml:space="preserve"> </v>
      </c>
      <c r="S21" s="10" t="str">
        <f>IF(AND(connecteur!$A$1 = S$1,connecteur!$B$1 =$A21), connecteur!$D$62," ")</f>
        <v xml:space="preserve"> </v>
      </c>
      <c r="T21" s="10" t="str">
        <f>IF(AND(connecteur!$A$1 = T$1,connecteur!$B$1 =$A21), connecteur!$D$62," ")</f>
        <v xml:space="preserve"> </v>
      </c>
      <c r="U21" s="10" t="str">
        <f>IF(AND(connecteur!$A$1 = U$1,connecteur!$B$1 =$A21), connecteur!$D$62," ")</f>
        <v xml:space="preserve"> </v>
      </c>
      <c r="V21" s="10" t="str">
        <f>IF(AND(connecteur!$A$1 = V$1,connecteur!$B$1 =$A21), connecteur!$D$62," ")</f>
        <v xml:space="preserve"> </v>
      </c>
      <c r="W21" s="10" t="str">
        <f>IF(AND(connecteur!$A$1 = W$1,connecteur!$B$1 =$A21), connecteur!$D$62," ")</f>
        <v xml:space="preserve"> </v>
      </c>
      <c r="X21" s="10" t="str">
        <f>IF(AND(connecteur!$A$1 = X$1,connecteur!$B$1 =$A21), connecteur!$D$62," ")</f>
        <v xml:space="preserve"> </v>
      </c>
      <c r="Y21" s="10" t="str">
        <f>IF(AND(connecteur!$A$1 = Y$1,connecteur!$B$1 =$A21), connecteur!$D$62," ")</f>
        <v xml:space="preserve"> </v>
      </c>
      <c r="Z21" s="10" t="str">
        <f>IF(AND(connecteur!$A$1 = Z$1,connecteur!$B$1 =$A21), connecteur!$D$62," ")</f>
        <v xml:space="preserve"> </v>
      </c>
      <c r="AA21" s="10" t="str">
        <f>IF(AND(connecteur!$A$1 = AA$1,connecteur!$B$1 =$A21), connecteur!$D$62," ")</f>
        <v xml:space="preserve"> </v>
      </c>
      <c r="AB21" s="10" t="str">
        <f>IF(AND(connecteur!$A$1 = AB$1,connecteur!$B$1 =$A21), connecteur!$D$62," ")</f>
        <v xml:space="preserve"> </v>
      </c>
      <c r="AC21" s="10" t="str">
        <f>IF(AND(connecteur!$A$1 = AC$1,connecteur!$B$1 =$A21), connecteur!$D$62," ")</f>
        <v xml:space="preserve"> </v>
      </c>
      <c r="AD21" s="10" t="str">
        <f>IF(AND(connecteur!$A$1 = AD$1,connecteur!$B$1 =$A21), connecteur!$D$62," ")</f>
        <v xml:space="preserve"> </v>
      </c>
      <c r="AE21" s="10" t="str">
        <f>IF(AND(connecteur!$A$1 = AE$1,connecteur!$B$1 =$A21), connecteur!$D$62," ")</f>
        <v xml:space="preserve"> </v>
      </c>
      <c r="AF21" s="10" t="str">
        <f>IF(AND(connecteur!$A$1 = AF$1,connecteur!$B$1 =$A21), connecteur!$D$62," ")</f>
        <v xml:space="preserve"> </v>
      </c>
      <c r="AG21" s="10" t="str">
        <f>IF(AND(connecteur!$A$1 = AG$1,connecteur!$B$1 =$A21), connecteur!$D$62," ")</f>
        <v xml:space="preserve"> </v>
      </c>
      <c r="AH21" s="10" t="str">
        <f>IF(AND(connecteur!$A$1 = AH$1,connecteur!$B$1 =$A21), connecteur!$D$62," ")</f>
        <v xml:space="preserve"> </v>
      </c>
      <c r="AI21" s="10" t="str">
        <f>IF(AND(connecteur!$A$1 = AI$1,connecteur!$B$1 =$A21), connecteur!$D$62," ")</f>
        <v xml:space="preserve"> </v>
      </c>
      <c r="AJ21" s="10" t="str">
        <f>IF(AND(connecteur!$A$1 = AJ$1,connecteur!$B$1 =$A21), connecteur!$D$62," ")</f>
        <v xml:space="preserve"> </v>
      </c>
      <c r="AK21" s="10" t="str">
        <f>IF(AND(connecteur!$A$1 = AK$1,connecteur!$B$1 =$A21), connecteur!$D$62," ")</f>
        <v xml:space="preserve"> </v>
      </c>
      <c r="AL21" s="10" t="str">
        <f>IF(AND(connecteur!$A$1 = AL$1,connecteur!$B$1 =$A21), connecteur!$D$62," ")</f>
        <v xml:space="preserve"> </v>
      </c>
      <c r="AM21" s="10" t="str">
        <f>IF(AND(connecteur!$A$1 = AM$1,connecteur!$B$1 =$A21), connecteur!$D$62," ")</f>
        <v xml:space="preserve"> </v>
      </c>
    </row>
    <row r="22" spans="1:39" ht="15.75" thickBot="1" x14ac:dyDescent="0.3">
      <c r="A22" s="8" t="s">
        <v>24</v>
      </c>
      <c r="B22" s="10" t="str">
        <f>IF(AND(connecteur!$A$1 = B$1,connecteur!$B$1 =$A22), connecteur!$D$62," ")</f>
        <v xml:space="preserve"> </v>
      </c>
      <c r="C22" s="10" t="str">
        <f>IF(AND(connecteur!$A$1 = C$1,connecteur!$B$1 =$A22), connecteur!$D$62," ")</f>
        <v xml:space="preserve"> </v>
      </c>
      <c r="D22" s="10" t="str">
        <f>IF(AND(connecteur!$A$1 = D$1,connecteur!$B$1 =$A22), connecteur!$D$62," ")</f>
        <v xml:space="preserve"> </v>
      </c>
      <c r="E22" s="10" t="str">
        <f>IF(AND(connecteur!$A$1 = E$1,connecteur!$B$1 =$A22), connecteur!$D$62," ")</f>
        <v xml:space="preserve"> </v>
      </c>
      <c r="F22" s="10" t="str">
        <f>IF(AND(connecteur!$A$1 = F$1,connecteur!$B$1 =$A22), connecteur!$D$62," ")</f>
        <v xml:space="preserve"> </v>
      </c>
      <c r="G22" s="10" t="str">
        <f>IF(AND(connecteur!$A$1 = G$1,connecteur!$B$1 =$A22), connecteur!$D$62," ")</f>
        <v xml:space="preserve"> </v>
      </c>
      <c r="H22" s="10" t="str">
        <f>IF(AND(connecteur!$A$1 = H$1,connecteur!$B$1 =$A22), connecteur!$D$62," ")</f>
        <v xml:space="preserve"> </v>
      </c>
      <c r="I22" s="10" t="str">
        <f>IF(AND(connecteur!$A$1 = I$1,connecteur!$B$1 =$A22), connecteur!$D$62," ")</f>
        <v xml:space="preserve"> </v>
      </c>
      <c r="J22" s="10" t="str">
        <f>IF(AND(connecteur!$A$1 = J$1,connecteur!$B$1 =$A22), connecteur!$D$62," ")</f>
        <v xml:space="preserve"> </v>
      </c>
      <c r="K22" s="10" t="str">
        <f>IF(AND(connecteur!$A$1 = K$1,connecteur!$B$1 =$A22), connecteur!$D$62," ")</f>
        <v xml:space="preserve"> </v>
      </c>
      <c r="L22" s="10" t="str">
        <f>IF(AND(connecteur!$A$1 = L$1,connecteur!$B$1 =$A22), connecteur!$D$62," ")</f>
        <v xml:space="preserve"> </v>
      </c>
      <c r="M22" s="10" t="str">
        <f>IF(AND(connecteur!$A$1 = M$1,connecteur!$B$1 =$A22), connecteur!$D$62," ")</f>
        <v xml:space="preserve"> </v>
      </c>
      <c r="N22" s="10" t="str">
        <f>IF(AND(connecteur!$A$1 = N$1,connecteur!$B$1 =$A22), connecteur!$D$62," ")</f>
        <v xml:space="preserve"> </v>
      </c>
      <c r="O22" s="10" t="str">
        <f>IF(AND(connecteur!$A$1 = O$1,connecteur!$B$1 =$A22), connecteur!$D$62," ")</f>
        <v xml:space="preserve"> </v>
      </c>
      <c r="P22" s="10" t="str">
        <f>IF(AND(connecteur!$A$1 = P$1,connecteur!$B$1 =$A22), connecteur!$D$62," ")</f>
        <v xml:space="preserve"> </v>
      </c>
      <c r="Q22" s="10" t="str">
        <f>IF(AND(connecteur!$A$1 = Q$1,connecteur!$B$1 =$A22), connecteur!$D$62," ")</f>
        <v xml:space="preserve"> </v>
      </c>
      <c r="R22" s="10" t="str">
        <f>IF(AND(connecteur!$A$1 = R$1,connecteur!$B$1 =$A22), connecteur!$D$62," ")</f>
        <v xml:space="preserve"> </v>
      </c>
      <c r="S22" s="10" t="str">
        <f>IF(AND(connecteur!$A$1 = S$1,connecteur!$B$1 =$A22), connecteur!$D$62," ")</f>
        <v xml:space="preserve"> </v>
      </c>
      <c r="T22" s="10" t="str">
        <f>IF(AND(connecteur!$A$1 = T$1,connecteur!$B$1 =$A22), connecteur!$D$62," ")</f>
        <v xml:space="preserve"> </v>
      </c>
      <c r="U22" s="10" t="str">
        <f>IF(AND(connecteur!$A$1 = U$1,connecteur!$B$1 =$A22), connecteur!$D$62," ")</f>
        <v xml:space="preserve"> </v>
      </c>
      <c r="V22" s="10" t="str">
        <f>IF(AND(connecteur!$A$1 = V$1,connecteur!$B$1 =$A22), connecteur!$D$62," ")</f>
        <v xml:space="preserve"> </v>
      </c>
      <c r="W22" s="10" t="str">
        <f>IF(AND(connecteur!$A$1 = W$1,connecteur!$B$1 =$A22), connecteur!$D$62," ")</f>
        <v xml:space="preserve"> </v>
      </c>
      <c r="X22" s="10" t="str">
        <f>IF(AND(connecteur!$A$1 = X$1,connecteur!$B$1 =$A22), connecteur!$D$62," ")</f>
        <v xml:space="preserve"> </v>
      </c>
      <c r="Y22" s="10" t="str">
        <f>IF(AND(connecteur!$A$1 = Y$1,connecteur!$B$1 =$A22), connecteur!$D$62," ")</f>
        <v xml:space="preserve"> </v>
      </c>
      <c r="Z22" s="10" t="str">
        <f>IF(AND(connecteur!$A$1 = Z$1,connecteur!$B$1 =$A22), connecteur!$D$62," ")</f>
        <v xml:space="preserve"> </v>
      </c>
      <c r="AA22" s="10" t="str">
        <f>IF(AND(connecteur!$A$1 = AA$1,connecteur!$B$1 =$A22), connecteur!$D$62," ")</f>
        <v xml:space="preserve"> </v>
      </c>
      <c r="AB22" s="10" t="str">
        <f>IF(AND(connecteur!$A$1 = AB$1,connecteur!$B$1 =$A22), connecteur!$D$62," ")</f>
        <v xml:space="preserve"> </v>
      </c>
      <c r="AC22" s="10" t="str">
        <f>IF(AND(connecteur!$A$1 = AC$1,connecteur!$B$1 =$A22), connecteur!$D$62," ")</f>
        <v xml:space="preserve"> </v>
      </c>
      <c r="AD22" s="10" t="str">
        <f>IF(AND(connecteur!$A$1 = AD$1,connecteur!$B$1 =$A22), connecteur!$D$62," ")</f>
        <v xml:space="preserve"> </v>
      </c>
      <c r="AE22" s="10" t="str">
        <f>IF(AND(connecteur!$A$1 = AE$1,connecteur!$B$1 =$A22), connecteur!$D$62," ")</f>
        <v xml:space="preserve"> </v>
      </c>
      <c r="AF22" s="10" t="str">
        <f>IF(AND(connecteur!$A$1 = AF$1,connecteur!$B$1 =$A22), connecteur!$D$62," ")</f>
        <v xml:space="preserve"> </v>
      </c>
      <c r="AG22" s="10" t="str">
        <f>IF(AND(connecteur!$A$1 = AG$1,connecteur!$B$1 =$A22), connecteur!$D$62," ")</f>
        <v xml:space="preserve"> </v>
      </c>
      <c r="AH22" s="10" t="str">
        <f>IF(AND(connecteur!$A$1 = AH$1,connecteur!$B$1 =$A22), connecteur!$D$62," ")</f>
        <v xml:space="preserve"> </v>
      </c>
      <c r="AI22" s="10" t="str">
        <f>IF(AND(connecteur!$A$1 = AI$1,connecteur!$B$1 =$A22), connecteur!$D$62," ")</f>
        <v xml:space="preserve"> </v>
      </c>
      <c r="AJ22" s="10" t="str">
        <f>IF(AND(connecteur!$A$1 = AJ$1,connecteur!$B$1 =$A22), connecteur!$D$62," ")</f>
        <v xml:space="preserve"> </v>
      </c>
      <c r="AK22" s="10" t="str">
        <f>IF(AND(connecteur!$A$1 = AK$1,connecteur!$B$1 =$A22), connecteur!$D$62," ")</f>
        <v xml:space="preserve"> </v>
      </c>
      <c r="AL22" s="10" t="str">
        <f>IF(AND(connecteur!$A$1 = AL$1,connecteur!$B$1 =$A22), connecteur!$D$62," ")</f>
        <v xml:space="preserve"> </v>
      </c>
      <c r="AM22" s="10" t="str">
        <f>IF(AND(connecteur!$A$1 = AM$1,connecteur!$B$1 =$A22), connecteur!$D$62," ")</f>
        <v xml:space="preserve"> </v>
      </c>
    </row>
    <row r="23" spans="1:39" ht="15.75" thickBot="1" x14ac:dyDescent="0.3">
      <c r="A23" s="8" t="s">
        <v>25</v>
      </c>
      <c r="B23" s="10" t="str">
        <f>IF(AND(connecteur!$A$1 = B$1,connecteur!$B$1 =$A23), connecteur!$D$62," ")</f>
        <v xml:space="preserve"> </v>
      </c>
      <c r="C23" s="10" t="str">
        <f>IF(AND(connecteur!$A$1 = C$1,connecteur!$B$1 =$A23), connecteur!$D$62," ")</f>
        <v xml:space="preserve"> </v>
      </c>
      <c r="D23" s="10" t="str">
        <f>IF(AND(connecteur!$A$1 = D$1,connecteur!$B$1 =$A23), connecteur!$D$62," ")</f>
        <v xml:space="preserve"> </v>
      </c>
      <c r="E23" s="10" t="str">
        <f>IF(AND(connecteur!$A$1 = E$1,connecteur!$B$1 =$A23), connecteur!$D$62," ")</f>
        <v xml:space="preserve"> </v>
      </c>
      <c r="F23" s="10" t="str">
        <f>IF(AND(connecteur!$A$1 = F$1,connecteur!$B$1 =$A23), connecteur!$D$62," ")</f>
        <v xml:space="preserve"> </v>
      </c>
      <c r="G23" s="10" t="str">
        <f>IF(AND(connecteur!$A$1 = G$1,connecteur!$B$1 =$A23), connecteur!$D$62," ")</f>
        <v xml:space="preserve"> </v>
      </c>
      <c r="H23" s="10" t="str">
        <f>IF(AND(connecteur!$A$1 = H$1,connecteur!$B$1 =$A23), connecteur!$D$62," ")</f>
        <v xml:space="preserve"> </v>
      </c>
      <c r="I23" s="10" t="str">
        <f>IF(AND(connecteur!$A$1 = I$1,connecteur!$B$1 =$A23), connecteur!$D$62," ")</f>
        <v xml:space="preserve"> </v>
      </c>
      <c r="J23" s="10" t="str">
        <f>IF(AND(connecteur!$A$1 = J$1,connecteur!$B$1 =$A23), connecteur!$D$62," ")</f>
        <v xml:space="preserve"> </v>
      </c>
      <c r="K23" s="10" t="str">
        <f>IF(AND(connecteur!$A$1 = K$1,connecteur!$B$1 =$A23), connecteur!$D$62," ")</f>
        <v xml:space="preserve"> </v>
      </c>
      <c r="L23" s="10" t="str">
        <f>IF(AND(connecteur!$A$1 = L$1,connecteur!$B$1 =$A23), connecteur!$D$62," ")</f>
        <v xml:space="preserve"> </v>
      </c>
      <c r="M23" s="10" t="str">
        <f>IF(AND(connecteur!$A$1 = M$1,connecteur!$B$1 =$A23), connecteur!$D$62," ")</f>
        <v xml:space="preserve"> </v>
      </c>
      <c r="N23" s="10" t="str">
        <f>IF(AND(connecteur!$A$1 = N$1,connecteur!$B$1 =$A23), connecteur!$D$62," ")</f>
        <v xml:space="preserve"> </v>
      </c>
      <c r="O23" s="10" t="str">
        <f>IF(AND(connecteur!$A$1 = O$1,connecteur!$B$1 =$A23), connecteur!$D$62," ")</f>
        <v xml:space="preserve"> </v>
      </c>
      <c r="P23" s="10" t="str">
        <f>IF(AND(connecteur!$A$1 = P$1,connecteur!$B$1 =$A23), connecteur!$D$62," ")</f>
        <v xml:space="preserve"> </v>
      </c>
      <c r="Q23" s="10" t="str">
        <f>IF(AND(connecteur!$A$1 = Q$1,connecteur!$B$1 =$A23), connecteur!$D$62," ")</f>
        <v xml:space="preserve"> </v>
      </c>
      <c r="R23" s="10" t="str">
        <f>IF(AND(connecteur!$A$1 = R$1,connecteur!$B$1 =$A23), connecteur!$D$62," ")</f>
        <v xml:space="preserve"> </v>
      </c>
      <c r="S23" s="10" t="str">
        <f>IF(AND(connecteur!$A$1 = S$1,connecteur!$B$1 =$A23), connecteur!$D$62," ")</f>
        <v xml:space="preserve"> </v>
      </c>
      <c r="T23" s="10" t="str">
        <f>IF(AND(connecteur!$A$1 = T$1,connecteur!$B$1 =$A23), connecteur!$D$62," ")</f>
        <v xml:space="preserve"> </v>
      </c>
      <c r="U23" s="10" t="str">
        <f>IF(AND(connecteur!$A$1 = U$1,connecteur!$B$1 =$A23), connecteur!$D$62," ")</f>
        <v xml:space="preserve"> </v>
      </c>
      <c r="V23" s="10" t="str">
        <f>IF(AND(connecteur!$A$1 = V$1,connecteur!$B$1 =$A23), connecteur!$D$62," ")</f>
        <v xml:space="preserve"> </v>
      </c>
      <c r="W23" s="10" t="str">
        <f>IF(AND(connecteur!$A$1 = W$1,connecteur!$B$1 =$A23), connecteur!$D$62," ")</f>
        <v xml:space="preserve"> </v>
      </c>
      <c r="X23" s="10" t="str">
        <f>IF(AND(connecteur!$A$1 = X$1,connecteur!$B$1 =$A23), connecteur!$D$62," ")</f>
        <v xml:space="preserve"> </v>
      </c>
      <c r="Y23" s="10" t="str">
        <f>IF(AND(connecteur!$A$1 = Y$1,connecteur!$B$1 =$A23), connecteur!$D$62," ")</f>
        <v xml:space="preserve"> </v>
      </c>
      <c r="Z23" s="10" t="str">
        <f>IF(AND(connecteur!$A$1 = Z$1,connecteur!$B$1 =$A23), connecteur!$D$62," ")</f>
        <v xml:space="preserve"> </v>
      </c>
      <c r="AA23" s="10" t="str">
        <f>IF(AND(connecteur!$A$1 = AA$1,connecteur!$B$1 =$A23), connecteur!$D$62," ")</f>
        <v xml:space="preserve"> </v>
      </c>
      <c r="AB23" s="10" t="str">
        <f>IF(AND(connecteur!$A$1 = AB$1,connecteur!$B$1 =$A23), connecteur!$D$62," ")</f>
        <v xml:space="preserve"> </v>
      </c>
      <c r="AC23" s="10" t="str">
        <f>IF(AND(connecteur!$A$1 = AC$1,connecteur!$B$1 =$A23), connecteur!$D$62," ")</f>
        <v xml:space="preserve"> </v>
      </c>
      <c r="AD23" s="10" t="str">
        <f>IF(AND(connecteur!$A$1 = AD$1,connecteur!$B$1 =$A23), connecteur!$D$62," ")</f>
        <v xml:space="preserve"> </v>
      </c>
      <c r="AE23" s="10" t="str">
        <f>IF(AND(connecteur!$A$1 = AE$1,connecteur!$B$1 =$A23), connecteur!$D$62," ")</f>
        <v xml:space="preserve"> </v>
      </c>
      <c r="AF23" s="10" t="str">
        <f>IF(AND(connecteur!$A$1 = AF$1,connecteur!$B$1 =$A23), connecteur!$D$62," ")</f>
        <v xml:space="preserve"> </v>
      </c>
      <c r="AG23" s="10" t="str">
        <f>IF(AND(connecteur!$A$1 = AG$1,connecteur!$B$1 =$A23), connecteur!$D$62," ")</f>
        <v xml:space="preserve"> </v>
      </c>
      <c r="AH23" s="10" t="str">
        <f>IF(AND(connecteur!$A$1 = AH$1,connecteur!$B$1 =$A23), connecteur!$D$62," ")</f>
        <v xml:space="preserve"> </v>
      </c>
      <c r="AI23" s="10" t="str">
        <f>IF(AND(connecteur!$A$1 = AI$1,connecteur!$B$1 =$A23), connecteur!$D$62," ")</f>
        <v xml:space="preserve"> </v>
      </c>
      <c r="AJ23" s="10" t="str">
        <f>IF(AND(connecteur!$A$1 = AJ$1,connecteur!$B$1 =$A23), connecteur!$D$62," ")</f>
        <v xml:space="preserve"> </v>
      </c>
      <c r="AK23" s="10" t="str">
        <f>IF(AND(connecteur!$A$1 = AK$1,connecteur!$B$1 =$A23), connecteur!$D$62," ")</f>
        <v xml:space="preserve"> </v>
      </c>
      <c r="AL23" s="10" t="str">
        <f>IF(AND(connecteur!$A$1 = AL$1,connecteur!$B$1 =$A23), connecteur!$D$62," ")</f>
        <v xml:space="preserve"> </v>
      </c>
      <c r="AM23" s="10" t="str">
        <f>IF(AND(connecteur!$A$1 = AM$1,connecteur!$B$1 =$A23), connecteur!$D$62," ")</f>
        <v xml:space="preserve"> </v>
      </c>
    </row>
    <row r="24" spans="1:39" ht="15.75" thickBot="1" x14ac:dyDescent="0.3">
      <c r="A24" s="8" t="s">
        <v>26</v>
      </c>
      <c r="B24" s="10" t="str">
        <f>IF(AND(connecteur!$A$1 = B$1,connecteur!$B$1 =$A24), connecteur!$D$62," ")</f>
        <v xml:space="preserve"> </v>
      </c>
      <c r="C24" s="10" t="str">
        <f>IF(AND(connecteur!$A$1 = C$1,connecteur!$B$1 =$A24), connecteur!$D$62," ")</f>
        <v xml:space="preserve"> </v>
      </c>
      <c r="D24" s="10" t="str">
        <f>IF(AND(connecteur!$A$1 = D$1,connecteur!$B$1 =$A24), connecteur!$D$62," ")</f>
        <v xml:space="preserve"> </v>
      </c>
      <c r="E24" s="10" t="str">
        <f>IF(AND(connecteur!$A$1 = E$1,connecteur!$B$1 =$A24), connecteur!$D$62," ")</f>
        <v xml:space="preserve"> </v>
      </c>
      <c r="F24" s="10" t="str">
        <f>IF(AND(connecteur!$A$1 = F$1,connecteur!$B$1 =$A24), connecteur!$D$62," ")</f>
        <v xml:space="preserve"> </v>
      </c>
      <c r="G24" s="10" t="str">
        <f>IF(AND(connecteur!$A$1 = G$1,connecteur!$B$1 =$A24), connecteur!$D$62," ")</f>
        <v xml:space="preserve"> </v>
      </c>
      <c r="H24" s="10" t="str">
        <f>IF(AND(connecteur!$A$1 = H$1,connecteur!$B$1 =$A24), connecteur!$D$62," ")</f>
        <v xml:space="preserve"> </v>
      </c>
      <c r="I24" s="10" t="str">
        <f>IF(AND(connecteur!$A$1 = I$1,connecteur!$B$1 =$A24), connecteur!$D$62," ")</f>
        <v xml:space="preserve"> </v>
      </c>
      <c r="J24" s="10" t="str">
        <f>IF(AND(connecteur!$A$1 = J$1,connecteur!$B$1 =$A24), connecteur!$D$62," ")</f>
        <v xml:space="preserve"> </v>
      </c>
      <c r="K24" s="10" t="str">
        <f>IF(AND(connecteur!$A$1 = K$1,connecteur!$B$1 =$A24), connecteur!$D$62," ")</f>
        <v xml:space="preserve"> </v>
      </c>
      <c r="L24" s="10" t="str">
        <f>IF(AND(connecteur!$A$1 = L$1,connecteur!$B$1 =$A24), connecteur!$D$62," ")</f>
        <v xml:space="preserve"> </v>
      </c>
      <c r="M24" s="10" t="str">
        <f>IF(AND(connecteur!$A$1 = M$1,connecteur!$B$1 =$A24), connecteur!$D$62," ")</f>
        <v xml:space="preserve"> </v>
      </c>
      <c r="N24" s="10" t="str">
        <f>IF(AND(connecteur!$A$1 = N$1,connecteur!$B$1 =$A24), connecteur!$D$62," ")</f>
        <v xml:space="preserve"> </v>
      </c>
      <c r="O24" s="10" t="str">
        <f>IF(AND(connecteur!$A$1 = O$1,connecteur!$B$1 =$A24), connecteur!$D$62," ")</f>
        <v xml:space="preserve"> </v>
      </c>
      <c r="P24" s="10" t="str">
        <f>IF(AND(connecteur!$A$1 = P$1,connecteur!$B$1 =$A24), connecteur!$D$62," ")</f>
        <v xml:space="preserve"> </v>
      </c>
      <c r="Q24" s="10" t="str">
        <f>IF(AND(connecteur!$A$1 = Q$1,connecteur!$B$1 =$A24), connecteur!$D$62," ")</f>
        <v xml:space="preserve"> </v>
      </c>
      <c r="R24" s="10" t="str">
        <f>IF(AND(connecteur!$A$1 = R$1,connecteur!$B$1 =$A24), connecteur!$D$62," ")</f>
        <v xml:space="preserve"> </v>
      </c>
      <c r="S24" s="10" t="str">
        <f>IF(AND(connecteur!$A$1 = S$1,connecteur!$B$1 =$A24), connecteur!$D$62," ")</f>
        <v xml:space="preserve"> </v>
      </c>
      <c r="T24" s="10" t="str">
        <f>IF(AND(connecteur!$A$1 = T$1,connecteur!$B$1 =$A24), connecteur!$D$62," ")</f>
        <v xml:space="preserve"> </v>
      </c>
      <c r="U24" s="10" t="str">
        <f>IF(AND(connecteur!$A$1 = U$1,connecteur!$B$1 =$A24), connecteur!$D$62," ")</f>
        <v xml:space="preserve"> </v>
      </c>
      <c r="V24" s="10" t="str">
        <f>IF(AND(connecteur!$A$1 = V$1,connecteur!$B$1 =$A24), connecteur!$D$62," ")</f>
        <v xml:space="preserve"> </v>
      </c>
      <c r="W24" s="10" t="str">
        <f>IF(AND(connecteur!$A$1 = W$1,connecteur!$B$1 =$A24), connecteur!$D$62," ")</f>
        <v xml:space="preserve"> </v>
      </c>
      <c r="X24" s="10" t="str">
        <f>IF(AND(connecteur!$A$1 = X$1,connecteur!$B$1 =$A24), connecteur!$D$62," ")</f>
        <v xml:space="preserve"> </v>
      </c>
      <c r="Y24" s="10" t="str">
        <f>IF(AND(connecteur!$A$1 = Y$1,connecteur!$B$1 =$A24), connecteur!$D$62," ")</f>
        <v xml:space="preserve"> </v>
      </c>
      <c r="Z24" s="10" t="str">
        <f>IF(AND(connecteur!$A$1 = Z$1,connecteur!$B$1 =$A24), connecteur!$D$62," ")</f>
        <v xml:space="preserve"> </v>
      </c>
      <c r="AA24" s="10" t="str">
        <f>IF(AND(connecteur!$A$1 = AA$1,connecteur!$B$1 =$A24), connecteur!$D$62," ")</f>
        <v xml:space="preserve"> </v>
      </c>
      <c r="AB24" s="10" t="str">
        <f>IF(AND(connecteur!$A$1 = AB$1,connecteur!$B$1 =$A24), connecteur!$D$62," ")</f>
        <v xml:space="preserve"> </v>
      </c>
      <c r="AC24" s="10" t="str">
        <f>IF(AND(connecteur!$A$1 = AC$1,connecteur!$B$1 =$A24), connecteur!$D$62," ")</f>
        <v xml:space="preserve"> </v>
      </c>
      <c r="AD24" s="10" t="str">
        <f>IF(AND(connecteur!$A$1 = AD$1,connecteur!$B$1 =$A24), connecteur!$D$62," ")</f>
        <v xml:space="preserve"> </v>
      </c>
      <c r="AE24" s="10" t="str">
        <f>IF(AND(connecteur!$A$1 = AE$1,connecteur!$B$1 =$A24), connecteur!$D$62," ")</f>
        <v xml:space="preserve"> </v>
      </c>
      <c r="AF24" s="10" t="str">
        <f>IF(AND(connecteur!$A$1 = AF$1,connecteur!$B$1 =$A24), connecteur!$D$62," ")</f>
        <v xml:space="preserve"> </v>
      </c>
      <c r="AG24" s="10" t="str">
        <f>IF(AND(connecteur!$A$1 = AG$1,connecteur!$B$1 =$A24), connecteur!$D$62," ")</f>
        <v xml:space="preserve"> </v>
      </c>
      <c r="AH24" s="10" t="str">
        <f>IF(AND(connecteur!$A$1 = AH$1,connecteur!$B$1 =$A24), connecteur!$D$62," ")</f>
        <v xml:space="preserve"> </v>
      </c>
      <c r="AI24" s="10" t="str">
        <f>IF(AND(connecteur!$A$1 = AI$1,connecteur!$B$1 =$A24), connecteur!$D$62," ")</f>
        <v xml:space="preserve"> </v>
      </c>
      <c r="AJ24" s="10" t="str">
        <f>IF(AND(connecteur!$A$1 = AJ$1,connecteur!$B$1 =$A24), connecteur!$D$62," ")</f>
        <v xml:space="preserve"> </v>
      </c>
      <c r="AK24" s="10" t="str">
        <f>IF(AND(connecteur!$A$1 = AK$1,connecteur!$B$1 =$A24), connecteur!$D$62," ")</f>
        <v xml:space="preserve"> </v>
      </c>
      <c r="AL24" s="10" t="str">
        <f>IF(AND(connecteur!$A$1 = AL$1,connecteur!$B$1 =$A24), connecteur!$D$62," ")</f>
        <v xml:space="preserve"> </v>
      </c>
      <c r="AM24" s="10" t="str">
        <f>IF(AND(connecteur!$A$1 = AM$1,connecteur!$B$1 =$A24), connecteur!$D$62," ")</f>
        <v xml:space="preserve"> </v>
      </c>
    </row>
    <row r="25" spans="1:39" ht="15.75" thickBot="1" x14ac:dyDescent="0.3">
      <c r="A25" s="8" t="s">
        <v>27</v>
      </c>
      <c r="B25" s="10" t="str">
        <f>IF(AND(connecteur!$A$1 = B$1,connecteur!$B$1 =$A25), connecteur!$D$62," ")</f>
        <v xml:space="preserve"> </v>
      </c>
      <c r="C25" s="10" t="str">
        <f>IF(AND(connecteur!$A$1 = C$1,connecteur!$B$1 =$A25), connecteur!$D$62," ")</f>
        <v xml:space="preserve"> </v>
      </c>
      <c r="D25" s="10" t="str">
        <f>IF(AND(connecteur!$A$1 = D$1,connecteur!$B$1 =$A25), connecteur!$D$62," ")</f>
        <v xml:space="preserve"> </v>
      </c>
      <c r="E25" s="10" t="str">
        <f>IF(AND(connecteur!$A$1 = E$1,connecteur!$B$1 =$A25), connecteur!$D$62," ")</f>
        <v xml:space="preserve"> </v>
      </c>
      <c r="F25" s="10" t="str">
        <f>IF(AND(connecteur!$A$1 = F$1,connecteur!$B$1 =$A25), connecteur!$D$62," ")</f>
        <v xml:space="preserve"> </v>
      </c>
      <c r="G25" s="10" t="str">
        <f>IF(AND(connecteur!$A$1 = G$1,connecteur!$B$1 =$A25), connecteur!$D$62," ")</f>
        <v xml:space="preserve"> </v>
      </c>
      <c r="H25" s="10" t="str">
        <f>IF(AND(connecteur!$A$1 = H$1,connecteur!$B$1 =$A25), connecteur!$D$62," ")</f>
        <v xml:space="preserve"> </v>
      </c>
      <c r="I25" s="10" t="str">
        <f>IF(AND(connecteur!$A$1 = I$1,connecteur!$B$1 =$A25), connecteur!$D$62," ")</f>
        <v xml:space="preserve"> </v>
      </c>
      <c r="J25" s="10" t="str">
        <f>IF(AND(connecteur!$A$1 = J$1,connecteur!$B$1 =$A25), connecteur!$D$62," ")</f>
        <v xml:space="preserve"> </v>
      </c>
      <c r="K25" s="10" t="str">
        <f>IF(AND(connecteur!$A$1 = K$1,connecteur!$B$1 =$A25), connecteur!$D$62," ")</f>
        <v xml:space="preserve"> </v>
      </c>
      <c r="L25" s="10" t="str">
        <f>IF(AND(connecteur!$A$1 = L$1,connecteur!$B$1 =$A25), connecteur!$D$62," ")</f>
        <v xml:space="preserve"> </v>
      </c>
      <c r="M25" s="10" t="str">
        <f>IF(AND(connecteur!$A$1 = M$1,connecteur!$B$1 =$A25), connecteur!$D$62," ")</f>
        <v xml:space="preserve"> </v>
      </c>
      <c r="N25" s="10" t="str">
        <f>IF(AND(connecteur!$A$1 = N$1,connecteur!$B$1 =$A25), connecteur!$D$62," ")</f>
        <v xml:space="preserve"> </v>
      </c>
      <c r="O25" s="10" t="str">
        <f>IF(AND(connecteur!$A$1 = O$1,connecteur!$B$1 =$A25), connecteur!$D$62," ")</f>
        <v xml:space="preserve"> </v>
      </c>
      <c r="P25" s="10" t="str">
        <f>IF(AND(connecteur!$A$1 = P$1,connecteur!$B$1 =$A25), connecteur!$D$62," ")</f>
        <v xml:space="preserve"> </v>
      </c>
      <c r="Q25" s="10" t="str">
        <f>IF(AND(connecteur!$A$1 = Q$1,connecteur!$B$1 =$A25), connecteur!$D$62," ")</f>
        <v xml:space="preserve"> </v>
      </c>
      <c r="R25" s="10" t="str">
        <f>IF(AND(connecteur!$A$1 = R$1,connecteur!$B$1 =$A25), connecteur!$D$62," ")</f>
        <v xml:space="preserve"> </v>
      </c>
      <c r="S25" s="10" t="str">
        <f>IF(AND(connecteur!$A$1 = S$1,connecteur!$B$1 =$A25), connecteur!$D$62," ")</f>
        <v xml:space="preserve"> </v>
      </c>
      <c r="T25" s="10" t="str">
        <f>IF(AND(connecteur!$A$1 = T$1,connecteur!$B$1 =$A25), connecteur!$D$62," ")</f>
        <v xml:space="preserve"> </v>
      </c>
      <c r="U25" s="10" t="str">
        <f>IF(AND(connecteur!$A$1 = U$1,connecteur!$B$1 =$A25), connecteur!$D$62," ")</f>
        <v xml:space="preserve"> </v>
      </c>
      <c r="V25" s="10" t="str">
        <f>IF(AND(connecteur!$A$1 = V$1,connecteur!$B$1 =$A25), connecteur!$D$62," ")</f>
        <v xml:space="preserve"> </v>
      </c>
      <c r="W25" s="10" t="str">
        <f>IF(AND(connecteur!$A$1 = W$1,connecteur!$B$1 =$A25), connecteur!$D$62," ")</f>
        <v xml:space="preserve"> </v>
      </c>
      <c r="X25" s="10" t="str">
        <f>IF(AND(connecteur!$A$1 = X$1,connecteur!$B$1 =$A25), connecteur!$D$62," ")</f>
        <v xml:space="preserve"> </v>
      </c>
      <c r="Y25" s="10" t="str">
        <f>IF(AND(connecteur!$A$1 = Y$1,connecteur!$B$1 =$A25), connecteur!$D$62," ")</f>
        <v xml:space="preserve"> </v>
      </c>
      <c r="Z25" s="10" t="str">
        <f>IF(AND(connecteur!$A$1 = Z$1,connecteur!$B$1 =$A25), connecteur!$D$62," ")</f>
        <v xml:space="preserve"> </v>
      </c>
      <c r="AA25" s="10" t="str">
        <f>IF(AND(connecteur!$A$1 = AA$1,connecteur!$B$1 =$A25), connecteur!$D$62," ")</f>
        <v xml:space="preserve"> </v>
      </c>
      <c r="AB25" s="10" t="str">
        <f>IF(AND(connecteur!$A$1 = AB$1,connecteur!$B$1 =$A25), connecteur!$D$62," ")</f>
        <v xml:space="preserve"> </v>
      </c>
      <c r="AC25" s="10" t="str">
        <f>IF(AND(connecteur!$A$1 = AC$1,connecteur!$B$1 =$A25), connecteur!$D$62," ")</f>
        <v xml:space="preserve"> </v>
      </c>
      <c r="AD25" s="10" t="str">
        <f>IF(AND(connecteur!$A$1 = AD$1,connecteur!$B$1 =$A25), connecteur!$D$62," ")</f>
        <v xml:space="preserve"> </v>
      </c>
      <c r="AE25" s="10" t="str">
        <f>IF(AND(connecteur!$A$1 = AE$1,connecteur!$B$1 =$A25), connecteur!$D$62," ")</f>
        <v xml:space="preserve"> </v>
      </c>
      <c r="AF25" s="10" t="str">
        <f>IF(AND(connecteur!$A$1 = AF$1,connecteur!$B$1 =$A25), connecteur!$D$62," ")</f>
        <v xml:space="preserve"> </v>
      </c>
      <c r="AG25" s="10" t="str">
        <f>IF(AND(connecteur!$A$1 = AG$1,connecteur!$B$1 =$A25), connecteur!$D$62," ")</f>
        <v xml:space="preserve"> </v>
      </c>
      <c r="AH25" s="10" t="str">
        <f>IF(AND(connecteur!$A$1 = AH$1,connecteur!$B$1 =$A25), connecteur!$D$62," ")</f>
        <v xml:space="preserve"> </v>
      </c>
      <c r="AI25" s="10" t="str">
        <f>IF(AND(connecteur!$A$1 = AI$1,connecteur!$B$1 =$A25), connecteur!$D$62," ")</f>
        <v xml:space="preserve"> </v>
      </c>
      <c r="AJ25" s="10" t="str">
        <f>IF(AND(connecteur!$A$1 = AJ$1,connecteur!$B$1 =$A25), connecteur!$D$62," ")</f>
        <v xml:space="preserve"> </v>
      </c>
      <c r="AK25" s="10" t="str">
        <f>IF(AND(connecteur!$A$1 = AK$1,connecteur!$B$1 =$A25), connecteur!$D$62," ")</f>
        <v xml:space="preserve"> </v>
      </c>
      <c r="AL25" s="10" t="str">
        <f>IF(AND(connecteur!$A$1 = AL$1,connecteur!$B$1 =$A25), connecteur!$D$62," ")</f>
        <v xml:space="preserve"> </v>
      </c>
      <c r="AM25" s="10" t="str">
        <f>IF(AND(connecteur!$A$1 = AM$1,connecteur!$B$1 =$A25), connecteur!$D$62," ")</f>
        <v xml:space="preserve"> </v>
      </c>
    </row>
    <row r="26" spans="1:39" ht="15.75" thickBot="1" x14ac:dyDescent="0.3">
      <c r="A26" s="8" t="s">
        <v>28</v>
      </c>
      <c r="B26" s="10" t="str">
        <f>IF(AND(connecteur!$A$1 = B$1,connecteur!$B$1 =$A26), connecteur!$D$62," ")</f>
        <v xml:space="preserve"> </v>
      </c>
      <c r="C26" s="10" t="str">
        <f>IF(AND(connecteur!$A$1 = C$1,connecteur!$B$1 =$A26), connecteur!$D$62," ")</f>
        <v xml:space="preserve"> </v>
      </c>
      <c r="D26" s="10" t="str">
        <f>IF(AND(connecteur!$A$1 = D$1,connecteur!$B$1 =$A26), connecteur!$D$62," ")</f>
        <v xml:space="preserve"> </v>
      </c>
      <c r="E26" s="10" t="str">
        <f>IF(AND(connecteur!$A$1 = E$1,connecteur!$B$1 =$A26), connecteur!$D$62," ")</f>
        <v xml:space="preserve"> </v>
      </c>
      <c r="F26" s="10" t="str">
        <f>IF(AND(connecteur!$A$1 = F$1,connecteur!$B$1 =$A26), connecteur!$D$62," ")</f>
        <v xml:space="preserve"> </v>
      </c>
      <c r="G26" s="10" t="str">
        <f>IF(AND(connecteur!$A$1 = G$1,connecteur!$B$1 =$A26), connecteur!$D$62," ")</f>
        <v xml:space="preserve"> </v>
      </c>
      <c r="H26" s="10" t="str">
        <f>IF(AND(connecteur!$A$1 = H$1,connecteur!$B$1 =$A26), connecteur!$D$62," ")</f>
        <v xml:space="preserve"> </v>
      </c>
      <c r="I26" s="10" t="str">
        <f>IF(AND(connecteur!$A$1 = I$1,connecteur!$B$1 =$A26), connecteur!$D$62," ")</f>
        <v xml:space="preserve"> </v>
      </c>
      <c r="J26" s="10" t="str">
        <f>IF(AND(connecteur!$A$1 = J$1,connecteur!$B$1 =$A26), connecteur!$D$62," ")</f>
        <v xml:space="preserve"> </v>
      </c>
      <c r="K26" s="10" t="str">
        <f>IF(AND(connecteur!$A$1 = K$1,connecteur!$B$1 =$A26), connecteur!$D$62," ")</f>
        <v xml:space="preserve"> </v>
      </c>
      <c r="L26" s="10" t="str">
        <f>IF(AND(connecteur!$A$1 = L$1,connecteur!$B$1 =$A26), connecteur!$D$62," ")</f>
        <v xml:space="preserve"> </v>
      </c>
      <c r="M26" s="10" t="str">
        <f>IF(AND(connecteur!$A$1 = M$1,connecteur!$B$1 =$A26), connecteur!$D$62," ")</f>
        <v xml:space="preserve"> </v>
      </c>
      <c r="N26" s="10" t="str">
        <f>IF(AND(connecteur!$A$1 = N$1,connecteur!$B$1 =$A26), connecteur!$D$62," ")</f>
        <v xml:space="preserve"> </v>
      </c>
      <c r="O26" s="10" t="str">
        <f>IF(AND(connecteur!$A$1 = O$1,connecteur!$B$1 =$A26), connecteur!$D$62," ")</f>
        <v xml:space="preserve"> </v>
      </c>
      <c r="P26" s="10" t="str">
        <f>IF(AND(connecteur!$A$1 = P$1,connecteur!$B$1 =$A26), connecteur!$D$62," ")</f>
        <v xml:space="preserve"> </v>
      </c>
      <c r="Q26" s="10" t="str">
        <f>IF(AND(connecteur!$A$1 = Q$1,connecteur!$B$1 =$A26), connecteur!$D$62," ")</f>
        <v xml:space="preserve"> </v>
      </c>
      <c r="R26" s="10" t="str">
        <f>IF(AND(connecteur!$A$1 = R$1,connecteur!$B$1 =$A26), connecteur!$D$62," ")</f>
        <v xml:space="preserve"> </v>
      </c>
      <c r="S26" s="10" t="str">
        <f>IF(AND(connecteur!$A$1 = S$1,connecteur!$B$1 =$A26), connecteur!$D$62," ")</f>
        <v xml:space="preserve"> </v>
      </c>
      <c r="T26" s="10" t="str">
        <f>IF(AND(connecteur!$A$1 = T$1,connecteur!$B$1 =$A26), connecteur!$D$62," ")</f>
        <v xml:space="preserve"> </v>
      </c>
      <c r="U26" s="10" t="str">
        <f>IF(AND(connecteur!$A$1 = U$1,connecteur!$B$1 =$A26), connecteur!$D$62," ")</f>
        <v xml:space="preserve"> </v>
      </c>
      <c r="V26" s="10" t="str">
        <f>IF(AND(connecteur!$A$1 = V$1,connecteur!$B$1 =$A26), connecteur!$D$62," ")</f>
        <v xml:space="preserve"> </v>
      </c>
      <c r="W26" s="10" t="str">
        <f>IF(AND(connecteur!$A$1 = W$1,connecteur!$B$1 =$A26), connecteur!$D$62," ")</f>
        <v xml:space="preserve"> </v>
      </c>
      <c r="X26" s="10" t="str">
        <f>IF(AND(connecteur!$A$1 = X$1,connecteur!$B$1 =$A26), connecteur!$D$62," ")</f>
        <v xml:space="preserve"> </v>
      </c>
      <c r="Y26" s="10" t="str">
        <f>IF(AND(connecteur!$A$1 = Y$1,connecteur!$B$1 =$A26), connecteur!$D$62," ")</f>
        <v xml:space="preserve"> </v>
      </c>
      <c r="Z26" s="10" t="str">
        <f>IF(AND(connecteur!$A$1 = Z$1,connecteur!$B$1 =$A26), connecteur!$D$62," ")</f>
        <v xml:space="preserve"> </v>
      </c>
      <c r="AA26" s="10" t="str">
        <f>IF(AND(connecteur!$A$1 = AA$1,connecteur!$B$1 =$A26), connecteur!$D$62," ")</f>
        <v xml:space="preserve"> </v>
      </c>
      <c r="AB26" s="10" t="str">
        <f>IF(AND(connecteur!$A$1 = AB$1,connecteur!$B$1 =$A26), connecteur!$D$62," ")</f>
        <v xml:space="preserve"> </v>
      </c>
      <c r="AC26" s="10" t="str">
        <f>IF(AND(connecteur!$A$1 = AC$1,connecteur!$B$1 =$A26), connecteur!$D$62," ")</f>
        <v xml:space="preserve"> </v>
      </c>
      <c r="AD26" s="10" t="str">
        <f>IF(AND(connecteur!$A$1 = AD$1,connecteur!$B$1 =$A26), connecteur!$D$62," ")</f>
        <v xml:space="preserve"> </v>
      </c>
      <c r="AE26" s="10" t="str">
        <f>IF(AND(connecteur!$A$1 = AE$1,connecteur!$B$1 =$A26), connecteur!$D$62," ")</f>
        <v xml:space="preserve"> </v>
      </c>
      <c r="AF26" s="10" t="str">
        <f>IF(AND(connecteur!$A$1 = AF$1,connecteur!$B$1 =$A26), connecteur!$D$62," ")</f>
        <v xml:space="preserve"> </v>
      </c>
      <c r="AG26" s="10" t="str">
        <f>IF(AND(connecteur!$A$1 = AG$1,connecteur!$B$1 =$A26), connecteur!$D$62," ")</f>
        <v xml:space="preserve"> </v>
      </c>
      <c r="AH26" s="10" t="str">
        <f>IF(AND(connecteur!$A$1 = AH$1,connecteur!$B$1 =$A26), connecteur!$D$62," ")</f>
        <v xml:space="preserve"> </v>
      </c>
      <c r="AI26" s="10" t="str">
        <f>IF(AND(connecteur!$A$1 = AI$1,connecteur!$B$1 =$A26), connecteur!$D$62," ")</f>
        <v xml:space="preserve"> </v>
      </c>
      <c r="AJ26" s="10" t="str">
        <f>IF(AND(connecteur!$A$1 = AJ$1,connecteur!$B$1 =$A26), connecteur!$D$62," ")</f>
        <v xml:space="preserve"> </v>
      </c>
      <c r="AK26" s="10" t="str">
        <f>IF(AND(connecteur!$A$1 = AK$1,connecteur!$B$1 =$A26), connecteur!$D$62," ")</f>
        <v xml:space="preserve"> </v>
      </c>
      <c r="AL26" s="10" t="str">
        <f>IF(AND(connecteur!$A$1 = AL$1,connecteur!$B$1 =$A26), connecteur!$D$62," ")</f>
        <v xml:space="preserve"> </v>
      </c>
      <c r="AM26" s="10" t="str">
        <f>IF(AND(connecteur!$A$1 = AM$1,connecteur!$B$1 =$A26), connecteur!$D$62," ")</f>
        <v xml:space="preserve"> </v>
      </c>
    </row>
    <row r="27" spans="1:39" ht="15.75" thickBot="1" x14ac:dyDescent="0.3">
      <c r="A27" s="8" t="s">
        <v>29</v>
      </c>
      <c r="B27" s="10" t="str">
        <f>IF(AND(connecteur!$A$1 = B$1,connecteur!$B$1 =$A27), connecteur!$D$62," ")</f>
        <v xml:space="preserve"> </v>
      </c>
      <c r="C27" s="10" t="str">
        <f>IF(AND(connecteur!$A$1 = C$1,connecteur!$B$1 =$A27), connecteur!$D$62," ")</f>
        <v xml:space="preserve"> </v>
      </c>
      <c r="D27" s="10" t="str">
        <f>IF(AND(connecteur!$A$1 = D$1,connecteur!$B$1 =$A27), connecteur!$D$62," ")</f>
        <v xml:space="preserve"> </v>
      </c>
      <c r="E27" s="10" t="str">
        <f>IF(AND(connecteur!$A$1 = E$1,connecteur!$B$1 =$A27), connecteur!$D$62," ")</f>
        <v xml:space="preserve"> </v>
      </c>
      <c r="F27" s="10" t="str">
        <f>IF(AND(connecteur!$A$1 = F$1,connecteur!$B$1 =$A27), connecteur!$D$62," ")</f>
        <v xml:space="preserve"> </v>
      </c>
      <c r="G27" s="10" t="str">
        <f>IF(AND(connecteur!$A$1 = G$1,connecteur!$B$1 =$A27), connecteur!$D$62," ")</f>
        <v xml:space="preserve"> </v>
      </c>
      <c r="H27" s="10" t="str">
        <f>IF(AND(connecteur!$A$1 = H$1,connecteur!$B$1 =$A27), connecteur!$D$62," ")</f>
        <v xml:space="preserve"> </v>
      </c>
      <c r="I27" s="10" t="str">
        <f>IF(AND(connecteur!$A$1 = I$1,connecteur!$B$1 =$A27), connecteur!$D$62," ")</f>
        <v xml:space="preserve"> </v>
      </c>
      <c r="J27" s="10" t="str">
        <f>IF(AND(connecteur!$A$1 = J$1,connecteur!$B$1 =$A27), connecteur!$D$62," ")</f>
        <v xml:space="preserve"> </v>
      </c>
      <c r="K27" s="10" t="str">
        <f>IF(AND(connecteur!$A$1 = K$1,connecteur!$B$1 =$A27), connecteur!$D$62," ")</f>
        <v xml:space="preserve"> </v>
      </c>
      <c r="L27" s="10" t="str">
        <f>IF(AND(connecteur!$A$1 = L$1,connecteur!$B$1 =$A27), connecteur!$D$62," ")</f>
        <v xml:space="preserve"> </v>
      </c>
      <c r="M27" s="10" t="str">
        <f>IF(AND(connecteur!$A$1 = M$1,connecteur!$B$1 =$A27), connecteur!$D$62," ")</f>
        <v xml:space="preserve"> </v>
      </c>
      <c r="N27" s="10" t="str">
        <f>IF(AND(connecteur!$A$1 = N$1,connecteur!$B$1 =$A27), connecteur!$D$62," ")</f>
        <v xml:space="preserve"> </v>
      </c>
      <c r="O27" s="10" t="str">
        <f>IF(AND(connecteur!$A$1 = O$1,connecteur!$B$1 =$A27), connecteur!$D$62," ")</f>
        <v xml:space="preserve"> </v>
      </c>
      <c r="P27" s="10" t="str">
        <f>IF(AND(connecteur!$A$1 = P$1,connecteur!$B$1 =$A27), connecteur!$D$62," ")</f>
        <v xml:space="preserve"> </v>
      </c>
      <c r="Q27" s="10" t="str">
        <f>IF(AND(connecteur!$A$1 = Q$1,connecteur!$B$1 =$A27), connecteur!$D$62," ")</f>
        <v xml:space="preserve"> </v>
      </c>
      <c r="R27" s="10" t="str">
        <f>IF(AND(connecteur!$A$1 = R$1,connecteur!$B$1 =$A27), connecteur!$D$62," ")</f>
        <v xml:space="preserve"> </v>
      </c>
      <c r="S27" s="10" t="str">
        <f>IF(AND(connecteur!$A$1 = S$1,connecteur!$B$1 =$A27), connecteur!$D$62," ")</f>
        <v xml:space="preserve"> </v>
      </c>
      <c r="T27" s="10" t="str">
        <f>IF(AND(connecteur!$A$1 = T$1,connecteur!$B$1 =$A27), connecteur!$D$62," ")</f>
        <v xml:space="preserve"> </v>
      </c>
      <c r="U27" s="10" t="str">
        <f>IF(AND(connecteur!$A$1 = U$1,connecteur!$B$1 =$A27), connecteur!$D$62," ")</f>
        <v xml:space="preserve"> </v>
      </c>
      <c r="V27" s="10" t="str">
        <f>IF(AND(connecteur!$A$1 = V$1,connecteur!$B$1 =$A27), connecteur!$D$62," ")</f>
        <v xml:space="preserve"> </v>
      </c>
      <c r="W27" s="10" t="str">
        <f>IF(AND(connecteur!$A$1 = W$1,connecteur!$B$1 =$A27), connecteur!$D$62," ")</f>
        <v xml:space="preserve"> </v>
      </c>
      <c r="X27" s="10" t="str">
        <f>IF(AND(connecteur!$A$1 = X$1,connecteur!$B$1 =$A27), connecteur!$D$62," ")</f>
        <v xml:space="preserve"> </v>
      </c>
      <c r="Y27" s="10" t="str">
        <f>IF(AND(connecteur!$A$1 = Y$1,connecteur!$B$1 =$A27), connecteur!$D$62," ")</f>
        <v xml:space="preserve"> </v>
      </c>
      <c r="Z27" s="10" t="str">
        <f>IF(AND(connecteur!$A$1 = Z$1,connecteur!$B$1 =$A27), connecteur!$D$62," ")</f>
        <v xml:space="preserve"> </v>
      </c>
      <c r="AA27" s="10" t="str">
        <f>IF(AND(connecteur!$A$1 = AA$1,connecteur!$B$1 =$A27), connecteur!$D$62," ")</f>
        <v xml:space="preserve"> </v>
      </c>
      <c r="AB27" s="10" t="str">
        <f>IF(AND(connecteur!$A$1 = AB$1,connecteur!$B$1 =$A27), connecteur!$D$62," ")</f>
        <v xml:space="preserve"> </v>
      </c>
      <c r="AC27" s="10" t="str">
        <f>IF(AND(connecteur!$A$1 = AC$1,connecteur!$B$1 =$A27), connecteur!$D$62," ")</f>
        <v xml:space="preserve"> </v>
      </c>
      <c r="AD27" s="10" t="str">
        <f>IF(AND(connecteur!$A$1 = AD$1,connecteur!$B$1 =$A27), connecteur!$D$62," ")</f>
        <v xml:space="preserve"> </v>
      </c>
      <c r="AE27" s="10" t="str">
        <f>IF(AND(connecteur!$A$1 = AE$1,connecteur!$B$1 =$A27), connecteur!$D$62," ")</f>
        <v xml:space="preserve"> </v>
      </c>
      <c r="AF27" s="10" t="str">
        <f>IF(AND(connecteur!$A$1 = AF$1,connecteur!$B$1 =$A27), connecteur!$D$62," ")</f>
        <v xml:space="preserve"> </v>
      </c>
      <c r="AG27" s="10" t="str">
        <f>IF(AND(connecteur!$A$1 = AG$1,connecteur!$B$1 =$A27), connecteur!$D$62," ")</f>
        <v xml:space="preserve"> </v>
      </c>
      <c r="AH27" s="10" t="str">
        <f>IF(AND(connecteur!$A$1 = AH$1,connecteur!$B$1 =$A27), connecteur!$D$62," ")</f>
        <v xml:space="preserve"> </v>
      </c>
      <c r="AI27" s="10" t="str">
        <f>IF(AND(connecteur!$A$1 = AI$1,connecteur!$B$1 =$A27), connecteur!$D$62," ")</f>
        <v xml:space="preserve"> </v>
      </c>
      <c r="AJ27" s="10" t="str">
        <f>IF(AND(connecteur!$A$1 = AJ$1,connecteur!$B$1 =$A27), connecteur!$D$62," ")</f>
        <v xml:space="preserve"> </v>
      </c>
      <c r="AK27" s="10" t="str">
        <f>IF(AND(connecteur!$A$1 = AK$1,connecteur!$B$1 =$A27), connecteur!$D$62," ")</f>
        <v xml:space="preserve"> </v>
      </c>
      <c r="AL27" s="10" t="str">
        <f>IF(AND(connecteur!$A$1 = AL$1,connecteur!$B$1 =$A27), connecteur!$D$62," ")</f>
        <v xml:space="preserve"> </v>
      </c>
      <c r="AM27" s="10" t="str">
        <f>IF(AND(connecteur!$A$1 = AM$1,connecteur!$B$1 =$A27), connecteur!$D$62," ")</f>
        <v xml:space="preserve"> </v>
      </c>
    </row>
    <row r="28" spans="1:39" ht="15.75" thickBot="1" x14ac:dyDescent="0.3">
      <c r="A28" s="8" t="s">
        <v>30</v>
      </c>
      <c r="B28" s="10" t="str">
        <f>IF(AND(connecteur!$A$1 = B$1,connecteur!$B$1 =$A28), connecteur!$D$62," ")</f>
        <v xml:space="preserve"> </v>
      </c>
      <c r="C28" s="10" t="str">
        <f>IF(AND(connecteur!$A$1 = C$1,connecteur!$B$1 =$A28), connecteur!$D$62," ")</f>
        <v xml:space="preserve"> </v>
      </c>
      <c r="D28" s="10" t="str">
        <f>IF(AND(connecteur!$A$1 = D$1,connecteur!$B$1 =$A28), connecteur!$D$62," ")</f>
        <v xml:space="preserve"> </v>
      </c>
      <c r="E28" s="10" t="str">
        <f>IF(AND(connecteur!$A$1 = E$1,connecteur!$B$1 =$A28), connecteur!$D$62," ")</f>
        <v xml:space="preserve"> </v>
      </c>
      <c r="F28" s="10" t="str">
        <f>IF(AND(connecteur!$A$1 = F$1,connecteur!$B$1 =$A28), connecteur!$D$62," ")</f>
        <v xml:space="preserve"> </v>
      </c>
      <c r="G28" s="10" t="str">
        <f>IF(AND(connecteur!$A$1 = G$1,connecteur!$B$1 =$A28), connecteur!$D$62," ")</f>
        <v xml:space="preserve"> </v>
      </c>
      <c r="H28" s="10" t="str">
        <f>IF(AND(connecteur!$A$1 = H$1,connecteur!$B$1 =$A28), connecteur!$D$62," ")</f>
        <v xml:space="preserve"> </v>
      </c>
      <c r="I28" s="10" t="str">
        <f>IF(AND(connecteur!$A$1 = I$1,connecteur!$B$1 =$A28), connecteur!$D$62," ")</f>
        <v xml:space="preserve"> </v>
      </c>
      <c r="J28" s="10" t="str">
        <f>IF(AND(connecteur!$A$1 = J$1,connecteur!$B$1 =$A28), connecteur!$D$62," ")</f>
        <v xml:space="preserve"> </v>
      </c>
      <c r="K28" s="10" t="str">
        <f>IF(AND(connecteur!$A$1 = K$1,connecteur!$B$1 =$A28), connecteur!$D$62," ")</f>
        <v xml:space="preserve"> </v>
      </c>
      <c r="L28" s="10" t="str">
        <f>IF(AND(connecteur!$A$1 = L$1,connecteur!$B$1 =$A28), connecteur!$D$62," ")</f>
        <v xml:space="preserve"> </v>
      </c>
      <c r="M28" s="10" t="str">
        <f>IF(AND(connecteur!$A$1 = M$1,connecteur!$B$1 =$A28), connecteur!$D$62," ")</f>
        <v xml:space="preserve"> </v>
      </c>
      <c r="N28" s="10" t="str">
        <f>IF(AND(connecteur!$A$1 = N$1,connecteur!$B$1 =$A28), connecteur!$D$62," ")</f>
        <v xml:space="preserve"> </v>
      </c>
      <c r="O28" s="10" t="str">
        <f>IF(AND(connecteur!$A$1 = O$1,connecteur!$B$1 =$A28), connecteur!$D$62," ")</f>
        <v xml:space="preserve"> </v>
      </c>
      <c r="P28" s="10" t="str">
        <f>IF(AND(connecteur!$A$1 = P$1,connecteur!$B$1 =$A28), connecteur!$D$62," ")</f>
        <v xml:space="preserve"> </v>
      </c>
      <c r="Q28" s="10" t="str">
        <f>IF(AND(connecteur!$A$1 = Q$1,connecteur!$B$1 =$A28), connecteur!$D$62," ")</f>
        <v xml:space="preserve"> </v>
      </c>
      <c r="R28" s="10" t="str">
        <f>IF(AND(connecteur!$A$1 = R$1,connecteur!$B$1 =$A28), connecteur!$D$62," ")</f>
        <v xml:space="preserve"> </v>
      </c>
      <c r="S28" s="10" t="str">
        <f>IF(AND(connecteur!$A$1 = S$1,connecteur!$B$1 =$A28), connecteur!$D$62," ")</f>
        <v xml:space="preserve"> </v>
      </c>
      <c r="T28" s="10" t="str">
        <f>IF(AND(connecteur!$A$1 = T$1,connecteur!$B$1 =$A28), connecteur!$D$62," ")</f>
        <v xml:space="preserve"> </v>
      </c>
      <c r="U28" s="10" t="str">
        <f>IF(AND(connecteur!$A$1 = U$1,connecteur!$B$1 =$A28), connecteur!$D$62," ")</f>
        <v xml:space="preserve"> </v>
      </c>
      <c r="V28" s="10" t="str">
        <f>IF(AND(connecteur!$A$1 = V$1,connecteur!$B$1 =$A28), connecteur!$D$62," ")</f>
        <v xml:space="preserve"> </v>
      </c>
      <c r="W28" s="10" t="str">
        <f>IF(AND(connecteur!$A$1 = W$1,connecteur!$B$1 =$A28), connecteur!$D$62," ")</f>
        <v xml:space="preserve"> </v>
      </c>
      <c r="X28" s="10" t="str">
        <f>IF(AND(connecteur!$A$1 = X$1,connecteur!$B$1 =$A28), connecteur!$D$62," ")</f>
        <v xml:space="preserve"> </v>
      </c>
      <c r="Y28" s="10" t="str">
        <f>IF(AND(connecteur!$A$1 = Y$1,connecteur!$B$1 =$A28), connecteur!$D$62," ")</f>
        <v xml:space="preserve"> </v>
      </c>
      <c r="Z28" s="10" t="str">
        <f>IF(AND(connecteur!$A$1 = Z$1,connecteur!$B$1 =$A28), connecteur!$D$62," ")</f>
        <v xml:space="preserve"> </v>
      </c>
      <c r="AA28" s="10" t="str">
        <f>IF(AND(connecteur!$A$1 = AA$1,connecteur!$B$1 =$A28), connecteur!$D$62," ")</f>
        <v xml:space="preserve"> </v>
      </c>
      <c r="AB28" s="10" t="str">
        <f>IF(AND(connecteur!$A$1 = AB$1,connecteur!$B$1 =$A28), connecteur!$D$62," ")</f>
        <v xml:space="preserve"> </v>
      </c>
      <c r="AC28" s="10" t="str">
        <f>IF(AND(connecteur!$A$1 = AC$1,connecteur!$B$1 =$A28), connecteur!$D$62," ")</f>
        <v xml:space="preserve"> </v>
      </c>
      <c r="AD28" s="10" t="str">
        <f>IF(AND(connecteur!$A$1 = AD$1,connecteur!$B$1 =$A28), connecteur!$D$62," ")</f>
        <v xml:space="preserve"> </v>
      </c>
      <c r="AE28" s="10" t="str">
        <f>IF(AND(connecteur!$A$1 = AE$1,connecteur!$B$1 =$A28), connecteur!$D$62," ")</f>
        <v xml:space="preserve"> </v>
      </c>
      <c r="AF28" s="10" t="str">
        <f>IF(AND(connecteur!$A$1 = AF$1,connecteur!$B$1 =$A28), connecteur!$D$62," ")</f>
        <v xml:space="preserve"> </v>
      </c>
      <c r="AG28" s="10" t="str">
        <f>IF(AND(connecteur!$A$1 = AG$1,connecteur!$B$1 =$A28), connecteur!$D$62," ")</f>
        <v xml:space="preserve"> </v>
      </c>
      <c r="AH28" s="10" t="str">
        <f>IF(AND(connecteur!$A$1 = AH$1,connecteur!$B$1 =$A28), connecteur!$D$62," ")</f>
        <v xml:space="preserve"> </v>
      </c>
      <c r="AI28" s="10" t="str">
        <f>IF(AND(connecteur!$A$1 = AI$1,connecteur!$B$1 =$A28), connecteur!$D$62," ")</f>
        <v xml:space="preserve"> </v>
      </c>
      <c r="AJ28" s="10" t="str">
        <f>IF(AND(connecteur!$A$1 = AJ$1,connecteur!$B$1 =$A28), connecteur!$D$62," ")</f>
        <v xml:space="preserve"> </v>
      </c>
      <c r="AK28" s="10" t="str">
        <f>IF(AND(connecteur!$A$1 = AK$1,connecteur!$B$1 =$A28), connecteur!$D$62," ")</f>
        <v xml:space="preserve"> </v>
      </c>
      <c r="AL28" s="10" t="str">
        <f>IF(AND(connecteur!$A$1 = AL$1,connecteur!$B$1 =$A28), connecteur!$D$62," ")</f>
        <v xml:space="preserve"> </v>
      </c>
      <c r="AM28" s="10" t="str">
        <f>IF(AND(connecteur!$A$1 = AM$1,connecteur!$B$1 =$A28), connecteur!$D$62," ")</f>
        <v xml:space="preserve"> </v>
      </c>
    </row>
    <row r="29" spans="1:39" ht="15.75" thickBot="1" x14ac:dyDescent="0.3">
      <c r="A29" s="8" t="s">
        <v>31</v>
      </c>
      <c r="B29" s="10" t="str">
        <f>IF(AND(connecteur!$A$1 = B$1,connecteur!$B$1 =$A29), connecteur!$D$62," ")</f>
        <v xml:space="preserve"> </v>
      </c>
      <c r="C29" s="10" t="str">
        <f>IF(AND(connecteur!$A$1 = C$1,connecteur!$B$1 =$A29), connecteur!$D$62," ")</f>
        <v xml:space="preserve"> </v>
      </c>
      <c r="D29" s="10" t="str">
        <f>IF(AND(connecteur!$A$1 = D$1,connecteur!$B$1 =$A29), connecteur!$D$62," ")</f>
        <v xml:space="preserve"> </v>
      </c>
      <c r="E29" s="10" t="str">
        <f>IF(AND(connecteur!$A$1 = E$1,connecteur!$B$1 =$A29), connecteur!$D$62," ")</f>
        <v xml:space="preserve"> </v>
      </c>
      <c r="F29" s="10" t="str">
        <f>IF(AND(connecteur!$A$1 = F$1,connecteur!$B$1 =$A29), connecteur!$D$62," ")</f>
        <v xml:space="preserve"> </v>
      </c>
      <c r="G29" s="10" t="str">
        <f>IF(AND(connecteur!$A$1 = G$1,connecteur!$B$1 =$A29), connecteur!$D$62," ")</f>
        <v xml:space="preserve"> </v>
      </c>
      <c r="H29" s="10" t="str">
        <f>IF(AND(connecteur!$A$1 = H$1,connecteur!$B$1 =$A29), connecteur!$D$62," ")</f>
        <v xml:space="preserve"> </v>
      </c>
      <c r="I29" s="10" t="str">
        <f>IF(AND(connecteur!$A$1 = I$1,connecteur!$B$1 =$A29), connecteur!$D$62," ")</f>
        <v xml:space="preserve"> </v>
      </c>
      <c r="J29" s="10" t="str">
        <f>IF(AND(connecteur!$A$1 = J$1,connecteur!$B$1 =$A29), connecteur!$D$62," ")</f>
        <v xml:space="preserve"> </v>
      </c>
      <c r="K29" s="10" t="str">
        <f>IF(AND(connecteur!$A$1 = K$1,connecteur!$B$1 =$A29), connecteur!$D$62," ")</f>
        <v xml:space="preserve"> </v>
      </c>
      <c r="L29" s="10" t="str">
        <f>IF(AND(connecteur!$A$1 = L$1,connecteur!$B$1 =$A29), connecteur!$D$62," ")</f>
        <v xml:space="preserve"> </v>
      </c>
      <c r="M29" s="10" t="str">
        <f>IF(AND(connecteur!$A$1 = M$1,connecteur!$B$1 =$A29), connecteur!$D$62," ")</f>
        <v xml:space="preserve"> </v>
      </c>
      <c r="N29" s="10" t="str">
        <f>IF(AND(connecteur!$A$1 = N$1,connecteur!$B$1 =$A29), connecteur!$D$62," ")</f>
        <v xml:space="preserve"> </v>
      </c>
      <c r="O29" s="10" t="str">
        <f>IF(AND(connecteur!$A$1 = O$1,connecteur!$B$1 =$A29), connecteur!$D$62," ")</f>
        <v xml:space="preserve"> </v>
      </c>
      <c r="P29" s="10" t="str">
        <f>IF(AND(connecteur!$A$1 = P$1,connecteur!$B$1 =$A29), connecteur!$D$62," ")</f>
        <v xml:space="preserve"> </v>
      </c>
      <c r="Q29" s="10" t="str">
        <f>IF(AND(connecteur!$A$1 = Q$1,connecteur!$B$1 =$A29), connecteur!$D$62," ")</f>
        <v xml:space="preserve"> </v>
      </c>
      <c r="R29" s="10" t="str">
        <f>IF(AND(connecteur!$A$1 = R$1,connecteur!$B$1 =$A29), connecteur!$D$62," ")</f>
        <v xml:space="preserve"> </v>
      </c>
      <c r="S29" s="10" t="str">
        <f>IF(AND(connecteur!$A$1 = S$1,connecteur!$B$1 =$A29), connecteur!$D$62," ")</f>
        <v xml:space="preserve"> </v>
      </c>
      <c r="T29" s="10" t="str">
        <f>IF(AND(connecteur!$A$1 = T$1,connecteur!$B$1 =$A29), connecteur!$D$62," ")</f>
        <v xml:space="preserve"> </v>
      </c>
      <c r="U29" s="10" t="str">
        <f>IF(AND(connecteur!$A$1 = U$1,connecteur!$B$1 =$A29), connecteur!$D$62," ")</f>
        <v xml:space="preserve"> </v>
      </c>
      <c r="V29" s="10" t="str">
        <f>IF(AND(connecteur!$A$1 = V$1,connecteur!$B$1 =$A29), connecteur!$D$62," ")</f>
        <v xml:space="preserve"> </v>
      </c>
      <c r="W29" s="10" t="str">
        <f>IF(AND(connecteur!$A$1 = W$1,connecteur!$B$1 =$A29), connecteur!$D$62," ")</f>
        <v xml:space="preserve"> </v>
      </c>
      <c r="X29" s="10" t="str">
        <f>IF(AND(connecteur!$A$1 = X$1,connecteur!$B$1 =$A29), connecteur!$D$62," ")</f>
        <v xml:space="preserve"> </v>
      </c>
      <c r="Y29" s="10" t="str">
        <f>IF(AND(connecteur!$A$1 = Y$1,connecteur!$B$1 =$A29), connecteur!$D$62," ")</f>
        <v xml:space="preserve"> </v>
      </c>
      <c r="Z29" s="10" t="str">
        <f>IF(AND(connecteur!$A$1 = Z$1,connecteur!$B$1 =$A29), connecteur!$D$62," ")</f>
        <v xml:space="preserve"> </v>
      </c>
      <c r="AA29" s="10" t="str">
        <f>IF(AND(connecteur!$A$1 = AA$1,connecteur!$B$1 =$A29), connecteur!$D$62," ")</f>
        <v xml:space="preserve"> </v>
      </c>
      <c r="AB29" s="10" t="str">
        <f>IF(AND(connecteur!$A$1 = AB$1,connecteur!$B$1 =$A29), connecteur!$D$62," ")</f>
        <v xml:space="preserve"> </v>
      </c>
      <c r="AC29" s="10" t="str">
        <f>IF(AND(connecteur!$A$1 = AC$1,connecteur!$B$1 =$A29), connecteur!$D$62," ")</f>
        <v xml:space="preserve"> </v>
      </c>
      <c r="AD29" s="10" t="str">
        <f>IF(AND(connecteur!$A$1 = AD$1,connecteur!$B$1 =$A29), connecteur!$D$62," ")</f>
        <v xml:space="preserve"> </v>
      </c>
      <c r="AE29" s="10" t="str">
        <f>IF(AND(connecteur!$A$1 = AE$1,connecteur!$B$1 =$A29), connecteur!$D$62," ")</f>
        <v xml:space="preserve"> </v>
      </c>
      <c r="AF29" s="10" t="str">
        <f>IF(AND(connecteur!$A$1 = AF$1,connecteur!$B$1 =$A29), connecteur!$D$62," ")</f>
        <v xml:space="preserve"> </v>
      </c>
      <c r="AG29" s="10" t="str">
        <f>IF(AND(connecteur!$A$1 = AG$1,connecteur!$B$1 =$A29), connecteur!$D$62," ")</f>
        <v xml:space="preserve"> </v>
      </c>
      <c r="AH29" s="10" t="str">
        <f>IF(AND(connecteur!$A$1 = AH$1,connecteur!$B$1 =$A29), connecteur!$D$62," ")</f>
        <v xml:space="preserve"> </v>
      </c>
      <c r="AI29" s="10" t="str">
        <f>IF(AND(connecteur!$A$1 = AI$1,connecteur!$B$1 =$A29), connecteur!$D$62," ")</f>
        <v xml:space="preserve"> </v>
      </c>
      <c r="AJ29" s="10" t="str">
        <f>IF(AND(connecteur!$A$1 = AJ$1,connecteur!$B$1 =$A29), connecteur!$D$62," ")</f>
        <v xml:space="preserve"> </v>
      </c>
      <c r="AK29" s="10" t="str">
        <f>IF(AND(connecteur!$A$1 = AK$1,connecteur!$B$1 =$A29), connecteur!$D$62," ")</f>
        <v xml:space="preserve"> </v>
      </c>
      <c r="AL29" s="10" t="str">
        <f>IF(AND(connecteur!$A$1 = AL$1,connecteur!$B$1 =$A29), connecteur!$D$62," ")</f>
        <v xml:space="preserve"> </v>
      </c>
      <c r="AM29" s="10" t="str">
        <f>IF(AND(connecteur!$A$1 = AM$1,connecteur!$B$1 =$A29), connecteur!$D$62," ")</f>
        <v xml:space="preserve"> </v>
      </c>
    </row>
    <row r="30" spans="1:39" ht="15.75" thickBot="1" x14ac:dyDescent="0.3">
      <c r="A30" s="8" t="s">
        <v>32</v>
      </c>
      <c r="B30" s="10" t="str">
        <f>IF(AND(connecteur!$A$1 = B$1,connecteur!$B$1 =$A30), connecteur!$D$62," ")</f>
        <v xml:space="preserve"> </v>
      </c>
      <c r="C30" s="10" t="str">
        <f>IF(AND(connecteur!$A$1 = C$1,connecteur!$B$1 =$A30), connecteur!$D$62," ")</f>
        <v xml:space="preserve"> </v>
      </c>
      <c r="D30" s="10" t="str">
        <f>IF(AND(connecteur!$A$1 = D$1,connecteur!$B$1 =$A30), connecteur!$D$62," ")</f>
        <v xml:space="preserve"> </v>
      </c>
      <c r="E30" s="10" t="str">
        <f>IF(AND(connecteur!$A$1 = E$1,connecteur!$B$1 =$A30), connecteur!$D$62," ")</f>
        <v xml:space="preserve"> </v>
      </c>
      <c r="F30" s="10" t="str">
        <f>IF(AND(connecteur!$A$1 = F$1,connecteur!$B$1 =$A30), connecteur!$D$62," ")</f>
        <v xml:space="preserve"> </v>
      </c>
      <c r="G30" s="10" t="str">
        <f>IF(AND(connecteur!$A$1 = G$1,connecteur!$B$1 =$A30), connecteur!$D$62," ")</f>
        <v xml:space="preserve"> </v>
      </c>
      <c r="H30" s="10" t="str">
        <f>IF(AND(connecteur!$A$1 = H$1,connecteur!$B$1 =$A30), connecteur!$D$62," ")</f>
        <v xml:space="preserve"> </v>
      </c>
      <c r="I30" s="10" t="str">
        <f>IF(AND(connecteur!$A$1 = I$1,connecteur!$B$1 =$A30), connecteur!$D$62," ")</f>
        <v xml:space="preserve"> </v>
      </c>
      <c r="J30" s="10" t="str">
        <f>IF(AND(connecteur!$A$1 = J$1,connecteur!$B$1 =$A30), connecteur!$D$62," ")</f>
        <v xml:space="preserve"> </v>
      </c>
      <c r="K30" s="10" t="str">
        <f>IF(AND(connecteur!$A$1 = K$1,connecteur!$B$1 =$A30), connecteur!$D$62," ")</f>
        <v xml:space="preserve"> </v>
      </c>
      <c r="L30" s="10" t="str">
        <f>IF(AND(connecteur!$A$1 = L$1,connecteur!$B$1 =$A30), connecteur!$D$62," ")</f>
        <v xml:space="preserve"> </v>
      </c>
      <c r="M30" s="10" t="str">
        <f>IF(AND(connecteur!$A$1 = M$1,connecteur!$B$1 =$A30), connecteur!$D$62," ")</f>
        <v xml:space="preserve"> </v>
      </c>
      <c r="N30" s="10" t="str">
        <f>IF(AND(connecteur!$A$1 = N$1,connecteur!$B$1 =$A30), connecteur!$D$62," ")</f>
        <v xml:space="preserve"> </v>
      </c>
      <c r="O30" s="10" t="str">
        <f>IF(AND(connecteur!$A$1 = O$1,connecteur!$B$1 =$A30), connecteur!$D$62," ")</f>
        <v xml:space="preserve"> </v>
      </c>
      <c r="P30" s="10" t="str">
        <f>IF(AND(connecteur!$A$1 = P$1,connecteur!$B$1 =$A30), connecteur!$D$62," ")</f>
        <v xml:space="preserve"> </v>
      </c>
      <c r="Q30" s="10" t="str">
        <f>IF(AND(connecteur!$A$1 = Q$1,connecteur!$B$1 =$A30), connecteur!$D$62," ")</f>
        <v xml:space="preserve"> </v>
      </c>
      <c r="R30" s="10" t="str">
        <f>IF(AND(connecteur!$A$1 = R$1,connecteur!$B$1 =$A30), connecteur!$D$62," ")</f>
        <v xml:space="preserve"> </v>
      </c>
      <c r="S30" s="10" t="str">
        <f>IF(AND(connecteur!$A$1 = S$1,connecteur!$B$1 =$A30), connecteur!$D$62," ")</f>
        <v xml:space="preserve"> </v>
      </c>
      <c r="T30" s="10" t="str">
        <f>IF(AND(connecteur!$A$1 = T$1,connecteur!$B$1 =$A30), connecteur!$D$62," ")</f>
        <v xml:space="preserve"> </v>
      </c>
      <c r="U30" s="10" t="str">
        <f>IF(AND(connecteur!$A$1 = U$1,connecteur!$B$1 =$A30), connecteur!$D$62," ")</f>
        <v xml:space="preserve"> </v>
      </c>
      <c r="V30" s="10" t="str">
        <f>IF(AND(connecteur!$A$1 = V$1,connecteur!$B$1 =$A30), connecteur!$D$62," ")</f>
        <v xml:space="preserve"> </v>
      </c>
      <c r="W30" s="10" t="str">
        <f>IF(AND(connecteur!$A$1 = W$1,connecteur!$B$1 =$A30), connecteur!$D$62," ")</f>
        <v xml:space="preserve"> </v>
      </c>
      <c r="X30" s="10" t="str">
        <f>IF(AND(connecteur!$A$1 = X$1,connecteur!$B$1 =$A30), connecteur!$D$62," ")</f>
        <v xml:space="preserve"> </v>
      </c>
      <c r="Y30" s="10" t="str">
        <f>IF(AND(connecteur!$A$1 = Y$1,connecteur!$B$1 =$A30), connecteur!$D$62," ")</f>
        <v xml:space="preserve"> </v>
      </c>
      <c r="Z30" s="10" t="str">
        <f>IF(AND(connecteur!$A$1 = Z$1,connecteur!$B$1 =$A30), connecteur!$D$62," ")</f>
        <v xml:space="preserve"> </v>
      </c>
      <c r="AA30" s="10" t="str">
        <f>IF(AND(connecteur!$A$1 = AA$1,connecteur!$B$1 =$A30), connecteur!$D$62," ")</f>
        <v xml:space="preserve"> </v>
      </c>
      <c r="AB30" s="10" t="str">
        <f>IF(AND(connecteur!$A$1 = AB$1,connecteur!$B$1 =$A30), connecteur!$D$62," ")</f>
        <v xml:space="preserve"> </v>
      </c>
      <c r="AC30" s="10" t="str">
        <f>IF(AND(connecteur!$A$1 = AC$1,connecteur!$B$1 =$A30), connecteur!$D$62," ")</f>
        <v xml:space="preserve"> </v>
      </c>
      <c r="AD30" s="10" t="str">
        <f>IF(AND(connecteur!$A$1 = AD$1,connecteur!$B$1 =$A30), connecteur!$D$62," ")</f>
        <v xml:space="preserve"> </v>
      </c>
      <c r="AE30" s="10" t="str">
        <f>IF(AND(connecteur!$A$1 = AE$1,connecteur!$B$1 =$A30), connecteur!$D$62," ")</f>
        <v xml:space="preserve"> </v>
      </c>
      <c r="AF30" s="10" t="str">
        <f>IF(AND(connecteur!$A$1 = AF$1,connecteur!$B$1 =$A30), connecteur!$D$62," ")</f>
        <v xml:space="preserve"> </v>
      </c>
      <c r="AG30" s="10" t="str">
        <f>IF(AND(connecteur!$A$1 = AG$1,connecteur!$B$1 =$A30), connecteur!$D$62," ")</f>
        <v xml:space="preserve"> </v>
      </c>
      <c r="AH30" s="10" t="str">
        <f>IF(AND(connecteur!$A$1 = AH$1,connecteur!$B$1 =$A30), connecteur!$D$62," ")</f>
        <v xml:space="preserve"> </v>
      </c>
      <c r="AI30" s="10" t="str">
        <f>IF(AND(connecteur!$A$1 = AI$1,connecteur!$B$1 =$A30), connecteur!$D$62," ")</f>
        <v xml:space="preserve"> </v>
      </c>
      <c r="AJ30" s="10" t="str">
        <f>IF(AND(connecteur!$A$1 = AJ$1,connecteur!$B$1 =$A30), connecteur!$D$62," ")</f>
        <v xml:space="preserve"> </v>
      </c>
      <c r="AK30" s="10" t="str">
        <f>IF(AND(connecteur!$A$1 = AK$1,connecteur!$B$1 =$A30), connecteur!$D$62," ")</f>
        <v xml:space="preserve"> </v>
      </c>
      <c r="AL30" s="10" t="str">
        <f>IF(AND(connecteur!$A$1 = AL$1,connecteur!$B$1 =$A30), connecteur!$D$62," ")</f>
        <v xml:space="preserve"> </v>
      </c>
      <c r="AM30" s="10" t="str">
        <f>IF(AND(connecteur!$A$1 = AM$1,connecteur!$B$1 =$A30), connecteur!$D$62," ")</f>
        <v xml:space="preserve"> </v>
      </c>
    </row>
    <row r="31" spans="1:39" ht="15.75" thickBot="1" x14ac:dyDescent="0.3">
      <c r="A31" s="8" t="s">
        <v>33</v>
      </c>
      <c r="B31" s="10" t="str">
        <f>IF(AND(connecteur!$A$1 = B$1,connecteur!$B$1 =$A31), connecteur!$D$62," ")</f>
        <v xml:space="preserve"> </v>
      </c>
      <c r="C31" s="10" t="str">
        <f>IF(AND(connecteur!$A$1 = C$1,connecteur!$B$1 =$A31), connecteur!$D$62," ")</f>
        <v xml:space="preserve"> </v>
      </c>
      <c r="D31" s="10" t="str">
        <f>IF(AND(connecteur!$A$1 = D$1,connecteur!$B$1 =$A31), connecteur!$D$62," ")</f>
        <v xml:space="preserve"> </v>
      </c>
      <c r="E31" s="10" t="str">
        <f>IF(AND(connecteur!$A$1 = E$1,connecteur!$B$1 =$A31), connecteur!$D$62," ")</f>
        <v xml:space="preserve"> </v>
      </c>
      <c r="F31" s="10" t="str">
        <f>IF(AND(connecteur!$A$1 = F$1,connecteur!$B$1 =$A31), connecteur!$D$62," ")</f>
        <v xml:space="preserve"> </v>
      </c>
      <c r="G31" s="10" t="str">
        <f>IF(AND(connecteur!$A$1 = G$1,connecteur!$B$1 =$A31), connecteur!$D$62," ")</f>
        <v xml:space="preserve"> </v>
      </c>
      <c r="H31" s="10" t="str">
        <f>IF(AND(connecteur!$A$1 = H$1,connecteur!$B$1 =$A31), connecteur!$D$62," ")</f>
        <v xml:space="preserve"> </v>
      </c>
      <c r="I31" s="10" t="str">
        <f>IF(AND(connecteur!$A$1 = I$1,connecteur!$B$1 =$A31), connecteur!$D$62," ")</f>
        <v xml:space="preserve"> </v>
      </c>
      <c r="J31" s="10" t="str">
        <f>IF(AND(connecteur!$A$1 = J$1,connecteur!$B$1 =$A31), connecteur!$D$62," ")</f>
        <v xml:space="preserve"> </v>
      </c>
      <c r="K31" s="10" t="str">
        <f>IF(AND(connecteur!$A$1 = K$1,connecteur!$B$1 =$A31), connecteur!$D$62," ")</f>
        <v xml:space="preserve"> </v>
      </c>
      <c r="L31" s="10" t="str">
        <f>IF(AND(connecteur!$A$1 = L$1,connecteur!$B$1 =$A31), connecteur!$D$62," ")</f>
        <v xml:space="preserve"> </v>
      </c>
      <c r="M31" s="10" t="str">
        <f>IF(AND(connecteur!$A$1 = M$1,connecteur!$B$1 =$A31), connecteur!$D$62," ")</f>
        <v xml:space="preserve"> </v>
      </c>
      <c r="N31" s="10" t="str">
        <f>IF(AND(connecteur!$A$1 = N$1,connecteur!$B$1 =$A31), connecteur!$D$62," ")</f>
        <v xml:space="preserve"> </v>
      </c>
      <c r="O31" s="10" t="str">
        <f>IF(AND(connecteur!$A$1 = O$1,connecteur!$B$1 =$A31), connecteur!$D$62," ")</f>
        <v xml:space="preserve"> </v>
      </c>
      <c r="P31" s="10" t="str">
        <f>IF(AND(connecteur!$A$1 = P$1,connecteur!$B$1 =$A31), connecteur!$D$62," ")</f>
        <v xml:space="preserve"> </v>
      </c>
      <c r="Q31" s="10" t="str">
        <f>IF(AND(connecteur!$A$1 = Q$1,connecteur!$B$1 =$A31), connecteur!$D$62," ")</f>
        <v xml:space="preserve"> </v>
      </c>
      <c r="R31" s="10" t="str">
        <f>IF(AND(connecteur!$A$1 = R$1,connecteur!$B$1 =$A31), connecteur!$D$62," ")</f>
        <v xml:space="preserve"> </v>
      </c>
      <c r="S31" s="10" t="str">
        <f>IF(AND(connecteur!$A$1 = S$1,connecteur!$B$1 =$A31), connecteur!$D$62," ")</f>
        <v xml:space="preserve"> </v>
      </c>
      <c r="T31" s="10" t="str">
        <f>IF(AND(connecteur!$A$1 = T$1,connecteur!$B$1 =$A31), connecteur!$D$62," ")</f>
        <v xml:space="preserve"> </v>
      </c>
      <c r="U31" s="10" t="str">
        <f>IF(AND(connecteur!$A$1 = U$1,connecteur!$B$1 =$A31), connecteur!$D$62," ")</f>
        <v xml:space="preserve"> </v>
      </c>
      <c r="V31" s="10" t="str">
        <f>IF(AND(connecteur!$A$1 = V$1,connecteur!$B$1 =$A31), connecteur!$D$62," ")</f>
        <v xml:space="preserve"> </v>
      </c>
      <c r="W31" s="10" t="str">
        <f>IF(AND(connecteur!$A$1 = W$1,connecteur!$B$1 =$A31), connecteur!$D$62," ")</f>
        <v xml:space="preserve"> </v>
      </c>
      <c r="X31" s="10" t="str">
        <f>IF(AND(connecteur!$A$1 = X$1,connecteur!$B$1 =$A31), connecteur!$D$62," ")</f>
        <v xml:space="preserve"> </v>
      </c>
      <c r="Y31" s="10" t="str">
        <f>IF(AND(connecteur!$A$1 = Y$1,connecteur!$B$1 =$A31), connecteur!$D$62," ")</f>
        <v xml:space="preserve"> </v>
      </c>
      <c r="Z31" s="10" t="str">
        <f>IF(AND(connecteur!$A$1 = Z$1,connecteur!$B$1 =$A31), connecteur!$D$62," ")</f>
        <v xml:space="preserve"> </v>
      </c>
      <c r="AA31" s="10" t="str">
        <f>IF(AND(connecteur!$A$1 = AA$1,connecteur!$B$1 =$A31), connecteur!$D$62," ")</f>
        <v xml:space="preserve"> </v>
      </c>
      <c r="AB31" s="10" t="str">
        <f>IF(AND(connecteur!$A$1 = AB$1,connecteur!$B$1 =$A31), connecteur!$D$62," ")</f>
        <v xml:space="preserve"> </v>
      </c>
      <c r="AC31" s="10" t="str">
        <f>IF(AND(connecteur!$A$1 = AC$1,connecteur!$B$1 =$A31), connecteur!$D$62," ")</f>
        <v xml:space="preserve"> </v>
      </c>
      <c r="AD31" s="10" t="str">
        <f>IF(AND(connecteur!$A$1 = AD$1,connecteur!$B$1 =$A31), connecteur!$D$62," ")</f>
        <v xml:space="preserve"> </v>
      </c>
      <c r="AE31" s="10" t="str">
        <f>IF(AND(connecteur!$A$1 = AE$1,connecteur!$B$1 =$A31), connecteur!$D$62," ")</f>
        <v xml:space="preserve"> </v>
      </c>
      <c r="AF31" s="10" t="str">
        <f>IF(AND(connecteur!$A$1 = AF$1,connecteur!$B$1 =$A31), connecteur!$D$62," ")</f>
        <v xml:space="preserve"> </v>
      </c>
      <c r="AG31" s="10" t="str">
        <f>IF(AND(connecteur!$A$1 = AG$1,connecteur!$B$1 =$A31), connecteur!$D$62," ")</f>
        <v xml:space="preserve"> </v>
      </c>
      <c r="AH31" s="10" t="str">
        <f>IF(AND(connecteur!$A$1 = AH$1,connecteur!$B$1 =$A31), connecteur!$D$62," ")</f>
        <v xml:space="preserve"> </v>
      </c>
      <c r="AI31" s="10" t="str">
        <f>IF(AND(connecteur!$A$1 = AI$1,connecteur!$B$1 =$A31), connecteur!$D$62," ")</f>
        <v xml:space="preserve"> </v>
      </c>
      <c r="AJ31" s="10" t="str">
        <f>IF(AND(connecteur!$A$1 = AJ$1,connecteur!$B$1 =$A31), connecteur!$D$62," ")</f>
        <v xml:space="preserve"> </v>
      </c>
      <c r="AK31" s="10" t="str">
        <f>IF(AND(connecteur!$A$1 = AK$1,connecteur!$B$1 =$A31), connecteur!$D$62," ")</f>
        <v xml:space="preserve"> </v>
      </c>
      <c r="AL31" s="10" t="str">
        <f>IF(AND(connecteur!$A$1 = AL$1,connecteur!$B$1 =$A31), connecteur!$D$62," ")</f>
        <v xml:space="preserve"> </v>
      </c>
      <c r="AM31" s="10" t="str">
        <f>IF(AND(connecteur!$A$1 = AM$1,connecteur!$B$1 =$A31), connecteur!$D$62," ")</f>
        <v xml:space="preserve"> </v>
      </c>
    </row>
    <row r="32" spans="1:39" ht="15.75" thickBot="1" x14ac:dyDescent="0.3">
      <c r="A32" s="8" t="s">
        <v>34</v>
      </c>
      <c r="B32" s="10" t="str">
        <f>IF(AND(connecteur!$A$1 = B$1,connecteur!$B$1 =$A32), connecteur!$D$62," ")</f>
        <v xml:space="preserve"> </v>
      </c>
      <c r="C32" s="10" t="str">
        <f>IF(AND(connecteur!$A$1 = C$1,connecteur!$B$1 =$A32), connecteur!$D$62," ")</f>
        <v xml:space="preserve"> </v>
      </c>
      <c r="D32" s="10" t="str">
        <f>IF(AND(connecteur!$A$1 = D$1,connecteur!$B$1 =$A32), connecteur!$D$62," ")</f>
        <v xml:space="preserve"> </v>
      </c>
      <c r="E32" s="10" t="str">
        <f>IF(AND(connecteur!$A$1 = E$1,connecteur!$B$1 =$A32), connecteur!$D$62," ")</f>
        <v xml:space="preserve"> </v>
      </c>
      <c r="F32" s="10" t="str">
        <f>IF(AND(connecteur!$A$1 = F$1,connecteur!$B$1 =$A32), connecteur!$D$62," ")</f>
        <v xml:space="preserve"> </v>
      </c>
      <c r="G32" s="10" t="str">
        <f>IF(AND(connecteur!$A$1 = G$1,connecteur!$B$1 =$A32), connecteur!$D$62," ")</f>
        <v xml:space="preserve"> </v>
      </c>
      <c r="H32" s="10" t="str">
        <f>IF(AND(connecteur!$A$1 = H$1,connecteur!$B$1 =$A32), connecteur!$D$62," ")</f>
        <v xml:space="preserve"> </v>
      </c>
      <c r="I32" s="10" t="str">
        <f>IF(AND(connecteur!$A$1 = I$1,connecteur!$B$1 =$A32), connecteur!$D$62," ")</f>
        <v xml:space="preserve"> </v>
      </c>
      <c r="J32" s="10" t="str">
        <f>IF(AND(connecteur!$A$1 = J$1,connecteur!$B$1 =$A32), connecteur!$D$62," ")</f>
        <v xml:space="preserve"> </v>
      </c>
      <c r="K32" s="10" t="str">
        <f>IF(AND(connecteur!$A$1 = K$1,connecteur!$B$1 =$A32), connecteur!$D$62," ")</f>
        <v xml:space="preserve"> </v>
      </c>
      <c r="L32" s="10" t="str">
        <f>IF(AND(connecteur!$A$1 = L$1,connecteur!$B$1 =$A32), connecteur!$D$62," ")</f>
        <v xml:space="preserve"> </v>
      </c>
      <c r="M32" s="10" t="str">
        <f>IF(AND(connecteur!$A$1 = M$1,connecteur!$B$1 =$A32), connecteur!$D$62," ")</f>
        <v xml:space="preserve"> </v>
      </c>
      <c r="N32" s="10" t="str">
        <f>IF(AND(connecteur!$A$1 = N$1,connecteur!$B$1 =$A32), connecteur!$D$62," ")</f>
        <v xml:space="preserve"> </v>
      </c>
      <c r="O32" s="10" t="str">
        <f>IF(AND(connecteur!$A$1 = O$1,connecteur!$B$1 =$A32), connecteur!$D$62," ")</f>
        <v xml:space="preserve"> </v>
      </c>
      <c r="P32" s="10" t="str">
        <f>IF(AND(connecteur!$A$1 = P$1,connecteur!$B$1 =$A32), connecteur!$D$62," ")</f>
        <v xml:space="preserve"> </v>
      </c>
      <c r="Q32" s="10" t="str">
        <f>IF(AND(connecteur!$A$1 = Q$1,connecteur!$B$1 =$A32), connecteur!$D$62," ")</f>
        <v xml:space="preserve"> </v>
      </c>
      <c r="R32" s="10" t="str">
        <f>IF(AND(connecteur!$A$1 = R$1,connecteur!$B$1 =$A32), connecteur!$D$62," ")</f>
        <v xml:space="preserve"> </v>
      </c>
      <c r="S32" s="10" t="str">
        <f>IF(AND(connecteur!$A$1 = S$1,connecteur!$B$1 =$A32), connecteur!$D$62," ")</f>
        <v xml:space="preserve"> </v>
      </c>
      <c r="T32" s="10" t="str">
        <f>IF(AND(connecteur!$A$1 = T$1,connecteur!$B$1 =$A32), connecteur!$D$62," ")</f>
        <v xml:space="preserve"> </v>
      </c>
      <c r="U32" s="10" t="str">
        <f>IF(AND(connecteur!$A$1 = U$1,connecteur!$B$1 =$A32), connecteur!$D$62," ")</f>
        <v xml:space="preserve"> </v>
      </c>
      <c r="V32" s="10" t="str">
        <f>IF(AND(connecteur!$A$1 = V$1,connecteur!$B$1 =$A32), connecteur!$D$62," ")</f>
        <v xml:space="preserve"> </v>
      </c>
      <c r="W32" s="10" t="str">
        <f>IF(AND(connecteur!$A$1 = W$1,connecteur!$B$1 =$A32), connecteur!$D$62," ")</f>
        <v xml:space="preserve"> </v>
      </c>
      <c r="X32" s="10" t="str">
        <f>IF(AND(connecteur!$A$1 = X$1,connecteur!$B$1 =$A32), connecteur!$D$62," ")</f>
        <v xml:space="preserve"> </v>
      </c>
      <c r="Y32" s="10" t="str">
        <f>IF(AND(connecteur!$A$1 = Y$1,connecteur!$B$1 =$A32), connecteur!$D$62," ")</f>
        <v xml:space="preserve"> </v>
      </c>
      <c r="Z32" s="10" t="str">
        <f>IF(AND(connecteur!$A$1 = Z$1,connecteur!$B$1 =$A32), connecteur!$D$62," ")</f>
        <v xml:space="preserve"> </v>
      </c>
      <c r="AA32" s="10" t="str">
        <f>IF(AND(connecteur!$A$1 = AA$1,connecteur!$B$1 =$A32), connecteur!$D$62," ")</f>
        <v xml:space="preserve"> </v>
      </c>
      <c r="AB32" s="10" t="str">
        <f>IF(AND(connecteur!$A$1 = AB$1,connecteur!$B$1 =$A32), connecteur!$D$62," ")</f>
        <v xml:space="preserve"> </v>
      </c>
      <c r="AC32" s="10" t="str">
        <f>IF(AND(connecteur!$A$1 = AC$1,connecteur!$B$1 =$A32), connecteur!$D$62," ")</f>
        <v xml:space="preserve"> </v>
      </c>
      <c r="AD32" s="10" t="str">
        <f>IF(AND(connecteur!$A$1 = AD$1,connecteur!$B$1 =$A32), connecteur!$D$62," ")</f>
        <v xml:space="preserve"> </v>
      </c>
      <c r="AE32" s="10" t="str">
        <f>IF(AND(connecteur!$A$1 = AE$1,connecteur!$B$1 =$A32), connecteur!$D$62," ")</f>
        <v xml:space="preserve"> </v>
      </c>
      <c r="AF32" s="10" t="str">
        <f>IF(AND(connecteur!$A$1 = AF$1,connecteur!$B$1 =$A32), connecteur!$D$62," ")</f>
        <v xml:space="preserve"> </v>
      </c>
      <c r="AG32" s="10" t="str">
        <f>IF(AND(connecteur!$A$1 = AG$1,connecteur!$B$1 =$A32), connecteur!$D$62," ")</f>
        <v xml:space="preserve"> </v>
      </c>
      <c r="AH32" s="10" t="str">
        <f>IF(AND(connecteur!$A$1 = AH$1,connecteur!$B$1 =$A32), connecteur!$D$62," ")</f>
        <v xml:space="preserve"> </v>
      </c>
      <c r="AI32" s="10" t="str">
        <f>IF(AND(connecteur!$A$1 = AI$1,connecteur!$B$1 =$A32), connecteur!$D$62," ")</f>
        <v xml:space="preserve"> </v>
      </c>
      <c r="AJ32" s="10" t="str">
        <f>IF(AND(connecteur!$A$1 = AJ$1,connecteur!$B$1 =$A32), connecteur!$D$62," ")</f>
        <v xml:space="preserve"> </v>
      </c>
      <c r="AK32" s="10" t="str">
        <f>IF(AND(connecteur!$A$1 = AK$1,connecteur!$B$1 =$A32), connecteur!$D$62," ")</f>
        <v xml:space="preserve"> </v>
      </c>
      <c r="AL32" s="10" t="str">
        <f>IF(AND(connecteur!$A$1 = AL$1,connecteur!$B$1 =$A32), connecteur!$D$62," ")</f>
        <v xml:space="preserve"> </v>
      </c>
      <c r="AM32" s="10" t="str">
        <f>IF(AND(connecteur!$A$1 = AM$1,connecteur!$B$1 =$A32), connecteur!$D$62," ")</f>
        <v xml:space="preserve"> </v>
      </c>
    </row>
    <row r="33" spans="1:39" ht="15.75" thickBot="1" x14ac:dyDescent="0.3">
      <c r="A33" s="8" t="s">
        <v>35</v>
      </c>
      <c r="B33" s="10" t="str">
        <f>IF(AND(connecteur!$A$1 = B$1,connecteur!$B$1 =$A33), connecteur!$D$62," ")</f>
        <v xml:space="preserve"> </v>
      </c>
      <c r="C33" s="10" t="str">
        <f>IF(AND(connecteur!$A$1 = C$1,connecteur!$B$1 =$A33), connecteur!$D$62," ")</f>
        <v xml:space="preserve"> </v>
      </c>
      <c r="D33" s="10" t="str">
        <f>IF(AND(connecteur!$A$1 = D$1,connecteur!$B$1 =$A33), connecteur!$D$62," ")</f>
        <v xml:space="preserve"> </v>
      </c>
      <c r="E33" s="10" t="str">
        <f>IF(AND(connecteur!$A$1 = E$1,connecteur!$B$1 =$A33), connecteur!$D$62," ")</f>
        <v xml:space="preserve"> </v>
      </c>
      <c r="F33" s="10" t="str">
        <f>IF(AND(connecteur!$A$1 = F$1,connecteur!$B$1 =$A33), connecteur!$D$62," ")</f>
        <v xml:space="preserve"> </v>
      </c>
      <c r="G33" s="10" t="str">
        <f>IF(AND(connecteur!$A$1 = G$1,connecteur!$B$1 =$A33), connecteur!$D$62," ")</f>
        <v xml:space="preserve"> </v>
      </c>
      <c r="H33" s="10" t="str">
        <f>IF(AND(connecteur!$A$1 = H$1,connecteur!$B$1 =$A33), connecteur!$D$62," ")</f>
        <v xml:space="preserve"> </v>
      </c>
      <c r="I33" s="10" t="str">
        <f>IF(AND(connecteur!$A$1 = I$1,connecteur!$B$1 =$A33), connecteur!$D$62," ")</f>
        <v xml:space="preserve"> </v>
      </c>
      <c r="J33" s="10" t="str">
        <f>IF(AND(connecteur!$A$1 = J$1,connecteur!$B$1 =$A33), connecteur!$D$62," ")</f>
        <v xml:space="preserve"> </v>
      </c>
      <c r="K33" s="10" t="str">
        <f>IF(AND(connecteur!$A$1 = K$1,connecteur!$B$1 =$A33), connecteur!$D$62," ")</f>
        <v xml:space="preserve"> </v>
      </c>
      <c r="L33" s="10" t="str">
        <f>IF(AND(connecteur!$A$1 = L$1,connecteur!$B$1 =$A33), connecteur!$D$62," ")</f>
        <v xml:space="preserve"> </v>
      </c>
      <c r="M33" s="10" t="str">
        <f>IF(AND(connecteur!$A$1 = M$1,connecteur!$B$1 =$A33), connecteur!$D$62," ")</f>
        <v xml:space="preserve"> </v>
      </c>
      <c r="N33" s="10" t="str">
        <f>IF(AND(connecteur!$A$1 = N$1,connecteur!$B$1 =$A33), connecteur!$D$62," ")</f>
        <v xml:space="preserve"> </v>
      </c>
      <c r="O33" s="10" t="str">
        <f>IF(AND(connecteur!$A$1 = O$1,connecteur!$B$1 =$A33), connecteur!$D$62," ")</f>
        <v xml:space="preserve"> </v>
      </c>
      <c r="P33" s="10" t="str">
        <f>IF(AND(connecteur!$A$1 = P$1,connecteur!$B$1 =$A33), connecteur!$D$62," ")</f>
        <v xml:space="preserve"> </v>
      </c>
      <c r="Q33" s="10" t="str">
        <f>IF(AND(connecteur!$A$1 = Q$1,connecteur!$B$1 =$A33), connecteur!$D$62," ")</f>
        <v xml:space="preserve"> </v>
      </c>
      <c r="R33" s="10" t="str">
        <f>IF(AND(connecteur!$A$1 = R$1,connecteur!$B$1 =$A33), connecteur!$D$62," ")</f>
        <v xml:space="preserve"> </v>
      </c>
      <c r="S33" s="10" t="str">
        <f>IF(AND(connecteur!$A$1 = S$1,connecteur!$B$1 =$A33), connecteur!$D$62," ")</f>
        <v xml:space="preserve"> </v>
      </c>
      <c r="T33" s="10" t="str">
        <f>IF(AND(connecteur!$A$1 = T$1,connecteur!$B$1 =$A33), connecteur!$D$62," ")</f>
        <v xml:space="preserve"> </v>
      </c>
      <c r="U33" s="10" t="str">
        <f>IF(AND(connecteur!$A$1 = U$1,connecteur!$B$1 =$A33), connecteur!$D$62," ")</f>
        <v xml:space="preserve"> </v>
      </c>
      <c r="V33" s="10" t="str">
        <f>IF(AND(connecteur!$A$1 = V$1,connecteur!$B$1 =$A33), connecteur!$D$62," ")</f>
        <v xml:space="preserve"> </v>
      </c>
      <c r="W33" s="10" t="str">
        <f>IF(AND(connecteur!$A$1 = W$1,connecteur!$B$1 =$A33), connecteur!$D$62," ")</f>
        <v xml:space="preserve"> </v>
      </c>
      <c r="X33" s="10" t="str">
        <f>IF(AND(connecteur!$A$1 = X$1,connecteur!$B$1 =$A33), connecteur!$D$62," ")</f>
        <v xml:space="preserve"> </v>
      </c>
      <c r="Y33" s="10" t="str">
        <f>IF(AND(connecteur!$A$1 = Y$1,connecteur!$B$1 =$A33), connecteur!$D$62," ")</f>
        <v xml:space="preserve"> </v>
      </c>
      <c r="Z33" s="10" t="str">
        <f>IF(AND(connecteur!$A$1 = Z$1,connecteur!$B$1 =$A33), connecteur!$D$62," ")</f>
        <v xml:space="preserve"> </v>
      </c>
      <c r="AA33" s="10" t="str">
        <f>IF(AND(connecteur!$A$1 = AA$1,connecteur!$B$1 =$A33), connecteur!$D$62," ")</f>
        <v xml:space="preserve"> </v>
      </c>
      <c r="AB33" s="10" t="str">
        <f>IF(AND(connecteur!$A$1 = AB$1,connecteur!$B$1 =$A33), connecteur!$D$62," ")</f>
        <v xml:space="preserve"> </v>
      </c>
      <c r="AC33" s="10" t="str">
        <f>IF(AND(connecteur!$A$1 = AC$1,connecteur!$B$1 =$A33), connecteur!$D$62," ")</f>
        <v xml:space="preserve"> </v>
      </c>
      <c r="AD33" s="10" t="str">
        <f>IF(AND(connecteur!$A$1 = AD$1,connecteur!$B$1 =$A33), connecteur!$D$62," ")</f>
        <v xml:space="preserve"> </v>
      </c>
      <c r="AE33" s="10" t="str">
        <f>IF(AND(connecteur!$A$1 = AE$1,connecteur!$B$1 =$A33), connecteur!$D$62," ")</f>
        <v xml:space="preserve"> </v>
      </c>
      <c r="AF33" s="10" t="str">
        <f>IF(AND(connecteur!$A$1 = AF$1,connecteur!$B$1 =$A33), connecteur!$D$62," ")</f>
        <v xml:space="preserve"> </v>
      </c>
      <c r="AG33" s="10" t="str">
        <f>IF(AND(connecteur!$A$1 = AG$1,connecteur!$B$1 =$A33), connecteur!$D$62," ")</f>
        <v xml:space="preserve"> </v>
      </c>
      <c r="AH33" s="10" t="str">
        <f>IF(AND(connecteur!$A$1 = AH$1,connecteur!$B$1 =$A33), connecteur!$D$62," ")</f>
        <v xml:space="preserve"> </v>
      </c>
      <c r="AI33" s="10" t="str">
        <f>IF(AND(connecteur!$A$1 = AI$1,connecteur!$B$1 =$A33), connecteur!$D$62," ")</f>
        <v xml:space="preserve"> </v>
      </c>
      <c r="AJ33" s="10" t="str">
        <f>IF(AND(connecteur!$A$1 = AJ$1,connecteur!$B$1 =$A33), connecteur!$D$62," ")</f>
        <v xml:space="preserve"> </v>
      </c>
      <c r="AK33" s="10" t="str">
        <f>IF(AND(connecteur!$A$1 = AK$1,connecteur!$B$1 =$A33), connecteur!$D$62," ")</f>
        <v xml:space="preserve"> </v>
      </c>
      <c r="AL33" s="10" t="str">
        <f>IF(AND(connecteur!$A$1 = AL$1,connecteur!$B$1 =$A33), connecteur!$D$62," ")</f>
        <v xml:space="preserve"> </v>
      </c>
      <c r="AM33" s="10" t="str">
        <f>IF(AND(connecteur!$A$1 = AM$1,connecteur!$B$1 =$A33), connecteur!$D$62," ")</f>
        <v xml:space="preserve"> </v>
      </c>
    </row>
    <row r="34" spans="1:39" ht="15.75" thickBot="1" x14ac:dyDescent="0.3">
      <c r="A34" s="8" t="s">
        <v>36</v>
      </c>
      <c r="B34" s="10" t="str">
        <f>IF(AND(connecteur!$A$1 = B$1,connecteur!$B$1 =$A34), connecteur!$D$62," ")</f>
        <v xml:space="preserve"> </v>
      </c>
      <c r="C34" s="10" t="str">
        <f>IF(AND(connecteur!$A$1 = C$1,connecteur!$B$1 =$A34), connecteur!$D$62," ")</f>
        <v xml:space="preserve"> </v>
      </c>
      <c r="D34" s="10" t="str">
        <f>IF(AND(connecteur!$A$1 = D$1,connecteur!$B$1 =$A34), connecteur!$D$62," ")</f>
        <v xml:space="preserve"> </v>
      </c>
      <c r="E34" s="10" t="str">
        <f>IF(AND(connecteur!$A$1 = E$1,connecteur!$B$1 =$A34), connecteur!$D$62," ")</f>
        <v xml:space="preserve"> </v>
      </c>
      <c r="F34" s="10" t="str">
        <f>IF(AND(connecteur!$A$1 = F$1,connecteur!$B$1 =$A34), connecteur!$D$62," ")</f>
        <v xml:space="preserve"> </v>
      </c>
      <c r="G34" s="10" t="str">
        <f>IF(AND(connecteur!$A$1 = G$1,connecteur!$B$1 =$A34), connecteur!$D$62," ")</f>
        <v xml:space="preserve"> </v>
      </c>
      <c r="H34" s="10" t="str">
        <f>IF(AND(connecteur!$A$1 = H$1,connecteur!$B$1 =$A34), connecteur!$D$62," ")</f>
        <v xml:space="preserve"> </v>
      </c>
      <c r="I34" s="10" t="str">
        <f>IF(AND(connecteur!$A$1 = I$1,connecteur!$B$1 =$A34), connecteur!$D$62," ")</f>
        <v xml:space="preserve"> </v>
      </c>
      <c r="J34" s="10" t="str">
        <f>IF(AND(connecteur!$A$1 = J$1,connecteur!$B$1 =$A34), connecteur!$D$62," ")</f>
        <v xml:space="preserve"> </v>
      </c>
      <c r="K34" s="10" t="str">
        <f>IF(AND(connecteur!$A$1 = K$1,connecteur!$B$1 =$A34), connecteur!$D$62," ")</f>
        <v xml:space="preserve"> </v>
      </c>
      <c r="L34" s="10" t="str">
        <f>IF(AND(connecteur!$A$1 = L$1,connecteur!$B$1 =$A34), connecteur!$D$62," ")</f>
        <v xml:space="preserve"> </v>
      </c>
      <c r="M34" s="10" t="str">
        <f>IF(AND(connecteur!$A$1 = M$1,connecteur!$B$1 =$A34), connecteur!$D$62," ")</f>
        <v xml:space="preserve"> </v>
      </c>
      <c r="N34" s="10" t="str">
        <f>IF(AND(connecteur!$A$1 = N$1,connecteur!$B$1 =$A34), connecteur!$D$62," ")</f>
        <v xml:space="preserve"> </v>
      </c>
      <c r="O34" s="10" t="str">
        <f>IF(AND(connecteur!$A$1 = O$1,connecteur!$B$1 =$A34), connecteur!$D$62," ")</f>
        <v xml:space="preserve"> </v>
      </c>
      <c r="P34" s="10" t="str">
        <f>IF(AND(connecteur!$A$1 = P$1,connecteur!$B$1 =$A34), connecteur!$D$62," ")</f>
        <v xml:space="preserve"> </v>
      </c>
      <c r="Q34" s="10" t="str">
        <f>IF(AND(connecteur!$A$1 = Q$1,connecteur!$B$1 =$A34), connecteur!$D$62," ")</f>
        <v xml:space="preserve"> </v>
      </c>
      <c r="R34" s="10" t="str">
        <f>IF(AND(connecteur!$A$1 = R$1,connecteur!$B$1 =$A34), connecteur!$D$62," ")</f>
        <v xml:space="preserve"> </v>
      </c>
      <c r="S34" s="10" t="str">
        <f>IF(AND(connecteur!$A$1 = S$1,connecteur!$B$1 =$A34), connecteur!$D$62," ")</f>
        <v xml:space="preserve"> </v>
      </c>
      <c r="T34" s="10" t="str">
        <f>IF(AND(connecteur!$A$1 = T$1,connecteur!$B$1 =$A34), connecteur!$D$62," ")</f>
        <v xml:space="preserve"> </v>
      </c>
      <c r="U34" s="10" t="str">
        <f>IF(AND(connecteur!$A$1 = U$1,connecteur!$B$1 =$A34), connecteur!$D$62," ")</f>
        <v xml:space="preserve"> </v>
      </c>
      <c r="V34" s="10" t="str">
        <f>IF(AND(connecteur!$A$1 = V$1,connecteur!$B$1 =$A34), connecteur!$D$62," ")</f>
        <v xml:space="preserve"> </v>
      </c>
      <c r="W34" s="10" t="str">
        <f>IF(AND(connecteur!$A$1 = W$1,connecteur!$B$1 =$A34), connecteur!$D$62," ")</f>
        <v xml:space="preserve"> </v>
      </c>
      <c r="X34" s="10" t="str">
        <f>IF(AND(connecteur!$A$1 = X$1,connecteur!$B$1 =$A34), connecteur!$D$62," ")</f>
        <v xml:space="preserve"> </v>
      </c>
      <c r="Y34" s="10" t="str">
        <f>IF(AND(connecteur!$A$1 = Y$1,connecteur!$B$1 =$A34), connecteur!$D$62," ")</f>
        <v xml:space="preserve"> </v>
      </c>
      <c r="Z34" s="10" t="str">
        <f>IF(AND(connecteur!$A$1 = Z$1,connecteur!$B$1 =$A34), connecteur!$D$62," ")</f>
        <v xml:space="preserve"> </v>
      </c>
      <c r="AA34" s="10" t="str">
        <f>IF(AND(connecteur!$A$1 = AA$1,connecteur!$B$1 =$A34), connecteur!$D$62," ")</f>
        <v xml:space="preserve"> </v>
      </c>
      <c r="AB34" s="10" t="str">
        <f>IF(AND(connecteur!$A$1 = AB$1,connecteur!$B$1 =$A34), connecteur!$D$62," ")</f>
        <v xml:space="preserve"> </v>
      </c>
      <c r="AC34" s="10" t="str">
        <f>IF(AND(connecteur!$A$1 = AC$1,connecteur!$B$1 =$A34), connecteur!$D$62," ")</f>
        <v xml:space="preserve"> </v>
      </c>
      <c r="AD34" s="10" t="str">
        <f>IF(AND(connecteur!$A$1 = AD$1,connecteur!$B$1 =$A34), connecteur!$D$62," ")</f>
        <v xml:space="preserve"> </v>
      </c>
      <c r="AE34" s="10" t="str">
        <f>IF(AND(connecteur!$A$1 = AE$1,connecteur!$B$1 =$A34), connecteur!$D$62," ")</f>
        <v xml:space="preserve"> </v>
      </c>
      <c r="AF34" s="10" t="str">
        <f>IF(AND(connecteur!$A$1 = AF$1,connecteur!$B$1 =$A34), connecteur!$D$62," ")</f>
        <v xml:space="preserve"> </v>
      </c>
      <c r="AG34" s="10" t="str">
        <f>IF(AND(connecteur!$A$1 = AG$1,connecteur!$B$1 =$A34), connecteur!$D$62," ")</f>
        <v xml:space="preserve"> </v>
      </c>
      <c r="AH34" s="10" t="str">
        <f>IF(AND(connecteur!$A$1 = AH$1,connecteur!$B$1 =$A34), connecteur!$D$62," ")</f>
        <v xml:space="preserve"> </v>
      </c>
      <c r="AI34" s="10" t="str">
        <f>IF(AND(connecteur!$A$1 = AI$1,connecteur!$B$1 =$A34), connecteur!$D$62," ")</f>
        <v xml:space="preserve"> </v>
      </c>
      <c r="AJ34" s="10" t="str">
        <f>IF(AND(connecteur!$A$1 = AJ$1,connecteur!$B$1 =$A34), connecteur!$D$62," ")</f>
        <v xml:space="preserve"> </v>
      </c>
      <c r="AK34" s="10" t="str">
        <f>IF(AND(connecteur!$A$1 = AK$1,connecteur!$B$1 =$A34), connecteur!$D$62," ")</f>
        <v xml:space="preserve"> </v>
      </c>
      <c r="AL34" s="10" t="str">
        <f>IF(AND(connecteur!$A$1 = AL$1,connecteur!$B$1 =$A34), connecteur!$D$62," ")</f>
        <v xml:space="preserve"> </v>
      </c>
      <c r="AM34" s="10" t="str">
        <f>IF(AND(connecteur!$A$1 = AM$1,connecteur!$B$1 =$A34), connecteur!$D$62," ")</f>
        <v xml:space="preserve"> </v>
      </c>
    </row>
    <row r="35" spans="1:39" ht="15.75" thickBot="1" x14ac:dyDescent="0.3">
      <c r="A35" s="8" t="s">
        <v>37</v>
      </c>
      <c r="B35" s="10" t="str">
        <f>IF(AND(connecteur!$A$1 = B$1,connecteur!$B$1 =$A35), connecteur!$D$62," ")</f>
        <v xml:space="preserve"> </v>
      </c>
      <c r="C35" s="10" t="str">
        <f>IF(AND(connecteur!$A$1 = C$1,connecteur!$B$1 =$A35), connecteur!$D$62," ")</f>
        <v xml:space="preserve"> </v>
      </c>
      <c r="D35" s="10" t="str">
        <f>IF(AND(connecteur!$A$1 = D$1,connecteur!$B$1 =$A35), connecteur!$D$62," ")</f>
        <v xml:space="preserve"> </v>
      </c>
      <c r="E35" s="10" t="str">
        <f>IF(AND(connecteur!$A$1 = E$1,connecteur!$B$1 =$A35), connecteur!$D$62," ")</f>
        <v xml:space="preserve"> </v>
      </c>
      <c r="F35" s="10" t="str">
        <f>IF(AND(connecteur!$A$1 = F$1,connecteur!$B$1 =$A35), connecteur!$D$62," ")</f>
        <v xml:space="preserve"> </v>
      </c>
      <c r="G35" s="10" t="str">
        <f>IF(AND(connecteur!$A$1 = G$1,connecteur!$B$1 =$A35), connecteur!$D$62," ")</f>
        <v xml:space="preserve"> </v>
      </c>
      <c r="H35" s="10" t="str">
        <f>IF(AND(connecteur!$A$1 = H$1,connecteur!$B$1 =$A35), connecteur!$D$62," ")</f>
        <v xml:space="preserve"> </v>
      </c>
      <c r="I35" s="10" t="str">
        <f>IF(AND(connecteur!$A$1 = I$1,connecteur!$B$1 =$A35), connecteur!$D$62," ")</f>
        <v xml:space="preserve"> </v>
      </c>
      <c r="J35" s="10" t="str">
        <f>IF(AND(connecteur!$A$1 = J$1,connecteur!$B$1 =$A35), connecteur!$D$62," ")</f>
        <v xml:space="preserve"> </v>
      </c>
      <c r="K35" s="10" t="str">
        <f>IF(AND(connecteur!$A$1 = K$1,connecteur!$B$1 =$A35), connecteur!$D$62," ")</f>
        <v xml:space="preserve"> </v>
      </c>
      <c r="L35" s="10" t="str">
        <f>IF(AND(connecteur!$A$1 = L$1,connecteur!$B$1 =$A35), connecteur!$D$62," ")</f>
        <v xml:space="preserve"> </v>
      </c>
      <c r="M35" s="10" t="str">
        <f>IF(AND(connecteur!$A$1 = M$1,connecteur!$B$1 =$A35), connecteur!$D$62," ")</f>
        <v xml:space="preserve"> </v>
      </c>
      <c r="N35" s="10" t="str">
        <f>IF(AND(connecteur!$A$1 = N$1,connecteur!$B$1 =$A35), connecteur!$D$62," ")</f>
        <v xml:space="preserve"> </v>
      </c>
      <c r="O35" s="10" t="str">
        <f>IF(AND(connecteur!$A$1 = O$1,connecteur!$B$1 =$A35), connecteur!$D$62," ")</f>
        <v xml:space="preserve"> </v>
      </c>
      <c r="P35" s="10" t="str">
        <f>IF(AND(connecteur!$A$1 = P$1,connecteur!$B$1 =$A35), connecteur!$D$62," ")</f>
        <v xml:space="preserve"> </v>
      </c>
      <c r="Q35" s="10" t="str">
        <f>IF(AND(connecteur!$A$1 = Q$1,connecteur!$B$1 =$A35), connecteur!$D$62," ")</f>
        <v xml:space="preserve"> </v>
      </c>
      <c r="R35" s="10" t="str">
        <f>IF(AND(connecteur!$A$1 = R$1,connecteur!$B$1 =$A35), connecteur!$D$62," ")</f>
        <v xml:space="preserve"> </v>
      </c>
      <c r="S35" s="10" t="str">
        <f>IF(AND(connecteur!$A$1 = S$1,connecteur!$B$1 =$A35), connecteur!$D$62," ")</f>
        <v xml:space="preserve"> </v>
      </c>
      <c r="T35" s="10" t="str">
        <f>IF(AND(connecteur!$A$1 = T$1,connecteur!$B$1 =$A35), connecteur!$D$62," ")</f>
        <v xml:space="preserve"> </v>
      </c>
      <c r="U35" s="10" t="str">
        <f>IF(AND(connecteur!$A$1 = U$1,connecteur!$B$1 =$A35), connecteur!$D$62," ")</f>
        <v xml:space="preserve"> </v>
      </c>
      <c r="V35" s="10" t="str">
        <f>IF(AND(connecteur!$A$1 = V$1,connecteur!$B$1 =$A35), connecteur!$D$62," ")</f>
        <v xml:space="preserve"> </v>
      </c>
      <c r="W35" s="10" t="str">
        <f>IF(AND(connecteur!$A$1 = W$1,connecteur!$B$1 =$A35), connecteur!$D$62," ")</f>
        <v xml:space="preserve"> </v>
      </c>
      <c r="X35" s="10" t="str">
        <f>IF(AND(connecteur!$A$1 = X$1,connecteur!$B$1 =$A35), connecteur!$D$62," ")</f>
        <v xml:space="preserve"> </v>
      </c>
      <c r="Y35" s="10" t="str">
        <f>IF(AND(connecteur!$A$1 = Y$1,connecteur!$B$1 =$A35), connecteur!$D$62," ")</f>
        <v xml:space="preserve"> </v>
      </c>
      <c r="Z35" s="10" t="str">
        <f>IF(AND(connecteur!$A$1 = Z$1,connecteur!$B$1 =$A35), connecteur!$D$62," ")</f>
        <v xml:space="preserve"> </v>
      </c>
      <c r="AA35" s="10" t="str">
        <f>IF(AND(connecteur!$A$1 = AA$1,connecteur!$B$1 =$A35), connecteur!$D$62," ")</f>
        <v xml:space="preserve"> </v>
      </c>
      <c r="AB35" s="10" t="str">
        <f>IF(AND(connecteur!$A$1 = AB$1,connecteur!$B$1 =$A35), connecteur!$D$62," ")</f>
        <v xml:space="preserve"> </v>
      </c>
      <c r="AC35" s="10" t="str">
        <f>IF(AND(connecteur!$A$1 = AC$1,connecteur!$B$1 =$A35), connecteur!$D$62," ")</f>
        <v xml:space="preserve"> </v>
      </c>
      <c r="AD35" s="10" t="str">
        <f>IF(AND(connecteur!$A$1 = AD$1,connecteur!$B$1 =$A35), connecteur!$D$62," ")</f>
        <v xml:space="preserve"> </v>
      </c>
      <c r="AE35" s="10" t="str">
        <f>IF(AND(connecteur!$A$1 = AE$1,connecteur!$B$1 =$A35), connecteur!$D$62," ")</f>
        <v xml:space="preserve"> </v>
      </c>
      <c r="AF35" s="10" t="str">
        <f>IF(AND(connecteur!$A$1 = AF$1,connecteur!$B$1 =$A35), connecteur!$D$62," ")</f>
        <v xml:space="preserve"> </v>
      </c>
      <c r="AG35" s="10" t="str">
        <f>IF(AND(connecteur!$A$1 = AG$1,connecteur!$B$1 =$A35), connecteur!$D$62," ")</f>
        <v xml:space="preserve"> </v>
      </c>
      <c r="AH35" s="10" t="str">
        <f>IF(AND(connecteur!$A$1 = AH$1,connecteur!$B$1 =$A35), connecteur!$D$62," ")</f>
        <v xml:space="preserve"> </v>
      </c>
      <c r="AI35" s="10" t="str">
        <f>IF(AND(connecteur!$A$1 = AI$1,connecteur!$B$1 =$A35), connecteur!$D$62," ")</f>
        <v xml:space="preserve"> </v>
      </c>
      <c r="AJ35" s="10" t="str">
        <f>IF(AND(connecteur!$A$1 = AJ$1,connecteur!$B$1 =$A35), connecteur!$D$62," ")</f>
        <v xml:space="preserve"> </v>
      </c>
      <c r="AK35" s="10" t="str">
        <f>IF(AND(connecteur!$A$1 = AK$1,connecteur!$B$1 =$A35), connecteur!$D$62," ")</f>
        <v xml:space="preserve"> </v>
      </c>
      <c r="AL35" s="10" t="str">
        <f>IF(AND(connecteur!$A$1 = AL$1,connecteur!$B$1 =$A35), connecteur!$D$62," ")</f>
        <v xml:space="preserve"> </v>
      </c>
      <c r="AM35" s="10" t="str">
        <f>IF(AND(connecteur!$A$1 = AM$1,connecteur!$B$1 =$A35), connecteur!$D$62," ")</f>
        <v xml:space="preserve"> </v>
      </c>
    </row>
    <row r="36" spans="1:39" ht="15.75" thickBot="1" x14ac:dyDescent="0.3">
      <c r="A36" s="8" t="s">
        <v>38</v>
      </c>
      <c r="B36" s="10" t="str">
        <f>IF(AND(connecteur!$A$1 = B$1,connecteur!$B$1 =$A36), connecteur!$D$62," ")</f>
        <v xml:space="preserve"> </v>
      </c>
      <c r="C36" s="10" t="str">
        <f>IF(AND(connecteur!$A$1 = C$1,connecteur!$B$1 =$A36), connecteur!$D$62," ")</f>
        <v xml:space="preserve"> </v>
      </c>
      <c r="D36" s="10" t="str">
        <f>IF(AND(connecteur!$A$1 = D$1,connecteur!$B$1 =$A36), connecteur!$D$62," ")</f>
        <v xml:space="preserve"> </v>
      </c>
      <c r="E36" s="10" t="str">
        <f>IF(AND(connecteur!$A$1 = E$1,connecteur!$B$1 =$A36), connecteur!$D$62," ")</f>
        <v xml:space="preserve"> </v>
      </c>
      <c r="F36" s="10" t="str">
        <f>IF(AND(connecteur!$A$1 = F$1,connecteur!$B$1 =$A36), connecteur!$D$62," ")</f>
        <v xml:space="preserve"> </v>
      </c>
      <c r="G36" s="10" t="str">
        <f>IF(AND(connecteur!$A$1 = G$1,connecteur!$B$1 =$A36), connecteur!$D$62," ")</f>
        <v xml:space="preserve"> </v>
      </c>
      <c r="H36" s="10" t="str">
        <f>IF(AND(connecteur!$A$1 = H$1,connecteur!$B$1 =$A36), connecteur!$D$62," ")</f>
        <v xml:space="preserve"> </v>
      </c>
      <c r="I36" s="10" t="str">
        <f>IF(AND(connecteur!$A$1 = I$1,connecteur!$B$1 =$A36), connecteur!$D$62," ")</f>
        <v xml:space="preserve"> </v>
      </c>
      <c r="J36" s="10" t="str">
        <f>IF(AND(connecteur!$A$1 = J$1,connecteur!$B$1 =$A36), connecteur!$D$62," ")</f>
        <v xml:space="preserve"> </v>
      </c>
      <c r="K36" s="10" t="str">
        <f>IF(AND(connecteur!$A$1 = K$1,connecteur!$B$1 =$A36), connecteur!$D$62," ")</f>
        <v xml:space="preserve"> </v>
      </c>
      <c r="L36" s="10" t="str">
        <f>IF(AND(connecteur!$A$1 = L$1,connecteur!$B$1 =$A36), connecteur!$D$62," ")</f>
        <v xml:space="preserve"> </v>
      </c>
      <c r="M36" s="10" t="str">
        <f>IF(AND(connecteur!$A$1 = M$1,connecteur!$B$1 =$A36), connecteur!$D$62," ")</f>
        <v xml:space="preserve"> </v>
      </c>
      <c r="N36" s="10" t="str">
        <f>IF(AND(connecteur!$A$1 = N$1,connecteur!$B$1 =$A36), connecteur!$D$62," ")</f>
        <v xml:space="preserve"> </v>
      </c>
      <c r="O36" s="10" t="str">
        <f>IF(AND(connecteur!$A$1 = O$1,connecteur!$B$1 =$A36), connecteur!$D$62," ")</f>
        <v xml:space="preserve"> </v>
      </c>
      <c r="P36" s="10" t="str">
        <f>IF(AND(connecteur!$A$1 = P$1,connecteur!$B$1 =$A36), connecteur!$D$62," ")</f>
        <v xml:space="preserve"> </v>
      </c>
      <c r="Q36" s="10" t="str">
        <f>IF(AND(connecteur!$A$1 = Q$1,connecteur!$B$1 =$A36), connecteur!$D$62," ")</f>
        <v xml:space="preserve"> </v>
      </c>
      <c r="R36" s="10" t="str">
        <f>IF(AND(connecteur!$A$1 = R$1,connecteur!$B$1 =$A36), connecteur!$D$62," ")</f>
        <v xml:space="preserve"> </v>
      </c>
      <c r="S36" s="10" t="str">
        <f>IF(AND(connecteur!$A$1 = S$1,connecteur!$B$1 =$A36), connecteur!$D$62," ")</f>
        <v xml:space="preserve"> </v>
      </c>
      <c r="T36" s="10" t="str">
        <f>IF(AND(connecteur!$A$1 = T$1,connecteur!$B$1 =$A36), connecteur!$D$62," ")</f>
        <v xml:space="preserve"> </v>
      </c>
      <c r="U36" s="10" t="str">
        <f>IF(AND(connecteur!$A$1 = U$1,connecteur!$B$1 =$A36), connecteur!$D$62," ")</f>
        <v xml:space="preserve"> </v>
      </c>
      <c r="V36" s="10" t="str">
        <f>IF(AND(connecteur!$A$1 = V$1,connecteur!$B$1 =$A36), connecteur!$D$62," ")</f>
        <v xml:space="preserve"> </v>
      </c>
      <c r="W36" s="10" t="str">
        <f>IF(AND(connecteur!$A$1 = W$1,connecteur!$B$1 =$A36), connecteur!$D$62," ")</f>
        <v xml:space="preserve"> </v>
      </c>
      <c r="X36" s="10" t="str">
        <f>IF(AND(connecteur!$A$1 = X$1,connecteur!$B$1 =$A36), connecteur!$D$62," ")</f>
        <v xml:space="preserve"> </v>
      </c>
      <c r="Y36" s="10" t="str">
        <f>IF(AND(connecteur!$A$1 = Y$1,connecteur!$B$1 =$A36), connecteur!$D$62," ")</f>
        <v xml:space="preserve"> </v>
      </c>
      <c r="Z36" s="10" t="str">
        <f>IF(AND(connecteur!$A$1 = Z$1,connecteur!$B$1 =$A36), connecteur!$D$62," ")</f>
        <v xml:space="preserve"> </v>
      </c>
      <c r="AA36" s="10" t="str">
        <f>IF(AND(connecteur!$A$1 = AA$1,connecteur!$B$1 =$A36), connecteur!$D$62," ")</f>
        <v xml:space="preserve"> </v>
      </c>
      <c r="AB36" s="10" t="str">
        <f>IF(AND(connecteur!$A$1 = AB$1,connecteur!$B$1 =$A36), connecteur!$D$62," ")</f>
        <v xml:space="preserve"> </v>
      </c>
      <c r="AC36" s="10" t="str">
        <f>IF(AND(connecteur!$A$1 = AC$1,connecteur!$B$1 =$A36), connecteur!$D$62," ")</f>
        <v xml:space="preserve"> </v>
      </c>
      <c r="AD36" s="10" t="str">
        <f>IF(AND(connecteur!$A$1 = AD$1,connecteur!$B$1 =$A36), connecteur!$D$62," ")</f>
        <v xml:space="preserve"> </v>
      </c>
      <c r="AE36" s="10" t="str">
        <f>IF(AND(connecteur!$A$1 = AE$1,connecteur!$B$1 =$A36), connecteur!$D$62," ")</f>
        <v xml:space="preserve"> </v>
      </c>
      <c r="AF36" s="10" t="str">
        <f>IF(AND(connecteur!$A$1 = AF$1,connecteur!$B$1 =$A36), connecteur!$D$62," ")</f>
        <v xml:space="preserve"> </v>
      </c>
      <c r="AG36" s="10" t="str">
        <f>IF(AND(connecteur!$A$1 = AG$1,connecteur!$B$1 =$A36), connecteur!$D$62," ")</f>
        <v xml:space="preserve"> </v>
      </c>
      <c r="AH36" s="10" t="str">
        <f>IF(AND(connecteur!$A$1 = AH$1,connecteur!$B$1 =$A36), connecteur!$D$62," ")</f>
        <v xml:space="preserve"> </v>
      </c>
      <c r="AI36" s="10" t="str">
        <f>IF(AND(connecteur!$A$1 = AI$1,connecteur!$B$1 =$A36), connecteur!$D$62," ")</f>
        <v xml:space="preserve"> </v>
      </c>
      <c r="AJ36" s="10" t="str">
        <f>IF(AND(connecteur!$A$1 = AJ$1,connecteur!$B$1 =$A36), connecteur!$D$62," ")</f>
        <v xml:space="preserve"> </v>
      </c>
      <c r="AK36" s="10" t="str">
        <f>IF(AND(connecteur!$A$1 = AK$1,connecteur!$B$1 =$A36), connecteur!$D$62," ")</f>
        <v xml:space="preserve"> </v>
      </c>
      <c r="AL36" s="10" t="str">
        <f>IF(AND(connecteur!$A$1 = AL$1,connecteur!$B$1 =$A36), connecteur!$D$62," ")</f>
        <v xml:space="preserve"> </v>
      </c>
      <c r="AM36" s="10" t="str">
        <f>IF(AND(connecteur!$A$1 = AM$1,connecteur!$B$1 =$A36), connecteur!$D$62," ")</f>
        <v xml:space="preserve"> </v>
      </c>
    </row>
    <row r="37" spans="1:39" ht="15.75" thickBot="1" x14ac:dyDescent="0.3">
      <c r="A37" s="8" t="s">
        <v>39</v>
      </c>
      <c r="B37" s="10" t="str">
        <f>IF(AND(connecteur!$A$1 = B$1,connecteur!$B$1 =$A37), connecteur!$D$62," ")</f>
        <v xml:space="preserve"> </v>
      </c>
      <c r="C37" s="10" t="str">
        <f>IF(AND(connecteur!$A$1 = C$1,connecteur!$B$1 =$A37), connecteur!$D$62," ")</f>
        <v xml:space="preserve"> </v>
      </c>
      <c r="D37" s="10" t="str">
        <f>IF(AND(connecteur!$A$1 = D$1,connecteur!$B$1 =$A37), connecteur!$D$62," ")</f>
        <v xml:space="preserve"> </v>
      </c>
      <c r="E37" s="10" t="str">
        <f>IF(AND(connecteur!$A$1 = E$1,connecteur!$B$1 =$A37), connecteur!$D$62," ")</f>
        <v xml:space="preserve"> </v>
      </c>
      <c r="F37" s="10" t="str">
        <f>IF(AND(connecteur!$A$1 = F$1,connecteur!$B$1 =$A37), connecteur!$D$62," ")</f>
        <v xml:space="preserve"> </v>
      </c>
      <c r="G37" s="10" t="str">
        <f>IF(AND(connecteur!$A$1 = G$1,connecteur!$B$1 =$A37), connecteur!$D$62," ")</f>
        <v xml:space="preserve"> </v>
      </c>
      <c r="H37" s="10" t="str">
        <f>IF(AND(connecteur!$A$1 = H$1,connecteur!$B$1 =$A37), connecteur!$D$62," ")</f>
        <v xml:space="preserve"> </v>
      </c>
      <c r="I37" s="10" t="str">
        <f>IF(AND(connecteur!$A$1 = I$1,connecteur!$B$1 =$A37), connecteur!$D$62," ")</f>
        <v xml:space="preserve"> </v>
      </c>
      <c r="J37" s="10" t="str">
        <f>IF(AND(connecteur!$A$1 = J$1,connecteur!$B$1 =$A37), connecteur!$D$62," ")</f>
        <v xml:space="preserve"> </v>
      </c>
      <c r="K37" s="10" t="str">
        <f>IF(AND(connecteur!$A$1 = K$1,connecteur!$B$1 =$A37), connecteur!$D$62," ")</f>
        <v xml:space="preserve"> </v>
      </c>
      <c r="L37" s="10" t="str">
        <f>IF(AND(connecteur!$A$1 = L$1,connecteur!$B$1 =$A37), connecteur!$D$62," ")</f>
        <v xml:space="preserve"> </v>
      </c>
      <c r="M37" s="10" t="str">
        <f>IF(AND(connecteur!$A$1 = M$1,connecteur!$B$1 =$A37), connecteur!$D$62," ")</f>
        <v xml:space="preserve"> </v>
      </c>
      <c r="N37" s="10" t="str">
        <f>IF(AND(connecteur!$A$1 = N$1,connecteur!$B$1 =$A37), connecteur!$D$62," ")</f>
        <v xml:space="preserve"> </v>
      </c>
      <c r="O37" s="10" t="str">
        <f>IF(AND(connecteur!$A$1 = O$1,connecteur!$B$1 =$A37), connecteur!$D$62," ")</f>
        <v xml:space="preserve"> </v>
      </c>
      <c r="P37" s="10" t="str">
        <f>IF(AND(connecteur!$A$1 = P$1,connecteur!$B$1 =$A37), connecteur!$D$62," ")</f>
        <v xml:space="preserve"> </v>
      </c>
      <c r="Q37" s="10" t="str">
        <f>IF(AND(connecteur!$A$1 = Q$1,connecteur!$B$1 =$A37), connecteur!$D$62," ")</f>
        <v xml:space="preserve"> </v>
      </c>
      <c r="R37" s="10" t="str">
        <f>IF(AND(connecteur!$A$1 = R$1,connecteur!$B$1 =$A37), connecteur!$D$62," ")</f>
        <v xml:space="preserve"> </v>
      </c>
      <c r="S37" s="10" t="str">
        <f>IF(AND(connecteur!$A$1 = S$1,connecteur!$B$1 =$A37), connecteur!$D$62," ")</f>
        <v xml:space="preserve"> </v>
      </c>
      <c r="T37" s="10" t="str">
        <f>IF(AND(connecteur!$A$1 = T$1,connecteur!$B$1 =$A37), connecteur!$D$62," ")</f>
        <v xml:space="preserve"> </v>
      </c>
      <c r="U37" s="10" t="str">
        <f>IF(AND(connecteur!$A$1 = U$1,connecteur!$B$1 =$A37), connecteur!$D$62," ")</f>
        <v xml:space="preserve"> </v>
      </c>
      <c r="V37" s="10" t="str">
        <f>IF(AND(connecteur!$A$1 = V$1,connecteur!$B$1 =$A37), connecteur!$D$62," ")</f>
        <v xml:space="preserve"> </v>
      </c>
      <c r="W37" s="10" t="str">
        <f>IF(AND(connecteur!$A$1 = W$1,connecteur!$B$1 =$A37), connecteur!$D$62," ")</f>
        <v xml:space="preserve"> </v>
      </c>
      <c r="X37" s="10" t="str">
        <f>IF(AND(connecteur!$A$1 = X$1,connecteur!$B$1 =$A37), connecteur!$D$62," ")</f>
        <v xml:space="preserve"> </v>
      </c>
      <c r="Y37" s="10" t="str">
        <f>IF(AND(connecteur!$A$1 = Y$1,connecteur!$B$1 =$A37), connecteur!$D$62," ")</f>
        <v xml:space="preserve"> </v>
      </c>
      <c r="Z37" s="10" t="str">
        <f>IF(AND(connecteur!$A$1 = Z$1,connecteur!$B$1 =$A37), connecteur!$D$62," ")</f>
        <v xml:space="preserve"> </v>
      </c>
      <c r="AA37" s="10" t="str">
        <f>IF(AND(connecteur!$A$1 = AA$1,connecteur!$B$1 =$A37), connecteur!$D$62," ")</f>
        <v xml:space="preserve"> </v>
      </c>
      <c r="AB37" s="10" t="str">
        <f>IF(AND(connecteur!$A$1 = AB$1,connecteur!$B$1 =$A37), connecteur!$D$62," ")</f>
        <v xml:space="preserve"> </v>
      </c>
      <c r="AC37" s="10" t="str">
        <f>IF(AND(connecteur!$A$1 = AC$1,connecteur!$B$1 =$A37), connecteur!$D$62," ")</f>
        <v xml:space="preserve"> </v>
      </c>
      <c r="AD37" s="10" t="str">
        <f>IF(AND(connecteur!$A$1 = AD$1,connecteur!$B$1 =$A37), connecteur!$D$62," ")</f>
        <v xml:space="preserve"> </v>
      </c>
      <c r="AE37" s="10" t="str">
        <f>IF(AND(connecteur!$A$1 = AE$1,connecteur!$B$1 =$A37), connecteur!$D$62," ")</f>
        <v xml:space="preserve"> </v>
      </c>
      <c r="AF37" s="10" t="str">
        <f>IF(AND(connecteur!$A$1 = AF$1,connecteur!$B$1 =$A37), connecteur!$D$62," ")</f>
        <v xml:space="preserve"> </v>
      </c>
      <c r="AG37" s="10" t="str">
        <f>IF(AND(connecteur!$A$1 = AG$1,connecteur!$B$1 =$A37), connecteur!$D$62," ")</f>
        <v xml:space="preserve"> </v>
      </c>
      <c r="AH37" s="10" t="str">
        <f>IF(AND(connecteur!$A$1 = AH$1,connecteur!$B$1 =$A37), connecteur!$D$62," ")</f>
        <v xml:space="preserve"> </v>
      </c>
      <c r="AI37" s="10" t="str">
        <f>IF(AND(connecteur!$A$1 = AI$1,connecteur!$B$1 =$A37), connecteur!$D$62," ")</f>
        <v xml:space="preserve"> </v>
      </c>
      <c r="AJ37" s="10" t="str">
        <f>IF(AND(connecteur!$A$1 = AJ$1,connecteur!$B$1 =$A37), connecteur!$D$62," ")</f>
        <v xml:space="preserve"> </v>
      </c>
      <c r="AK37" s="10" t="str">
        <f>IF(AND(connecteur!$A$1 = AK$1,connecteur!$B$1 =$A37), connecteur!$D$62," ")</f>
        <v xml:space="preserve"> </v>
      </c>
      <c r="AL37" s="10" t="str">
        <f>IF(AND(connecteur!$A$1 = AL$1,connecteur!$B$1 =$A37), connecteur!$D$62," ")</f>
        <v xml:space="preserve"> </v>
      </c>
      <c r="AM37" s="10" t="str">
        <f>IF(AND(connecteur!$A$1 = AM$1,connecteur!$B$1 =$A37), connecteur!$D$62," ")</f>
        <v xml:space="preserve"> </v>
      </c>
    </row>
    <row r="38" spans="1:39" ht="15.75" thickBot="1" x14ac:dyDescent="0.3">
      <c r="A38" s="8" t="s">
        <v>40</v>
      </c>
      <c r="B38" s="10" t="str">
        <f>IF(AND(connecteur!$A$1 = B$1,connecteur!$B$1 =$A38), connecteur!$D$62," ")</f>
        <v xml:space="preserve"> </v>
      </c>
      <c r="C38" s="10" t="str">
        <f>IF(AND(connecteur!$A$1 = C$1,connecteur!$B$1 =$A38), connecteur!$D$62," ")</f>
        <v xml:space="preserve"> </v>
      </c>
      <c r="D38" s="10" t="str">
        <f>IF(AND(connecteur!$A$1 = D$1,connecteur!$B$1 =$A38), connecteur!$D$62," ")</f>
        <v xml:space="preserve"> </v>
      </c>
      <c r="E38" s="10" t="str">
        <f>IF(AND(connecteur!$A$1 = E$1,connecteur!$B$1 =$A38), connecteur!$D$62," ")</f>
        <v xml:space="preserve"> </v>
      </c>
      <c r="F38" s="10" t="str">
        <f>IF(AND(connecteur!$A$1 = F$1,connecteur!$B$1 =$A38), connecteur!$D$62," ")</f>
        <v xml:space="preserve"> </v>
      </c>
      <c r="G38" s="10" t="str">
        <f>IF(AND(connecteur!$A$1 = G$1,connecteur!$B$1 =$A38), connecteur!$D$62," ")</f>
        <v xml:space="preserve"> </v>
      </c>
      <c r="H38" s="10" t="str">
        <f>IF(AND(connecteur!$A$1 = H$1,connecteur!$B$1 =$A38), connecteur!$D$62," ")</f>
        <v xml:space="preserve"> </v>
      </c>
      <c r="I38" s="10" t="str">
        <f>IF(AND(connecteur!$A$1 = I$1,connecteur!$B$1 =$A38), connecteur!$D$62," ")</f>
        <v xml:space="preserve"> </v>
      </c>
      <c r="J38" s="10" t="str">
        <f>IF(AND(connecteur!$A$1 = J$1,connecteur!$B$1 =$A38), connecteur!$D$62," ")</f>
        <v xml:space="preserve"> </v>
      </c>
      <c r="K38" s="10" t="str">
        <f>IF(AND(connecteur!$A$1 = K$1,connecteur!$B$1 =$A38), connecteur!$D$62," ")</f>
        <v xml:space="preserve"> </v>
      </c>
      <c r="L38" s="10" t="str">
        <f>IF(AND(connecteur!$A$1 = L$1,connecteur!$B$1 =$A38), connecteur!$D$62," ")</f>
        <v xml:space="preserve"> </v>
      </c>
      <c r="M38" s="10" t="str">
        <f>IF(AND(connecteur!$A$1 = M$1,connecteur!$B$1 =$A38), connecteur!$D$62," ")</f>
        <v xml:space="preserve"> </v>
      </c>
      <c r="N38" s="10" t="str">
        <f>IF(AND(connecteur!$A$1 = N$1,connecteur!$B$1 =$A38), connecteur!$D$62," ")</f>
        <v xml:space="preserve"> </v>
      </c>
      <c r="O38" s="10" t="str">
        <f>IF(AND(connecteur!$A$1 = O$1,connecteur!$B$1 =$A38), connecteur!$D$62," ")</f>
        <v xml:space="preserve"> </v>
      </c>
      <c r="P38" s="10" t="str">
        <f>IF(AND(connecteur!$A$1 = P$1,connecteur!$B$1 =$A38), connecteur!$D$62," ")</f>
        <v xml:space="preserve"> </v>
      </c>
      <c r="Q38" s="10" t="str">
        <f>IF(AND(connecteur!$A$1 = Q$1,connecteur!$B$1 =$A38), connecteur!$D$62," ")</f>
        <v xml:space="preserve"> </v>
      </c>
      <c r="R38" s="10" t="str">
        <f>IF(AND(connecteur!$A$1 = R$1,connecteur!$B$1 =$A38), connecteur!$D$62," ")</f>
        <v xml:space="preserve"> </v>
      </c>
      <c r="S38" s="10" t="str">
        <f>IF(AND(connecteur!$A$1 = S$1,connecteur!$B$1 =$A38), connecteur!$D$62," ")</f>
        <v xml:space="preserve"> </v>
      </c>
      <c r="T38" s="10" t="str">
        <f>IF(AND(connecteur!$A$1 = T$1,connecteur!$B$1 =$A38), connecteur!$D$62," ")</f>
        <v xml:space="preserve"> </v>
      </c>
      <c r="U38" s="10" t="str">
        <f>IF(AND(connecteur!$A$1 = U$1,connecteur!$B$1 =$A38), connecteur!$D$62," ")</f>
        <v xml:space="preserve"> </v>
      </c>
      <c r="V38" s="10" t="str">
        <f>IF(AND(connecteur!$A$1 = V$1,connecteur!$B$1 =$A38), connecteur!$D$62," ")</f>
        <v xml:space="preserve"> </v>
      </c>
      <c r="W38" s="10" t="str">
        <f>IF(AND(connecteur!$A$1 = W$1,connecteur!$B$1 =$A38), connecteur!$D$62," ")</f>
        <v xml:space="preserve"> </v>
      </c>
      <c r="X38" s="10" t="str">
        <f>IF(AND(connecteur!$A$1 = X$1,connecteur!$B$1 =$A38), connecteur!$D$62," ")</f>
        <v xml:space="preserve"> </v>
      </c>
      <c r="Y38" s="10" t="str">
        <f>IF(AND(connecteur!$A$1 = Y$1,connecteur!$B$1 =$A38), connecteur!$D$62," ")</f>
        <v xml:space="preserve"> </v>
      </c>
      <c r="Z38" s="10" t="str">
        <f>IF(AND(connecteur!$A$1 = Z$1,connecteur!$B$1 =$A38), connecteur!$D$62," ")</f>
        <v xml:space="preserve"> </v>
      </c>
      <c r="AA38" s="10" t="str">
        <f>IF(AND(connecteur!$A$1 = AA$1,connecteur!$B$1 =$A38), connecteur!$D$62," ")</f>
        <v xml:space="preserve"> </v>
      </c>
      <c r="AB38" s="10" t="str">
        <f>IF(AND(connecteur!$A$1 = AB$1,connecteur!$B$1 =$A38), connecteur!$D$62," ")</f>
        <v xml:space="preserve"> </v>
      </c>
      <c r="AC38" s="10" t="str">
        <f>IF(AND(connecteur!$A$1 = AC$1,connecteur!$B$1 =$A38), connecteur!$D$62," ")</f>
        <v xml:space="preserve"> </v>
      </c>
      <c r="AD38" s="10" t="str">
        <f>IF(AND(connecteur!$A$1 = AD$1,connecteur!$B$1 =$A38), connecteur!$D$62," ")</f>
        <v xml:space="preserve"> </v>
      </c>
      <c r="AE38" s="10" t="str">
        <f>IF(AND(connecteur!$A$1 = AE$1,connecteur!$B$1 =$A38), connecteur!$D$62," ")</f>
        <v xml:space="preserve"> </v>
      </c>
      <c r="AF38" s="10" t="str">
        <f>IF(AND(connecteur!$A$1 = AF$1,connecteur!$B$1 =$A38), connecteur!$D$62," ")</f>
        <v xml:space="preserve"> </v>
      </c>
      <c r="AG38" s="10" t="str">
        <f>IF(AND(connecteur!$A$1 = AG$1,connecteur!$B$1 =$A38), connecteur!$D$62," ")</f>
        <v xml:space="preserve"> </v>
      </c>
      <c r="AH38" s="10" t="str">
        <f>IF(AND(connecteur!$A$1 = AH$1,connecteur!$B$1 =$A38), connecteur!$D$62," ")</f>
        <v xml:space="preserve"> </v>
      </c>
      <c r="AI38" s="10" t="str">
        <f>IF(AND(connecteur!$A$1 = AI$1,connecteur!$B$1 =$A38), connecteur!$D$62," ")</f>
        <v xml:space="preserve"> </v>
      </c>
      <c r="AJ38" s="10" t="str">
        <f>IF(AND(connecteur!$A$1 = AJ$1,connecteur!$B$1 =$A38), connecteur!$D$62," ")</f>
        <v xml:space="preserve"> </v>
      </c>
      <c r="AK38" s="10" t="str">
        <f>IF(AND(connecteur!$A$1 = AK$1,connecteur!$B$1 =$A38), connecteur!$D$62," ")</f>
        <v xml:space="preserve"> </v>
      </c>
      <c r="AL38" s="10" t="str">
        <f>IF(AND(connecteur!$A$1 = AL$1,connecteur!$B$1 =$A38), connecteur!$D$62," ")</f>
        <v xml:space="preserve"> </v>
      </c>
      <c r="AM38" s="10" t="str">
        <f>IF(AND(connecteur!$A$1 = AM$1,connecteur!$B$1 =$A38), connecteur!$D$62," ")</f>
        <v xml:space="preserve"> </v>
      </c>
    </row>
    <row r="39" spans="1:39" x14ac:dyDescent="0.25">
      <c r="A39" s="8" t="s">
        <v>41</v>
      </c>
      <c r="B39" s="10" t="str">
        <f>IF(AND(connecteur!$A$1 = B$1,connecteur!$B$1 =$A39), connecteur!$D$62," ")</f>
        <v xml:space="preserve"> </v>
      </c>
      <c r="C39" s="10" t="str">
        <f>IF(AND(connecteur!$A$1 = C$1,connecteur!$B$1 =$A39), connecteur!$D$62," ")</f>
        <v xml:space="preserve"> </v>
      </c>
      <c r="D39" s="10" t="str">
        <f>IF(AND(connecteur!$A$1 = D$1,connecteur!$B$1 =$A39), connecteur!$D$62," ")</f>
        <v xml:space="preserve"> </v>
      </c>
      <c r="E39" s="10" t="str">
        <f>IF(AND(connecteur!$A$1 = E$1,connecteur!$B$1 =$A39), connecteur!$D$62," ")</f>
        <v xml:space="preserve"> </v>
      </c>
      <c r="F39" s="10" t="str">
        <f>IF(AND(connecteur!$A$1 = F$1,connecteur!$B$1 =$A39), connecteur!$D$62," ")</f>
        <v xml:space="preserve"> </v>
      </c>
      <c r="G39" s="10" t="str">
        <f>IF(AND(connecteur!$A$1 = G$1,connecteur!$B$1 =$A39), connecteur!$D$62," ")</f>
        <v xml:space="preserve"> </v>
      </c>
      <c r="H39" s="10" t="str">
        <f>IF(AND(connecteur!$A$1 = H$1,connecteur!$B$1 =$A39), connecteur!$D$62," ")</f>
        <v xml:space="preserve"> </v>
      </c>
      <c r="I39" s="10" t="str">
        <f>IF(AND(connecteur!$A$1 = I$1,connecteur!$B$1 =$A39), connecteur!$D$62," ")</f>
        <v xml:space="preserve"> </v>
      </c>
      <c r="J39" s="10" t="str">
        <f>IF(AND(connecteur!$A$1 = J$1,connecteur!$B$1 =$A39), connecteur!$D$62," ")</f>
        <v xml:space="preserve"> </v>
      </c>
      <c r="K39" s="10" t="str">
        <f>IF(AND(connecteur!$A$1 = K$1,connecteur!$B$1 =$A39), connecteur!$D$62," ")</f>
        <v xml:space="preserve"> </v>
      </c>
      <c r="L39" s="10" t="str">
        <f>IF(AND(connecteur!$A$1 = L$1,connecteur!$B$1 =$A39), connecteur!$D$62," ")</f>
        <v xml:space="preserve"> </v>
      </c>
      <c r="M39" s="10" t="str">
        <f>IF(AND(connecteur!$A$1 = M$1,connecteur!$B$1 =$A39), connecteur!$D$62," ")</f>
        <v xml:space="preserve"> </v>
      </c>
      <c r="N39" s="10" t="str">
        <f>IF(AND(connecteur!$A$1 = N$1,connecteur!$B$1 =$A39), connecteur!$D$62," ")</f>
        <v xml:space="preserve"> </v>
      </c>
      <c r="O39" s="10" t="str">
        <f>IF(AND(connecteur!$A$1 = O$1,connecteur!$B$1 =$A39), connecteur!$D$62," ")</f>
        <v xml:space="preserve"> </v>
      </c>
      <c r="P39" s="10" t="str">
        <f>IF(AND(connecteur!$A$1 = P$1,connecteur!$B$1 =$A39), connecteur!$D$62," ")</f>
        <v xml:space="preserve"> </v>
      </c>
      <c r="Q39" s="10" t="str">
        <f>IF(AND(connecteur!$A$1 = Q$1,connecteur!$B$1 =$A39), connecteur!$D$62," ")</f>
        <v xml:space="preserve"> </v>
      </c>
      <c r="R39" s="10" t="str">
        <f>IF(AND(connecteur!$A$1 = R$1,connecteur!$B$1 =$A39), connecteur!$D$62," ")</f>
        <v xml:space="preserve"> </v>
      </c>
      <c r="S39" s="10" t="str">
        <f>IF(AND(connecteur!$A$1 = S$1,connecteur!$B$1 =$A39), connecteur!$D$62," ")</f>
        <v xml:space="preserve"> </v>
      </c>
      <c r="T39" s="10" t="str">
        <f>IF(AND(connecteur!$A$1 = T$1,connecteur!$B$1 =$A39), connecteur!$D$62," ")</f>
        <v xml:space="preserve"> </v>
      </c>
      <c r="U39" s="10" t="str">
        <f>IF(AND(connecteur!$A$1 = U$1,connecteur!$B$1 =$A39), connecteur!$D$62," ")</f>
        <v xml:space="preserve"> </v>
      </c>
      <c r="V39" s="10" t="str">
        <f>IF(AND(connecteur!$A$1 = V$1,connecteur!$B$1 =$A39), connecteur!$D$62," ")</f>
        <v xml:space="preserve"> </v>
      </c>
      <c r="W39" s="10" t="str">
        <f>IF(AND(connecteur!$A$1 = W$1,connecteur!$B$1 =$A39), connecteur!$D$62," ")</f>
        <v xml:space="preserve"> </v>
      </c>
      <c r="X39" s="10" t="str">
        <f>IF(AND(connecteur!$A$1 = X$1,connecteur!$B$1 =$A39), connecteur!$D$62," ")</f>
        <v xml:space="preserve"> </v>
      </c>
      <c r="Y39" s="10" t="str">
        <f>IF(AND(connecteur!$A$1 = Y$1,connecteur!$B$1 =$A39), connecteur!$D$62," ")</f>
        <v xml:space="preserve"> </v>
      </c>
      <c r="Z39" s="10" t="str">
        <f>IF(AND(connecteur!$A$1 = Z$1,connecteur!$B$1 =$A39), connecteur!$D$62," ")</f>
        <v xml:space="preserve"> </v>
      </c>
      <c r="AA39" s="10" t="str">
        <f>IF(AND(connecteur!$A$1 = AA$1,connecteur!$B$1 =$A39), connecteur!$D$62," ")</f>
        <v xml:space="preserve"> </v>
      </c>
      <c r="AB39" s="10" t="str">
        <f>IF(AND(connecteur!$A$1 = AB$1,connecteur!$B$1 =$A39), connecteur!$D$62," ")</f>
        <v xml:space="preserve"> </v>
      </c>
      <c r="AC39" s="10" t="str">
        <f>IF(AND(connecteur!$A$1 = AC$1,connecteur!$B$1 =$A39), connecteur!$D$62," ")</f>
        <v xml:space="preserve"> </v>
      </c>
      <c r="AD39" s="10" t="str">
        <f>IF(AND(connecteur!$A$1 = AD$1,connecteur!$B$1 =$A39), connecteur!$D$62," ")</f>
        <v xml:space="preserve"> </v>
      </c>
      <c r="AE39" s="10" t="str">
        <f>IF(AND(connecteur!$A$1 = AE$1,connecteur!$B$1 =$A39), connecteur!$D$62," ")</f>
        <v xml:space="preserve"> </v>
      </c>
      <c r="AF39" s="10" t="str">
        <f>IF(AND(connecteur!$A$1 = AF$1,connecteur!$B$1 =$A39), connecteur!$D$62," ")</f>
        <v xml:space="preserve"> </v>
      </c>
      <c r="AG39" s="10" t="str">
        <f>IF(AND(connecteur!$A$1 = AG$1,connecteur!$B$1 =$A39), connecteur!$D$62," ")</f>
        <v xml:space="preserve"> </v>
      </c>
      <c r="AH39" s="10" t="str">
        <f>IF(AND(connecteur!$A$1 = AH$1,connecteur!$B$1 =$A39), connecteur!$D$62," ")</f>
        <v xml:space="preserve"> </v>
      </c>
      <c r="AI39" s="10" t="str">
        <f>IF(AND(connecteur!$A$1 = AI$1,connecteur!$B$1 =$A39), connecteur!$D$62," ")</f>
        <v xml:space="preserve"> </v>
      </c>
      <c r="AJ39" s="10" t="str">
        <f>IF(AND(connecteur!$A$1 = AJ$1,connecteur!$B$1 =$A39), connecteur!$D$62," ")</f>
        <v xml:space="preserve"> </v>
      </c>
      <c r="AK39" s="10" t="str">
        <f>IF(AND(connecteur!$A$1 = AK$1,connecteur!$B$1 =$A39), connecteur!$D$62," ")</f>
        <v xml:space="preserve"> </v>
      </c>
      <c r="AL39" s="10" t="str">
        <f>IF(AND(connecteur!$A$1 = AL$1,connecteur!$B$1 =$A39), connecteur!$D$62," ")</f>
        <v xml:space="preserve"> </v>
      </c>
      <c r="AM39" s="10" t="str">
        <f>IF(AND(connecteur!$A$1 = AM$1,connecteur!$B$1 =$A39), connecteur!$D$62,"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connecteur</vt:lpstr>
      <vt:lpstr>connecteur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Badr Ouahid</dc:creator>
  <cp:lastModifiedBy>Badr ouahid</cp:lastModifiedBy>
  <dcterms:created xsi:type="dcterms:W3CDTF">2014-02-12T20:05:13Z</dcterms:created>
  <dcterms:modified xsi:type="dcterms:W3CDTF">2014-02-25T13:50:08Z</dcterms:modified>
</cp:coreProperties>
</file>