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15" windowWidth="11385" windowHeight="7725" tabRatio="510"/>
  </bookViews>
  <sheets>
    <sheet name="performances" sheetId="10" r:id="rId1"/>
    <sheet name="cotation" sheetId="9" r:id="rId2"/>
  </sheets>
  <definedNames>
    <definedName name="licences">#REF!</definedName>
    <definedName name="vitesse">performances!$G$5:$G$13,performances!$H$5:$H$13</definedName>
  </definedNames>
  <calcPr calcId="145621"/>
</workbook>
</file>

<file path=xl/calcChain.xml><?xml version="1.0" encoding="utf-8"?>
<calcChain xmlns="http://schemas.openxmlformats.org/spreadsheetml/2006/main">
  <c r="V6" i="10" l="1"/>
  <c r="V7" i="10"/>
  <c r="V8" i="10"/>
  <c r="V9" i="10"/>
  <c r="Y9" i="10"/>
  <c r="V10" i="10"/>
  <c r="V11" i="10"/>
  <c r="V12" i="10"/>
  <c r="Y12" i="10"/>
  <c r="V13" i="10"/>
  <c r="V5" i="10"/>
  <c r="Y5" i="10"/>
  <c r="X6" i="10"/>
  <c r="Z6" i="10" s="1"/>
  <c r="X7" i="10"/>
  <c r="Z7" i="10" s="1"/>
  <c r="X8" i="10"/>
  <c r="Z8" i="10"/>
  <c r="X9" i="10"/>
  <c r="Z9" i="10"/>
  <c r="X10" i="10"/>
  <c r="X11" i="10"/>
  <c r="Z11" i="10"/>
  <c r="X12" i="10"/>
  <c r="Z12" i="10"/>
  <c r="X13" i="10"/>
  <c r="Z13" i="10"/>
  <c r="X5" i="10"/>
  <c r="Z5" i="10"/>
  <c r="L9" i="10"/>
  <c r="L10" i="10"/>
  <c r="L11" i="10"/>
  <c r="L12" i="10"/>
  <c r="L13" i="10"/>
  <c r="L8" i="10"/>
  <c r="R8" i="10"/>
  <c r="L7" i="10"/>
  <c r="L6" i="10"/>
  <c r="R6" i="10" s="1"/>
  <c r="L5" i="10"/>
  <c r="R5" i="10" s="1"/>
  <c r="A5" i="10"/>
  <c r="D5" i="10"/>
  <c r="F5" i="10"/>
  <c r="G5" i="10"/>
  <c r="H5" i="10"/>
  <c r="J5" i="10"/>
  <c r="N5" i="10"/>
  <c r="P5" i="10"/>
  <c r="Q5" i="10"/>
  <c r="S5" i="10"/>
  <c r="T5" i="10"/>
  <c r="AB5" i="10"/>
  <c r="AD5" i="10"/>
  <c r="AF5" i="10"/>
  <c r="AH5" i="10"/>
  <c r="AI5" i="10"/>
  <c r="AJ5" i="10"/>
  <c r="AK5" i="10"/>
  <c r="BA5" i="10"/>
  <c r="AL5" i="10"/>
  <c r="AN5" i="10"/>
  <c r="AP5" i="10"/>
  <c r="AR5" i="10"/>
  <c r="AT5" i="10"/>
  <c r="AU5" i="10"/>
  <c r="AV5" i="10"/>
  <c r="AW5" i="10"/>
  <c r="AX5" i="10"/>
  <c r="A6" i="10"/>
  <c r="D6" i="10"/>
  <c r="F6" i="10"/>
  <c r="G6" i="10"/>
  <c r="AZ6" i="10" s="1"/>
  <c r="AY6" i="10" s="1"/>
  <c r="H6" i="10"/>
  <c r="J6" i="10"/>
  <c r="N6" i="10"/>
  <c r="P6" i="10"/>
  <c r="Q6" i="10"/>
  <c r="S6" i="10"/>
  <c r="T6" i="10"/>
  <c r="Y6" i="10"/>
  <c r="AB6" i="10"/>
  <c r="AD6" i="10"/>
  <c r="AF6" i="10"/>
  <c r="AH6" i="10"/>
  <c r="AI6" i="10"/>
  <c r="AJ6" i="10"/>
  <c r="AK6" i="10"/>
  <c r="AL6" i="10"/>
  <c r="AN6" i="10"/>
  <c r="AP6" i="10"/>
  <c r="AR6" i="10"/>
  <c r="AT6" i="10"/>
  <c r="AU6" i="10"/>
  <c r="AV6" i="10"/>
  <c r="AW6" i="10"/>
  <c r="AX6" i="10"/>
  <c r="BB6" i="10"/>
  <c r="A7" i="10"/>
  <c r="D7" i="10"/>
  <c r="F7" i="10"/>
  <c r="G7" i="10"/>
  <c r="AZ7" i="10" s="1"/>
  <c r="H7" i="10"/>
  <c r="J7" i="10"/>
  <c r="N7" i="10"/>
  <c r="P7" i="10"/>
  <c r="Q7" i="10"/>
  <c r="R7" i="10"/>
  <c r="S7" i="10"/>
  <c r="T7" i="10"/>
  <c r="Y7" i="10"/>
  <c r="AB7" i="10"/>
  <c r="AD7" i="10"/>
  <c r="AF7" i="10"/>
  <c r="AH7" i="10"/>
  <c r="AI7" i="10"/>
  <c r="BA7" i="10" s="1"/>
  <c r="AJ7" i="10"/>
  <c r="AK7" i="10"/>
  <c r="AL7" i="10"/>
  <c r="AJ17" i="10" s="1"/>
  <c r="AN7" i="10"/>
  <c r="AP7" i="10"/>
  <c r="AR7" i="10"/>
  <c r="AT7" i="10"/>
  <c r="AU7" i="10"/>
  <c r="AV7" i="10"/>
  <c r="AW7" i="10"/>
  <c r="AV16" i="10" s="1"/>
  <c r="AX7" i="10"/>
  <c r="A8" i="10"/>
  <c r="D8" i="10"/>
  <c r="F8" i="10"/>
  <c r="G8" i="10"/>
  <c r="H8" i="10"/>
  <c r="J8" i="10"/>
  <c r="N8" i="10"/>
  <c r="P8" i="10"/>
  <c r="Q8" i="10"/>
  <c r="S8" i="10"/>
  <c r="T8" i="10"/>
  <c r="Y8" i="10"/>
  <c r="AB8" i="10"/>
  <c r="AD8" i="10"/>
  <c r="AF8" i="10"/>
  <c r="AH8" i="10"/>
  <c r="AI8" i="10"/>
  <c r="AJ8" i="10"/>
  <c r="AK8" i="10"/>
  <c r="AJ16" i="10" s="1"/>
  <c r="AL8" i="10"/>
  <c r="AN8" i="10"/>
  <c r="AP8" i="10"/>
  <c r="AR8" i="10"/>
  <c r="AT8" i="10"/>
  <c r="AU8" i="10"/>
  <c r="AV14" i="10" s="1"/>
  <c r="AV8" i="10"/>
  <c r="AW8" i="10"/>
  <c r="AX8" i="10"/>
  <c r="AV17" i="10" s="1"/>
  <c r="BB8" i="10"/>
  <c r="A9" i="10"/>
  <c r="D9" i="10"/>
  <c r="F9" i="10"/>
  <c r="G9" i="10"/>
  <c r="AZ9" i="10" s="1"/>
  <c r="H9" i="10"/>
  <c r="J9" i="10"/>
  <c r="N9" i="10"/>
  <c r="P9" i="10"/>
  <c r="Q9" i="10"/>
  <c r="R9" i="10"/>
  <c r="S9" i="10"/>
  <c r="T9" i="10"/>
  <c r="AB9" i="10"/>
  <c r="AD9" i="10"/>
  <c r="AF9" i="10"/>
  <c r="AH9" i="10"/>
  <c r="AI9" i="10"/>
  <c r="AJ9" i="10"/>
  <c r="AK9" i="10"/>
  <c r="AL9" i="10"/>
  <c r="BA9" i="10" s="1"/>
  <c r="AN9" i="10"/>
  <c r="AP9" i="10"/>
  <c r="AR9" i="10"/>
  <c r="AT9" i="10"/>
  <c r="AU9" i="10"/>
  <c r="AV9" i="10"/>
  <c r="AV15" i="10" s="1"/>
  <c r="AW9" i="10"/>
  <c r="AX9" i="10"/>
  <c r="A10" i="10"/>
  <c r="D10" i="10"/>
  <c r="F10" i="10"/>
  <c r="G10" i="10"/>
  <c r="H10" i="10"/>
  <c r="J10" i="10"/>
  <c r="N10" i="10"/>
  <c r="P10" i="10"/>
  <c r="Q10" i="10"/>
  <c r="R10" i="10"/>
  <c r="S10" i="10"/>
  <c r="T10" i="10"/>
  <c r="Y10" i="10"/>
  <c r="Z10" i="10"/>
  <c r="AB10" i="10"/>
  <c r="AD10" i="10"/>
  <c r="AF10" i="10"/>
  <c r="AH10" i="10"/>
  <c r="AI10" i="10"/>
  <c r="BA10" i="10" s="1"/>
  <c r="AY10" i="10" s="1"/>
  <c r="AJ10" i="10"/>
  <c r="AK10" i="10"/>
  <c r="AL10" i="10"/>
  <c r="AN10" i="10"/>
  <c r="AP10" i="10"/>
  <c r="AR10" i="10"/>
  <c r="AT10" i="10"/>
  <c r="AU10" i="10"/>
  <c r="AV10" i="10"/>
  <c r="AW10" i="10"/>
  <c r="AX10" i="10"/>
  <c r="A11" i="10"/>
  <c r="D11" i="10"/>
  <c r="F11" i="10"/>
  <c r="G11" i="10"/>
  <c r="H11" i="10"/>
  <c r="J11" i="10"/>
  <c r="N11" i="10"/>
  <c r="P11" i="10"/>
  <c r="Q11" i="10"/>
  <c r="R11" i="10"/>
  <c r="S11" i="10"/>
  <c r="T11" i="10"/>
  <c r="Y11" i="10"/>
  <c r="AB11" i="10"/>
  <c r="AD11" i="10"/>
  <c r="AF11" i="10"/>
  <c r="AH11" i="10"/>
  <c r="AI11" i="10"/>
  <c r="BA11" i="10" s="1"/>
  <c r="AJ11" i="10"/>
  <c r="AJ15" i="10" s="1"/>
  <c r="AK11" i="10"/>
  <c r="AL11" i="10"/>
  <c r="AN11" i="10"/>
  <c r="AP11" i="10"/>
  <c r="AR11" i="10"/>
  <c r="AT11" i="10"/>
  <c r="AU11" i="10"/>
  <c r="AV11" i="10"/>
  <c r="AW11" i="10"/>
  <c r="AX11" i="10"/>
  <c r="BE11" i="10"/>
  <c r="A12" i="10"/>
  <c r="D12" i="10"/>
  <c r="F12" i="10"/>
  <c r="G12" i="10"/>
  <c r="H12" i="10"/>
  <c r="J12" i="10"/>
  <c r="N12" i="10"/>
  <c r="P12" i="10"/>
  <c r="Q12" i="10"/>
  <c r="R12" i="10"/>
  <c r="S12" i="10"/>
  <c r="T12" i="10"/>
  <c r="AB12" i="10"/>
  <c r="AD12" i="10"/>
  <c r="AF12" i="10"/>
  <c r="AH12" i="10"/>
  <c r="AI12" i="10"/>
  <c r="BA12" i="10" s="1"/>
  <c r="AY12" i="10" s="1"/>
  <c r="AJ12" i="10"/>
  <c r="AK12" i="10"/>
  <c r="AL12" i="10"/>
  <c r="AN12" i="10"/>
  <c r="AP12" i="10"/>
  <c r="AR12" i="10"/>
  <c r="AT12" i="10"/>
  <c r="AU12" i="10"/>
  <c r="AV12" i="10"/>
  <c r="AW12" i="10"/>
  <c r="AX12" i="10"/>
  <c r="A13" i="10"/>
  <c r="D13" i="10"/>
  <c r="F13" i="10"/>
  <c r="G13" i="10"/>
  <c r="H13" i="10"/>
  <c r="J13" i="10"/>
  <c r="N13" i="10"/>
  <c r="P13" i="10"/>
  <c r="Q13" i="10"/>
  <c r="R13" i="10"/>
  <c r="S13" i="10"/>
  <c r="T13" i="10"/>
  <c r="Y13" i="10"/>
  <c r="AB13" i="10"/>
  <c r="AD13" i="10"/>
  <c r="AF13" i="10"/>
  <c r="AH13" i="10"/>
  <c r="AI13" i="10"/>
  <c r="AL14" i="10" s="1"/>
  <c r="AJ13" i="10"/>
  <c r="AK13" i="10"/>
  <c r="AL16" i="10"/>
  <c r="AL13" i="10"/>
  <c r="AN13" i="10"/>
  <c r="AP13" i="10"/>
  <c r="AR13" i="10"/>
  <c r="AT13" i="10"/>
  <c r="AU13" i="10"/>
  <c r="AX14" i="10" s="1"/>
  <c r="AV13" i="10"/>
  <c r="AW13" i="10"/>
  <c r="AX13" i="10"/>
  <c r="BB13" i="10"/>
  <c r="AL15" i="10"/>
  <c r="AX15" i="10"/>
  <c r="AX16" i="10"/>
  <c r="AL17" i="10"/>
  <c r="AX17" i="10"/>
  <c r="AJ14" i="10"/>
  <c r="BG6" i="10"/>
  <c r="BA13" i="10"/>
  <c r="BB12" i="10"/>
  <c r="BB11" i="10"/>
  <c r="BB10" i="10"/>
  <c r="AZ10" i="10"/>
  <c r="BB9" i="10"/>
  <c r="BA8" i="10"/>
  <c r="BB7" i="10"/>
  <c r="BI6" i="10"/>
  <c r="AU17" i="10"/>
  <c r="AW17" i="10"/>
  <c r="AU15" i="10"/>
  <c r="AW15" i="10"/>
  <c r="AI17" i="10"/>
  <c r="AK17" i="10"/>
  <c r="BA6" i="10"/>
  <c r="AI15" i="10"/>
  <c r="AK15" i="10"/>
  <c r="AU16" i="10"/>
  <c r="BE10" i="10"/>
  <c r="AW16" i="10"/>
  <c r="BB5" i="10"/>
  <c r="AU14" i="10"/>
  <c r="AW14" i="10"/>
  <c r="AI16" i="10"/>
  <c r="AK16" i="10"/>
  <c r="AI14" i="10"/>
  <c r="BF9" i="10"/>
  <c r="AK14" i="10"/>
  <c r="BE6" i="10"/>
  <c r="BH6" i="10"/>
  <c r="BE9" i="10"/>
  <c r="BF10" i="10"/>
  <c r="AZ13" i="10"/>
  <c r="AY13" i="10" s="1"/>
  <c r="AZ11" i="10"/>
  <c r="AY11" i="10" s="1"/>
  <c r="AZ12" i="10"/>
  <c r="AZ8" i="10"/>
  <c r="AY8" i="10"/>
  <c r="A3" i="10"/>
  <c r="BG9" i="10" l="1"/>
  <c r="BH9" i="10"/>
  <c r="BI9" i="10"/>
  <c r="AY9" i="10"/>
  <c r="BG10" i="10"/>
  <c r="BI10" i="10"/>
  <c r="BH10" i="10"/>
  <c r="AY7" i="10"/>
  <c r="BG7" i="10"/>
  <c r="BE7" i="10"/>
  <c r="AZ5" i="10"/>
  <c r="AY5" i="10" s="1"/>
  <c r="BH7" i="10"/>
  <c r="BI7" i="10"/>
  <c r="BG8" i="10"/>
  <c r="BI8" i="10"/>
  <c r="BH8" i="10"/>
  <c r="BE8" i="10"/>
</calcChain>
</file>

<file path=xl/sharedStrings.xml><?xml version="1.0" encoding="utf-8"?>
<sst xmlns="http://schemas.openxmlformats.org/spreadsheetml/2006/main" count="155" uniqueCount="83">
  <si>
    <t>50 Mètres</t>
  </si>
  <si>
    <t>100 Mètres</t>
  </si>
  <si>
    <t>50 M.Haies</t>
  </si>
  <si>
    <t>200 M.Haies</t>
  </si>
  <si>
    <t>4 x 60</t>
  </si>
  <si>
    <t>Hauteur</t>
  </si>
  <si>
    <t>Perche</t>
  </si>
  <si>
    <t>Longueur</t>
  </si>
  <si>
    <t>Triple Saut</t>
  </si>
  <si>
    <t>80 M.Haies</t>
  </si>
  <si>
    <t>TS</t>
  </si>
  <si>
    <t>LON</t>
  </si>
  <si>
    <t>JAV</t>
  </si>
  <si>
    <t>DISQ</t>
  </si>
  <si>
    <t>MART</t>
  </si>
  <si>
    <t>HAUT</t>
  </si>
  <si>
    <t>POIDS</t>
  </si>
  <si>
    <t>MINIMES GARCONS</t>
  </si>
  <si>
    <t>SPECIFIQUE SALLE</t>
  </si>
  <si>
    <t>1 000 Mètres</t>
  </si>
  <si>
    <t>100 M.Haies</t>
  </si>
  <si>
    <t>Poids</t>
  </si>
  <si>
    <t>Disque</t>
  </si>
  <si>
    <t>Marteau</t>
  </si>
  <si>
    <t>Javelot</t>
  </si>
  <si>
    <t>m50mg</t>
  </si>
  <si>
    <t>h50mg</t>
  </si>
  <si>
    <t>m100mg</t>
  </si>
  <si>
    <t>m1000mg</t>
  </si>
  <si>
    <t>h80mg</t>
  </si>
  <si>
    <t>h100mg</t>
  </si>
  <si>
    <t>h200mg</t>
  </si>
  <si>
    <t>hautmg</t>
  </si>
  <si>
    <t>perchmg</t>
  </si>
  <si>
    <t>longmg</t>
  </si>
  <si>
    <t>tsmg</t>
  </si>
  <si>
    <t>pdsmg</t>
  </si>
  <si>
    <t>disqmg</t>
  </si>
  <si>
    <t>martmg</t>
  </si>
  <si>
    <t>javmg</t>
  </si>
  <si>
    <t>relmg</t>
  </si>
  <si>
    <t>val.pr</t>
  </si>
  <si>
    <t>80 H</t>
  </si>
  <si>
    <t>200 H</t>
  </si>
  <si>
    <t>PER</t>
  </si>
  <si>
    <t>50 H</t>
  </si>
  <si>
    <t>50 m</t>
  </si>
  <si>
    <t>100 m</t>
  </si>
  <si>
    <t>1000 m</t>
  </si>
  <si>
    <t>vitesse</t>
  </si>
  <si>
    <t>haies</t>
  </si>
  <si>
    <t>distance</t>
  </si>
  <si>
    <t>course</t>
  </si>
  <si>
    <t>saut</t>
  </si>
  <si>
    <t>lancer</t>
  </si>
  <si>
    <t xml:space="preserve"> triathlon</t>
  </si>
  <si>
    <t>3 000 Mètres</t>
  </si>
  <si>
    <t>MG</t>
  </si>
  <si>
    <t>sauts</t>
  </si>
  <si>
    <t>lancers</t>
  </si>
  <si>
    <t>relais</t>
  </si>
  <si>
    <t>100 H</t>
  </si>
  <si>
    <t>pds</t>
  </si>
  <si>
    <t>ht</t>
  </si>
  <si>
    <t>per</t>
  </si>
  <si>
    <t>lon</t>
  </si>
  <si>
    <t>ts</t>
  </si>
  <si>
    <t>jav</t>
  </si>
  <si>
    <t>dis</t>
  </si>
  <si>
    <t>mar</t>
  </si>
  <si>
    <t>50h</t>
  </si>
  <si>
    <t>80h</t>
  </si>
  <si>
    <t>200h</t>
  </si>
  <si>
    <t xml:space="preserve">                    GROUPE 2 haies</t>
  </si>
  <si>
    <t xml:space="preserve">            GROUPE 1 vitesse</t>
  </si>
  <si>
    <t xml:space="preserve">         GROUPE 3 distance</t>
  </si>
  <si>
    <t xml:space="preserve">                              GROUPE 3 sauts</t>
  </si>
  <si>
    <t xml:space="preserve">                              GROUPE 4 lancers</t>
  </si>
  <si>
    <t>100h</t>
  </si>
  <si>
    <t>TOT</t>
  </si>
  <si>
    <t>MG 1</t>
  </si>
  <si>
    <t>licence</t>
  </si>
  <si>
    <t>TABLE de COTATION ESTIVALE  2012 - 2016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</si>
</sst>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17" x14ac:knownFonts="1">
    <font>
      <sz val="10"/>
      <name val="Arial"/>
    </font>
    <font>
      <b/>
      <sz val="11.7"/>
      <name val="Times New Roman"/>
      <family val="1"/>
    </font>
    <font>
      <sz val="8"/>
      <name val="Arial"/>
      <family val="2"/>
    </font>
    <font>
      <b/>
      <sz val="13.05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14"/>
      <color indexed="6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7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4" fillId="3" borderId="10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13" fillId="0" borderId="5" xfId="0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3" borderId="0" xfId="0" applyFont="1" applyFill="1" applyBorder="1" applyAlignment="1">
      <alignment horizont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/>
    <xf numFmtId="0" fontId="13" fillId="0" borderId="12" xfId="0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/>
    <xf numFmtId="168" fontId="2" fillId="0" borderId="1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Border="1" applyAlignment="1">
      <alignment horizontal="center"/>
    </xf>
    <xf numFmtId="168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168" fontId="13" fillId="0" borderId="1" xfId="0" applyNumberFormat="1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14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Fill="1"/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quotePrefix="1" applyFont="1" applyFill="1" applyBorder="1" applyAlignment="1">
      <alignment horizontal="center" vertical="center"/>
    </xf>
    <xf numFmtId="0" fontId="13" fillId="8" borderId="1" xfId="0" quotePrefix="1" applyFont="1" applyFill="1" applyBorder="1" applyAlignment="1">
      <alignment horizontal="center" vertical="center"/>
    </xf>
    <xf numFmtId="168" fontId="2" fillId="9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/>
    <xf numFmtId="168" fontId="13" fillId="9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X25" sqref="X25"/>
    </sheetView>
  </sheetViews>
  <sheetFormatPr baseColWidth="10" defaultRowHeight="12.75" x14ac:dyDescent="0.2"/>
  <cols>
    <col min="1" max="1" width="6.28515625" style="3" customWidth="1"/>
    <col min="2" max="2" width="20.7109375" style="85" customWidth="1"/>
    <col min="3" max="3" width="6.140625" style="7" customWidth="1"/>
    <col min="4" max="4" width="6.42578125" style="7" customWidth="1"/>
    <col min="5" max="5" width="6.140625" style="7" bestFit="1" customWidth="1"/>
    <col min="6" max="6" width="10.140625" style="7" bestFit="1" customWidth="1"/>
    <col min="7" max="8" width="7" style="7" bestFit="1" customWidth="1"/>
    <col min="9" max="10" width="7" style="7" customWidth="1"/>
    <col min="11" max="12" width="6.7109375" style="7" customWidth="1"/>
    <col min="13" max="13" width="8.28515625" style="7" customWidth="1"/>
    <col min="14" max="14" width="5.140625" style="7" customWidth="1"/>
    <col min="15" max="15" width="5.85546875" style="7" bestFit="1" customWidth="1"/>
    <col min="16" max="19" width="5.140625" style="7" customWidth="1"/>
    <col min="20" max="20" width="5.140625" style="7" bestFit="1" customWidth="1"/>
    <col min="21" max="22" width="6" style="7" customWidth="1"/>
    <col min="23" max="23" width="7" style="7" customWidth="1"/>
    <col min="24" max="24" width="10.28515625" style="7" customWidth="1"/>
    <col min="25" max="26" width="5" style="7" bestFit="1" customWidth="1"/>
    <col min="27" max="27" width="5.85546875" style="7" bestFit="1" customWidth="1"/>
    <col min="28" max="28" width="6.28515625" style="7" customWidth="1"/>
    <col min="29" max="29" width="4.85546875" style="7" bestFit="1" customWidth="1"/>
    <col min="30" max="30" width="5.28515625" style="7" customWidth="1"/>
    <col min="31" max="31" width="4.7109375" style="7" bestFit="1" customWidth="1"/>
    <col min="32" max="32" width="6.28515625" style="7" customWidth="1"/>
    <col min="33" max="33" width="5" style="7" bestFit="1" customWidth="1"/>
    <col min="34" max="34" width="6.28515625" style="7" customWidth="1"/>
    <col min="35" max="35" width="5.85546875" style="7" bestFit="1" customWidth="1"/>
    <col min="36" max="36" width="4" style="7" bestFit="1" customWidth="1"/>
    <col min="37" max="37" width="3.85546875" style="7" bestFit="1" customWidth="1"/>
    <col min="38" max="38" width="3" style="7" bestFit="1" customWidth="1"/>
    <col min="39" max="39" width="7.42578125" style="7" customWidth="1"/>
    <col min="40" max="40" width="10.85546875" style="7" customWidth="1"/>
    <col min="41" max="41" width="5.42578125" style="7" bestFit="1" customWidth="1"/>
    <col min="42" max="42" width="6.28515625" style="7" customWidth="1"/>
    <col min="43" max="43" width="6.140625" style="7" bestFit="1" customWidth="1"/>
    <col min="44" max="46" width="6.28515625" style="7" customWidth="1"/>
    <col min="47" max="47" width="3.7109375" style="7" bestFit="1" customWidth="1"/>
    <col min="48" max="48" width="3.5703125" style="7" bestFit="1" customWidth="1"/>
    <col min="49" max="49" width="4.5703125" style="7" bestFit="1" customWidth="1"/>
    <col min="50" max="50" width="4.140625" style="7" bestFit="1" customWidth="1"/>
    <col min="51" max="51" width="8.140625" style="7" bestFit="1" customWidth="1"/>
    <col min="52" max="52" width="6.5703125" style="7" bestFit="1" customWidth="1"/>
    <col min="53" max="53" width="4.5703125" style="7" bestFit="1" customWidth="1"/>
    <col min="54" max="54" width="6" style="7" bestFit="1" customWidth="1"/>
    <col min="55" max="56" width="11.42578125" style="7"/>
    <col min="57" max="58" width="5" style="7" customWidth="1"/>
    <col min="59" max="61" width="2.7109375" style="7" customWidth="1"/>
    <col min="62" max="16384" width="11.42578125" style="7"/>
  </cols>
  <sheetData>
    <row r="1" spans="1:61" s="74" customFormat="1" ht="30.75" customHeight="1" x14ac:dyDescent="0.2">
      <c r="A1" s="3"/>
      <c r="B1" s="4" t="s">
        <v>57</v>
      </c>
      <c r="C1" s="54" t="s">
        <v>74</v>
      </c>
      <c r="D1" s="5"/>
      <c r="E1" s="5"/>
      <c r="F1" s="5"/>
      <c r="G1" s="5"/>
      <c r="H1" s="55"/>
      <c r="I1" s="5"/>
      <c r="J1" s="5"/>
      <c r="K1" s="54" t="s">
        <v>73</v>
      </c>
      <c r="L1" s="5"/>
      <c r="M1" s="5"/>
      <c r="N1" s="5"/>
      <c r="O1" s="5"/>
      <c r="P1" s="5"/>
      <c r="Q1" s="5"/>
      <c r="R1" s="5"/>
      <c r="S1" s="5"/>
      <c r="T1" s="55"/>
      <c r="U1" s="54" t="s">
        <v>75</v>
      </c>
      <c r="V1" s="5"/>
      <c r="W1" s="5"/>
      <c r="X1" s="5"/>
      <c r="Y1" s="5"/>
      <c r="Z1" s="6"/>
      <c r="AA1" s="64" t="s">
        <v>76</v>
      </c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6"/>
      <c r="AM1" s="67" t="s">
        <v>77</v>
      </c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</row>
    <row r="2" spans="1:61" ht="16.5" customHeight="1" x14ac:dyDescent="0.2">
      <c r="A2" s="8" t="s">
        <v>79</v>
      </c>
      <c r="B2" s="9"/>
      <c r="C2" s="10" t="s">
        <v>46</v>
      </c>
      <c r="D2" s="11" t="s">
        <v>41</v>
      </c>
      <c r="E2" s="10" t="s">
        <v>47</v>
      </c>
      <c r="F2" s="11" t="s">
        <v>41</v>
      </c>
      <c r="G2" s="56">
        <v>50</v>
      </c>
      <c r="H2" s="12">
        <v>100</v>
      </c>
      <c r="I2" s="12"/>
      <c r="J2" s="12"/>
      <c r="K2" s="10" t="s">
        <v>42</v>
      </c>
      <c r="L2" s="11" t="s">
        <v>41</v>
      </c>
      <c r="M2" s="10" t="s">
        <v>61</v>
      </c>
      <c r="N2" s="11" t="s">
        <v>41</v>
      </c>
      <c r="O2" s="10" t="s">
        <v>43</v>
      </c>
      <c r="P2" s="11" t="s">
        <v>41</v>
      </c>
      <c r="Q2" s="11"/>
      <c r="R2" s="12" t="s">
        <v>71</v>
      </c>
      <c r="S2" s="12" t="s">
        <v>78</v>
      </c>
      <c r="T2" s="12" t="s">
        <v>72</v>
      </c>
      <c r="U2" s="10" t="s">
        <v>48</v>
      </c>
      <c r="V2" s="11" t="s">
        <v>41</v>
      </c>
      <c r="W2" s="10">
        <v>3000</v>
      </c>
      <c r="X2" s="11" t="s">
        <v>41</v>
      </c>
      <c r="Y2" s="69">
        <v>1000</v>
      </c>
      <c r="Z2" s="13">
        <v>3000</v>
      </c>
      <c r="AA2" s="14" t="s">
        <v>15</v>
      </c>
      <c r="AB2" s="15" t="s">
        <v>41</v>
      </c>
      <c r="AC2" s="16" t="s">
        <v>44</v>
      </c>
      <c r="AD2" s="15" t="s">
        <v>41</v>
      </c>
      <c r="AE2" s="16" t="s">
        <v>11</v>
      </c>
      <c r="AF2" s="15" t="s">
        <v>41</v>
      </c>
      <c r="AG2" s="16" t="s">
        <v>10</v>
      </c>
      <c r="AH2" s="15" t="s">
        <v>41</v>
      </c>
      <c r="AI2" s="17" t="s">
        <v>63</v>
      </c>
      <c r="AJ2" s="17" t="s">
        <v>64</v>
      </c>
      <c r="AK2" s="18" t="s">
        <v>65</v>
      </c>
      <c r="AL2" s="19" t="s">
        <v>66</v>
      </c>
      <c r="AM2" s="20" t="s">
        <v>12</v>
      </c>
      <c r="AN2" s="21" t="s">
        <v>41</v>
      </c>
      <c r="AO2" s="22" t="s">
        <v>13</v>
      </c>
      <c r="AP2" s="21" t="s">
        <v>41</v>
      </c>
      <c r="AQ2" s="22" t="s">
        <v>14</v>
      </c>
      <c r="AR2" s="21" t="s">
        <v>41</v>
      </c>
      <c r="AS2" s="22" t="s">
        <v>16</v>
      </c>
      <c r="AT2" s="21" t="s">
        <v>41</v>
      </c>
      <c r="AU2" s="23" t="s">
        <v>67</v>
      </c>
      <c r="AV2" s="23" t="s">
        <v>68</v>
      </c>
      <c r="AW2" s="23" t="s">
        <v>69</v>
      </c>
      <c r="AX2" s="24" t="s">
        <v>62</v>
      </c>
      <c r="AY2" s="25" t="s">
        <v>55</v>
      </c>
      <c r="AZ2" s="26" t="s">
        <v>52</v>
      </c>
      <c r="BA2" s="27" t="s">
        <v>53</v>
      </c>
      <c r="BB2" s="27" t="s">
        <v>54</v>
      </c>
    </row>
    <row r="3" spans="1:61" s="29" customFormat="1" ht="25.5" customHeight="1" x14ac:dyDescent="0.2">
      <c r="A3" s="57" t="e">
        <f>#REF!</f>
        <v>#REF!</v>
      </c>
      <c r="B3" s="28" t="s">
        <v>80</v>
      </c>
      <c r="C3" s="58" t="s">
        <v>74</v>
      </c>
      <c r="D3" s="59"/>
      <c r="E3" s="59"/>
      <c r="F3" s="59"/>
      <c r="G3" s="59"/>
      <c r="H3" s="60"/>
      <c r="I3" s="59"/>
      <c r="J3" s="59"/>
      <c r="K3" s="58" t="s">
        <v>73</v>
      </c>
      <c r="L3" s="59"/>
      <c r="M3" s="59"/>
      <c r="N3" s="59"/>
      <c r="O3" s="59"/>
      <c r="P3" s="59"/>
      <c r="Q3" s="59"/>
      <c r="R3" s="59"/>
      <c r="S3" s="59"/>
      <c r="T3" s="60"/>
      <c r="U3" s="58" t="s">
        <v>75</v>
      </c>
      <c r="V3" s="59"/>
      <c r="W3" s="59"/>
      <c r="X3" s="59"/>
      <c r="Y3" s="59"/>
      <c r="Z3" s="61"/>
      <c r="AA3" s="75" t="s">
        <v>76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76"/>
      <c r="AM3" s="77" t="s">
        <v>77</v>
      </c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</row>
    <row r="4" spans="1:61" s="29" customFormat="1" x14ac:dyDescent="0.2">
      <c r="A4" s="86" t="s">
        <v>81</v>
      </c>
      <c r="B4" s="87"/>
      <c r="C4" s="31" t="s">
        <v>46</v>
      </c>
      <c r="D4" s="31" t="s">
        <v>41</v>
      </c>
      <c r="E4" s="31" t="s">
        <v>47</v>
      </c>
      <c r="F4" s="31" t="s">
        <v>41</v>
      </c>
      <c r="G4" s="32">
        <v>50</v>
      </c>
      <c r="H4" s="32">
        <v>100</v>
      </c>
      <c r="I4" s="31" t="s">
        <v>45</v>
      </c>
      <c r="J4" s="31" t="s">
        <v>41</v>
      </c>
      <c r="K4" s="31" t="s">
        <v>42</v>
      </c>
      <c r="L4" s="31" t="s">
        <v>41</v>
      </c>
      <c r="M4" s="31" t="s">
        <v>61</v>
      </c>
      <c r="N4" s="31" t="s">
        <v>41</v>
      </c>
      <c r="O4" s="31" t="s">
        <v>43</v>
      </c>
      <c r="P4" s="31" t="s">
        <v>41</v>
      </c>
      <c r="Q4" s="32" t="s">
        <v>70</v>
      </c>
      <c r="R4" s="32" t="s">
        <v>71</v>
      </c>
      <c r="S4" s="32" t="s">
        <v>78</v>
      </c>
      <c r="T4" s="32" t="s">
        <v>72</v>
      </c>
      <c r="U4" s="31" t="s">
        <v>48</v>
      </c>
      <c r="V4" s="31" t="s">
        <v>41</v>
      </c>
      <c r="W4" s="31">
        <v>3000</v>
      </c>
      <c r="X4" s="31" t="s">
        <v>41</v>
      </c>
      <c r="Y4" s="70">
        <v>1000</v>
      </c>
      <c r="Z4" s="33">
        <v>3000</v>
      </c>
      <c r="AA4" s="34" t="s">
        <v>15</v>
      </c>
      <c r="AB4" s="35" t="s">
        <v>41</v>
      </c>
      <c r="AC4" s="35" t="s">
        <v>44</v>
      </c>
      <c r="AD4" s="35" t="s">
        <v>41</v>
      </c>
      <c r="AE4" s="35" t="s">
        <v>11</v>
      </c>
      <c r="AF4" s="35" t="s">
        <v>41</v>
      </c>
      <c r="AG4" s="35" t="s">
        <v>10</v>
      </c>
      <c r="AH4" s="35" t="s">
        <v>41</v>
      </c>
      <c r="AI4" s="36" t="s">
        <v>63</v>
      </c>
      <c r="AJ4" s="36" t="s">
        <v>64</v>
      </c>
      <c r="AK4" s="37" t="s">
        <v>65</v>
      </c>
      <c r="AL4" s="38" t="s">
        <v>66</v>
      </c>
      <c r="AM4" s="39" t="s">
        <v>12</v>
      </c>
      <c r="AN4" s="40" t="s">
        <v>41</v>
      </c>
      <c r="AO4" s="40" t="s">
        <v>13</v>
      </c>
      <c r="AP4" s="40" t="s">
        <v>41</v>
      </c>
      <c r="AQ4" s="40" t="s">
        <v>14</v>
      </c>
      <c r="AR4" s="40" t="s">
        <v>41</v>
      </c>
      <c r="AS4" s="40" t="s">
        <v>16</v>
      </c>
      <c r="AT4" s="40" t="s">
        <v>41</v>
      </c>
      <c r="AU4" s="41" t="s">
        <v>67</v>
      </c>
      <c r="AV4" s="41" t="s">
        <v>68</v>
      </c>
      <c r="AW4" s="41" t="s">
        <v>69</v>
      </c>
      <c r="AX4" s="42" t="s">
        <v>62</v>
      </c>
      <c r="AY4" s="43" t="s">
        <v>55</v>
      </c>
      <c r="AZ4" s="44" t="s">
        <v>52</v>
      </c>
      <c r="BA4" s="45" t="s">
        <v>53</v>
      </c>
      <c r="BB4" s="45" t="s">
        <v>54</v>
      </c>
    </row>
    <row r="5" spans="1:61" s="29" customFormat="1" x14ac:dyDescent="0.2">
      <c r="A5" s="30" t="str">
        <f>IF(B5="","",VLOOKUP(B5,#REF!,3))</f>
        <v/>
      </c>
      <c r="B5" s="46"/>
      <c r="C5" s="47"/>
      <c r="D5" s="44" t="str">
        <f>IF(C5="","",+C5+IF(ABS(SMALL(cotation!F$8:F$51,COUNTIF(cotation!F$8:F$51,"&lt;="&amp;C5))-C5)&gt;=SMALL(cotation!F$8:F$51,COUNTIF(cotation!F$8:F$51,"&lt;"&amp;C5)+1)-C5,SMALL(cotation!F$8:F$51,COUNTIF(cotation!F$8:F$51,"&lt;"&amp;C5)+1)-C5,SMALL(cotation!F$8:F$51,COUNTIF(cotation!F$8:F$51,"&lt;="&amp;C5))-C5))</f>
        <v/>
      </c>
      <c r="E5" s="47"/>
      <c r="F5" s="45" t="str">
        <f>IF(E5="","",+E5+IF(ABS(SMALL(cotation!H$8:H$51,COUNTIF(cotation!H$8:H$51,"&lt;="&amp;E5))-E5)&gt;=SMALL(cotation!H$8:H$51,COUNTIF(cotation!H$8:H$51,"&lt;"&amp;E5)+1)-E5,SMALL(cotation!H$8:H$51,COUNTIF(cotation!H$8:H$51,"&lt;"&amp;E5)+1)-E5,SMALL(cotation!H$8:H$51,COUNTIF(cotation!H$8:H$51,"&lt;="&amp;E5))-E5))</f>
        <v/>
      </c>
      <c r="G5" s="32">
        <f>IF(C5="",0,INDEX(cotation!G$8:G$51,MATCH(D5,cotation!F$8:F$51,0)))</f>
        <v>0</v>
      </c>
      <c r="H5" s="32">
        <f>IF(E5="",0,INDEX(cotation!I$8:I$51,MATCH(F5,cotation!H$8:H$51,0)))</f>
        <v>0</v>
      </c>
      <c r="I5" s="113"/>
      <c r="J5" s="44" t="str">
        <f>IF(I5="","",+I5+IF(ABS(SMALL(cotation!B$8:B$53,COUNTIF(cotation!B$8:B$53,"&lt;="&amp;I5))-I5)&gt;=SMALL(cotation!B$8:B$53,COUNTIF(cotation!B$8:B$53,"&lt;"&amp;I5)+1)-I5,SMALL(cotation!B$8:B$53,COUNTIF(cotation!B$8:B$53,"&lt;"&amp;I5)+1)-I5,SMALL(cotation!B$8:B$53,COUNTIF(cotation!B$8:B$53,"&lt;="&amp;I5))-I5))</f>
        <v/>
      </c>
      <c r="K5" s="47">
        <v>12.86</v>
      </c>
      <c r="L5" s="125">
        <f>IF(K5="","",+IF(INDEX(cotation!$J$8:$J$52,MATCH(performances!$K5,cotation!$J$8:$J$52,1)+1)-K5&lt;K5+0.01-INDEX(cotation!$J$8:$J$52,MATCH(performances!$K5,cotation!$J$8:$J$52,1)),INDEX(cotation!$J$8:$J$52,MATCH(performances!$K5,cotation!$J$8:$J$52,1)+1),INDEX(cotation!$J$8:$J$52,MATCH(performances!$K5,cotation!$J$8:$J$52,1))))</f>
        <v>12.92</v>
      </c>
      <c r="M5" s="47"/>
      <c r="N5" s="44" t="str">
        <f>IF(M5="","",+M5+IF(ABS(SMALL(cotation!L$8:L$51,COUNTIF(cotation!L$8:L$51,"&lt;="&amp;M5))-M5)&gt;=SMALL(cotation!L$8:L$51,COUNTIF(cotation!L$8:L$51,"&lt;"&amp;M5)+1)-M5,SMALL(cotation!L$8:L$51,COUNTIF(cotation!L$8:L$51,"&lt;"&amp;M5)+1)-M5,SMALL(cotation!L$8:L$51,COUNTIF(cotation!L$8:L$51,"&lt;="&amp;M5))-M5))</f>
        <v/>
      </c>
      <c r="O5" s="47"/>
      <c r="P5" s="45" t="str">
        <f>IF(O5="","",+O5+IF(ABS(SMALL(cotation!N$8:N$51,COUNTIF(cotation!N$8:N$51,"&lt;="&amp;O5))-O5)&gt;=SMALL(cotation!N$8:N$51,COUNTIF(cotation!N$8:N$51,"&lt;"&amp;O5)+1)-O5,SMALL(cotation!N$8:N$51,COUNTIF(cotation!N$8:N$51,"&lt;"&amp;O5)+1)-O5,SMALL(cotation!N$8:N$51,COUNTIF(cotation!N$8:N$51,"&lt;="&amp;O5))-O5))</f>
        <v/>
      </c>
      <c r="Q5" s="32">
        <f>IF(I5="",0,INDEX(cotation!C$8:C$53,MATCH(J5,cotation!B$8:B$53,0)))</f>
        <v>0</v>
      </c>
      <c r="R5" s="32">
        <f>IF(K5="",0,INDEX(cotation!K$8:K$51,MATCH(L5,cotation!J$8:J$51,0)))</f>
        <v>29</v>
      </c>
      <c r="S5" s="32">
        <f>IF(M5="",0,INDEX(cotation!M$8:M$51,MATCH(N5,cotation!L$8:L$51,0)))</f>
        <v>0</v>
      </c>
      <c r="T5" s="32">
        <f>IF(O5="",0,INDEX(cotation!O$8:O$51,MATCH(P5,cotation!N$8:N$51,0)))</f>
        <v>0</v>
      </c>
      <c r="U5" s="109"/>
      <c r="V5" s="125" t="str">
        <f>IF(U5="","",+IF(INDEX(cotation!$D$8:$D$52,MATCH(performances!U5,cotation!$D$8:$D$52,1)+1)-U5&lt;U5+0.01-INDEX(cotation!$D$8:$D$52,MATCH(performances!U5,cotation!$D$8:$D$52,1)),INDEX(cotation!$D$8:$D$52,MATCH(performances!U5,cotation!$D$8:$D$52,1)+1),INDEX(cotation!$D$8:$D$52,MATCH(performances!U5,cotation!$D$8:$D$52,1))))</f>
        <v/>
      </c>
      <c r="W5" s="109">
        <v>10.58</v>
      </c>
      <c r="X5" s="125">
        <f>IF(W5="","",+IF(INDEX(cotation!$AH$8:$AH$52,MATCH(performances!W5,cotation!$AH$8:$AH$52,1)+1)-W5&lt;W5+0.01-INDEX(cotation!$AH$8:$AH$52,MATCH(performances!W5,cotation!$AH$8:$AH$52,1)),INDEX(cotation!$AH$8:$AH$52,MATCH(performances!W5,cotation!$AH$8:$AH$52,1)+1),INDEX(cotation!$AH$8:$AH$52,MATCH(performances!W5,cotation!$AH$8:$AH$52,1))))</f>
        <v>10.56</v>
      </c>
      <c r="Y5" s="32">
        <f>IF(U5="",0,INDEX(cotation!E$8:E$51,MATCH(V5,cotation!D$8:D$51,0)))</f>
        <v>0</v>
      </c>
      <c r="Z5" s="33">
        <f>IF(W5="",0,INDEX(cotation!AI$8:AI$51,MATCH(X5,cotation!AH$8:AH$51,0)))</f>
        <v>22</v>
      </c>
      <c r="AA5" s="48"/>
      <c r="AB5" s="44" t="str">
        <f>IF(AA5="","",+AA5+IF(ABS(SMALL(cotation!P$8:P$51,COUNTIF(cotation!P$8:P$51,"&lt;="&amp;AA5))-AA5)&gt;SMALL(cotation!P$8:P$51,COUNTIF(cotation!P$8:P$51,"&lt;"&amp;AA5)+1)-AA5,SMALL(cotation!P$8:P$51,COUNTIF(cotation!P$8:P$51,"&lt;"&amp;AA5)+1)-AA5,SMALL(cotation!P$8:P$51,COUNTIF(cotation!P$8:P$51,"&lt;="&amp;AA5))-AA5))</f>
        <v/>
      </c>
      <c r="AC5" s="47"/>
      <c r="AD5" s="44" t="str">
        <f>IF(AC5="","",+AC5+IF(ABS(SMALL(cotation!R$8:R$51,COUNTIF(cotation!R$8:R$51,"&lt;="&amp;AC5))-AC5)&gt;SMALL(cotation!R$8:R$51,COUNTIF(cotation!R$8:R$51,"&lt;"&amp;AC5)+1)-AC5,SMALL(cotation!R$8:R$51,COUNTIF(cotation!R$8:R$51,"&lt;"&amp;AC5)+1)-AC5,SMALL(cotation!R$8:R$51,COUNTIF(cotation!R$8:R$51,"&lt;="&amp;AC5))-AC5))</f>
        <v/>
      </c>
      <c r="AE5" s="47"/>
      <c r="AF5" s="44" t="str">
        <f>IF(AE5="","",+AE5+IF(ABS(SMALL(cotation!T$8:T$51,COUNTIF(cotation!T$8:T$51,"&lt;="&amp;AE5))-AE5)&gt;SMALL(cotation!T$8:T$51,COUNTIF(cotation!T$8:T$51,"&lt;"&amp;AE5)+1)-AE5,SMALL(cotation!T$8:T$51,COUNTIF(cotation!T$8:T$51,"&lt;"&amp;AE5)+1)-AE5,SMALL(cotation!T$8:T$51,COUNTIF(cotation!T$8:T$51,"&lt;="&amp;AE5))-AE5))</f>
        <v/>
      </c>
      <c r="AG5" s="47"/>
      <c r="AH5" s="45" t="str">
        <f>IF(AG5="","",+AG5+IF(ABS(SMALL(cotation!V$8:V$51,COUNTIF(cotation!V$8:V$51,"&lt;="&amp;AG5))-AG5)&gt;SMALL(cotation!V$8:V$51,COUNTIF(cotation!V$8:V$51,"&lt;"&amp;AG5)+1)-AG5,SMALL(cotation!V$8:V$51,COUNTIF(cotation!V$8:V$51,"&lt;"&amp;AG5)+1)-AG5,SMALL(cotation!V$8:V$51,COUNTIF(cotation!V$8:V$51,"&lt;="&amp;AG5))-AG5))</f>
        <v/>
      </c>
      <c r="AI5" s="32">
        <f>IF(AA5="",0,INDEX(cotation!Q$8:Q$51,MATCH(AB5,cotation!P$8:P$51,0)))</f>
        <v>0</v>
      </c>
      <c r="AJ5" s="32">
        <f>IF(AC5="",0,INDEX(cotation!S$8:S$51,MATCH(AD5,cotation!R$8:R$51,0)))</f>
        <v>0</v>
      </c>
      <c r="AK5" s="32">
        <f>IF(AE5="",0,INDEX(cotation!U$8:U$51,MATCH(AF5,cotation!T$8:T$51,0)))</f>
        <v>0</v>
      </c>
      <c r="AL5" s="33">
        <f>IF(AG5="",0,INDEX(cotation!W$8:W$51,MATCH(AH5,cotation!V$8:V$51,0)))</f>
        <v>0</v>
      </c>
      <c r="AM5" s="48"/>
      <c r="AN5" s="44" t="str">
        <f>IF(AM5="","",+AM5+IF(ABS(SMALL(cotation!AD$8:AD$51,COUNTIF(cotation!AD$8:AD$51,"&lt;="&amp;AM5))-AM5)&gt;SMALL(cotation!AD$8:AD$51,COUNTIF(cotation!AD$8:AD$51,"&lt;"&amp;AM5)+1)-AM5,SMALL(cotation!AD$8:AD$51,COUNTIF(cotation!AD$8:AD$51,"&lt;"&amp;AM5)+1)-AM5,SMALL(cotation!AD$8:AD$51,COUNTIF(cotation!AD$8:AD$51,"&lt;="&amp;AM5))-AM5))</f>
        <v/>
      </c>
      <c r="AO5" s="47"/>
      <c r="AP5" s="44" t="str">
        <f>IF(AO5="","",+AO5+IF(ABS(SMALL(cotation!Z$8:Z$51,COUNTIF(cotation!Z$8:Z$51,"&lt;="&amp;AO5))-AO5)&gt;SMALL(cotation!Z$8:Z$51,COUNTIF(cotation!Z$8:Z$51,"&lt;"&amp;AO5)+1)-AO5,SMALL(cotation!Z$8:Z$51,COUNTIF(cotation!Z$8:Z$51,"&lt;"&amp;AO5)+1)-AO5,SMALL(cotation!Z$8:Z$51,COUNTIF(cotation!Z$8:Z$51,"&lt;="&amp;AO5))-AO5))</f>
        <v/>
      </c>
      <c r="AQ5" s="47"/>
      <c r="AR5" s="44" t="str">
        <f>IF(AQ5="","",+AQ5+IF(ABS(SMALL(cotation!AB$8:AB$51,COUNTIF(cotation!AB$8:AB$51,"&lt;="&amp;AQ5))-AQ5)&gt;SMALL(cotation!AB$8:AB$51,COUNTIF(cotation!AB$8:AB$51,"&lt;"&amp;AQ5)+1)-AQ5,SMALL(cotation!AB$8:AB$51,COUNTIF(cotation!AB$8:AB$51,"&lt;"&amp;AQ5)+1)-AQ5,SMALL(cotation!AB$8:AB$51,COUNTIF(cotation!AB$8:AB$51,"&lt;="&amp;AQ5))-AQ5))</f>
        <v/>
      </c>
      <c r="AS5" s="47"/>
      <c r="AT5" s="44" t="str">
        <f>IF(AS5="","",+AS5+IF(ABS(SMALL(cotation!X$8:X$51,COUNTIF(cotation!X$8:X$51,"&lt;="&amp;AS5))-AS5)&gt;SMALL(cotation!X$8:X$51,COUNTIF(cotation!X$8:X$51,"&lt;"&amp;AS5)+1)-AS5,SMALL(cotation!X$8:X$51,COUNTIF(cotation!X$8:X$51,"&lt;"&amp;AS5)+1)-AS5,SMALL(cotation!X$8:X$51,COUNTIF(cotation!X$8:X$51,"&lt;="&amp;AS5))-AS5))</f>
        <v/>
      </c>
      <c r="AU5" s="32">
        <f>IF(AM5="",0,INDEX(cotation!AE$8:AE$51,MATCH(AN5,cotation!AD$8:AD$51,0)))</f>
        <v>0</v>
      </c>
      <c r="AV5" s="32">
        <f>IF(AO5="",0,INDEX(cotation!AA$8:AA$51,MATCH(AP5,cotation!Z$8:Z$51,0)))</f>
        <v>0</v>
      </c>
      <c r="AW5" s="32">
        <f>IF(AQ5="",0,INDEX(cotation!AC$8:AC$51,MATCH(AR5,cotation!AB$8:AB$51,0)))</f>
        <v>0</v>
      </c>
      <c r="AX5" s="33">
        <f>IF(AS5="",0,INDEX(cotation!Y$8:Y$51,MATCH(AT5,cotation!X$8:X$51,0)))</f>
        <v>0</v>
      </c>
      <c r="AY5" s="49">
        <f>AZ5+BA5+BB5</f>
        <v>29</v>
      </c>
      <c r="AZ5" s="32">
        <f t="shared" ref="AZ5:AZ13" si="0">MAX(G5,H5,R5,S5,T5,Y5,Z5)</f>
        <v>29</v>
      </c>
      <c r="BA5" s="32">
        <f t="shared" ref="BA5:BA13" si="1">MAX(AI5,AJ5,AK5,AL5)</f>
        <v>0</v>
      </c>
      <c r="BB5" s="32">
        <f t="shared" ref="BB5:BB13" si="2">MAX(AU5,AV5,AW5,AX5)</f>
        <v>0</v>
      </c>
    </row>
    <row r="6" spans="1:61" s="29" customFormat="1" x14ac:dyDescent="0.2">
      <c r="A6" s="30" t="str">
        <f>IF(B6="","",VLOOKUP(B6,#REF!,3))</f>
        <v/>
      </c>
      <c r="B6" s="46"/>
      <c r="C6" s="47"/>
      <c r="D6" s="44" t="str">
        <f>IF(C6="","",+C6+IF(ABS(SMALL(cotation!F$8:F$51,COUNTIF(cotation!F$8:F$51,"&lt;="&amp;C6))-C6)&gt;=SMALL(cotation!F$8:F$51,COUNTIF(cotation!F$8:F$51,"&lt;"&amp;C6)+1)-C6,SMALL(cotation!F$8:F$51,COUNTIF(cotation!F$8:F$51,"&lt;"&amp;C6)+1)-C6,SMALL(cotation!F$8:F$51,COUNTIF(cotation!F$8:F$51,"&lt;="&amp;C6))-C6))</f>
        <v/>
      </c>
      <c r="E6" s="47"/>
      <c r="F6" s="45" t="str">
        <f>IF(E6="","",+E6+IF(ABS(SMALL(cotation!H$8:H$51,COUNTIF(cotation!H$8:H$51,"&lt;="&amp;E6))-E6)&gt;=SMALL(cotation!H$8:H$51,COUNTIF(cotation!H$8:H$51,"&lt;"&amp;E6)+1)-E6,SMALL(cotation!H$8:H$51,COUNTIF(cotation!H$8:H$51,"&lt;"&amp;E6)+1)-E6,SMALL(cotation!H$8:H$51,COUNTIF(cotation!H$8:H$51,"&lt;="&amp;E6))-E6))</f>
        <v/>
      </c>
      <c r="G6" s="32">
        <f>IF(C6="",0,INDEX(cotation!G$8:G$51,MATCH(D6,cotation!F$8:F$51,0)))</f>
        <v>0</v>
      </c>
      <c r="H6" s="32">
        <f>IF(E6="",0,INDEX(cotation!I$8:I$51,MATCH(F6,cotation!H$8:H$51,0)))</f>
        <v>0</v>
      </c>
      <c r="I6" s="113"/>
      <c r="J6" s="44" t="str">
        <f>IF(I6="","",+I6+IF(ABS(SMALL(cotation!B$8:B$53,COUNTIF(cotation!B$8:B$53,"&lt;="&amp;I6))-I6)&gt;=SMALL(cotation!B$8:B$53,COUNTIF(cotation!B$8:B$53,"&lt;"&amp;I6)+1)-I6,SMALL(cotation!B$8:B$53,COUNTIF(cotation!B$8:B$53,"&lt;"&amp;I6)+1)-I6,SMALL(cotation!B$8:B$53,COUNTIF(cotation!B$8:B$53,"&lt;="&amp;I6))-I6))</f>
        <v/>
      </c>
      <c r="K6" s="47">
        <v>12.86</v>
      </c>
      <c r="L6" s="125">
        <f>IF(K6="","",+IF(INDEX(cotation!$J$8:$J$52,MATCH(performances!$K6,cotation!$J$8:$J$52,1)+1)-K6&lt;K6+0.01-INDEX(cotation!$J$8:$J$52,MATCH(performances!$K6,cotation!$J$8:$J$52,1)),INDEX(cotation!$J$8:$J$52,MATCH(performances!$K6,cotation!$J$8:$J$52,1)+1),INDEX(cotation!$J$8:$J$52,MATCH(performances!$K6,cotation!$J$8:$J$52,1))))</f>
        <v>12.92</v>
      </c>
      <c r="M6" s="47"/>
      <c r="N6" s="44" t="str">
        <f>IF(M6="","",+M6+IF(ABS(SMALL(cotation!L$8:L$51,COUNTIF(cotation!L$8:L$51,"&lt;="&amp;M6))-M6)&gt;=SMALL(cotation!L$8:L$51,COUNTIF(cotation!L$8:L$51,"&lt;"&amp;M6)+1)-M6,SMALL(cotation!L$8:L$51,COUNTIF(cotation!L$8:L$51,"&lt;"&amp;M6)+1)-M6,SMALL(cotation!L$8:L$51,COUNTIF(cotation!L$8:L$51,"&lt;="&amp;M6))-M6))</f>
        <v/>
      </c>
      <c r="O6" s="47"/>
      <c r="P6" s="45" t="str">
        <f>IF(O6="","",+O6+IF(ABS(SMALL(cotation!N$8:N$51,COUNTIF(cotation!N$8:N$51,"&lt;="&amp;O6))-O6)&gt;=SMALL(cotation!N$8:N$51,COUNTIF(cotation!N$8:N$51,"&lt;"&amp;O6)+1)-O6,SMALL(cotation!N$8:N$51,COUNTIF(cotation!N$8:N$51,"&lt;"&amp;O6)+1)-O6,SMALL(cotation!N$8:N$51,COUNTIF(cotation!N$8:N$51,"&lt;="&amp;O6))-O6))</f>
        <v/>
      </c>
      <c r="Q6" s="32">
        <f>IF(I6="",0,INDEX(cotation!C$8:C$53,MATCH(J6,cotation!B$8:B$53,0)))</f>
        <v>0</v>
      </c>
      <c r="R6" s="32">
        <f>IF(K6="",0,INDEX(cotation!K$8:K$51,MATCH(L6,cotation!J$8:J$51,0)))</f>
        <v>29</v>
      </c>
      <c r="S6" s="32">
        <f>IF(M6="",0,INDEX(cotation!M$8:M$51,MATCH(N6,cotation!L$8:L$51,0)))</f>
        <v>0</v>
      </c>
      <c r="T6" s="32">
        <f>IF(O6="",0,INDEX(cotation!O$8:O$51,MATCH(P6,cotation!N$8:N$51,0)))</f>
        <v>0</v>
      </c>
      <c r="U6" s="109"/>
      <c r="V6" s="125" t="str">
        <f>IF(U6="","",+IF(INDEX(cotation!$D$8:$D$52,MATCH(performances!U6,cotation!$D$8:$D$52,1)+1)-U6&lt;U6+0.01-INDEX(cotation!$D$8:$D$52,MATCH(performances!U6,cotation!$D$8:$D$52,1)),INDEX(cotation!$D$8:$D$52,MATCH(performances!U6,cotation!$D$8:$D$52,1)+1),INDEX(cotation!$D$8:$D$52,MATCH(performances!U6,cotation!$D$8:$D$52,1))))</f>
        <v/>
      </c>
      <c r="W6" s="129">
        <v>10.59</v>
      </c>
      <c r="X6" s="125">
        <f>IF(W6="","",+IF(INDEX(cotation!$AH$8:$AH$52,MATCH(performances!W6,cotation!$AH$8:$AH$52,1)+1)-W6&lt;W6+0.01-INDEX(cotation!$AH$8:$AH$52,MATCH(performances!W6,cotation!$AH$8:$AH$52,1)),INDEX(cotation!$AH$8:$AH$52,MATCH(performances!W6,cotation!$AH$8:$AH$52,1)+1),INDEX(cotation!$AH$8:$AH$52,MATCH(performances!W6,cotation!$AH$8:$AH$52,1))))</f>
        <v>10.56</v>
      </c>
      <c r="Y6" s="32">
        <f>IF(U6="",0,INDEX(cotation!E$8:E$51,MATCH(V6,cotation!D$8:D$51,0)))</f>
        <v>0</v>
      </c>
      <c r="Z6" s="33">
        <f>IF(W6="",0,INDEX(cotation!AI$8:AI$51,MATCH(X6,cotation!AH$8:AH$51,0)))</f>
        <v>22</v>
      </c>
      <c r="AA6" s="48"/>
      <c r="AB6" s="44" t="str">
        <f>IF(AA6="","",+AA6+IF(ABS(SMALL(cotation!P$8:P$52,COUNTIF(cotation!P$8:P$52,"&lt;="&amp;AA6))-AA6)&gt;SMALL(cotation!P$8:P$52,COUNTIF(cotation!P$8:P$52,"&lt;"&amp;AA6)+1)-AA6,SMALL(cotation!P$8:P$52,COUNTIF(cotation!P$8:P$52,"&lt;"&amp;AA6)+1)-AA6,SMALL(cotation!P$8:P$52,COUNTIF(cotation!P$8:P$52,"&lt;="&amp;AA6))-AA6))</f>
        <v/>
      </c>
      <c r="AC6" s="47"/>
      <c r="AD6" s="44" t="str">
        <f>IF(AC6="","",+AC6+IF(ABS(SMALL(cotation!R$8:R$51,COUNTIF(cotation!R$8:R$51,"&lt;="&amp;AC6))-AC6)&gt;SMALL(cotation!R$8:R$51,COUNTIF(cotation!R$8:R$51,"&lt;"&amp;AC6)+1)-AC6,SMALL(cotation!R$8:R$51,COUNTIF(cotation!R$8:R$51,"&lt;"&amp;AC6)+1)-AC6,SMALL(cotation!R$8:R$51,COUNTIF(cotation!R$8:R$51,"&lt;="&amp;AC6))-AC6))</f>
        <v/>
      </c>
      <c r="AE6" s="47"/>
      <c r="AF6" s="44" t="str">
        <f>IF(AE6="","",+AE6+IF(ABS(SMALL(cotation!T$8:T$51,COUNTIF(cotation!T$8:T$51,"&lt;="&amp;AE6))-AE6)&gt;SMALL(cotation!T$8:T$51,COUNTIF(cotation!T$8:T$51,"&lt;"&amp;AE6)+1)-AE6,SMALL(cotation!T$8:T$51,COUNTIF(cotation!T$8:T$51,"&lt;"&amp;AE6)+1)-AE6,SMALL(cotation!T$8:T$51,COUNTIF(cotation!T$8:T$51,"&lt;="&amp;AE6))-AE6))</f>
        <v/>
      </c>
      <c r="AG6" s="47"/>
      <c r="AH6" s="45" t="str">
        <f>IF(AG6="","",+AG6+IF(ABS(SMALL(cotation!V$8:V$51,COUNTIF(cotation!V$8:V$51,"&lt;="&amp;AG6))-AG6)&gt;SMALL(cotation!V$8:V$51,COUNTIF(cotation!V$8:V$51,"&lt;"&amp;AG6)+1)-AG6,SMALL(cotation!V$8:V$51,COUNTIF(cotation!V$8:V$51,"&lt;"&amp;AG6)+1)-AG6,SMALL(cotation!V$8:V$51,COUNTIF(cotation!V$8:V$51,"&lt;="&amp;AG6))-AG6))</f>
        <v/>
      </c>
      <c r="AI6" s="32">
        <f>IF(AA6="",0,INDEX(cotation!Q$8:Q$52,MATCH(AB6,cotation!P$8:P$52,0)))</f>
        <v>0</v>
      </c>
      <c r="AJ6" s="32">
        <f>IF(AC6="",0,INDEX(cotation!S$8:S$51,MATCH(AD6,cotation!R$8:R$51,0)))</f>
        <v>0</v>
      </c>
      <c r="AK6" s="32">
        <f>IF(AE6="",0,INDEX(cotation!U$8:U$51,MATCH(AF6,cotation!T$8:T$51,0)))</f>
        <v>0</v>
      </c>
      <c r="AL6" s="33">
        <f>IF(AG6="",0,INDEX(cotation!W$8:W$51,MATCH(AH6,cotation!V$8:V$51,0)))</f>
        <v>0</v>
      </c>
      <c r="AM6" s="48"/>
      <c r="AN6" s="44" t="str">
        <f>IF(AM6="","",+AM6+IF(ABS(SMALL(cotation!AD$8:AD$51,COUNTIF(cotation!AD$8:AD$51,"&lt;="&amp;AM6))-AM6)&gt;SMALL(cotation!AD$8:AD$51,COUNTIF(cotation!AD$8:AD$51,"&lt;"&amp;AM6)+1)-AM6,SMALL(cotation!AD$8:AD$51,COUNTIF(cotation!AD$8:AD$51,"&lt;"&amp;AM6)+1)-AM6,SMALL(cotation!AD$8:AD$51,COUNTIF(cotation!AD$8:AD$51,"&lt;="&amp;AM6))-AM6))</f>
        <v/>
      </c>
      <c r="AO6" s="47"/>
      <c r="AP6" s="44" t="str">
        <f>IF(AO6="","",+AO6+IF(ABS(SMALL(cotation!Z$8:Z$51,COUNTIF(cotation!Z$8:Z$51,"&lt;="&amp;AO6))-AO6)&gt;SMALL(cotation!Z$8:Z$51,COUNTIF(cotation!Z$8:Z$51,"&lt;"&amp;AO6)+1)-AO6,SMALL(cotation!Z$8:Z$51,COUNTIF(cotation!Z$8:Z$51,"&lt;"&amp;AO6)+1)-AO6,SMALL(cotation!Z$8:Z$51,COUNTIF(cotation!Z$8:Z$51,"&lt;="&amp;AO6))-AO6))</f>
        <v/>
      </c>
      <c r="AQ6" s="47"/>
      <c r="AR6" s="44" t="str">
        <f>IF(AQ6="","",+AQ6+IF(ABS(SMALL(cotation!AB$8:AB$51,COUNTIF(cotation!AB$8:AB$51,"&lt;="&amp;AQ6))-AQ6)&gt;SMALL(cotation!AB$8:AB$51,COUNTIF(cotation!AB$8:AB$51,"&lt;"&amp;AQ6)+1)-AQ6,SMALL(cotation!AB$8:AB$51,COUNTIF(cotation!AB$8:AB$51,"&lt;"&amp;AQ6)+1)-AQ6,SMALL(cotation!AB$8:AB$51,COUNTIF(cotation!AB$8:AB$51,"&lt;="&amp;AQ6))-AQ6))</f>
        <v/>
      </c>
      <c r="AS6" s="47"/>
      <c r="AT6" s="44" t="str">
        <f>IF(AS6="","",+AS6+IF(ABS(SMALL(cotation!X$8:X$51,COUNTIF(cotation!X$8:X$51,"&lt;="&amp;AS6))-AS6)&gt;SMALL(cotation!X$8:X$51,COUNTIF(cotation!X$8:X$51,"&lt;"&amp;AS6)+1)-AS6,SMALL(cotation!X$8:X$51,COUNTIF(cotation!X$8:X$51,"&lt;"&amp;AS6)+1)-AS6,SMALL(cotation!X$8:X$51,COUNTIF(cotation!X$8:X$51,"&lt;="&amp;AS6))-AS6))</f>
        <v/>
      </c>
      <c r="AU6" s="32">
        <f>IF(AM6="",0,INDEX(cotation!AE$8:AE$51,MATCH(AN6,cotation!AD$8:AD$51,0)))</f>
        <v>0</v>
      </c>
      <c r="AV6" s="32">
        <f>IF(AO6="",0,INDEX(cotation!AA$8:AA$51,MATCH(AP6,cotation!Z$8:Z$51,0)))</f>
        <v>0</v>
      </c>
      <c r="AW6" s="32">
        <f>IF(AQ6="",0,INDEX(cotation!AC$8:AC$51,MATCH(AR6,cotation!AB$8:AB$51,0)))</f>
        <v>0</v>
      </c>
      <c r="AX6" s="33">
        <f>IF(AS6="",0,INDEX(cotation!Y$8:Y$51,MATCH(AT6,cotation!X$8:X$51,0)))</f>
        <v>0</v>
      </c>
      <c r="AY6" s="49">
        <f t="shared" ref="AY6:AY13" si="3">AZ6+BA6+BB6</f>
        <v>29</v>
      </c>
      <c r="AZ6" s="32">
        <f t="shared" si="0"/>
        <v>29</v>
      </c>
      <c r="BA6" s="32">
        <f t="shared" si="1"/>
        <v>0</v>
      </c>
      <c r="BB6" s="32">
        <f t="shared" si="2"/>
        <v>0</v>
      </c>
      <c r="BD6" s="29" t="s">
        <v>49</v>
      </c>
      <c r="BE6" s="29">
        <f>LARGE(G5:H13,1)</f>
        <v>0</v>
      </c>
      <c r="BG6" s="29">
        <f>LARGE(G5:H13,2)</f>
        <v>0</v>
      </c>
      <c r="BH6" s="29">
        <f>LARGE(G5:H13,3)</f>
        <v>0</v>
      </c>
      <c r="BI6" s="29">
        <f>LARGE(G5:H13,4)</f>
        <v>0</v>
      </c>
    </row>
    <row r="7" spans="1:61" s="29" customFormat="1" x14ac:dyDescent="0.2">
      <c r="A7" s="30" t="str">
        <f>IF(B7="","",VLOOKUP(B7,#REF!,3))</f>
        <v/>
      </c>
      <c r="B7" s="50"/>
      <c r="C7" s="47"/>
      <c r="D7" s="44" t="str">
        <f>IF(C7="","",+C7+IF(ABS(SMALL(cotation!F$8:F$51,COUNTIF(cotation!F$8:F$51,"&lt;="&amp;C7))-C7)&gt;=SMALL(cotation!F$8:F$51,COUNTIF(cotation!F$8:F$51,"&lt;"&amp;C7)+1)-C7,SMALL(cotation!F$8:F$51,COUNTIF(cotation!F$8:F$51,"&lt;"&amp;C7)+1)-C7,SMALL(cotation!F$8:F$51,COUNTIF(cotation!F$8:F$51,"&lt;="&amp;C7))-C7))</f>
        <v/>
      </c>
      <c r="E7" s="47"/>
      <c r="F7" s="45" t="str">
        <f>IF(E7="","",+E7+IF(ABS(SMALL(cotation!H$8:H$51,COUNTIF(cotation!H$8:H$51,"&lt;="&amp;E7))-E7)&gt;=SMALL(cotation!H$8:H$51,COUNTIF(cotation!H$8:H$51,"&lt;"&amp;E7)+1)-E7,SMALL(cotation!H$8:H$51,COUNTIF(cotation!H$8:H$51,"&lt;"&amp;E7)+1)-E7,SMALL(cotation!H$8:H$51,COUNTIF(cotation!H$8:H$51,"&lt;="&amp;E7))-E7))</f>
        <v/>
      </c>
      <c r="G7" s="32">
        <f>IF(C7="",0,INDEX(cotation!G$8:G$51,MATCH(D7,cotation!F$8:F$51,0)))</f>
        <v>0</v>
      </c>
      <c r="H7" s="32">
        <f>IF(E7="",0,INDEX(cotation!I$8:I$51,MATCH(F7,cotation!H$8:H$51,0)))</f>
        <v>0</v>
      </c>
      <c r="I7" s="113"/>
      <c r="J7" s="44" t="str">
        <f>IF(I7="","",+I7+IF(ABS(SMALL(cotation!B$8:B$53,COUNTIF(cotation!B$8:B$53,"&lt;="&amp;I7))-I7)&gt;=SMALL(cotation!B$8:B$53,COUNTIF(cotation!B$8:B$53,"&lt;"&amp;I7)+1)-I7,SMALL(cotation!B$8:B$53,COUNTIF(cotation!B$8:B$53,"&lt;"&amp;I7)+1)-I7,SMALL(cotation!B$8:B$53,COUNTIF(cotation!B$8:B$53,"&lt;="&amp;I7))-I7))</f>
        <v/>
      </c>
      <c r="K7" s="47">
        <v>13.1</v>
      </c>
      <c r="L7" s="125">
        <f>IF(K7="","",+IF(INDEX(cotation!$J$8:$J$52,MATCH(performances!$K7,cotation!$J$8:$J$52,1)+1)-K7&lt;K7+0.01-INDEX(cotation!$J$8:$J$52,MATCH(performances!$K7,cotation!$J$8:$J$52,1)),INDEX(cotation!$J$8:$J$52,MATCH(performances!$K7,cotation!$J$8:$J$52,1)+1),INDEX(cotation!$J$8:$J$52,MATCH(performances!$K7,cotation!$J$8:$J$52,1))))</f>
        <v>13.16</v>
      </c>
      <c r="M7" s="124"/>
      <c r="N7" s="44" t="str">
        <f>IF(M7="","",+M7+IF(ABS(SMALL(cotation!L$8:L$51,COUNTIF(cotation!L$8:L$51,"&lt;="&amp;M7))-M7)&gt;=SMALL(cotation!L$8:L$51,COUNTIF(cotation!L$8:L$51,"&lt;"&amp;M7)+1)-M7,SMALL(cotation!L$8:L$51,COUNTIF(cotation!L$8:L$51,"&lt;"&amp;M7)+1)-M7,SMALL(cotation!L$8:L$51,COUNTIF(cotation!L$8:L$51,"&lt;="&amp;M7))-M7))</f>
        <v/>
      </c>
      <c r="O7" s="47"/>
      <c r="P7" s="45" t="str">
        <f>IF(O7="","",+O7+IF(ABS(SMALL(cotation!N$8:N$51,COUNTIF(cotation!N$8:N$51,"&lt;="&amp;O7))-O7)&gt;=SMALL(cotation!N$8:N$51,COUNTIF(cotation!N$8:N$51,"&lt;"&amp;O7)+1)-O7,SMALL(cotation!N$8:N$51,COUNTIF(cotation!N$8:N$51,"&lt;"&amp;O7)+1)-O7,SMALL(cotation!N$8:N$51,COUNTIF(cotation!N$8:N$51,"&lt;="&amp;O7))-O7))</f>
        <v/>
      </c>
      <c r="Q7" s="32">
        <f>IF(I7="",0,INDEX(cotation!C$8:C$53,MATCH(J7,cotation!B$8:B$53,0)))</f>
        <v>0</v>
      </c>
      <c r="R7" s="32">
        <f>IF(K7="",0,INDEX(cotation!K$8:K$51,MATCH(L7,cotation!J$8:J$51,0)))</f>
        <v>27</v>
      </c>
      <c r="S7" s="32">
        <f>IF(M7="",0,INDEX(cotation!M$8:M$51,MATCH(N7,cotation!L$8:L$51,0)))</f>
        <v>0</v>
      </c>
      <c r="T7" s="32">
        <f>IF(O7="",0,INDEX(cotation!O$8:O$51,MATCH(P7,cotation!N$8:N$51,0)))</f>
        <v>0</v>
      </c>
      <c r="U7" s="109"/>
      <c r="V7" s="125" t="str">
        <f>IF(U7="","",+IF(INDEX(cotation!$D$8:$D$52,MATCH(performances!U7,cotation!$D$8:$D$52,1)+1)-U7&lt;U7+0.01-INDEX(cotation!$D$8:$D$52,MATCH(performances!U7,cotation!$D$8:$D$52,1)),INDEX(cotation!$D$8:$D$52,MATCH(performances!U7,cotation!$D$8:$D$52,1)+1),INDEX(cotation!$D$8:$D$52,MATCH(performances!U7,cotation!$D$8:$D$52,1))))</f>
        <v/>
      </c>
      <c r="W7" s="109">
        <v>11</v>
      </c>
      <c r="X7" s="125">
        <f>IF(W7="","",+IF(INDEX(cotation!$AH$8:$AH$52,MATCH(performances!W7,cotation!$AH$8:$AH$52,1)+1)-W7&lt;W7+0.01-INDEX(cotation!$AH$8:$AH$52,MATCH(performances!W7,cotation!$AH$8:$AH$52,1)),INDEX(cotation!$AH$8:$AH$52,MATCH(performances!W7,cotation!$AH$8:$AH$52,1)+1),INDEX(cotation!$AH$8:$AH$52,MATCH(performances!W7,cotation!$AH$8:$AH$52,1))))</f>
        <v>11</v>
      </c>
      <c r="Y7" s="32">
        <f>IF(U7="",0,INDEX(cotation!E$8:E$51,MATCH(V7,cotation!D$8:D$51,0)))</f>
        <v>0</v>
      </c>
      <c r="Z7" s="33">
        <f>IF(W7="",0,INDEX(cotation!AI$8:AI$51,MATCH(X7,cotation!AH$8:AH$51,0)))</f>
        <v>21</v>
      </c>
      <c r="AA7" s="48"/>
      <c r="AB7" s="44" t="str">
        <f>IF(AA7="","",+AA7+IF(ABS(SMALL(cotation!P$8:P$51,COUNTIF(cotation!P$8:P$51,"&lt;="&amp;AA7))-AA7)&gt;SMALL(cotation!P$8:P$51,COUNTIF(cotation!P$8:P$51,"&lt;"&amp;AA7)+1)-AA7,SMALL(cotation!P$8:P$51,COUNTIF(cotation!P$8:P$51,"&lt;"&amp;AA7)+1)-AA7,SMALL(cotation!P$8:P$51,COUNTIF(cotation!P$8:P$51,"&lt;="&amp;AA7))-AA7))</f>
        <v/>
      </c>
      <c r="AC7" s="47"/>
      <c r="AD7" s="44" t="str">
        <f>IF(AC7="","",+AC7+IF(ABS(SMALL(cotation!R$8:R$51,COUNTIF(cotation!R$8:R$51,"&lt;="&amp;AC7))-AC7)&gt;SMALL(cotation!R$8:R$51,COUNTIF(cotation!R$8:R$51,"&lt;"&amp;AC7)+1)-AC7,SMALL(cotation!R$8:R$51,COUNTIF(cotation!R$8:R$51,"&lt;"&amp;AC7)+1)-AC7,SMALL(cotation!R$8:R$51,COUNTIF(cotation!R$8:R$51,"&lt;="&amp;AC7))-AC7))</f>
        <v/>
      </c>
      <c r="AE7" s="47"/>
      <c r="AF7" s="44" t="str">
        <f>IF(AE7="","",+AE7+IF(ABS(SMALL(cotation!T$8:T$51,COUNTIF(cotation!T$8:T$51,"&lt;="&amp;AE7))-AE7)&gt;SMALL(cotation!T$8:T$51,COUNTIF(cotation!T$8:T$51,"&lt;"&amp;AE7)+1)-AE7,SMALL(cotation!T$8:T$51,COUNTIF(cotation!T$8:T$51,"&lt;"&amp;AE7)+1)-AE7,SMALL(cotation!T$8:T$51,COUNTIF(cotation!T$8:T$51,"&lt;="&amp;AE7))-AE7))</f>
        <v/>
      </c>
      <c r="AG7" s="47"/>
      <c r="AH7" s="45" t="str">
        <f>IF(AG7="","",+AG7+IF(ABS(SMALL(cotation!V$8:V$51,COUNTIF(cotation!V$8:V$51,"&lt;="&amp;AG7))-AG7)&gt;SMALL(cotation!V$8:V$51,COUNTIF(cotation!V$8:V$51,"&lt;"&amp;AG7)+1)-AG7,SMALL(cotation!V$8:V$51,COUNTIF(cotation!V$8:V$51,"&lt;"&amp;AG7)+1)-AG7,SMALL(cotation!V$8:V$51,COUNTIF(cotation!V$8:V$51,"&lt;="&amp;AG7))-AG7))</f>
        <v/>
      </c>
      <c r="AI7" s="32">
        <f>IF(AA7="",0,INDEX(cotation!Q$8:Q$51,MATCH(AB7,cotation!P$8:P$51,0)))</f>
        <v>0</v>
      </c>
      <c r="AJ7" s="32">
        <f>IF(AC7="",0,INDEX(cotation!S$8:S$51,MATCH(AD7,cotation!R$8:R$51,0)))</f>
        <v>0</v>
      </c>
      <c r="AK7" s="32">
        <f>IF(AE7="",0,INDEX(cotation!U$8:U$51,MATCH(AF7,cotation!T$8:T$51,0)))</f>
        <v>0</v>
      </c>
      <c r="AL7" s="33">
        <f>IF(AG7="",0,INDEX(cotation!W$8:W$51,MATCH(AH7,cotation!V$8:V$51,0)))</f>
        <v>0</v>
      </c>
      <c r="AM7" s="48"/>
      <c r="AN7" s="44" t="str">
        <f>IF(AM7="","",+AM7+IF(ABS(SMALL(cotation!AD$8:AD$51,COUNTIF(cotation!AD$8:AD$51,"&lt;="&amp;AM7))-AM7)&gt;SMALL(cotation!AD$8:AD$51,COUNTIF(cotation!AD$8:AD$51,"&lt;"&amp;AM7)+1)-AM7,SMALL(cotation!AD$8:AD$51,COUNTIF(cotation!AD$8:AD$51,"&lt;"&amp;AM7)+1)-AM7,SMALL(cotation!AD$8:AD$51,COUNTIF(cotation!AD$8:AD$51,"&lt;="&amp;AM7))-AM7))</f>
        <v/>
      </c>
      <c r="AO7" s="47"/>
      <c r="AP7" s="44" t="str">
        <f>IF(AO7="","",+AO7+IF(ABS(SMALL(cotation!Z$8:Z$51,COUNTIF(cotation!Z$8:Z$51,"&lt;="&amp;AO7))-AO7)&gt;SMALL(cotation!Z$8:Z$51,COUNTIF(cotation!Z$8:Z$51,"&lt;"&amp;AO7)+1)-AO7,SMALL(cotation!Z$8:Z$51,COUNTIF(cotation!Z$8:Z$51,"&lt;"&amp;AO7)+1)-AO7,SMALL(cotation!Z$8:Z$51,COUNTIF(cotation!Z$8:Z$51,"&lt;="&amp;AO7))-AO7))</f>
        <v/>
      </c>
      <c r="AQ7" s="47"/>
      <c r="AR7" s="44" t="str">
        <f>IF(AQ7="","",+AQ7+IF(ABS(SMALL(cotation!AB$8:AB$51,COUNTIF(cotation!AB$8:AB$51,"&lt;="&amp;AQ7))-AQ7)&gt;SMALL(cotation!AB$8:AB$51,COUNTIF(cotation!AB$8:AB$51,"&lt;"&amp;AQ7)+1)-AQ7,SMALL(cotation!AB$8:AB$51,COUNTIF(cotation!AB$8:AB$51,"&lt;"&amp;AQ7)+1)-AQ7,SMALL(cotation!AB$8:AB$51,COUNTIF(cotation!AB$8:AB$51,"&lt;="&amp;AQ7))-AQ7))</f>
        <v/>
      </c>
      <c r="AS7" s="47"/>
      <c r="AT7" s="44" t="str">
        <f>IF(AS7="","",+AS7+IF(ABS(SMALL(cotation!X$8:X$51,COUNTIF(cotation!X$8:X$51,"&lt;="&amp;AS7))-AS7)&gt;SMALL(cotation!X$8:X$51,COUNTIF(cotation!X$8:X$51,"&lt;"&amp;AS7)+1)-AS7,SMALL(cotation!X$8:X$51,COUNTIF(cotation!X$8:X$51,"&lt;"&amp;AS7)+1)-AS7,SMALL(cotation!X$8:X$51,COUNTIF(cotation!X$8:X$51,"&lt;="&amp;AS7))-AS7))</f>
        <v/>
      </c>
      <c r="AU7" s="32">
        <f>IF(AM7="",0,INDEX(cotation!AE$8:AE$51,MATCH(AN7,cotation!AD$8:AD$51,0)))</f>
        <v>0</v>
      </c>
      <c r="AV7" s="32">
        <f>IF(AO7="",0,INDEX(cotation!AA$8:AA$51,MATCH(AP7,cotation!Z$8:Z$51,0)))</f>
        <v>0</v>
      </c>
      <c r="AW7" s="32">
        <f>IF(AQ7="",0,INDEX(cotation!AC$8:AC$51,MATCH(AR7,cotation!AB$8:AB$51,0)))</f>
        <v>0</v>
      </c>
      <c r="AX7" s="33">
        <f>IF(AS7="",0,INDEX(cotation!Y$8:Y$51,MATCH(AT7,cotation!X$8:X$51,0)))</f>
        <v>0</v>
      </c>
      <c r="AY7" s="49">
        <f t="shared" si="3"/>
        <v>27</v>
      </c>
      <c r="AZ7" s="32">
        <f t="shared" si="0"/>
        <v>27</v>
      </c>
      <c r="BA7" s="32">
        <f t="shared" si="1"/>
        <v>0</v>
      </c>
      <c r="BB7" s="32">
        <f t="shared" si="2"/>
        <v>0</v>
      </c>
      <c r="BD7" s="29" t="s">
        <v>50</v>
      </c>
      <c r="BE7" s="29">
        <f>LARGE(R5:T13,1)</f>
        <v>29</v>
      </c>
      <c r="BG7" s="29">
        <f>LARGE(R5:T13,2)</f>
        <v>29</v>
      </c>
      <c r="BH7" s="29">
        <f>LARGE(R5:T13,3)</f>
        <v>27</v>
      </c>
      <c r="BI7" s="29">
        <f>LARGE(R5:T13,4)</f>
        <v>26</v>
      </c>
    </row>
    <row r="8" spans="1:61" s="29" customFormat="1" x14ac:dyDescent="0.2">
      <c r="A8" s="30" t="str">
        <f>IF(B8="","",VLOOKUP(B8,#REF!,3))</f>
        <v/>
      </c>
      <c r="B8" s="46"/>
      <c r="C8" s="47"/>
      <c r="D8" s="44" t="str">
        <f>IF(C8="","",+C8+IF(ABS(SMALL(cotation!F$8:F$51,COUNTIF(cotation!F$8:F$51,"&lt;="&amp;C8))-C8)&gt;=SMALL(cotation!F$8:F$51,COUNTIF(cotation!F$8:F$51,"&lt;"&amp;C8)+1)-C8,SMALL(cotation!F$8:F$51,COUNTIF(cotation!F$8:F$51,"&lt;"&amp;C8)+1)-C8,SMALL(cotation!F$8:F$51,COUNTIF(cotation!F$8:F$51,"&lt;="&amp;C8))-C8))</f>
        <v/>
      </c>
      <c r="E8" s="47"/>
      <c r="F8" s="45" t="str">
        <f>IF(E8="","",+E8+IF(ABS(SMALL(cotation!H$8:H$51,COUNTIF(cotation!H$8:H$51,"&lt;="&amp;E8))-E8)&gt;=SMALL(cotation!H$8:H$51,COUNTIF(cotation!H$8:H$51,"&lt;"&amp;E8)+1)-E8,SMALL(cotation!H$8:H$51,COUNTIF(cotation!H$8:H$51,"&lt;"&amp;E8)+1)-E8,SMALL(cotation!H$8:H$51,COUNTIF(cotation!H$8:H$51,"&lt;="&amp;E8))-E8))</f>
        <v/>
      </c>
      <c r="G8" s="32">
        <f>IF(C8="",0,INDEX(cotation!G$8:G$51,MATCH(D8,cotation!F$8:F$51,0)))</f>
        <v>0</v>
      </c>
      <c r="H8" s="32">
        <f>IF(E8="",0,INDEX(cotation!I$8:I$51,MATCH(F8,cotation!H$8:H$51,0)))</f>
        <v>0</v>
      </c>
      <c r="I8" s="113"/>
      <c r="J8" s="44" t="str">
        <f>IF(I8="","",+I8+IF(ABS(SMALL(cotation!B$8:B$53,COUNTIF(cotation!B$8:B$53,"&lt;="&amp;I8))-I8)&gt;=SMALL(cotation!B$8:B$53,COUNTIF(cotation!B$8:B$53,"&lt;"&amp;I8)+1)-I8,SMALL(cotation!B$8:B$53,COUNTIF(cotation!B$8:B$53,"&lt;"&amp;I8)+1)-I8,SMALL(cotation!B$8:B$53,COUNTIF(cotation!B$8:B$53,"&lt;="&amp;I8))-I8))</f>
        <v/>
      </c>
      <c r="K8" s="47">
        <v>13.22</v>
      </c>
      <c r="L8" s="125">
        <f>IF(K8="","",+IF(INDEX(cotation!$J$8:$J$52,MATCH(performances!$K8,cotation!$J$8:$J$52,1)+1)-K8&lt;K8+0.01-INDEX(cotation!$J$8:$J$52,MATCH(performances!$K8,cotation!$J$8:$J$52,1)),INDEX(cotation!$J$8:$J$52,MATCH(performances!$K8,cotation!$J$8:$J$52,1)+1),INDEX(cotation!$J$8:$J$52,MATCH(performances!$K8,cotation!$J$8:$J$52,1))))</f>
        <v>13.28</v>
      </c>
      <c r="M8" s="124"/>
      <c r="N8" s="44" t="str">
        <f>IF(M8="","",+M8+IF(ABS(SMALL(cotation!L$8:L$51,COUNTIF(cotation!L$8:L$51,"&lt;="&amp;M8))-M8)&gt;=SMALL(cotation!L$8:L$51,COUNTIF(cotation!L$8:L$51,"&lt;"&amp;M8)+1)-M8,SMALL(cotation!L$8:L$51,COUNTIF(cotation!L$8:L$51,"&lt;"&amp;M8)+1)-M8,SMALL(cotation!L$8:L$51,COUNTIF(cotation!L$8:L$51,"&lt;="&amp;M8))-M8))</f>
        <v/>
      </c>
      <c r="O8" s="47"/>
      <c r="P8" s="45" t="str">
        <f>IF(O8="","",+O8+IF(ABS(SMALL(cotation!N$8:N$51,COUNTIF(cotation!N$8:N$51,"&lt;="&amp;O8))-O8)&gt;=SMALL(cotation!N$8:N$51,COUNTIF(cotation!N$8:N$51,"&lt;"&amp;O8)+1)-O8,SMALL(cotation!N$8:N$51,COUNTIF(cotation!N$8:N$51,"&lt;"&amp;O8)+1)-O8,SMALL(cotation!N$8:N$51,COUNTIF(cotation!N$8:N$51,"&lt;="&amp;O8))-O8))</f>
        <v/>
      </c>
      <c r="Q8" s="32">
        <f>IF(I8="",0,INDEX(cotation!C$8:C$53,MATCH(J8,cotation!B$8:B$53,0)))</f>
        <v>0</v>
      </c>
      <c r="R8" s="32">
        <f>IF(K8="",0,INDEX(cotation!K$8:K$51,MATCH(L8,cotation!J$8:J$51,0)))</f>
        <v>26</v>
      </c>
      <c r="S8" s="32">
        <f>IF(M8="",0,INDEX(cotation!M$8:M$51,MATCH(N8,cotation!L$8:L$51,0)))</f>
        <v>0</v>
      </c>
      <c r="T8" s="32">
        <f>IF(O8="",0,INDEX(cotation!O$8:O$51,MATCH(P8,cotation!N$8:N$51,0)))</f>
        <v>0</v>
      </c>
      <c r="U8" s="109"/>
      <c r="V8" s="125" t="str">
        <f>IF(U8="","",+IF(INDEX(cotation!$D$8:$D$52,MATCH(performances!U8,cotation!$D$8:$D$52,1)+1)-U8&lt;U8+0.01-INDEX(cotation!$D$8:$D$52,MATCH(performances!U8,cotation!$D$8:$D$52,1)),INDEX(cotation!$D$8:$D$52,MATCH(performances!U8,cotation!$D$8:$D$52,1)+1),INDEX(cotation!$D$8:$D$52,MATCH(performances!U8,cotation!$D$8:$D$52,1))))</f>
        <v/>
      </c>
      <c r="W8" s="109"/>
      <c r="X8" s="125" t="str">
        <f>IF(W8="","",+IF(INDEX(cotation!$AH$8:$AH$52,MATCH(performances!W8,cotation!$AH$8:$AH$52,1)+1)-W8&lt;W8+0.01-INDEX(cotation!$AH$8:$AH$52,MATCH(performances!W8,cotation!$AH$8:$AH$52,1)),INDEX(cotation!$AH$8:$AH$52,MATCH(performances!W8,cotation!$AH$8:$AH$52,1)+1),INDEX(cotation!$AH$8:$AH$52,MATCH(performances!W8,cotation!$AH$8:$AH$52,1))))</f>
        <v/>
      </c>
      <c r="Y8" s="32">
        <f>IF(U8="",0,INDEX(cotation!E$8:E$51,MATCH(V8,cotation!D$8:D$51,0)))</f>
        <v>0</v>
      </c>
      <c r="Z8" s="33">
        <f>IF(W8="",0,INDEX(cotation!AI$8:AI$51,MATCH(X8,cotation!AH$8:AH$51,0)))</f>
        <v>0</v>
      </c>
      <c r="AA8" s="48"/>
      <c r="AB8" s="44" t="str">
        <f>IF(AA8="","",+AA8+IF(ABS(SMALL(cotation!P$8:P$51,COUNTIF(cotation!P$8:P$51,"&lt;="&amp;AA8))-AA8)&gt;SMALL(cotation!P$8:P$51,COUNTIF(cotation!P$8:P$51,"&lt;"&amp;AA8)+1)-AA8,SMALL(cotation!P$8:P$51,COUNTIF(cotation!P$8:P$51,"&lt;"&amp;AA8)+1)-AA8,SMALL(cotation!P$8:P$51,COUNTIF(cotation!P$8:P$51,"&lt;="&amp;AA8))-AA8))</f>
        <v/>
      </c>
      <c r="AC8" s="47"/>
      <c r="AD8" s="44" t="str">
        <f>IF(AC8="","",+AC8+IF(ABS(SMALL(cotation!R$8:R$51,COUNTIF(cotation!R$8:R$51,"&lt;="&amp;AC8))-AC8)&gt;SMALL(cotation!R$8:R$51,COUNTIF(cotation!R$8:R$51,"&lt;"&amp;AC8)+1)-AC8,SMALL(cotation!R$8:R$51,COUNTIF(cotation!R$8:R$51,"&lt;"&amp;AC8)+1)-AC8,SMALL(cotation!R$8:R$51,COUNTIF(cotation!R$8:R$51,"&lt;="&amp;AC8))-AC8))</f>
        <v/>
      </c>
      <c r="AE8" s="47"/>
      <c r="AF8" s="44" t="str">
        <f>IF(AE8="","",+AE8+IF(ABS(SMALL(cotation!T$8:T$51,COUNTIF(cotation!T$8:T$51,"&lt;="&amp;AE8))-AE8)&gt;SMALL(cotation!T$8:T$51,COUNTIF(cotation!T$8:T$51,"&lt;"&amp;AE8)+1)-AE8,SMALL(cotation!T$8:T$51,COUNTIF(cotation!T$8:T$51,"&lt;"&amp;AE8)+1)-AE8,SMALL(cotation!T$8:T$51,COUNTIF(cotation!T$8:T$51,"&lt;="&amp;AE8))-AE8))</f>
        <v/>
      </c>
      <c r="AG8" s="47"/>
      <c r="AH8" s="45" t="str">
        <f>IF(AG8="","",+AG8+IF(ABS(SMALL(cotation!V$8:V$51,COUNTIF(cotation!V$8:V$51,"&lt;="&amp;AG8))-AG8)&gt;SMALL(cotation!V$8:V$51,COUNTIF(cotation!V$8:V$51,"&lt;"&amp;AG8)+1)-AG8,SMALL(cotation!V$8:V$51,COUNTIF(cotation!V$8:V$51,"&lt;"&amp;AG8)+1)-AG8,SMALL(cotation!V$8:V$51,COUNTIF(cotation!V$8:V$51,"&lt;="&amp;AG8))-AG8))</f>
        <v/>
      </c>
      <c r="AI8" s="32">
        <f>IF(AA8="",0,INDEX(cotation!Q$8:Q$51,MATCH(AB8,cotation!P$8:P$51,0)))</f>
        <v>0</v>
      </c>
      <c r="AJ8" s="32">
        <f>IF(AC8="",0,INDEX(cotation!S$8:S$51,MATCH(AD8,cotation!R$8:R$51,0)))</f>
        <v>0</v>
      </c>
      <c r="AK8" s="32">
        <f>IF(AE8="",0,INDEX(cotation!U$8:U$51,MATCH(AF8,cotation!T$8:T$51,0)))</f>
        <v>0</v>
      </c>
      <c r="AL8" s="33">
        <f>IF(AG8="",0,INDEX(cotation!W$8:W$51,MATCH(AH8,cotation!V$8:V$51,0)))</f>
        <v>0</v>
      </c>
      <c r="AM8" s="48"/>
      <c r="AN8" s="44" t="str">
        <f>IF(AM8="","",+AM8+IF(ABS(SMALL(cotation!AD$8:AD$51,COUNTIF(cotation!AD$8:AD$51,"&lt;="&amp;AM8))-AM8)&gt;SMALL(cotation!AD$8:AD$51,COUNTIF(cotation!AD$8:AD$51,"&lt;"&amp;AM8)+1)-AM8,SMALL(cotation!AD$8:AD$51,COUNTIF(cotation!AD$8:AD$51,"&lt;"&amp;AM8)+1)-AM8,SMALL(cotation!AD$8:AD$51,COUNTIF(cotation!AD$8:AD$51,"&lt;="&amp;AM8))-AM8))</f>
        <v/>
      </c>
      <c r="AO8" s="47"/>
      <c r="AP8" s="44" t="str">
        <f>IF(AO8="","",+AO8+IF(ABS(SMALL(cotation!Z$8:Z$51,COUNTIF(cotation!Z$8:Z$51,"&lt;="&amp;AO8))-AO8)&gt;SMALL(cotation!Z$8:Z$51,COUNTIF(cotation!Z$8:Z$51,"&lt;"&amp;AO8)+1)-AO8,SMALL(cotation!Z$8:Z$51,COUNTIF(cotation!Z$8:Z$51,"&lt;"&amp;AO8)+1)-AO8,SMALL(cotation!Z$8:Z$51,COUNTIF(cotation!Z$8:Z$51,"&lt;="&amp;AO8))-AO8))</f>
        <v/>
      </c>
      <c r="AQ8" s="47"/>
      <c r="AR8" s="44" t="str">
        <f>IF(AQ8="","",+AQ8+IF(ABS(SMALL(cotation!AB$8:AB$51,COUNTIF(cotation!AB$8:AB$51,"&lt;="&amp;AQ8))-AQ8)&gt;SMALL(cotation!AB$8:AB$51,COUNTIF(cotation!AB$8:AB$51,"&lt;"&amp;AQ8)+1)-AQ8,SMALL(cotation!AB$8:AB$51,COUNTIF(cotation!AB$8:AB$51,"&lt;"&amp;AQ8)+1)-AQ8,SMALL(cotation!AB$8:AB$51,COUNTIF(cotation!AB$8:AB$51,"&lt;="&amp;AQ8))-AQ8))</f>
        <v/>
      </c>
      <c r="AS8" s="47"/>
      <c r="AT8" s="44" t="str">
        <f>IF(AS8="","",+AS8+IF(ABS(SMALL(cotation!X$8:X$51,COUNTIF(cotation!X$8:X$51,"&lt;="&amp;AS8))-AS8)&gt;SMALL(cotation!X$8:X$51,COUNTIF(cotation!X$8:X$51,"&lt;"&amp;AS8)+1)-AS8,SMALL(cotation!X$8:X$51,COUNTIF(cotation!X$8:X$51,"&lt;"&amp;AS8)+1)-AS8,SMALL(cotation!X$8:X$51,COUNTIF(cotation!X$8:X$51,"&lt;="&amp;AS8))-AS8))</f>
        <v/>
      </c>
      <c r="AU8" s="32">
        <f>IF(AM8="",0,INDEX(cotation!AE$8:AE$51,MATCH(AN8,cotation!AD$8:AD$51,0)))</f>
        <v>0</v>
      </c>
      <c r="AV8" s="32">
        <f>IF(AO8="",0,INDEX(cotation!AA$8:AA$51,MATCH(AP8,cotation!Z$8:Z$51,0)))</f>
        <v>0</v>
      </c>
      <c r="AW8" s="32">
        <f>IF(AQ8="",0,INDEX(cotation!AC$8:AC$51,MATCH(AR8,cotation!AB$8:AB$51,0)))</f>
        <v>0</v>
      </c>
      <c r="AX8" s="33">
        <f>IF(AS8="",0,INDEX(cotation!Y$8:Y$51,MATCH(AT8,cotation!X$8:X$51,0)))</f>
        <v>0</v>
      </c>
      <c r="AY8" s="49">
        <f t="shared" si="3"/>
        <v>26</v>
      </c>
      <c r="AZ8" s="32">
        <f t="shared" si="0"/>
        <v>26</v>
      </c>
      <c r="BA8" s="32">
        <f t="shared" si="1"/>
        <v>0</v>
      </c>
      <c r="BB8" s="32">
        <f t="shared" si="2"/>
        <v>0</v>
      </c>
      <c r="BD8" s="29" t="s">
        <v>51</v>
      </c>
      <c r="BE8" s="29">
        <f>LARGE(Y5:Z13,1)</f>
        <v>22</v>
      </c>
      <c r="BG8" s="29">
        <f>LARGE(Y5:Z13,2)</f>
        <v>22</v>
      </c>
      <c r="BH8" s="29">
        <f>LARGE(Y5:Z13,3)</f>
        <v>21</v>
      </c>
      <c r="BI8" s="29">
        <f>LARGE(Y5:Z13,4)</f>
        <v>0</v>
      </c>
    </row>
    <row r="9" spans="1:61" s="29" customFormat="1" x14ac:dyDescent="0.2">
      <c r="A9" s="30" t="str">
        <f>IF(B9="","",VLOOKUP(B9,#REF!,3))</f>
        <v/>
      </c>
      <c r="B9" s="46"/>
      <c r="C9" s="47"/>
      <c r="D9" s="44" t="str">
        <f>IF(C9="","",+C9+IF(ABS(SMALL(cotation!F$8:F$51,COUNTIF(cotation!F$8:F$51,"&lt;="&amp;C9))-C9)&gt;=SMALL(cotation!F$8:F$51,COUNTIF(cotation!F$8:F$51,"&lt;"&amp;C9)+1)-C9,SMALL(cotation!F$8:F$51,COUNTIF(cotation!F$8:F$51,"&lt;"&amp;C9)+1)-C9,SMALL(cotation!F$8:F$51,COUNTIF(cotation!F$8:F$51,"&lt;="&amp;C9))-C9))</f>
        <v/>
      </c>
      <c r="E9" s="47"/>
      <c r="F9" s="45" t="str">
        <f>IF(E9="","",+E9+IF(ABS(SMALL(cotation!H$8:H$51,COUNTIF(cotation!H$8:H$51,"&lt;="&amp;E9))-E9)&gt;=SMALL(cotation!H$8:H$51,COUNTIF(cotation!H$8:H$51,"&lt;"&amp;E9)+1)-E9,SMALL(cotation!H$8:H$51,COUNTIF(cotation!H$8:H$51,"&lt;"&amp;E9)+1)-E9,SMALL(cotation!H$8:H$51,COUNTIF(cotation!H$8:H$51,"&lt;="&amp;E9))-E9))</f>
        <v/>
      </c>
      <c r="G9" s="32">
        <f>IF(C9="",0,INDEX(cotation!G$8:G$51,MATCH(D9,cotation!F$8:F$51,0)))</f>
        <v>0</v>
      </c>
      <c r="H9" s="32">
        <f>IF(E9="",0,INDEX(cotation!I$8:I$51,MATCH(F9,cotation!H$8:H$51,0)))</f>
        <v>0</v>
      </c>
      <c r="I9" s="113"/>
      <c r="J9" s="44" t="str">
        <f>IF(I9="","",+I9+IF(ABS(SMALL(cotation!B$8:B$53,COUNTIF(cotation!B$8:B$53,"&lt;="&amp;I9))-I9)&gt;=SMALL(cotation!B$8:B$53,COUNTIF(cotation!B$8:B$53,"&lt;"&amp;I9)+1)-I9,SMALL(cotation!B$8:B$53,COUNTIF(cotation!B$8:B$53,"&lt;"&amp;I9)+1)-I9,SMALL(cotation!B$8:B$53,COUNTIF(cotation!B$8:B$53,"&lt;="&amp;I9))-I9))</f>
        <v/>
      </c>
      <c r="K9" s="47">
        <v>13.34</v>
      </c>
      <c r="L9" s="125">
        <f>IF(K9="","",+IF(INDEX(cotation!$J$8:$J$52,MATCH(performances!$K9,cotation!$J$8:$J$52,1)+1)-K9&lt;K9+0.01-INDEX(cotation!$J$8:$J$52,MATCH(performances!$K9,cotation!$J$8:$J$52,1)),INDEX(cotation!$J$8:$J$52,MATCH(performances!$K9,cotation!$J$8:$J$52,1)+1),INDEX(cotation!$J$8:$J$52,MATCH(performances!$K9,cotation!$J$8:$J$52,1))))</f>
        <v>13.4</v>
      </c>
      <c r="M9" s="124"/>
      <c r="N9" s="44" t="str">
        <f>IF(M9="","",+M9+IF(ABS(SMALL(cotation!L$8:L$51,COUNTIF(cotation!L$8:L$51,"&lt;="&amp;M9))-M9)&gt;=SMALL(cotation!L$8:L$51,COUNTIF(cotation!L$8:L$51,"&lt;"&amp;M9)+1)-M9,SMALL(cotation!L$8:L$51,COUNTIF(cotation!L$8:L$51,"&lt;"&amp;M9)+1)-M9,SMALL(cotation!L$8:L$51,COUNTIF(cotation!L$8:L$51,"&lt;="&amp;M9))-M9))</f>
        <v/>
      </c>
      <c r="O9" s="47"/>
      <c r="P9" s="45" t="str">
        <f>IF(O9="","",+O9+IF(ABS(SMALL(cotation!N$8:N$51,COUNTIF(cotation!N$8:N$51,"&lt;="&amp;O9))-O9)&gt;=SMALL(cotation!N$8:N$51,COUNTIF(cotation!N$8:N$51,"&lt;"&amp;O9)+1)-O9,SMALL(cotation!N$8:N$51,COUNTIF(cotation!N$8:N$51,"&lt;"&amp;O9)+1)-O9,SMALL(cotation!N$8:N$51,COUNTIF(cotation!N$8:N$51,"&lt;="&amp;O9))-O9))</f>
        <v/>
      </c>
      <c r="Q9" s="32">
        <f>IF(I9="",0,INDEX(cotation!C$8:C$53,MATCH(J9,cotation!B$8:B$53,0)))</f>
        <v>0</v>
      </c>
      <c r="R9" s="32">
        <f>IF(K9="",0,INDEX(cotation!K$8:K$51,MATCH(L9,cotation!J$8:J$51,0)))</f>
        <v>25</v>
      </c>
      <c r="S9" s="32">
        <f>IF(M9="",0,INDEX(cotation!M$8:M$51,MATCH(N9,cotation!L$8:L$51,0)))</f>
        <v>0</v>
      </c>
      <c r="T9" s="32">
        <f>IF(O9="",0,INDEX(cotation!O$8:O$51,MATCH(P9,cotation!N$8:N$51,0)))</f>
        <v>0</v>
      </c>
      <c r="U9" s="109"/>
      <c r="V9" s="125" t="str">
        <f>IF(U9="","",+IF(INDEX(cotation!$D$8:$D$52,MATCH(performances!U9,cotation!$D$8:$D$52,1)+1)-U9&lt;U9+0.01-INDEX(cotation!$D$8:$D$52,MATCH(performances!U9,cotation!$D$8:$D$52,1)),INDEX(cotation!$D$8:$D$52,MATCH(performances!U9,cotation!$D$8:$D$52,1)+1),INDEX(cotation!$D$8:$D$52,MATCH(performances!U9,cotation!$D$8:$D$52,1))))</f>
        <v/>
      </c>
      <c r="W9" s="109"/>
      <c r="X9" s="125" t="str">
        <f>IF(W9="","",+IF(INDEX(cotation!$AH$8:$AH$52,MATCH(performances!W9,cotation!$AH$8:$AH$52,1)+1)-W9&lt;W9+0.01-INDEX(cotation!$AH$8:$AH$52,MATCH(performances!W9,cotation!$AH$8:$AH$52,1)),INDEX(cotation!$AH$8:$AH$52,MATCH(performances!W9,cotation!$AH$8:$AH$52,1)+1),INDEX(cotation!$AH$8:$AH$52,MATCH(performances!W9,cotation!$AH$8:$AH$52,1))))</f>
        <v/>
      </c>
      <c r="Y9" s="32">
        <f>IF(U9="",0,INDEX(cotation!E$8:E$51,MATCH(V9,cotation!D$8:D$51,0)))</f>
        <v>0</v>
      </c>
      <c r="Z9" s="33">
        <f>IF(W9="",0,INDEX(cotation!AI$8:AI$51,MATCH(X9,cotation!AH$8:AH$51,0)))</f>
        <v>0</v>
      </c>
      <c r="AA9" s="48"/>
      <c r="AB9" s="44" t="str">
        <f>IF(AA9="","",+AA9+IF(ABS(SMALL(cotation!P$8:P$51,COUNTIF(cotation!P$8:P$51,"&lt;="&amp;AA9))-AA9)&gt;SMALL(cotation!P$8:P$51,COUNTIF(cotation!P$8:P$51,"&lt;"&amp;AA9)+1)-AA9,SMALL(cotation!P$8:P$51,COUNTIF(cotation!P$8:P$51,"&lt;"&amp;AA9)+1)-AA9,SMALL(cotation!P$8:P$51,COUNTIF(cotation!P$8:P$51,"&lt;="&amp;AA9))-AA9))</f>
        <v/>
      </c>
      <c r="AC9" s="47"/>
      <c r="AD9" s="44" t="str">
        <f>IF(AC9="","",+AC9+IF(ABS(SMALL(cotation!R$8:R$51,COUNTIF(cotation!R$8:R$51,"&lt;="&amp;AC9))-AC9)&gt;SMALL(cotation!R$8:R$51,COUNTIF(cotation!R$8:R$51,"&lt;"&amp;AC9)+1)-AC9,SMALL(cotation!R$8:R$51,COUNTIF(cotation!R$8:R$51,"&lt;"&amp;AC9)+1)-AC9,SMALL(cotation!R$8:R$51,COUNTIF(cotation!R$8:R$51,"&lt;="&amp;AC9))-AC9))</f>
        <v/>
      </c>
      <c r="AE9" s="47"/>
      <c r="AF9" s="44" t="str">
        <f>IF(AE9="","",+AE9+IF(ABS(SMALL(cotation!T$8:T$51,COUNTIF(cotation!T$8:T$51,"&lt;="&amp;AE9))-AE9)&gt;SMALL(cotation!T$8:T$51,COUNTIF(cotation!T$8:T$51,"&lt;"&amp;AE9)+1)-AE9,SMALL(cotation!T$8:T$51,COUNTIF(cotation!T$8:T$51,"&lt;"&amp;AE9)+1)-AE9,SMALL(cotation!T$8:T$51,COUNTIF(cotation!T$8:T$51,"&lt;="&amp;AE9))-AE9))</f>
        <v/>
      </c>
      <c r="AG9" s="47"/>
      <c r="AH9" s="45" t="str">
        <f>IF(AG9="","",+AG9+IF(ABS(SMALL(cotation!V$8:V$51,COUNTIF(cotation!V$8:V$51,"&lt;="&amp;AG9))-AG9)&gt;SMALL(cotation!V$8:V$51,COUNTIF(cotation!V$8:V$51,"&lt;"&amp;AG9)+1)-AG9,SMALL(cotation!V$8:V$51,COUNTIF(cotation!V$8:V$51,"&lt;"&amp;AG9)+1)-AG9,SMALL(cotation!V$8:V$51,COUNTIF(cotation!V$8:V$51,"&lt;="&amp;AG9))-AG9))</f>
        <v/>
      </c>
      <c r="AI9" s="32">
        <f>IF(AA9="",0,INDEX(cotation!Q$8:Q$51,MATCH(AB9,cotation!P$8:P$51,0)))</f>
        <v>0</v>
      </c>
      <c r="AJ9" s="32">
        <f>IF(AC9="",0,INDEX(cotation!S$8:S$51,MATCH(AD9,cotation!R$8:R$51,0)))</f>
        <v>0</v>
      </c>
      <c r="AK9" s="32">
        <f>IF(AE9="",0,INDEX(cotation!U$8:U$51,MATCH(AF9,cotation!T$8:T$51,0)))</f>
        <v>0</v>
      </c>
      <c r="AL9" s="33">
        <f>IF(AG9="",0,INDEX(cotation!W$8:W$51,MATCH(AH9,cotation!V$8:V$51,0)))</f>
        <v>0</v>
      </c>
      <c r="AM9" s="48"/>
      <c r="AN9" s="44" t="str">
        <f>IF(AM9="","",+AM9+IF(ABS(SMALL(cotation!AD$8:AD$51,COUNTIF(cotation!AD$8:AD$51,"&lt;="&amp;AM9))-AM9)&gt;SMALL(cotation!AD$8:AD$51,COUNTIF(cotation!AD$8:AD$51,"&lt;"&amp;AM9)+1)-AM9,SMALL(cotation!AD$8:AD$51,COUNTIF(cotation!AD$8:AD$51,"&lt;"&amp;AM9)+1)-AM9,SMALL(cotation!AD$8:AD$51,COUNTIF(cotation!AD$8:AD$51,"&lt;="&amp;AM9))-AM9))</f>
        <v/>
      </c>
      <c r="AO9" s="47"/>
      <c r="AP9" s="44" t="str">
        <f>IF(AO9="","",+AO9+IF(ABS(SMALL(cotation!Z$8:Z$51,COUNTIF(cotation!Z$8:Z$51,"&lt;="&amp;AO9))-AO9)&gt;SMALL(cotation!Z$8:Z$51,COUNTIF(cotation!Z$8:Z$51,"&lt;"&amp;AO9)+1)-AO9,SMALL(cotation!Z$8:Z$51,COUNTIF(cotation!Z$8:Z$51,"&lt;"&amp;AO9)+1)-AO9,SMALL(cotation!Z$8:Z$51,COUNTIF(cotation!Z$8:Z$51,"&lt;="&amp;AO9))-AO9))</f>
        <v/>
      </c>
      <c r="AQ9" s="47"/>
      <c r="AR9" s="44" t="str">
        <f>IF(AQ9="","",+AQ9+IF(ABS(SMALL(cotation!AB$8:AB$51,COUNTIF(cotation!AB$8:AB$51,"&lt;="&amp;AQ9))-AQ9)&gt;SMALL(cotation!AB$8:AB$51,COUNTIF(cotation!AB$8:AB$51,"&lt;"&amp;AQ9)+1)-AQ9,SMALL(cotation!AB$8:AB$51,COUNTIF(cotation!AB$8:AB$51,"&lt;"&amp;AQ9)+1)-AQ9,SMALL(cotation!AB$8:AB$51,COUNTIF(cotation!AB$8:AB$51,"&lt;="&amp;AQ9))-AQ9))</f>
        <v/>
      </c>
      <c r="AS9" s="47"/>
      <c r="AT9" s="44" t="str">
        <f>IF(AS9="","",+AS9+IF(ABS(SMALL(cotation!X$8:X$51,COUNTIF(cotation!X$8:X$51,"&lt;="&amp;AS9))-AS9)&gt;SMALL(cotation!X$8:X$51,COUNTIF(cotation!X$8:X$51,"&lt;"&amp;AS9)+1)-AS9,SMALL(cotation!X$8:X$51,COUNTIF(cotation!X$8:X$51,"&lt;"&amp;AS9)+1)-AS9,SMALL(cotation!X$8:X$51,COUNTIF(cotation!X$8:X$51,"&lt;="&amp;AS9))-AS9))</f>
        <v/>
      </c>
      <c r="AU9" s="32">
        <f>IF(AM9="",0,INDEX(cotation!AE$8:AE$51,MATCH(AN9,cotation!AD$8:AD$51,0)))</f>
        <v>0</v>
      </c>
      <c r="AV9" s="32">
        <f>IF(AO9="",0,INDEX(cotation!AA$8:AA$51,MATCH(AP9,cotation!Z$8:Z$51,0)))</f>
        <v>0</v>
      </c>
      <c r="AW9" s="32">
        <f>IF(AQ9="",0,INDEX(cotation!AC$8:AC$51,MATCH(AR9,cotation!AB$8:AB$51,0)))</f>
        <v>0</v>
      </c>
      <c r="AX9" s="33">
        <f>IF(AS9="",0,INDEX(cotation!Y$8:Y$51,MATCH(AT9,cotation!X$8:X$51,0)))</f>
        <v>0</v>
      </c>
      <c r="AY9" s="49">
        <f t="shared" si="3"/>
        <v>25</v>
      </c>
      <c r="AZ9" s="32">
        <f t="shared" si="0"/>
        <v>25</v>
      </c>
      <c r="BA9" s="32">
        <f t="shared" si="1"/>
        <v>0</v>
      </c>
      <c r="BB9" s="32">
        <f t="shared" si="2"/>
        <v>0</v>
      </c>
      <c r="BD9" s="29" t="s">
        <v>58</v>
      </c>
      <c r="BE9" s="29">
        <f>LARGE(AI14:AI17,1)+LARGE(AI14:AI17,2)+LARGE(AI14:AI17,3)</f>
        <v>0</v>
      </c>
      <c r="BF9" s="29">
        <f>LARGE(AI14:AI17,4)</f>
        <v>0</v>
      </c>
      <c r="BG9" s="29">
        <f>LARGE(AJ14:AL17,1)</f>
        <v>0</v>
      </c>
      <c r="BH9" s="29">
        <f>LARGE(AJ14:AL17,2)</f>
        <v>0</v>
      </c>
      <c r="BI9" s="29">
        <f>LARGE(AJ14:AL17,3)</f>
        <v>0</v>
      </c>
    </row>
    <row r="10" spans="1:61" s="29" customFormat="1" x14ac:dyDescent="0.2">
      <c r="A10" s="30" t="str">
        <f>IF(B10="","",VLOOKUP(B10,#REF!,3))</f>
        <v/>
      </c>
      <c r="B10" s="46"/>
      <c r="C10" s="47"/>
      <c r="D10" s="44" t="str">
        <f>IF(C10="","",+C10+IF(ABS(SMALL(cotation!F$8:F$51,COUNTIF(cotation!F$8:F$51,"&lt;="&amp;C10))-C10)&gt;=SMALL(cotation!F$8:F$51,COUNTIF(cotation!F$8:F$51,"&lt;"&amp;C10)+1)-C10,SMALL(cotation!F$8:F$51,COUNTIF(cotation!F$8:F$51,"&lt;"&amp;C10)+1)-C10,SMALL(cotation!F$8:F$51,COUNTIF(cotation!F$8:F$51,"&lt;="&amp;C10))-C10))</f>
        <v/>
      </c>
      <c r="E10" s="47"/>
      <c r="F10" s="45" t="str">
        <f>IF(E10="","",+E10+IF(ABS(SMALL(cotation!H$8:H$51,COUNTIF(cotation!H$8:H$51,"&lt;="&amp;E10))-E10)&gt;=SMALL(cotation!H$8:H$51,COUNTIF(cotation!H$8:H$51,"&lt;"&amp;E10)+1)-E10,SMALL(cotation!H$8:H$51,COUNTIF(cotation!H$8:H$51,"&lt;"&amp;E10)+1)-E10,SMALL(cotation!H$8:H$51,COUNTIF(cotation!H$8:H$51,"&lt;="&amp;E10))-E10))</f>
        <v/>
      </c>
      <c r="G10" s="32">
        <f>IF(C10="",0,INDEX(cotation!G$8:G$51,MATCH(D10,cotation!F$8:F$51,0)))</f>
        <v>0</v>
      </c>
      <c r="H10" s="32">
        <f>IF(E10="",0,INDEX(cotation!I$8:I$51,MATCH(F10,cotation!H$8:H$51,0)))</f>
        <v>0</v>
      </c>
      <c r="I10" s="113"/>
      <c r="J10" s="44" t="str">
        <f>IF(I10="","",+I10+IF(ABS(SMALL(cotation!B$8:B$53,COUNTIF(cotation!B$8:B$53,"&lt;="&amp;I10))-I10)&gt;=SMALL(cotation!B$8:B$53,COUNTIF(cotation!B$8:B$53,"&lt;"&amp;I10)+1)-I10,SMALL(cotation!B$8:B$53,COUNTIF(cotation!B$8:B$53,"&lt;"&amp;I10)+1)-I10,SMALL(cotation!B$8:B$53,COUNTIF(cotation!B$8:B$53,"&lt;="&amp;I10))-I10))</f>
        <v/>
      </c>
      <c r="K10" s="47">
        <v>13.46</v>
      </c>
      <c r="L10" s="125">
        <f>IF(K10="","",+IF(INDEX(cotation!$J$8:$J$52,MATCH(performances!$K10,cotation!$J$8:$J$52,1)+1)-K10&lt;K10+0.01-INDEX(cotation!$J$8:$J$52,MATCH(performances!$K10,cotation!$J$8:$J$52,1)),INDEX(cotation!$J$8:$J$52,MATCH(performances!$K10,cotation!$J$8:$J$52,1)+1),INDEX(cotation!$J$8:$J$52,MATCH(performances!$K10,cotation!$J$8:$J$52,1))))</f>
        <v>13.52</v>
      </c>
      <c r="M10" s="124"/>
      <c r="N10" s="44" t="str">
        <f>IF(M10="","",+M10+IF(ABS(SMALL(cotation!L$8:L$51,COUNTIF(cotation!L$8:L$51,"&lt;="&amp;M10))-M10)&gt;=SMALL(cotation!L$8:L$51,COUNTIF(cotation!L$8:L$51,"&lt;"&amp;M10)+1)-M10,SMALL(cotation!L$8:L$51,COUNTIF(cotation!L$8:L$51,"&lt;"&amp;M10)+1)-M10,SMALL(cotation!L$8:L$51,COUNTIF(cotation!L$8:L$51,"&lt;="&amp;M10))-M10))</f>
        <v/>
      </c>
      <c r="O10" s="47"/>
      <c r="P10" s="45" t="str">
        <f>IF(O10="","",+O10+IF(ABS(SMALL(cotation!N$8:N$51,COUNTIF(cotation!N$8:N$51,"&lt;="&amp;O10))-O10)&gt;=SMALL(cotation!N$8:N$51,COUNTIF(cotation!N$8:N$51,"&lt;"&amp;O10)+1)-O10,SMALL(cotation!N$8:N$51,COUNTIF(cotation!N$8:N$51,"&lt;"&amp;O10)+1)-O10,SMALL(cotation!N$8:N$51,COUNTIF(cotation!N$8:N$51,"&lt;="&amp;O10))-O10))</f>
        <v/>
      </c>
      <c r="Q10" s="32">
        <f>IF(I10="",0,INDEX(cotation!C$8:C$53,MATCH(J10,cotation!B$8:B$53,0)))</f>
        <v>0</v>
      </c>
      <c r="R10" s="32">
        <f>IF(K10="",0,INDEX(cotation!K$8:K$51,MATCH(L10,cotation!J$8:J$51,0)))</f>
        <v>24</v>
      </c>
      <c r="S10" s="32">
        <f>IF(M10="",0,INDEX(cotation!M$8:M$51,MATCH(N10,cotation!L$8:L$51,0)))</f>
        <v>0</v>
      </c>
      <c r="T10" s="32">
        <f>IF(O10="",0,INDEX(cotation!O$8:O$51,MATCH(P10,cotation!N$8:N$51,0)))</f>
        <v>0</v>
      </c>
      <c r="U10" s="109"/>
      <c r="V10" s="125" t="str">
        <f>IF(U10="","",+IF(INDEX(cotation!$D$8:$D$52,MATCH(performances!U10,cotation!$D$8:$D$52,1)+1)-U10&lt;U10+0.01-INDEX(cotation!$D$8:$D$52,MATCH(performances!U10,cotation!$D$8:$D$52,1)),INDEX(cotation!$D$8:$D$52,MATCH(performances!U10,cotation!$D$8:$D$52,1)+1),INDEX(cotation!$D$8:$D$52,MATCH(performances!U10,cotation!$D$8:$D$52,1))))</f>
        <v/>
      </c>
      <c r="W10" s="109"/>
      <c r="X10" s="125" t="str">
        <f>IF(W10="","",+IF(INDEX(cotation!$AH$8:$AH$52,MATCH(performances!W10,cotation!$AH$8:$AH$52,1)+1)-W10&lt;W10+0.01-INDEX(cotation!$AH$8:$AH$52,MATCH(performances!W10,cotation!$AH$8:$AH$52,1)),INDEX(cotation!$AH$8:$AH$52,MATCH(performances!W10,cotation!$AH$8:$AH$52,1)+1),INDEX(cotation!$AH$8:$AH$52,MATCH(performances!W10,cotation!$AH$8:$AH$52,1))))</f>
        <v/>
      </c>
      <c r="Y10" s="32">
        <f>IF(U10="",0,INDEX(cotation!E$8:E$51,MATCH(V10,cotation!D$8:D$51,0)))</f>
        <v>0</v>
      </c>
      <c r="Z10" s="33">
        <f>IF(W10="",0,INDEX(cotation!AI$8:AI$51,MATCH(X10,cotation!AH$8:AH$51,0)))</f>
        <v>0</v>
      </c>
      <c r="AA10" s="48"/>
      <c r="AB10" s="44" t="str">
        <f>IF(AA10="","",+AA10+IF(ABS(SMALL(cotation!P$8:P$51,COUNTIF(cotation!P$8:P$51,"&lt;="&amp;AA10))-AA10)&gt;SMALL(cotation!P$8:P$51,COUNTIF(cotation!P$8:P$51,"&lt;"&amp;AA10)+1)-AA10,SMALL(cotation!P$8:P$51,COUNTIF(cotation!P$8:P$51,"&lt;"&amp;AA10)+1)-AA10,SMALL(cotation!P$8:P$51,COUNTIF(cotation!P$8:P$51,"&lt;="&amp;AA10))-AA10))</f>
        <v/>
      </c>
      <c r="AC10" s="47"/>
      <c r="AD10" s="44" t="str">
        <f>IF(AC10="","",+AC10+IF(ABS(SMALL(cotation!R$8:R$51,COUNTIF(cotation!R$8:R$51,"&lt;="&amp;AC10))-AC10)&gt;SMALL(cotation!R$8:R$51,COUNTIF(cotation!R$8:R$51,"&lt;"&amp;AC10)+1)-AC10,SMALL(cotation!R$8:R$51,COUNTIF(cotation!R$8:R$51,"&lt;"&amp;AC10)+1)-AC10,SMALL(cotation!R$8:R$51,COUNTIF(cotation!R$8:R$51,"&lt;="&amp;AC10))-AC10))</f>
        <v/>
      </c>
      <c r="AE10" s="47"/>
      <c r="AF10" s="44" t="str">
        <f>IF(AE10="","",+AE10+IF(ABS(SMALL(cotation!T$8:T$51,COUNTIF(cotation!T$8:T$51,"&lt;="&amp;AE10))-AE10)&gt;SMALL(cotation!T$8:T$51,COUNTIF(cotation!T$8:T$51,"&lt;"&amp;AE10)+1)-AE10,SMALL(cotation!T$8:T$51,COUNTIF(cotation!T$8:T$51,"&lt;"&amp;AE10)+1)-AE10,SMALL(cotation!T$8:T$51,COUNTIF(cotation!T$8:T$51,"&lt;="&amp;AE10))-AE10))</f>
        <v/>
      </c>
      <c r="AG10" s="47"/>
      <c r="AH10" s="45" t="str">
        <f>IF(AG10="","",+AG10+IF(ABS(SMALL(cotation!V$8:V$51,COUNTIF(cotation!V$8:V$51,"&lt;="&amp;AG10))-AG10)&gt;SMALL(cotation!V$8:V$51,COUNTIF(cotation!V$8:V$51,"&lt;"&amp;AG10)+1)-AG10,SMALL(cotation!V$8:V$51,COUNTIF(cotation!V$8:V$51,"&lt;"&amp;AG10)+1)-AG10,SMALL(cotation!V$8:V$51,COUNTIF(cotation!V$8:V$51,"&lt;="&amp;AG10))-AG10))</f>
        <v/>
      </c>
      <c r="AI10" s="32">
        <f>IF(AA10="",0,INDEX(cotation!Q$8:Q$51,MATCH(AB10,cotation!P$8:P$51,0)))</f>
        <v>0</v>
      </c>
      <c r="AJ10" s="32">
        <f>IF(AC10="",0,INDEX(cotation!S$8:S$51,MATCH(AD10,cotation!R$8:R$51,0)))</f>
        <v>0</v>
      </c>
      <c r="AK10" s="32">
        <f>IF(AE10="",0,INDEX(cotation!U$8:U$51,MATCH(AF10,cotation!T$8:T$51,0)))</f>
        <v>0</v>
      </c>
      <c r="AL10" s="33">
        <f>IF(AG10="",0,INDEX(cotation!W$8:W$51,MATCH(AH10,cotation!V$8:V$51,0)))</f>
        <v>0</v>
      </c>
      <c r="AM10" s="48"/>
      <c r="AN10" s="44" t="str">
        <f>IF(AM10="","",+AM10+IF(ABS(SMALL(cotation!AD$8:AD$51,COUNTIF(cotation!AD$8:AD$51,"&lt;="&amp;AM10))-AM10)&gt;SMALL(cotation!AD$8:AD$51,COUNTIF(cotation!AD$8:AD$51,"&lt;"&amp;AM10)+1)-AM10,SMALL(cotation!AD$8:AD$51,COUNTIF(cotation!AD$8:AD$51,"&lt;"&amp;AM10)+1)-AM10,SMALL(cotation!AD$8:AD$51,COUNTIF(cotation!AD$8:AD$51,"&lt;="&amp;AM10))-AM10))</f>
        <v/>
      </c>
      <c r="AO10" s="47"/>
      <c r="AP10" s="44" t="str">
        <f>IF(AO10="","",+AO10+IF(ABS(SMALL(cotation!Z$8:Z$51,COUNTIF(cotation!Z$8:Z$51,"&lt;="&amp;AO10))-AO10)&gt;SMALL(cotation!Z$8:Z$51,COUNTIF(cotation!Z$8:Z$51,"&lt;"&amp;AO10)+1)-AO10,SMALL(cotation!Z$8:Z$51,COUNTIF(cotation!Z$8:Z$51,"&lt;"&amp;AO10)+1)-AO10,SMALL(cotation!Z$8:Z$51,COUNTIF(cotation!Z$8:Z$51,"&lt;="&amp;AO10))-AO10))</f>
        <v/>
      </c>
      <c r="AQ10" s="47"/>
      <c r="AR10" s="44" t="str">
        <f>IF(AQ10="","",+AQ10+IF(ABS(SMALL(cotation!AB$8:AB$51,COUNTIF(cotation!AB$8:AB$51,"&lt;="&amp;AQ10))-AQ10)&gt;SMALL(cotation!AB$8:AB$51,COUNTIF(cotation!AB$8:AB$51,"&lt;"&amp;AQ10)+1)-AQ10,SMALL(cotation!AB$8:AB$51,COUNTIF(cotation!AB$8:AB$51,"&lt;"&amp;AQ10)+1)-AQ10,SMALL(cotation!AB$8:AB$51,COUNTIF(cotation!AB$8:AB$51,"&lt;="&amp;AQ10))-AQ10))</f>
        <v/>
      </c>
      <c r="AS10" s="47"/>
      <c r="AT10" s="44" t="str">
        <f>IF(AS10="","",+AS10+IF(ABS(SMALL(cotation!X$8:X$51,COUNTIF(cotation!X$8:X$51,"&lt;="&amp;AS10))-AS10)&gt;SMALL(cotation!X$8:X$51,COUNTIF(cotation!X$8:X$51,"&lt;"&amp;AS10)+1)-AS10,SMALL(cotation!X$8:X$51,COUNTIF(cotation!X$8:X$51,"&lt;"&amp;AS10)+1)-AS10,SMALL(cotation!X$8:X$51,COUNTIF(cotation!X$8:X$51,"&lt;="&amp;AS10))-AS10))</f>
        <v/>
      </c>
      <c r="AU10" s="32">
        <f>IF(AM10="",0,INDEX(cotation!AE$8:AE$51,MATCH(AN10,cotation!AD$8:AD$51,0)))</f>
        <v>0</v>
      </c>
      <c r="AV10" s="32">
        <f>IF(AO10="",0,INDEX(cotation!AA$8:AA$51,MATCH(AP10,cotation!Z$8:Z$51,0)))</f>
        <v>0</v>
      </c>
      <c r="AW10" s="32">
        <f>IF(AQ10="",0,INDEX(cotation!AC$8:AC$51,MATCH(AR10,cotation!AB$8:AB$51,0)))</f>
        <v>0</v>
      </c>
      <c r="AX10" s="33">
        <f>IF(AS10="",0,INDEX(cotation!Y$8:Y$51,MATCH(AT10,cotation!X$8:X$51,0)))</f>
        <v>0</v>
      </c>
      <c r="AY10" s="49">
        <f t="shared" si="3"/>
        <v>24</v>
      </c>
      <c r="AZ10" s="32">
        <f t="shared" si="0"/>
        <v>24</v>
      </c>
      <c r="BA10" s="32">
        <f t="shared" si="1"/>
        <v>0</v>
      </c>
      <c r="BB10" s="32">
        <f t="shared" si="2"/>
        <v>0</v>
      </c>
      <c r="BD10" s="29" t="s">
        <v>59</v>
      </c>
      <c r="BE10" s="29">
        <f>LARGE(AU14:AU17,1)+LARGE(AU14:AU17,2)+LARGE(AU14:AU17,3)</f>
        <v>0</v>
      </c>
      <c r="BF10" s="29">
        <f>LARGE(AU14:AU17,4)</f>
        <v>0</v>
      </c>
      <c r="BG10" s="29">
        <f>LARGE(AV14:AX17,1)</f>
        <v>0</v>
      </c>
      <c r="BH10" s="29">
        <f>LARGE(AV14:AX17,2)</f>
        <v>0</v>
      </c>
      <c r="BI10" s="29">
        <f>LARGE(AV14:AX17,3)</f>
        <v>0</v>
      </c>
    </row>
    <row r="11" spans="1:61" s="29" customFormat="1" x14ac:dyDescent="0.2">
      <c r="A11" s="30" t="str">
        <f>IF(B11="","",VLOOKUP(B11,#REF!,3))</f>
        <v/>
      </c>
      <c r="B11" s="46"/>
      <c r="C11" s="47"/>
      <c r="D11" s="44" t="str">
        <f>IF(C11="","",+C11+IF(ABS(SMALL(cotation!F$8:F$51,COUNTIF(cotation!F$8:F$51,"&lt;="&amp;C11))-C11)&gt;=SMALL(cotation!F$8:F$51,COUNTIF(cotation!F$8:F$51,"&lt;"&amp;C11)+1)-C11,SMALL(cotation!F$8:F$51,COUNTIF(cotation!F$8:F$51,"&lt;"&amp;C11)+1)-C11,SMALL(cotation!F$8:F$51,COUNTIF(cotation!F$8:F$51,"&lt;="&amp;C11))-C11))</f>
        <v/>
      </c>
      <c r="E11" s="47"/>
      <c r="F11" s="45" t="str">
        <f>IF(E11="","",+E11+IF(ABS(SMALL(cotation!H$8:H$51,COUNTIF(cotation!H$8:H$51,"&lt;="&amp;E11))-E11)&gt;=SMALL(cotation!H$8:H$51,COUNTIF(cotation!H$8:H$51,"&lt;"&amp;E11)+1)-E11,SMALL(cotation!H$8:H$51,COUNTIF(cotation!H$8:H$51,"&lt;"&amp;E11)+1)-E11,SMALL(cotation!H$8:H$51,COUNTIF(cotation!H$8:H$51,"&lt;="&amp;E11))-E11))</f>
        <v/>
      </c>
      <c r="G11" s="32">
        <f>IF(C11="",0,INDEX(cotation!G$8:G$51,MATCH(D11,cotation!F$8:F$51,0)))</f>
        <v>0</v>
      </c>
      <c r="H11" s="32">
        <f>IF(E11="",0,INDEX(cotation!I$8:I$51,MATCH(F11,cotation!H$8:H$51,0)))</f>
        <v>0</v>
      </c>
      <c r="I11" s="113"/>
      <c r="J11" s="44" t="str">
        <f>IF(I11="","",+I11+IF(ABS(SMALL(cotation!B$8:B$53,COUNTIF(cotation!B$8:B$53,"&lt;="&amp;I11))-I11)&gt;=SMALL(cotation!B$8:B$53,COUNTIF(cotation!B$8:B$53,"&lt;"&amp;I11)+1)-I11,SMALL(cotation!B$8:B$53,COUNTIF(cotation!B$8:B$53,"&lt;"&amp;I11)+1)-I11,SMALL(cotation!B$8:B$53,COUNTIF(cotation!B$8:B$53,"&lt;="&amp;I11))-I11))</f>
        <v/>
      </c>
      <c r="K11" s="114">
        <v>13.58</v>
      </c>
      <c r="L11" s="125">
        <f>IF(K11="","",+IF(INDEX(cotation!$J$8:$J$52,MATCH(performances!$K11,cotation!$J$8:$J$52,1)+1)-K11&lt;K11+0.01-INDEX(cotation!$J$8:$J$52,MATCH(performances!$K11,cotation!$J$8:$J$52,1)),INDEX(cotation!$J$8:$J$52,MATCH(performances!$K11,cotation!$J$8:$J$52,1)+1),INDEX(cotation!$J$8:$J$52,MATCH(performances!$K11,cotation!$J$8:$J$52,1))))</f>
        <v>13.64</v>
      </c>
      <c r="M11" s="124"/>
      <c r="N11" s="44" t="str">
        <f>IF(M11="","",+M11+IF(ABS(SMALL(cotation!L$8:L$51,COUNTIF(cotation!L$8:L$51,"&lt;="&amp;M11))-M11)&gt;=SMALL(cotation!L$8:L$51,COUNTIF(cotation!L$8:L$51,"&lt;"&amp;M11)+1)-M11,SMALL(cotation!L$8:L$51,COUNTIF(cotation!L$8:L$51,"&lt;"&amp;M11)+1)-M11,SMALL(cotation!L$8:L$51,COUNTIF(cotation!L$8:L$51,"&lt;="&amp;M11))-M11))</f>
        <v/>
      </c>
      <c r="O11" s="47"/>
      <c r="P11" s="45" t="str">
        <f>IF(O11="","",+O11+IF(ABS(SMALL(cotation!N$8:N$51,COUNTIF(cotation!N$8:N$51,"&lt;="&amp;O11))-O11)&gt;=SMALL(cotation!N$8:N$51,COUNTIF(cotation!N$8:N$51,"&lt;"&amp;O11)+1)-O11,SMALL(cotation!N$8:N$51,COUNTIF(cotation!N$8:N$51,"&lt;"&amp;O11)+1)-O11,SMALL(cotation!N$8:N$51,COUNTIF(cotation!N$8:N$51,"&lt;="&amp;O11))-O11))</f>
        <v/>
      </c>
      <c r="Q11" s="32">
        <f>IF(I11="",0,INDEX(cotation!C$8:C$53,MATCH(J11,cotation!B$8:B$53,0)))</f>
        <v>0</v>
      </c>
      <c r="R11" s="32">
        <f>IF(K11="",0,INDEX(cotation!K$8:K$51,MATCH(L11,cotation!J$8:J$51,0)))</f>
        <v>23</v>
      </c>
      <c r="S11" s="32">
        <f>IF(M11="",0,INDEX(cotation!M$8:M$51,MATCH(N11,cotation!L$8:L$51,0)))</f>
        <v>0</v>
      </c>
      <c r="T11" s="32">
        <f>IF(O11="",0,INDEX(cotation!O$8:O$51,MATCH(P11,cotation!N$8:N$51,0)))</f>
        <v>0</v>
      </c>
      <c r="U11" s="109"/>
      <c r="V11" s="125" t="str">
        <f>IF(U11="","",+IF(INDEX(cotation!$D$8:$D$52,MATCH(performances!U11,cotation!$D$8:$D$52,1)+1)-U11&lt;U11+0.01-INDEX(cotation!$D$8:$D$52,MATCH(performances!U11,cotation!$D$8:$D$52,1)),INDEX(cotation!$D$8:$D$52,MATCH(performances!U11,cotation!$D$8:$D$52,1)+1),INDEX(cotation!$D$8:$D$52,MATCH(performances!U11,cotation!$D$8:$D$52,1))))</f>
        <v/>
      </c>
      <c r="W11" s="109"/>
      <c r="X11" s="125" t="str">
        <f>IF(W11="","",+IF(INDEX(cotation!$AH$8:$AH$52,MATCH(performances!W11,cotation!$AH$8:$AH$52,1)+1)-W11&lt;W11+0.01-INDEX(cotation!$AH$8:$AH$52,MATCH(performances!W11,cotation!$AH$8:$AH$52,1)),INDEX(cotation!$AH$8:$AH$52,MATCH(performances!W11,cotation!$AH$8:$AH$52,1)+1),INDEX(cotation!$AH$8:$AH$52,MATCH(performances!W11,cotation!$AH$8:$AH$52,1))))</f>
        <v/>
      </c>
      <c r="Y11" s="32">
        <f>IF(U11="",0,INDEX(cotation!E$8:E$51,MATCH(V11,cotation!D$8:D$51,0)))</f>
        <v>0</v>
      </c>
      <c r="Z11" s="33">
        <f>IF(W11="",0,INDEX(cotation!AI$8:AI$51,MATCH(X11,cotation!AH$8:AH$51,0)))</f>
        <v>0</v>
      </c>
      <c r="AA11" s="48"/>
      <c r="AB11" s="44" t="str">
        <f>IF(AA11="","",+AA11+IF(ABS(SMALL(cotation!P$8:P$51,COUNTIF(cotation!P$8:P$51,"&lt;="&amp;AA11))-AA11)&gt;SMALL(cotation!P$8:P$51,COUNTIF(cotation!P$8:P$51,"&lt;"&amp;AA11)+1)-AA11,SMALL(cotation!P$8:P$51,COUNTIF(cotation!P$8:P$51,"&lt;"&amp;AA11)+1)-AA11,SMALL(cotation!P$8:P$51,COUNTIF(cotation!P$8:P$51,"&lt;="&amp;AA11))-AA11))</f>
        <v/>
      </c>
      <c r="AC11" s="47"/>
      <c r="AD11" s="44" t="str">
        <f>IF(AC11="","",+AC11+IF(ABS(SMALL(cotation!R$8:R$51,COUNTIF(cotation!R$8:R$51,"&lt;="&amp;AC11))-AC11)&gt;SMALL(cotation!R$8:R$51,COUNTIF(cotation!R$8:R$51,"&lt;"&amp;AC11)+1)-AC11,SMALL(cotation!R$8:R$51,COUNTIF(cotation!R$8:R$51,"&lt;"&amp;AC11)+1)-AC11,SMALL(cotation!R$8:R$51,COUNTIF(cotation!R$8:R$51,"&lt;="&amp;AC11))-AC11))</f>
        <v/>
      </c>
      <c r="AE11" s="47"/>
      <c r="AF11" s="44" t="str">
        <f>IF(AE11="","",+AE11+IF(ABS(SMALL(cotation!T$8:T$51,COUNTIF(cotation!T$8:T$51,"&lt;="&amp;AE11))-AE11)&gt;SMALL(cotation!T$8:T$51,COUNTIF(cotation!T$8:T$51,"&lt;"&amp;AE11)+1)-AE11,SMALL(cotation!T$8:T$51,COUNTIF(cotation!T$8:T$51,"&lt;"&amp;AE11)+1)-AE11,SMALL(cotation!T$8:T$51,COUNTIF(cotation!T$8:T$51,"&lt;="&amp;AE11))-AE11))</f>
        <v/>
      </c>
      <c r="AG11" s="47"/>
      <c r="AH11" s="45" t="str">
        <f>IF(AG11="","",+AG11+IF(ABS(SMALL(cotation!V$8:V$51,COUNTIF(cotation!V$8:V$51,"&lt;="&amp;AG11))-AG11)&gt;SMALL(cotation!V$8:V$51,COUNTIF(cotation!V$8:V$51,"&lt;"&amp;AG11)+1)-AG11,SMALL(cotation!V$8:V$51,COUNTIF(cotation!V$8:V$51,"&lt;"&amp;AG11)+1)-AG11,SMALL(cotation!V$8:V$51,COUNTIF(cotation!V$8:V$51,"&lt;="&amp;AG11))-AG11))</f>
        <v/>
      </c>
      <c r="AI11" s="32">
        <f>IF(AA11="",0,INDEX(cotation!Q$8:Q$51,MATCH(AB11,cotation!P$8:P$51,0)))</f>
        <v>0</v>
      </c>
      <c r="AJ11" s="32">
        <f>IF(AC11="",0,INDEX(cotation!S$8:S$51,MATCH(AD11,cotation!R$8:R$51,0)))</f>
        <v>0</v>
      </c>
      <c r="AK11" s="32">
        <f>IF(AE11="",0,INDEX(cotation!U$8:U$51,MATCH(AF11,cotation!T$8:T$51,0)))</f>
        <v>0</v>
      </c>
      <c r="AL11" s="33">
        <f>IF(AG11="",0,INDEX(cotation!W$8:W$51,MATCH(AH11,cotation!V$8:V$51,0)))</f>
        <v>0</v>
      </c>
      <c r="AM11" s="78"/>
      <c r="AN11" s="44" t="str">
        <f>IF(AM11="","",+AM11+IF(ABS(SMALL(cotation!AD$8:AD$51,COUNTIF(cotation!AD$8:AD$51,"&lt;="&amp;AM11))-AM11)&gt;SMALL(cotation!AD$8:AD$51,COUNTIF(cotation!AD$8:AD$51,"&lt;"&amp;AM11)+1)-AM11,SMALL(cotation!AD$8:AD$51,COUNTIF(cotation!AD$8:AD$51,"&lt;"&amp;AM11)+1)-AM11,SMALL(cotation!AD$8:AD$51,COUNTIF(cotation!AD$8:AD$51,"&lt;="&amp;AM11))-AM11))</f>
        <v/>
      </c>
      <c r="AO11" s="47"/>
      <c r="AP11" s="44" t="str">
        <f>IF(AO11="","",+AO11+IF(ABS(SMALL(cotation!Z$8:Z$51,COUNTIF(cotation!Z$8:Z$51,"&lt;="&amp;AO11))-AO11)&gt;SMALL(cotation!Z$8:Z$51,COUNTIF(cotation!Z$8:Z$51,"&lt;"&amp;AO11)+1)-AO11,SMALL(cotation!Z$8:Z$51,COUNTIF(cotation!Z$8:Z$51,"&lt;"&amp;AO11)+1)-AO11,SMALL(cotation!Z$8:Z$51,COUNTIF(cotation!Z$8:Z$51,"&lt;="&amp;AO11))-AO11))</f>
        <v/>
      </c>
      <c r="AQ11" s="47"/>
      <c r="AR11" s="44" t="str">
        <f>IF(AQ11="","",+AQ11+IF(ABS(SMALL(cotation!AB$8:AB$51,COUNTIF(cotation!AB$8:AB$51,"&lt;="&amp;AQ11))-AQ11)&gt;SMALL(cotation!AB$8:AB$51,COUNTIF(cotation!AB$8:AB$51,"&lt;"&amp;AQ11)+1)-AQ11,SMALL(cotation!AB$8:AB$51,COUNTIF(cotation!AB$8:AB$51,"&lt;"&amp;AQ11)+1)-AQ11,SMALL(cotation!AB$8:AB$51,COUNTIF(cotation!AB$8:AB$51,"&lt;="&amp;AQ11))-AQ11))</f>
        <v/>
      </c>
      <c r="AS11" s="47"/>
      <c r="AT11" s="44" t="str">
        <f>IF(AS11="","",+AS11+IF(ABS(SMALL(cotation!X$8:X$51,COUNTIF(cotation!X$8:X$51,"&lt;="&amp;AS11))-AS11)&gt;SMALL(cotation!X$8:X$51,COUNTIF(cotation!X$8:X$51,"&lt;"&amp;AS11)+1)-AS11,SMALL(cotation!X$8:X$51,COUNTIF(cotation!X$8:X$51,"&lt;"&amp;AS11)+1)-AS11,SMALL(cotation!X$8:X$51,COUNTIF(cotation!X$8:X$51,"&lt;="&amp;AS11))-AS11))</f>
        <v/>
      </c>
      <c r="AU11" s="32">
        <f>IF(AM11="",0,INDEX(cotation!AE$8:AE$51,MATCH(AN11,cotation!AD$8:AD$51,0)))</f>
        <v>0</v>
      </c>
      <c r="AV11" s="32">
        <f>IF(AO11="",0,INDEX(cotation!AA$8:AA$51,MATCH(AP11,cotation!Z$8:Z$51,0)))</f>
        <v>0</v>
      </c>
      <c r="AW11" s="32">
        <f>IF(AQ11="",0,INDEX(cotation!AC$8:AC$51,MATCH(AR11,cotation!AB$8:AB$51,0)))</f>
        <v>0</v>
      </c>
      <c r="AX11" s="33">
        <f>IF(AS11="",0,INDEX(cotation!Y$8:Y$51,MATCH(AT11,cotation!X$8:X$51,0)))</f>
        <v>0</v>
      </c>
      <c r="AY11" s="49">
        <f t="shared" si="3"/>
        <v>23</v>
      </c>
      <c r="AZ11" s="32">
        <f t="shared" si="0"/>
        <v>23</v>
      </c>
      <c r="BA11" s="32">
        <f t="shared" si="1"/>
        <v>0</v>
      </c>
      <c r="BB11" s="32">
        <f t="shared" si="2"/>
        <v>0</v>
      </c>
      <c r="BD11" s="29" t="s">
        <v>60</v>
      </c>
      <c r="BE11" s="44" t="e">
        <f>IF(#REF!="","",+#REF!+IF(ABS(SMALL(cotation!AF$8:AF$51,COUNTIF(cotation!AF$8:AF$51,"&lt;="&amp;#REF!))-#REF!)&gt;=SMALL(cotation!AF$8:AF$51,COUNTIF(cotation!AF$8:AF$51,"&lt;"&amp;#REF!)+1)-#REF!,SMALL(cotation!AF$8:AF$51,COUNTIF(cotation!AF$8:AF$51,"&lt;"&amp;#REF!)+1)-#REF!,SMALL(cotation!AF$8:AF$51,COUNTIF(cotation!AF$8:AF$51,"&lt;="&amp;#REF!))-#REF!))</f>
        <v>#REF!</v>
      </c>
      <c r="BF11" s="52"/>
    </row>
    <row r="12" spans="1:61" s="29" customFormat="1" x14ac:dyDescent="0.2">
      <c r="A12" s="30" t="str">
        <f>IF(B12="","",VLOOKUP(B12,#REF!,3))</f>
        <v/>
      </c>
      <c r="B12" s="46"/>
      <c r="C12" s="47"/>
      <c r="D12" s="44" t="str">
        <f>IF(C12="","",+C12+IF(ABS(SMALL(cotation!F$8:F$51,COUNTIF(cotation!F$8:F$51,"&lt;="&amp;C12))-C12)&gt;=SMALL(cotation!F$8:F$51,COUNTIF(cotation!F$8:F$51,"&lt;"&amp;C12)+1)-C12,SMALL(cotation!F$8:F$51,COUNTIF(cotation!F$8:F$51,"&lt;"&amp;C12)+1)-C12,SMALL(cotation!F$8:F$51,COUNTIF(cotation!F$8:F$51,"&lt;="&amp;C12))-C12))</f>
        <v/>
      </c>
      <c r="E12" s="47"/>
      <c r="F12" s="45" t="str">
        <f>IF(E12="","",+E12+IF(ABS(SMALL(cotation!H$8:H$51,COUNTIF(cotation!H$8:H$51,"&lt;="&amp;E12))-E12)&gt;=SMALL(cotation!H$8:H$51,COUNTIF(cotation!H$8:H$51,"&lt;"&amp;E12)+1)-E12,SMALL(cotation!H$8:H$51,COUNTIF(cotation!H$8:H$51,"&lt;"&amp;E12)+1)-E12,SMALL(cotation!H$8:H$51,COUNTIF(cotation!H$8:H$51,"&lt;="&amp;E12))-E12))</f>
        <v/>
      </c>
      <c r="G12" s="32">
        <f>IF(C12="",0,INDEX(cotation!G$8:G$51,MATCH(D12,cotation!F$8:F$51,0)))</f>
        <v>0</v>
      </c>
      <c r="H12" s="32">
        <f>IF(E12="",0,INDEX(cotation!I$8:I$51,MATCH(F12,cotation!H$8:H$51,0)))</f>
        <v>0</v>
      </c>
      <c r="I12" s="113"/>
      <c r="J12" s="44" t="str">
        <f>IF(I12="","",+I12+IF(ABS(SMALL(cotation!B$8:B$53,COUNTIF(cotation!B$8:B$53,"&lt;="&amp;I12))-I12)&gt;=SMALL(cotation!B$8:B$53,COUNTIF(cotation!B$8:B$53,"&lt;"&amp;I12)+1)-I12,SMALL(cotation!B$8:B$53,COUNTIF(cotation!B$8:B$53,"&lt;"&amp;I12)+1)-I12,SMALL(cotation!B$8:B$53,COUNTIF(cotation!B$8:B$53,"&lt;="&amp;I12))-I12))</f>
        <v/>
      </c>
      <c r="K12" s="47">
        <v>13.7</v>
      </c>
      <c r="L12" s="125">
        <f>IF(K12="","",+IF(INDEX(cotation!$J$8:$J$52,MATCH(performances!$K12,cotation!$J$8:$J$52,1)+1)-K12&lt;K12+0.01-INDEX(cotation!$J$8:$J$52,MATCH(performances!$K12,cotation!$J$8:$J$52,1)),INDEX(cotation!$J$8:$J$52,MATCH(performances!$K12,cotation!$J$8:$J$52,1)+1),INDEX(cotation!$J$8:$J$52,MATCH(performances!$K12,cotation!$J$8:$J$52,1))))</f>
        <v>13.76</v>
      </c>
      <c r="M12" s="124"/>
      <c r="N12" s="44" t="str">
        <f>IF(M12="","",+M12+IF(ABS(SMALL(cotation!L$8:L$51,COUNTIF(cotation!L$8:L$51,"&lt;="&amp;M12))-M12)&gt;=SMALL(cotation!L$8:L$51,COUNTIF(cotation!L$8:L$51,"&lt;"&amp;M12)+1)-M12,SMALL(cotation!L$8:L$51,COUNTIF(cotation!L$8:L$51,"&lt;"&amp;M12)+1)-M12,SMALL(cotation!L$8:L$51,COUNTIF(cotation!L$8:L$51,"&lt;="&amp;M12))-M12))</f>
        <v/>
      </c>
      <c r="O12" s="47"/>
      <c r="P12" s="45" t="str">
        <f>IF(O12="","",+O12+IF(ABS(SMALL(cotation!N$8:N$51,COUNTIF(cotation!N$8:N$51,"&lt;="&amp;O12))-O12)&gt;=SMALL(cotation!N$8:N$51,COUNTIF(cotation!N$8:N$51,"&lt;"&amp;O12)+1)-O12,SMALL(cotation!N$8:N$51,COUNTIF(cotation!N$8:N$51,"&lt;"&amp;O12)+1)-O12,SMALL(cotation!N$8:N$51,COUNTIF(cotation!N$8:N$51,"&lt;="&amp;O12))-O12))</f>
        <v/>
      </c>
      <c r="Q12" s="32">
        <f>IF(I12="",0,INDEX(cotation!C$8:C$53,MATCH(J12,cotation!B$8:B$53,0)))</f>
        <v>0</v>
      </c>
      <c r="R12" s="32">
        <f>IF(K12="",0,INDEX(cotation!K$8:K$51,MATCH(L12,cotation!J$8:J$51,0)))</f>
        <v>22</v>
      </c>
      <c r="S12" s="32">
        <f>IF(M12="",0,INDEX(cotation!M$8:M$51,MATCH(N12,cotation!L$8:L$51,0)))</f>
        <v>0</v>
      </c>
      <c r="T12" s="32">
        <f>IF(O12="",0,INDEX(cotation!O$8:O$51,MATCH(P12,cotation!N$8:N$51,0)))</f>
        <v>0</v>
      </c>
      <c r="U12" s="109"/>
      <c r="V12" s="125" t="str">
        <f>IF(U12="","",+IF(INDEX(cotation!$D$8:$D$52,MATCH(performances!U12,cotation!$D$8:$D$52,1)+1)-U12&lt;U12+0.01-INDEX(cotation!$D$8:$D$52,MATCH(performances!U12,cotation!$D$8:$D$52,1)),INDEX(cotation!$D$8:$D$52,MATCH(performances!U12,cotation!$D$8:$D$52,1)+1),INDEX(cotation!$D$8:$D$52,MATCH(performances!U12,cotation!$D$8:$D$52,1))))</f>
        <v/>
      </c>
      <c r="W12" s="109"/>
      <c r="X12" s="125" t="str">
        <f>IF(W12="","",+IF(INDEX(cotation!$AH$8:$AH$52,MATCH(performances!W12,cotation!$AH$8:$AH$52,1)+1)-W12&lt;W12+0.01-INDEX(cotation!$AH$8:$AH$52,MATCH(performances!W12,cotation!$AH$8:$AH$52,1)),INDEX(cotation!$AH$8:$AH$52,MATCH(performances!W12,cotation!$AH$8:$AH$52,1)+1),INDEX(cotation!$AH$8:$AH$52,MATCH(performances!W12,cotation!$AH$8:$AH$52,1))))</f>
        <v/>
      </c>
      <c r="Y12" s="32">
        <f>IF(U12="",0,INDEX(cotation!E$8:E$51,MATCH(V12,cotation!D$8:D$51,0)))</f>
        <v>0</v>
      </c>
      <c r="Z12" s="33">
        <f>IF(W12="",0,INDEX(cotation!AI$8:AI$51,MATCH(X12,cotation!AH$8:AH$51,0)))</f>
        <v>0</v>
      </c>
      <c r="AA12" s="48"/>
      <c r="AB12" s="44" t="str">
        <f>IF(AA12="","",+AA12+IF(ABS(SMALL(cotation!P$8:P$51,COUNTIF(cotation!P$8:P$51,"&lt;="&amp;AA12))-AA12)&gt;SMALL(cotation!P$8:P$51,COUNTIF(cotation!P$8:P$51,"&lt;"&amp;AA12)+1)-AA12,SMALL(cotation!P$8:P$51,COUNTIF(cotation!P$8:P$51,"&lt;"&amp;AA12)+1)-AA12,SMALL(cotation!P$8:P$51,COUNTIF(cotation!P$8:P$51,"&lt;="&amp;AA12))-AA12))</f>
        <v/>
      </c>
      <c r="AC12" s="47"/>
      <c r="AD12" s="44" t="str">
        <f>IF(AC12="","",+AC12+IF(ABS(SMALL(cotation!R$8:R$51,COUNTIF(cotation!R$8:R$51,"&lt;="&amp;AC12))-AC12)&gt;SMALL(cotation!R$8:R$51,COUNTIF(cotation!R$8:R$51,"&lt;"&amp;AC12)+1)-AC12,SMALL(cotation!R$8:R$51,COUNTIF(cotation!R$8:R$51,"&lt;"&amp;AC12)+1)-AC12,SMALL(cotation!R$8:R$51,COUNTIF(cotation!R$8:R$51,"&lt;="&amp;AC12))-AC12))</f>
        <v/>
      </c>
      <c r="AE12" s="47"/>
      <c r="AF12" s="44" t="str">
        <f>IF(AE12="","",+AE12+IF(ABS(SMALL(cotation!T$8:T$51,COUNTIF(cotation!T$8:T$51,"&lt;="&amp;AE12))-AE12)&gt;SMALL(cotation!T$8:T$51,COUNTIF(cotation!T$8:T$51,"&lt;"&amp;AE12)+1)-AE12,SMALL(cotation!T$8:T$51,COUNTIF(cotation!T$8:T$51,"&lt;"&amp;AE12)+1)-AE12,SMALL(cotation!T$8:T$51,COUNTIF(cotation!T$8:T$51,"&lt;="&amp;AE12))-AE12))</f>
        <v/>
      </c>
      <c r="AG12" s="47"/>
      <c r="AH12" s="45" t="str">
        <f>IF(AG12="","",+AG12+IF(ABS(SMALL(cotation!V$8:V$51,COUNTIF(cotation!V$8:V$51,"&lt;="&amp;AG12))-AG12)&gt;SMALL(cotation!V$8:V$51,COUNTIF(cotation!V$8:V$51,"&lt;"&amp;AG12)+1)-AG12,SMALL(cotation!V$8:V$51,COUNTIF(cotation!V$8:V$51,"&lt;"&amp;AG12)+1)-AG12,SMALL(cotation!V$8:V$51,COUNTIF(cotation!V$8:V$51,"&lt;="&amp;AG12))-AG12))</f>
        <v/>
      </c>
      <c r="AI12" s="32">
        <f>IF(AA12="",0,INDEX(cotation!Q$8:Q$51,MATCH(AB12,cotation!P$8:P$51,0)))</f>
        <v>0</v>
      </c>
      <c r="AJ12" s="32">
        <f>IF(AC12="",0,INDEX(cotation!S$8:S$51,MATCH(AD12,cotation!R$8:R$51,0)))</f>
        <v>0</v>
      </c>
      <c r="AK12" s="32">
        <f>IF(AE12="",0,INDEX(cotation!U$8:U$51,MATCH(AF12,cotation!T$8:T$51,0)))</f>
        <v>0</v>
      </c>
      <c r="AL12" s="33">
        <f>IF(AG12="",0,INDEX(cotation!W$8:W$51,MATCH(AH12,cotation!V$8:V$51,0)))</f>
        <v>0</v>
      </c>
      <c r="AM12" s="48"/>
      <c r="AN12" s="44" t="str">
        <f>IF(AM12="","",+AM12+IF(ABS(SMALL(cotation!AD$8:AD$51,COUNTIF(cotation!AD$8:AD$51,"&lt;="&amp;AM12))-AM12)&gt;SMALL(cotation!AD$8:AD$51,COUNTIF(cotation!AD$8:AD$51,"&lt;"&amp;AM12)+1)-AM12,SMALL(cotation!AD$8:AD$51,COUNTIF(cotation!AD$8:AD$51,"&lt;"&amp;AM12)+1)-AM12,SMALL(cotation!AD$8:AD$51,COUNTIF(cotation!AD$8:AD$51,"&lt;="&amp;AM12))-AM12))</f>
        <v/>
      </c>
      <c r="AO12" s="47"/>
      <c r="AP12" s="44" t="str">
        <f>IF(AO12="","",+AO12+IF(ABS(SMALL(cotation!Z$8:Z$51,COUNTIF(cotation!Z$8:Z$51,"&lt;="&amp;AO12))-AO12)&gt;SMALL(cotation!Z$8:Z$51,COUNTIF(cotation!Z$8:Z$51,"&lt;"&amp;AO12)+1)-AO12,SMALL(cotation!Z$8:Z$51,COUNTIF(cotation!Z$8:Z$51,"&lt;"&amp;AO12)+1)-AO12,SMALL(cotation!Z$8:Z$51,COUNTIF(cotation!Z$8:Z$51,"&lt;="&amp;AO12))-AO12))</f>
        <v/>
      </c>
      <c r="AQ12" s="47"/>
      <c r="AR12" s="44" t="str">
        <f>IF(AQ12="","",+AQ12+IF(ABS(SMALL(cotation!AB$8:AB$51,COUNTIF(cotation!AB$8:AB$51,"&lt;="&amp;AQ12))-AQ12)&gt;SMALL(cotation!AB$8:AB$51,COUNTIF(cotation!AB$8:AB$51,"&lt;"&amp;AQ12)+1)-AQ12,SMALL(cotation!AB$8:AB$51,COUNTIF(cotation!AB$8:AB$51,"&lt;"&amp;AQ12)+1)-AQ12,SMALL(cotation!AB$8:AB$51,COUNTIF(cotation!AB$8:AB$51,"&lt;="&amp;AQ12))-AQ12))</f>
        <v/>
      </c>
      <c r="AS12" s="47"/>
      <c r="AT12" s="44" t="str">
        <f>IF(AS12="","",+AS12+IF(ABS(SMALL(cotation!X$8:X$51,COUNTIF(cotation!X$8:X$51,"&lt;="&amp;AS12))-AS12)&gt;SMALL(cotation!X$8:X$51,COUNTIF(cotation!X$8:X$51,"&lt;"&amp;AS12)+1)-AS12,SMALL(cotation!X$8:X$51,COUNTIF(cotation!X$8:X$51,"&lt;"&amp;AS12)+1)-AS12,SMALL(cotation!X$8:X$51,COUNTIF(cotation!X$8:X$51,"&lt;="&amp;AS12))-AS12))</f>
        <v/>
      </c>
      <c r="AU12" s="32">
        <f>IF(AM12="",0,INDEX(cotation!AE$8:AE$51,MATCH(AN12,cotation!AD$8:AD$51,0)))</f>
        <v>0</v>
      </c>
      <c r="AV12" s="32">
        <f>IF(AO12="",0,INDEX(cotation!AA$8:AA$51,MATCH(AP12,cotation!Z$8:Z$51,0)))</f>
        <v>0</v>
      </c>
      <c r="AW12" s="32">
        <f>IF(AQ12="",0,INDEX(cotation!AC$8:AC$51,MATCH(AR12,cotation!AB$8:AB$51,0)))</f>
        <v>0</v>
      </c>
      <c r="AX12" s="33">
        <f>IF(AS12="",0,INDEX(cotation!Y$8:Y$51,MATCH(AT12,cotation!X$8:X$51,0)))</f>
        <v>0</v>
      </c>
      <c r="AY12" s="49">
        <f t="shared" si="3"/>
        <v>22</v>
      </c>
      <c r="AZ12" s="32">
        <f t="shared" si="0"/>
        <v>22</v>
      </c>
      <c r="BA12" s="32">
        <f t="shared" si="1"/>
        <v>0</v>
      </c>
      <c r="BB12" s="32">
        <f t="shared" si="2"/>
        <v>0</v>
      </c>
    </row>
    <row r="13" spans="1:61" s="29" customFormat="1" ht="12.75" customHeight="1" x14ac:dyDescent="0.2">
      <c r="A13" s="30" t="str">
        <f>IF(B13="","",VLOOKUP(B13,#REF!,3))</f>
        <v/>
      </c>
      <c r="B13" s="79"/>
      <c r="C13" s="80"/>
      <c r="D13" s="44" t="str">
        <f>IF(C13="","",+C13+IF(ABS(SMALL(cotation!F$8:F$51,COUNTIF(cotation!F$8:F$51,"&lt;="&amp;C13))-C13)&gt;=SMALL(cotation!F$8:F$51,COUNTIF(cotation!F$8:F$51,"&lt;"&amp;C13)+1)-C13,SMALL(cotation!F$8:F$51,COUNTIF(cotation!F$8:F$51,"&lt;"&amp;C13)+1)-C13,SMALL(cotation!F$8:F$51,COUNTIF(cotation!F$8:F$51,"&lt;="&amp;C13))-C13))</f>
        <v/>
      </c>
      <c r="E13" s="47"/>
      <c r="F13" s="45" t="str">
        <f>IF(E13="","",+E13+IF(ABS(SMALL(cotation!H$8:H$51,COUNTIF(cotation!H$8:H$51,"&lt;="&amp;E13))-E13)&gt;=SMALL(cotation!H$8:H$51,COUNTIF(cotation!H$8:H$51,"&lt;"&amp;E13)+1)-E13,SMALL(cotation!H$8:H$51,COUNTIF(cotation!H$8:H$51,"&lt;"&amp;E13)+1)-E13,SMALL(cotation!H$8:H$51,COUNTIF(cotation!H$8:H$51,"&lt;="&amp;E13))-E13))</f>
        <v/>
      </c>
      <c r="G13" s="32">
        <f>IF(C13="",0,INDEX(cotation!G$8:G$51,MATCH(D13,cotation!F$8:F$51,0)))</f>
        <v>0</v>
      </c>
      <c r="H13" s="32">
        <f>IF(E13="",0,INDEX(cotation!I$8:I$51,MATCH(F13,cotation!H$8:H$51,0)))</f>
        <v>0</v>
      </c>
      <c r="I13" s="113"/>
      <c r="J13" s="44" t="str">
        <f>IF(I13="","",+I13+IF(ABS(SMALL(cotation!B$8:B$53,COUNTIF(cotation!B$8:B$53,"&lt;="&amp;I13))-I13)&gt;=SMALL(cotation!B$8:B$53,COUNTIF(cotation!B$8:B$53,"&lt;"&amp;I13)+1)-I13,SMALL(cotation!B$8:B$53,COUNTIF(cotation!B$8:B$53,"&lt;"&amp;I13)+1)-I13,SMALL(cotation!B$8:B$53,COUNTIF(cotation!B$8:B$53,"&lt;="&amp;I13))-I13))</f>
        <v/>
      </c>
      <c r="K13" s="115">
        <v>13.82</v>
      </c>
      <c r="L13" s="125">
        <f>IF(K13="","",+IF(INDEX(cotation!$J$8:$J$52,MATCH(performances!$K13,cotation!$J$8:$J$52,1)+1)-K13&lt;K13+0.01-INDEX(cotation!$J$8:$J$52,MATCH(performances!$K13,cotation!$J$8:$J$52,1)),INDEX(cotation!$J$8:$J$52,MATCH(performances!$K13,cotation!$J$8:$J$52,1)+1),INDEX(cotation!$J$8:$J$52,MATCH(performances!$K13,cotation!$J$8:$J$52,1))))</f>
        <v>13.88</v>
      </c>
      <c r="M13" s="124"/>
      <c r="N13" s="44" t="str">
        <f>IF(M13="","",+M13+IF(ABS(SMALL(cotation!L$8:L$51,COUNTIF(cotation!L$8:L$51,"&lt;="&amp;M13))-M13)&gt;=SMALL(cotation!L$8:L$51,COUNTIF(cotation!L$8:L$51,"&lt;"&amp;M13)+1)-M13,SMALL(cotation!L$8:L$51,COUNTIF(cotation!L$8:L$51,"&lt;"&amp;M13)+1)-M13,SMALL(cotation!L$8:L$51,COUNTIF(cotation!L$8:L$51,"&lt;="&amp;M13))-M13))</f>
        <v/>
      </c>
      <c r="O13" s="80"/>
      <c r="P13" s="45" t="str">
        <f>IF(O13="","",+O13+IF(ABS(SMALL(cotation!N$8:N$51,COUNTIF(cotation!N$8:N$51,"&lt;="&amp;O13))-O13)&gt;=SMALL(cotation!N$8:N$51,COUNTIF(cotation!N$8:N$51,"&lt;"&amp;O13)+1)-O13,SMALL(cotation!N$8:N$51,COUNTIF(cotation!N$8:N$51,"&lt;"&amp;O13)+1)-O13,SMALL(cotation!N$8:N$51,COUNTIF(cotation!N$8:N$51,"&lt;="&amp;O13))-O13))</f>
        <v/>
      </c>
      <c r="Q13" s="32">
        <f>IF(I13="",0,INDEX(cotation!C$8:C$53,MATCH(J13,cotation!B$8:B$53,0)))</f>
        <v>0</v>
      </c>
      <c r="R13" s="32">
        <f>IF(K13="",0,INDEX(cotation!K$8:K$51,MATCH(L13,cotation!J$8:J$51,0)))</f>
        <v>21</v>
      </c>
      <c r="S13" s="32">
        <f>IF(M13="",0,INDEX(cotation!M$8:M$51,MATCH(N13,cotation!L$8:L$51,0)))</f>
        <v>0</v>
      </c>
      <c r="T13" s="32">
        <f>IF(O13="",0,INDEX(cotation!O$8:O$51,MATCH(P13,cotation!N$8:N$51,0)))</f>
        <v>0</v>
      </c>
      <c r="U13" s="111"/>
      <c r="V13" s="125" t="str">
        <f>IF(U13="","",+IF(INDEX(cotation!$D$8:$D$52,MATCH(performances!U13,cotation!$D$8:$D$52,1)+1)-U13&lt;U13+0.01-INDEX(cotation!$D$8:$D$52,MATCH(performances!U13,cotation!$D$8:$D$52,1)),INDEX(cotation!$D$8:$D$52,MATCH(performances!U13,cotation!$D$8:$D$52,1)+1),INDEX(cotation!$D$8:$D$52,MATCH(performances!U13,cotation!$D$8:$D$52,1))))</f>
        <v/>
      </c>
      <c r="W13" s="111"/>
      <c r="X13" s="125" t="str">
        <f>IF(W13="","",+IF(INDEX(cotation!$AH$8:$AH$52,MATCH(performances!W13,cotation!$AH$8:$AH$52,1)+1)-W13&lt;W13+0.01-INDEX(cotation!$AH$8:$AH$52,MATCH(performances!W13,cotation!$AH$8:$AH$52,1)),INDEX(cotation!$AH$8:$AH$52,MATCH(performances!W13,cotation!$AH$8:$AH$52,1)+1),INDEX(cotation!$AH$8:$AH$52,MATCH(performances!W13,cotation!$AH$8:$AH$52,1))))</f>
        <v/>
      </c>
      <c r="Y13" s="32">
        <f>IF(U13="",0,INDEX(cotation!E$8:E$51,MATCH(V13,cotation!D$8:D$51,0)))</f>
        <v>0</v>
      </c>
      <c r="Z13" s="33">
        <f>IF(W13="",0,INDEX(cotation!AI$8:AI$51,MATCH(X13,cotation!AH$8:AH$51,0)))</f>
        <v>0</v>
      </c>
      <c r="AA13" s="78"/>
      <c r="AB13" s="44" t="str">
        <f>IF(AA13="","",+AA13+IF(ABS(SMALL(cotation!P$8:P$51,COUNTIF(cotation!P$8:P$51,"&lt;="&amp;AA13))-AA13)&gt;SMALL(cotation!P$8:P$51,COUNTIF(cotation!P$8:P$51,"&lt;"&amp;AA13)+1)-AA13,SMALL(cotation!P$8:P$51,COUNTIF(cotation!P$8:P$51,"&lt;"&amp;AA13)+1)-AA13,SMALL(cotation!P$8:P$51,COUNTIF(cotation!P$8:P$51,"&lt;="&amp;AA13))-AA13))</f>
        <v/>
      </c>
      <c r="AC13" s="80"/>
      <c r="AD13" s="44" t="str">
        <f>IF(AC13="","",+AC13+IF(ABS(SMALL(cotation!R$8:R$51,COUNTIF(cotation!R$8:R$51,"&lt;="&amp;AC13))-AC13)&gt;SMALL(cotation!R$8:R$51,COUNTIF(cotation!R$8:R$51,"&lt;"&amp;AC13)+1)-AC13,SMALL(cotation!R$8:R$51,COUNTIF(cotation!R$8:R$51,"&lt;"&amp;AC13)+1)-AC13,SMALL(cotation!R$8:R$51,COUNTIF(cotation!R$8:R$51,"&lt;="&amp;AC13))-AC13))</f>
        <v/>
      </c>
      <c r="AE13" s="80"/>
      <c r="AF13" s="44" t="str">
        <f>IF(AE13="","",+AE13+IF(ABS(SMALL(cotation!T$8:T$51,COUNTIF(cotation!T$8:T$51,"&lt;="&amp;AE13))-AE13)&gt;SMALL(cotation!T$8:T$51,COUNTIF(cotation!T$8:T$51,"&lt;"&amp;AE13)+1)-AE13,SMALL(cotation!T$8:T$51,COUNTIF(cotation!T$8:T$51,"&lt;"&amp;AE13)+1)-AE13,SMALL(cotation!T$8:T$51,COUNTIF(cotation!T$8:T$51,"&lt;="&amp;AE13))-AE13))</f>
        <v/>
      </c>
      <c r="AG13" s="80"/>
      <c r="AH13" s="45" t="str">
        <f>IF(AG13="","",+AG13+IF(ABS(SMALL(cotation!V$8:V$51,COUNTIF(cotation!V$8:V$51,"&lt;="&amp;AG13))-AG13)&gt;SMALL(cotation!V$8:V$51,COUNTIF(cotation!V$8:V$51,"&lt;"&amp;AG13)+1)-AG13,SMALL(cotation!V$8:V$51,COUNTIF(cotation!V$8:V$51,"&lt;"&amp;AG13)+1)-AG13,SMALL(cotation!V$8:V$51,COUNTIF(cotation!V$8:V$51,"&lt;="&amp;AG13))-AG13))</f>
        <v/>
      </c>
      <c r="AI13" s="32">
        <f>IF(AA13="",0,INDEX(cotation!Q$8:Q$51,MATCH(AB13,cotation!P$8:P$51,0)))</f>
        <v>0</v>
      </c>
      <c r="AJ13" s="32">
        <f>IF(AC13="",0,INDEX(cotation!S$8:S$51,MATCH(AD13,cotation!R$8:R$51,0)))</f>
        <v>0</v>
      </c>
      <c r="AK13" s="32">
        <f>IF(AE13="",0,INDEX(cotation!U$8:U$51,MATCH(AF13,cotation!T$8:T$51,0)))</f>
        <v>0</v>
      </c>
      <c r="AL13" s="33">
        <f>IF(AG13="",0,INDEX(cotation!W$8:W$51,MATCH(AH13,cotation!V$8:V$51,0)))</f>
        <v>0</v>
      </c>
      <c r="AM13" s="96"/>
      <c r="AN13" s="44" t="str">
        <f>IF(AM13="","",+AM13+IF(ABS(SMALL(cotation!AD$8:AD$51,COUNTIF(cotation!AD$8:AD$51,"&lt;="&amp;AM13))-AM13)&gt;SMALL(cotation!AD$8:AD$51,COUNTIF(cotation!AD$8:AD$51,"&lt;"&amp;AM13)+1)-AM13,SMALL(cotation!AD$8:AD$51,COUNTIF(cotation!AD$8:AD$51,"&lt;"&amp;AM13)+1)-AM13,SMALL(cotation!AD$8:AD$51,COUNTIF(cotation!AD$8:AD$51,"&lt;="&amp;AM13))-AM13))</f>
        <v/>
      </c>
      <c r="AO13" s="80"/>
      <c r="AP13" s="44" t="str">
        <f>IF(AO13="","",+AO13+IF(ABS(SMALL(cotation!Z$8:Z$51,COUNTIF(cotation!Z$8:Z$51,"&lt;="&amp;AO13))-AO13)&gt;SMALL(cotation!Z$8:Z$51,COUNTIF(cotation!Z$8:Z$51,"&lt;"&amp;AO13)+1)-AO13,SMALL(cotation!Z$8:Z$51,COUNTIF(cotation!Z$8:Z$51,"&lt;"&amp;AO13)+1)-AO13,SMALL(cotation!Z$8:Z$51,COUNTIF(cotation!Z$8:Z$51,"&lt;="&amp;AO13))-AO13))</f>
        <v/>
      </c>
      <c r="AQ13" s="80"/>
      <c r="AR13" s="44" t="str">
        <f>IF(AQ13="","",+AQ13+IF(ABS(SMALL(cotation!AB$8:AB$51,COUNTIF(cotation!AB$8:AB$51,"&lt;="&amp;AQ13))-AQ13)&gt;SMALL(cotation!AB$8:AB$51,COUNTIF(cotation!AB$8:AB$51,"&lt;"&amp;AQ13)+1)-AQ13,SMALL(cotation!AB$8:AB$51,COUNTIF(cotation!AB$8:AB$51,"&lt;"&amp;AQ13)+1)-AQ13,SMALL(cotation!AB$8:AB$51,COUNTIF(cotation!AB$8:AB$51,"&lt;="&amp;AQ13))-AQ13))</f>
        <v/>
      </c>
      <c r="AS13" s="80"/>
      <c r="AT13" s="44" t="str">
        <f>IF(AS13="","",+AS13+IF(ABS(SMALL(cotation!X$8:X$51,COUNTIF(cotation!X$8:X$51,"&lt;="&amp;AS13))-AS13)&gt;SMALL(cotation!X$8:X$51,COUNTIF(cotation!X$8:X$51,"&lt;"&amp;AS13)+1)-AS13,SMALL(cotation!X$8:X$51,COUNTIF(cotation!X$8:X$51,"&lt;"&amp;AS13)+1)-AS13,SMALL(cotation!X$8:X$51,COUNTIF(cotation!X$8:X$51,"&lt;="&amp;AS13))-AS13))</f>
        <v/>
      </c>
      <c r="AU13" s="32">
        <f>IF(AM13="",0,INDEX(cotation!AE$8:AE$51,MATCH(AN13,cotation!AD$8:AD$51,0)))</f>
        <v>0</v>
      </c>
      <c r="AV13" s="32">
        <f>IF(AO13="",0,INDEX(cotation!AA$8:AA$51,MATCH(AP13,cotation!Z$8:Z$51,0)))</f>
        <v>0</v>
      </c>
      <c r="AW13" s="32">
        <f>IF(AQ13="",0,INDEX(cotation!AC$8:AC$51,MATCH(AR13,cotation!AB$8:AB$51,0)))</f>
        <v>0</v>
      </c>
      <c r="AX13" s="33">
        <f>IF(AS13="",0,INDEX(cotation!Y$8:Y$51,MATCH(AT13,cotation!X$8:X$51,0)))</f>
        <v>0</v>
      </c>
      <c r="AY13" s="49">
        <f t="shared" si="3"/>
        <v>21</v>
      </c>
      <c r="AZ13" s="32">
        <f t="shared" si="0"/>
        <v>21</v>
      </c>
      <c r="BA13" s="32">
        <f t="shared" si="1"/>
        <v>0</v>
      </c>
      <c r="BB13" s="32">
        <f t="shared" si="2"/>
        <v>0</v>
      </c>
    </row>
    <row r="14" spans="1:61" s="29" customFormat="1" x14ac:dyDescent="0.2">
      <c r="A14" s="30"/>
      <c r="B14" s="51"/>
      <c r="C14" s="81"/>
      <c r="D14" s="82"/>
      <c r="E14" s="81"/>
      <c r="F14" s="83"/>
      <c r="G14" s="83"/>
      <c r="H14" s="83"/>
      <c r="I14" s="83"/>
      <c r="J14" s="83"/>
      <c r="K14" s="81"/>
      <c r="L14" s="82"/>
      <c r="M14" s="81"/>
      <c r="N14" s="83"/>
      <c r="O14" s="81"/>
      <c r="P14" s="83"/>
      <c r="Q14" s="83"/>
      <c r="R14" s="83"/>
      <c r="S14" s="83"/>
      <c r="T14" s="83"/>
      <c r="U14" s="81"/>
      <c r="V14" s="83"/>
      <c r="W14" s="83"/>
      <c r="X14" s="83"/>
      <c r="Y14" s="83"/>
      <c r="Z14" s="71"/>
      <c r="AA14" s="72"/>
      <c r="AC14" s="84"/>
      <c r="AE14" s="84"/>
      <c r="AG14" s="89" t="s">
        <v>63</v>
      </c>
      <c r="AH14" s="51"/>
      <c r="AI14" s="89">
        <f>MAX(AI5:AI13)</f>
        <v>0</v>
      </c>
      <c r="AJ14" s="89">
        <f>LARGE(AI5:AI13,2)</f>
        <v>0</v>
      </c>
      <c r="AK14" s="89">
        <f>LARGE(AI5:AI13,3)</f>
        <v>0</v>
      </c>
      <c r="AL14" s="91">
        <f>LARGE(AI5:AI13,4)</f>
        <v>0</v>
      </c>
      <c r="AM14" s="92"/>
      <c r="AN14" s="93"/>
      <c r="AO14" s="94"/>
      <c r="AP14" s="95"/>
      <c r="AQ14" s="94"/>
      <c r="AR14" s="93"/>
      <c r="AT14" s="92" t="s">
        <v>67</v>
      </c>
      <c r="AU14" s="73">
        <f>MAX(AU5:AU13)</f>
        <v>0</v>
      </c>
      <c r="AV14" s="90">
        <f>LARGE(AU5:AU13,2)</f>
        <v>0</v>
      </c>
      <c r="AW14" s="90">
        <f>LARGE(AU5:AU13,3)</f>
        <v>0</v>
      </c>
      <c r="AX14" s="83">
        <f>LARGE(AU5:AU13,4)</f>
        <v>0</v>
      </c>
      <c r="AY14" s="82"/>
      <c r="AZ14" s="82"/>
      <c r="BA14" s="82"/>
    </row>
    <row r="15" spans="1:61" s="29" customFormat="1" x14ac:dyDescent="0.2">
      <c r="A15" s="30"/>
      <c r="B15" s="51"/>
      <c r="S15" s="83"/>
      <c r="AA15" s="72"/>
      <c r="AG15" s="51" t="s">
        <v>64</v>
      </c>
      <c r="AH15" s="51"/>
      <c r="AI15" s="89">
        <f>MAX(AJ5:AJ13)</f>
        <v>0</v>
      </c>
      <c r="AJ15" s="51">
        <f>LARGE(AJ5:AJ13,2)</f>
        <v>0</v>
      </c>
      <c r="AK15" s="51">
        <f>LARGE(AJ5:AJ13,3)</f>
        <v>0</v>
      </c>
      <c r="AL15" s="51">
        <f>LARGE(AJ5:AJ13,4)</f>
        <v>0</v>
      </c>
      <c r="AQ15" s="53"/>
      <c r="AR15" s="53"/>
      <c r="AT15" s="52" t="s">
        <v>68</v>
      </c>
      <c r="AU15" s="73">
        <f>MAX(AV5:AV13)</f>
        <v>0</v>
      </c>
      <c r="AV15" s="30">
        <f>LARGE(AV5:AV13,2)</f>
        <v>0</v>
      </c>
      <c r="AW15" s="30">
        <f>LARGE(AV5:AV13,3)</f>
        <v>0</v>
      </c>
      <c r="AX15" s="30">
        <f>LARGE(AV5:AV13,4)</f>
        <v>0</v>
      </c>
    </row>
    <row r="16" spans="1:61" s="29" customFormat="1" x14ac:dyDescent="0.2">
      <c r="A16" s="30"/>
      <c r="B16" s="51"/>
      <c r="S16" s="83"/>
      <c r="AA16" s="88"/>
      <c r="AG16" s="51" t="s">
        <v>65</v>
      </c>
      <c r="AH16" s="51"/>
      <c r="AI16" s="89">
        <f>MAX(AK5:AK13)</f>
        <v>0</v>
      </c>
      <c r="AJ16" s="51">
        <f>LARGE(AK5:AK13,2)</f>
        <v>0</v>
      </c>
      <c r="AK16" s="51">
        <f>LARGE(AK5:AK13,3)</f>
        <v>0</v>
      </c>
      <c r="AL16" s="51">
        <f>LARGE(AK5:AK13,4)</f>
        <v>0</v>
      </c>
      <c r="AQ16" s="53"/>
      <c r="AR16" s="53"/>
      <c r="AT16" s="52" t="s">
        <v>69</v>
      </c>
      <c r="AU16" s="73">
        <f>MAX(AW5:AW13)</f>
        <v>0</v>
      </c>
      <c r="AV16" s="30">
        <f>LARGE(AW5:AW13,2)</f>
        <v>0</v>
      </c>
      <c r="AW16" s="30">
        <f>LARGE(AW5:AW13,3)</f>
        <v>0</v>
      </c>
      <c r="AX16" s="30">
        <f>LARGE(AW5:AW13,4)</f>
        <v>0</v>
      </c>
      <c r="BE16"/>
      <c r="BF16"/>
    </row>
    <row r="17" spans="1:50" s="29" customFormat="1" x14ac:dyDescent="0.2">
      <c r="A17" s="30"/>
      <c r="B17" s="51"/>
      <c r="S17" s="83"/>
      <c r="AA17" s="88"/>
      <c r="AG17" s="51" t="s">
        <v>66</v>
      </c>
      <c r="AH17" s="51"/>
      <c r="AI17" s="89">
        <f>MAX(AL5:AL13)</f>
        <v>0</v>
      </c>
      <c r="AJ17" s="51">
        <f>LARGE(AL5:AL13,2)</f>
        <v>0</v>
      </c>
      <c r="AK17" s="51">
        <f>LARGE(AL5:AL13,3)</f>
        <v>0</v>
      </c>
      <c r="AL17" s="51">
        <f>LARGE(AL5:AL13,4)</f>
        <v>0</v>
      </c>
      <c r="AQ17" s="53"/>
      <c r="AR17" s="53"/>
      <c r="AT17" s="52" t="s">
        <v>62</v>
      </c>
      <c r="AU17" s="73">
        <f>MAX(AX5:AX13)</f>
        <v>0</v>
      </c>
      <c r="AV17" s="30">
        <f>LARGE(AX5:AX13,2)</f>
        <v>0</v>
      </c>
      <c r="AW17" s="30">
        <f>LARGE(AX5:AX13,3)</f>
        <v>0</v>
      </c>
      <c r="AX17" s="30">
        <f>LARGE(AX5:AX13,4)</f>
        <v>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opLeftCell="H11" zoomScale="105" zoomScaleNormal="105" workbookViewId="0">
      <selection activeCell="AH16" sqref="AH16:AH17"/>
    </sheetView>
  </sheetViews>
  <sheetFormatPr baseColWidth="10" defaultRowHeight="12.75" x14ac:dyDescent="0.2"/>
  <cols>
    <col min="1" max="1" width="4.85546875" style="106" customWidth="1"/>
    <col min="2" max="2" width="8.7109375" bestFit="1" customWidth="1"/>
    <col min="3" max="3" width="4.85546875" style="106" bestFit="1" customWidth="1"/>
    <col min="4" max="4" width="10.140625" bestFit="1" customWidth="1"/>
    <col min="5" max="5" width="4.85546875" style="106" bestFit="1" customWidth="1"/>
    <col min="6" max="6" width="8" bestFit="1" customWidth="1"/>
    <col min="7" max="7" width="4.85546875" style="106" bestFit="1" customWidth="1"/>
    <col min="8" max="8" width="8.85546875" bestFit="1" customWidth="1"/>
    <col min="9" max="9" width="4.85546875" style="106" bestFit="1" customWidth="1"/>
    <col min="10" max="10" width="8.7109375" bestFit="1" customWidth="1"/>
    <col min="11" max="11" width="4.85546875" style="106" bestFit="1" customWidth="1"/>
    <col min="12" max="12" width="8.5703125" customWidth="1"/>
    <col min="13" max="13" width="4.85546875" style="106" bestFit="1" customWidth="1"/>
    <col min="14" max="14" width="9.5703125" bestFit="1" customWidth="1"/>
    <col min="15" max="15" width="4.85546875" style="106" bestFit="1" customWidth="1"/>
    <col min="16" max="16" width="6.5703125" bestFit="1" customWidth="1"/>
    <col min="17" max="17" width="4.85546875" style="106" bestFit="1" customWidth="1"/>
    <col min="18" max="18" width="7.140625" bestFit="1" customWidth="1"/>
    <col min="19" max="19" width="4.85546875" style="106" bestFit="1" customWidth="1"/>
    <col min="20" max="20" width="7.7109375" bestFit="1" customWidth="1"/>
    <col min="21" max="21" width="4.85546875" style="106" bestFit="1" customWidth="1"/>
    <col min="22" max="22" width="8.42578125" bestFit="1" customWidth="1"/>
    <col min="23" max="23" width="4.85546875" style="106" bestFit="1" customWidth="1"/>
    <col min="24" max="24" width="6.5703125" bestFit="1" customWidth="1"/>
    <col min="25" max="25" width="4.85546875" style="106" bestFit="1" customWidth="1"/>
    <col min="26" max="26" width="6.5703125" bestFit="1" customWidth="1"/>
    <col min="27" max="27" width="4.85546875" style="106" bestFit="1" customWidth="1"/>
    <col min="28" max="28" width="6.7109375" bestFit="1" customWidth="1"/>
    <col min="29" max="29" width="4.85546875" style="106" bestFit="1" customWidth="1"/>
    <col min="30" max="30" width="6.5703125" bestFit="1" customWidth="1"/>
    <col min="31" max="31" width="4.85546875" style="106" bestFit="1" customWidth="1"/>
    <col min="32" max="32" width="6.5703125" bestFit="1" customWidth="1"/>
    <col min="33" max="33" width="4.85546875" style="106" bestFit="1" customWidth="1"/>
    <col min="34" max="34" width="10.140625" style="2" bestFit="1" customWidth="1"/>
    <col min="35" max="35" width="4.85546875" style="106" bestFit="1" customWidth="1"/>
  </cols>
  <sheetData>
    <row r="1" spans="1:35" ht="16.5" x14ac:dyDescent="0.25">
      <c r="A1" s="102" t="s">
        <v>17</v>
      </c>
    </row>
    <row r="3" spans="1:35" ht="15.75" x14ac:dyDescent="0.25">
      <c r="A3" s="112" t="s">
        <v>82</v>
      </c>
    </row>
    <row r="4" spans="1:35" x14ac:dyDescent="0.2">
      <c r="A4" s="103" t="s">
        <v>18</v>
      </c>
    </row>
    <row r="6" spans="1:35" x14ac:dyDescent="0.2">
      <c r="A6" s="104"/>
      <c r="B6" s="1" t="s">
        <v>2</v>
      </c>
      <c r="C6" s="105"/>
      <c r="D6" s="1" t="s">
        <v>19</v>
      </c>
      <c r="E6" s="105"/>
      <c r="F6" s="1" t="s">
        <v>0</v>
      </c>
      <c r="G6" s="105"/>
      <c r="H6" s="1" t="s">
        <v>1</v>
      </c>
      <c r="I6" s="105"/>
      <c r="J6" s="99" t="s">
        <v>9</v>
      </c>
      <c r="K6" s="105"/>
      <c r="L6" s="1" t="s">
        <v>20</v>
      </c>
      <c r="M6" s="105"/>
      <c r="N6" s="1" t="s">
        <v>3</v>
      </c>
      <c r="O6" s="105"/>
      <c r="P6" s="1" t="s">
        <v>5</v>
      </c>
      <c r="Q6" s="105"/>
      <c r="R6" s="1" t="s">
        <v>6</v>
      </c>
      <c r="S6" s="105"/>
      <c r="T6" s="1" t="s">
        <v>7</v>
      </c>
      <c r="U6" s="105"/>
      <c r="V6" s="1" t="s">
        <v>8</v>
      </c>
      <c r="W6" s="105"/>
      <c r="X6" s="1" t="s">
        <v>21</v>
      </c>
      <c r="Y6" s="105"/>
      <c r="Z6" s="1" t="s">
        <v>22</v>
      </c>
      <c r="AA6" s="105"/>
      <c r="AB6" s="1" t="s">
        <v>23</v>
      </c>
      <c r="AC6" s="105"/>
      <c r="AD6" s="1" t="s">
        <v>24</v>
      </c>
      <c r="AE6" s="105"/>
      <c r="AF6" s="1" t="s">
        <v>4</v>
      </c>
      <c r="AG6" s="104"/>
      <c r="AH6" s="128" t="s">
        <v>56</v>
      </c>
    </row>
    <row r="7" spans="1:35" s="121" customFormat="1" x14ac:dyDescent="0.2">
      <c r="A7" s="116"/>
      <c r="B7" s="117" t="s">
        <v>26</v>
      </c>
      <c r="C7" s="118"/>
      <c r="D7" s="117" t="s">
        <v>28</v>
      </c>
      <c r="E7" s="118"/>
      <c r="F7" s="117" t="s">
        <v>25</v>
      </c>
      <c r="G7" s="118"/>
      <c r="H7" s="117" t="s">
        <v>27</v>
      </c>
      <c r="I7" s="118"/>
      <c r="J7" s="99" t="s">
        <v>29</v>
      </c>
      <c r="K7" s="118"/>
      <c r="L7" s="117" t="s">
        <v>30</v>
      </c>
      <c r="M7" s="118"/>
      <c r="N7" s="117" t="s">
        <v>31</v>
      </c>
      <c r="O7" s="118"/>
      <c r="P7" s="119" t="s">
        <v>32</v>
      </c>
      <c r="Q7" s="116"/>
      <c r="R7" s="119" t="s">
        <v>33</v>
      </c>
      <c r="S7" s="116"/>
      <c r="T7" s="119" t="s">
        <v>34</v>
      </c>
      <c r="U7" s="116"/>
      <c r="V7" s="119" t="s">
        <v>35</v>
      </c>
      <c r="W7" s="116"/>
      <c r="X7" s="117" t="s">
        <v>36</v>
      </c>
      <c r="Y7" s="118"/>
      <c r="Z7" s="117" t="s">
        <v>37</v>
      </c>
      <c r="AA7" s="118"/>
      <c r="AB7" s="117" t="s">
        <v>38</v>
      </c>
      <c r="AC7" s="118"/>
      <c r="AD7" s="117" t="s">
        <v>39</v>
      </c>
      <c r="AE7" s="118"/>
      <c r="AF7" s="117" t="s">
        <v>40</v>
      </c>
      <c r="AG7" s="116"/>
      <c r="AH7" s="128"/>
      <c r="AI7" s="120"/>
    </row>
    <row r="8" spans="1:35" x14ac:dyDescent="0.2">
      <c r="A8" s="105">
        <v>45</v>
      </c>
      <c r="B8" s="97">
        <v>7.18</v>
      </c>
      <c r="C8" s="105">
        <v>45</v>
      </c>
      <c r="D8" s="100">
        <v>2.37</v>
      </c>
      <c r="E8" s="105">
        <v>45</v>
      </c>
      <c r="F8" s="97">
        <v>6.15</v>
      </c>
      <c r="G8" s="105">
        <v>45</v>
      </c>
      <c r="H8" s="97">
        <v>11.22</v>
      </c>
      <c r="I8" s="105">
        <v>45</v>
      </c>
      <c r="J8" s="97">
        <v>11</v>
      </c>
      <c r="K8" s="105">
        <v>45</v>
      </c>
      <c r="L8" s="97">
        <v>13.44</v>
      </c>
      <c r="M8" s="105">
        <v>45</v>
      </c>
      <c r="N8" s="97">
        <v>26.1</v>
      </c>
      <c r="O8" s="105">
        <v>45</v>
      </c>
      <c r="P8" s="97">
        <v>1.92</v>
      </c>
      <c r="Q8" s="105">
        <v>45</v>
      </c>
      <c r="R8" s="97">
        <v>4</v>
      </c>
      <c r="S8" s="105">
        <v>45</v>
      </c>
      <c r="T8" s="97">
        <v>6.68</v>
      </c>
      <c r="U8" s="105">
        <v>45</v>
      </c>
      <c r="V8" s="97">
        <v>13.63</v>
      </c>
      <c r="W8" s="105">
        <v>45</v>
      </c>
      <c r="X8" s="97">
        <v>15.79</v>
      </c>
      <c r="Y8" s="105">
        <v>45</v>
      </c>
      <c r="Z8" s="97">
        <v>46.19</v>
      </c>
      <c r="AA8" s="105">
        <v>45</v>
      </c>
      <c r="AB8" s="97">
        <v>60</v>
      </c>
      <c r="AC8" s="105">
        <v>45</v>
      </c>
      <c r="AD8" s="97">
        <v>55</v>
      </c>
      <c r="AE8" s="105">
        <v>45</v>
      </c>
      <c r="AF8" s="97">
        <v>27.57</v>
      </c>
      <c r="AG8" s="105">
        <v>45</v>
      </c>
      <c r="AH8" s="107">
        <v>9.26</v>
      </c>
      <c r="AI8" s="105">
        <v>45</v>
      </c>
    </row>
    <row r="9" spans="1:35" x14ac:dyDescent="0.2">
      <c r="A9" s="105">
        <v>44</v>
      </c>
      <c r="B9" s="97">
        <v>7.26</v>
      </c>
      <c r="C9" s="105">
        <v>44</v>
      </c>
      <c r="D9" s="100">
        <v>2.39</v>
      </c>
      <c r="E9" s="105">
        <v>44</v>
      </c>
      <c r="F9" s="97">
        <v>6.2</v>
      </c>
      <c r="G9" s="105">
        <v>44</v>
      </c>
      <c r="H9" s="97">
        <v>11.3</v>
      </c>
      <c r="I9" s="105">
        <v>44</v>
      </c>
      <c r="J9" s="97">
        <v>11.12</v>
      </c>
      <c r="K9" s="105">
        <v>44</v>
      </c>
      <c r="L9" s="97">
        <v>13.6</v>
      </c>
      <c r="M9" s="105">
        <v>44</v>
      </c>
      <c r="N9" s="97">
        <v>26.34</v>
      </c>
      <c r="O9" s="105">
        <v>44</v>
      </c>
      <c r="P9" s="97">
        <v>1.9</v>
      </c>
      <c r="Q9" s="105">
        <v>44</v>
      </c>
      <c r="R9" s="97">
        <v>3.93</v>
      </c>
      <c r="S9" s="105">
        <v>44</v>
      </c>
      <c r="T9" s="97">
        <v>6.59</v>
      </c>
      <c r="U9" s="105">
        <v>44</v>
      </c>
      <c r="V9" s="97">
        <v>13.49</v>
      </c>
      <c r="W9" s="105">
        <v>44</v>
      </c>
      <c r="X9" s="97">
        <v>15.48</v>
      </c>
      <c r="Y9" s="105">
        <v>44</v>
      </c>
      <c r="Z9" s="97">
        <v>45.13</v>
      </c>
      <c r="AA9" s="105">
        <v>44</v>
      </c>
      <c r="AB9" s="97">
        <v>58.48</v>
      </c>
      <c r="AC9" s="105">
        <v>44</v>
      </c>
      <c r="AD9" s="97">
        <v>53.73</v>
      </c>
      <c r="AE9" s="105">
        <v>44</v>
      </c>
      <c r="AF9" s="97">
        <v>27.67</v>
      </c>
      <c r="AG9" s="105">
        <v>44</v>
      </c>
      <c r="AH9" s="107">
        <v>9.3000000000000007</v>
      </c>
      <c r="AI9" s="105">
        <v>44</v>
      </c>
    </row>
    <row r="10" spans="1:35" x14ac:dyDescent="0.2">
      <c r="A10" s="105">
        <v>43</v>
      </c>
      <c r="B10" s="97">
        <v>7.33</v>
      </c>
      <c r="C10" s="105">
        <v>43</v>
      </c>
      <c r="D10" s="100">
        <v>2.4</v>
      </c>
      <c r="E10" s="105">
        <v>43</v>
      </c>
      <c r="F10" s="97">
        <v>6.24</v>
      </c>
      <c r="G10" s="105">
        <v>43</v>
      </c>
      <c r="H10" s="97">
        <v>11.39</v>
      </c>
      <c r="I10" s="105">
        <v>43</v>
      </c>
      <c r="J10" s="97">
        <v>11.24</v>
      </c>
      <c r="K10" s="105">
        <v>43</v>
      </c>
      <c r="L10" s="97">
        <v>13.76</v>
      </c>
      <c r="M10" s="105">
        <v>43</v>
      </c>
      <c r="N10" s="97">
        <v>26.57</v>
      </c>
      <c r="O10" s="105">
        <v>43</v>
      </c>
      <c r="P10" s="97">
        <v>1.88</v>
      </c>
      <c r="Q10" s="105">
        <v>43</v>
      </c>
      <c r="R10" s="97">
        <v>3.86</v>
      </c>
      <c r="S10" s="105">
        <v>43</v>
      </c>
      <c r="T10" s="97">
        <v>6.5</v>
      </c>
      <c r="U10" s="105">
        <v>43</v>
      </c>
      <c r="V10" s="97">
        <v>13.34</v>
      </c>
      <c r="W10" s="105">
        <v>43</v>
      </c>
      <c r="X10" s="97">
        <v>15.17</v>
      </c>
      <c r="Y10" s="105">
        <v>43</v>
      </c>
      <c r="Z10" s="97">
        <v>44.08</v>
      </c>
      <c r="AA10" s="105">
        <v>43</v>
      </c>
      <c r="AB10" s="97">
        <v>56.95</v>
      </c>
      <c r="AC10" s="105">
        <v>43</v>
      </c>
      <c r="AD10" s="97">
        <v>52.46</v>
      </c>
      <c r="AE10" s="105">
        <v>43</v>
      </c>
      <c r="AF10" s="97">
        <v>27.77</v>
      </c>
      <c r="AG10" s="105">
        <v>43</v>
      </c>
      <c r="AH10" s="107">
        <v>9.34</v>
      </c>
      <c r="AI10" s="105">
        <v>43</v>
      </c>
    </row>
    <row r="11" spans="1:35" x14ac:dyDescent="0.2">
      <c r="A11" s="105">
        <v>42</v>
      </c>
      <c r="B11" s="97">
        <v>7.41</v>
      </c>
      <c r="C11" s="105">
        <v>42</v>
      </c>
      <c r="D11" s="100">
        <v>2.42</v>
      </c>
      <c r="E11" s="105">
        <v>42</v>
      </c>
      <c r="F11" s="97">
        <v>6.29</v>
      </c>
      <c r="G11" s="105">
        <v>42</v>
      </c>
      <c r="H11" s="97">
        <v>11.47</v>
      </c>
      <c r="I11" s="105">
        <v>42</v>
      </c>
      <c r="J11" s="97">
        <v>11.36</v>
      </c>
      <c r="K11" s="105">
        <v>42</v>
      </c>
      <c r="L11" s="97">
        <v>13.93</v>
      </c>
      <c r="M11" s="105">
        <v>42</v>
      </c>
      <c r="N11" s="97">
        <v>26.81</v>
      </c>
      <c r="O11" s="105">
        <v>42</v>
      </c>
      <c r="P11" s="97">
        <v>1.86</v>
      </c>
      <c r="Q11" s="105">
        <v>42</v>
      </c>
      <c r="R11" s="97">
        <v>3.78</v>
      </c>
      <c r="S11" s="105">
        <v>42</v>
      </c>
      <c r="T11" s="97">
        <v>6.41</v>
      </c>
      <c r="U11" s="105">
        <v>42</v>
      </c>
      <c r="V11" s="97">
        <v>13.2</v>
      </c>
      <c r="W11" s="105">
        <v>42</v>
      </c>
      <c r="X11" s="97">
        <v>14.87</v>
      </c>
      <c r="Y11" s="105">
        <v>42</v>
      </c>
      <c r="Z11" s="97">
        <v>43.02</v>
      </c>
      <c r="AA11" s="105">
        <v>42</v>
      </c>
      <c r="AB11" s="97">
        <v>55.43</v>
      </c>
      <c r="AC11" s="105">
        <v>42</v>
      </c>
      <c r="AD11" s="97">
        <v>51.18</v>
      </c>
      <c r="AE11" s="105">
        <v>42</v>
      </c>
      <c r="AF11" s="97">
        <v>27.87</v>
      </c>
      <c r="AG11" s="105">
        <v>42</v>
      </c>
      <c r="AH11" s="107">
        <v>9.3800000000000008</v>
      </c>
      <c r="AI11" s="105">
        <v>42</v>
      </c>
    </row>
    <row r="12" spans="1:35" x14ac:dyDescent="0.2">
      <c r="A12" s="105">
        <v>41</v>
      </c>
      <c r="B12" s="97">
        <v>7.48</v>
      </c>
      <c r="C12" s="105">
        <v>41</v>
      </c>
      <c r="D12" s="100">
        <v>2.44</v>
      </c>
      <c r="E12" s="105">
        <v>41</v>
      </c>
      <c r="F12" s="97">
        <v>6.33</v>
      </c>
      <c r="G12" s="105">
        <v>41</v>
      </c>
      <c r="H12" s="97">
        <v>11.55</v>
      </c>
      <c r="I12" s="105">
        <v>41</v>
      </c>
      <c r="J12" s="122">
        <v>11.48</v>
      </c>
      <c r="K12" s="123">
        <v>41</v>
      </c>
      <c r="L12" s="97">
        <v>14.09</v>
      </c>
      <c r="M12" s="105">
        <v>41</v>
      </c>
      <c r="N12" s="97">
        <v>27.05</v>
      </c>
      <c r="O12" s="105">
        <v>41</v>
      </c>
      <c r="P12" s="97">
        <v>1.84</v>
      </c>
      <c r="Q12" s="105">
        <v>41</v>
      </c>
      <c r="R12" s="97">
        <v>3.71</v>
      </c>
      <c r="S12" s="105">
        <v>41</v>
      </c>
      <c r="T12" s="97">
        <v>6.32</v>
      </c>
      <c r="U12" s="105">
        <v>41</v>
      </c>
      <c r="V12" s="97">
        <v>13.05</v>
      </c>
      <c r="W12" s="105">
        <v>41</v>
      </c>
      <c r="X12" s="97">
        <v>14.56</v>
      </c>
      <c r="Y12" s="105">
        <v>41</v>
      </c>
      <c r="Z12" s="97">
        <v>41.97</v>
      </c>
      <c r="AA12" s="105">
        <v>41</v>
      </c>
      <c r="AB12" s="97">
        <v>53.9</v>
      </c>
      <c r="AC12" s="105">
        <v>41</v>
      </c>
      <c r="AD12" s="97">
        <v>49.91</v>
      </c>
      <c r="AE12" s="105">
        <v>41</v>
      </c>
      <c r="AF12" s="97">
        <v>27.97</v>
      </c>
      <c r="AG12" s="105">
        <v>41</v>
      </c>
      <c r="AH12" s="107">
        <v>9.42</v>
      </c>
      <c r="AI12" s="105">
        <v>41</v>
      </c>
    </row>
    <row r="13" spans="1:35" x14ac:dyDescent="0.2">
      <c r="A13" s="105">
        <v>40</v>
      </c>
      <c r="B13" s="97">
        <v>7.56</v>
      </c>
      <c r="C13" s="105">
        <v>40</v>
      </c>
      <c r="D13" s="100">
        <v>2.4500000000000002</v>
      </c>
      <c r="E13" s="105">
        <v>40</v>
      </c>
      <c r="F13" s="97">
        <v>6.38</v>
      </c>
      <c r="G13" s="105">
        <v>40</v>
      </c>
      <c r="H13" s="97">
        <v>11.64</v>
      </c>
      <c r="I13" s="105">
        <v>40</v>
      </c>
      <c r="J13" s="122">
        <v>11.6</v>
      </c>
      <c r="K13" s="123">
        <v>40</v>
      </c>
      <c r="L13" s="97">
        <v>14.25</v>
      </c>
      <c r="M13" s="105">
        <v>40</v>
      </c>
      <c r="N13" s="97">
        <v>27.29</v>
      </c>
      <c r="O13" s="105">
        <v>40</v>
      </c>
      <c r="P13" s="97">
        <v>1.82</v>
      </c>
      <c r="Q13" s="105">
        <v>40</v>
      </c>
      <c r="R13" s="97">
        <v>3.64</v>
      </c>
      <c r="S13" s="105">
        <v>40</v>
      </c>
      <c r="T13" s="97">
        <v>6.23</v>
      </c>
      <c r="U13" s="105">
        <v>40</v>
      </c>
      <c r="V13" s="97">
        <v>12.91</v>
      </c>
      <c r="W13" s="105">
        <v>40</v>
      </c>
      <c r="X13" s="97">
        <v>14.25</v>
      </c>
      <c r="Y13" s="105">
        <v>40</v>
      </c>
      <c r="Z13" s="97">
        <v>40.909999999999997</v>
      </c>
      <c r="AA13" s="105">
        <v>40</v>
      </c>
      <c r="AB13" s="97">
        <v>52.38</v>
      </c>
      <c r="AC13" s="105">
        <v>40</v>
      </c>
      <c r="AD13" s="97">
        <v>48.64</v>
      </c>
      <c r="AE13" s="105">
        <v>40</v>
      </c>
      <c r="AF13" s="97">
        <v>28.07</v>
      </c>
      <c r="AG13" s="105">
        <v>40</v>
      </c>
      <c r="AH13" s="107">
        <v>9.4600000000000009</v>
      </c>
      <c r="AI13" s="105">
        <v>40</v>
      </c>
    </row>
    <row r="14" spans="1:35" x14ac:dyDescent="0.2">
      <c r="A14" s="105">
        <v>39</v>
      </c>
      <c r="B14" s="97">
        <v>7.64</v>
      </c>
      <c r="C14" s="105">
        <v>39</v>
      </c>
      <c r="D14" s="100">
        <v>2.4700000000000002</v>
      </c>
      <c r="E14" s="105">
        <v>39</v>
      </c>
      <c r="F14" s="97">
        <v>6.43</v>
      </c>
      <c r="G14" s="105">
        <v>39</v>
      </c>
      <c r="H14" s="97">
        <v>11.72</v>
      </c>
      <c r="I14" s="105">
        <v>39</v>
      </c>
      <c r="J14" s="122">
        <v>11.72</v>
      </c>
      <c r="K14" s="123">
        <v>39</v>
      </c>
      <c r="L14" s="97">
        <v>14.41</v>
      </c>
      <c r="M14" s="105">
        <v>39</v>
      </c>
      <c r="N14" s="97">
        <v>27.52</v>
      </c>
      <c r="O14" s="105">
        <v>39</v>
      </c>
      <c r="P14" s="97">
        <v>1.8</v>
      </c>
      <c r="Q14" s="105">
        <v>39</v>
      </c>
      <c r="R14" s="97">
        <v>3.57</v>
      </c>
      <c r="S14" s="105">
        <v>39</v>
      </c>
      <c r="T14" s="97">
        <v>6.14</v>
      </c>
      <c r="U14" s="105">
        <v>39</v>
      </c>
      <c r="V14" s="97">
        <v>12.76</v>
      </c>
      <c r="W14" s="105">
        <v>39</v>
      </c>
      <c r="X14" s="97">
        <v>13.94</v>
      </c>
      <c r="Y14" s="105">
        <v>39</v>
      </c>
      <c r="Z14" s="97">
        <v>39.86</v>
      </c>
      <c r="AA14" s="105">
        <v>39</v>
      </c>
      <c r="AB14" s="97">
        <v>50.86</v>
      </c>
      <c r="AC14" s="105">
        <v>39</v>
      </c>
      <c r="AD14" s="97">
        <v>47.37</v>
      </c>
      <c r="AE14" s="105">
        <v>39</v>
      </c>
      <c r="AF14" s="97">
        <v>28.17</v>
      </c>
      <c r="AG14" s="105">
        <v>39</v>
      </c>
      <c r="AH14" s="107">
        <v>9.5</v>
      </c>
      <c r="AI14" s="105">
        <v>39</v>
      </c>
    </row>
    <row r="15" spans="1:35" x14ac:dyDescent="0.2">
      <c r="A15" s="105">
        <v>38</v>
      </c>
      <c r="B15" s="97">
        <v>7.71</v>
      </c>
      <c r="C15" s="105">
        <v>38</v>
      </c>
      <c r="D15" s="100">
        <v>2.4900000000000002</v>
      </c>
      <c r="E15" s="105">
        <v>38</v>
      </c>
      <c r="F15" s="97">
        <v>6.47</v>
      </c>
      <c r="G15" s="105">
        <v>38</v>
      </c>
      <c r="H15" s="97">
        <v>11.8</v>
      </c>
      <c r="I15" s="105">
        <v>38</v>
      </c>
      <c r="J15" s="122">
        <v>11.84</v>
      </c>
      <c r="K15" s="123">
        <v>38</v>
      </c>
      <c r="L15" s="97">
        <v>14.58</v>
      </c>
      <c r="M15" s="105">
        <v>38</v>
      </c>
      <c r="N15" s="97">
        <v>27.76</v>
      </c>
      <c r="O15" s="105">
        <v>38</v>
      </c>
      <c r="P15" s="97">
        <v>1.77</v>
      </c>
      <c r="Q15" s="105">
        <v>38</v>
      </c>
      <c r="R15" s="97">
        <v>3.5</v>
      </c>
      <c r="S15" s="105">
        <v>38</v>
      </c>
      <c r="T15" s="97">
        <v>6.04</v>
      </c>
      <c r="U15" s="105">
        <v>38</v>
      </c>
      <c r="V15" s="97">
        <v>12.62</v>
      </c>
      <c r="W15" s="105">
        <v>38</v>
      </c>
      <c r="X15" s="97">
        <v>13.64</v>
      </c>
      <c r="Y15" s="105">
        <v>38</v>
      </c>
      <c r="Z15" s="97">
        <v>38.799999999999997</v>
      </c>
      <c r="AA15" s="105">
        <v>38</v>
      </c>
      <c r="AB15" s="97">
        <v>49.33</v>
      </c>
      <c r="AC15" s="105">
        <v>38</v>
      </c>
      <c r="AD15" s="97">
        <v>46.1</v>
      </c>
      <c r="AE15" s="105">
        <v>38</v>
      </c>
      <c r="AF15" s="97">
        <v>28.28</v>
      </c>
      <c r="AG15" s="105">
        <v>38</v>
      </c>
      <c r="AH15" s="107">
        <v>9.5299999999999994</v>
      </c>
      <c r="AI15" s="105">
        <v>38</v>
      </c>
    </row>
    <row r="16" spans="1:35" x14ac:dyDescent="0.2">
      <c r="A16" s="105">
        <v>37</v>
      </c>
      <c r="B16" s="97">
        <v>7.79</v>
      </c>
      <c r="C16" s="105">
        <v>37</v>
      </c>
      <c r="D16" s="100">
        <v>2.5</v>
      </c>
      <c r="E16" s="105">
        <v>37</v>
      </c>
      <c r="F16" s="97">
        <v>6.52</v>
      </c>
      <c r="G16" s="105">
        <v>37</v>
      </c>
      <c r="H16" s="97">
        <v>11.89</v>
      </c>
      <c r="I16" s="105">
        <v>37</v>
      </c>
      <c r="J16" s="97">
        <v>11.96</v>
      </c>
      <c r="K16" s="105">
        <v>37</v>
      </c>
      <c r="L16" s="97">
        <v>14.74</v>
      </c>
      <c r="M16" s="105">
        <v>37</v>
      </c>
      <c r="N16" s="97">
        <v>28</v>
      </c>
      <c r="O16" s="105">
        <v>37</v>
      </c>
      <c r="P16" s="97">
        <v>1.75</v>
      </c>
      <c r="Q16" s="105">
        <v>37</v>
      </c>
      <c r="R16" s="97">
        <v>3.42</v>
      </c>
      <c r="S16" s="105">
        <v>37</v>
      </c>
      <c r="T16" s="97">
        <v>5.95</v>
      </c>
      <c r="U16" s="105">
        <v>37</v>
      </c>
      <c r="V16" s="97">
        <v>12.47</v>
      </c>
      <c r="W16" s="105">
        <v>37</v>
      </c>
      <c r="X16" s="97">
        <v>13.33</v>
      </c>
      <c r="Y16" s="105">
        <v>37</v>
      </c>
      <c r="Z16" s="97">
        <v>37.75</v>
      </c>
      <c r="AA16" s="105">
        <v>37</v>
      </c>
      <c r="AB16" s="97">
        <v>47.81</v>
      </c>
      <c r="AC16" s="105">
        <v>37</v>
      </c>
      <c r="AD16" s="97">
        <v>44.82</v>
      </c>
      <c r="AE16" s="105">
        <v>37</v>
      </c>
      <c r="AF16" s="97">
        <v>28.38</v>
      </c>
      <c r="AG16" s="105">
        <v>37</v>
      </c>
      <c r="AH16" s="126">
        <v>9.57</v>
      </c>
      <c r="AI16" s="127">
        <v>37</v>
      </c>
    </row>
    <row r="17" spans="1:35" x14ac:dyDescent="0.2">
      <c r="A17" s="105">
        <v>36</v>
      </c>
      <c r="B17" s="97">
        <v>7.86</v>
      </c>
      <c r="C17" s="105">
        <v>36</v>
      </c>
      <c r="D17" s="100">
        <v>2.52</v>
      </c>
      <c r="E17" s="105">
        <v>36</v>
      </c>
      <c r="F17" s="97">
        <v>6.56</v>
      </c>
      <c r="G17" s="105">
        <v>36</v>
      </c>
      <c r="H17" s="97">
        <v>11.97</v>
      </c>
      <c r="I17" s="105">
        <v>36</v>
      </c>
      <c r="J17" s="97">
        <v>12.08</v>
      </c>
      <c r="K17" s="105">
        <v>36</v>
      </c>
      <c r="L17" s="97">
        <v>14.9</v>
      </c>
      <c r="M17" s="105">
        <v>36</v>
      </c>
      <c r="N17" s="97">
        <v>28.23</v>
      </c>
      <c r="O17" s="105">
        <v>36</v>
      </c>
      <c r="P17" s="97">
        <v>1.73</v>
      </c>
      <c r="Q17" s="105">
        <v>36</v>
      </c>
      <c r="R17" s="97">
        <v>3.35</v>
      </c>
      <c r="S17" s="105">
        <v>36</v>
      </c>
      <c r="T17" s="97">
        <v>5.86</v>
      </c>
      <c r="U17" s="105">
        <v>36</v>
      </c>
      <c r="V17" s="97">
        <v>12.33</v>
      </c>
      <c r="W17" s="105">
        <v>36</v>
      </c>
      <c r="X17" s="97">
        <v>13.02</v>
      </c>
      <c r="Y17" s="105">
        <v>36</v>
      </c>
      <c r="Z17" s="97">
        <v>36.69</v>
      </c>
      <c r="AA17" s="105">
        <v>36</v>
      </c>
      <c r="AB17" s="97">
        <v>46.28</v>
      </c>
      <c r="AC17" s="105">
        <v>36</v>
      </c>
      <c r="AD17" s="97">
        <v>43.55</v>
      </c>
      <c r="AE17" s="105">
        <v>36</v>
      </c>
      <c r="AF17" s="97">
        <v>28.48</v>
      </c>
      <c r="AG17" s="105">
        <v>36</v>
      </c>
      <c r="AH17" s="126">
        <v>10.01</v>
      </c>
      <c r="AI17" s="127">
        <v>36</v>
      </c>
    </row>
    <row r="18" spans="1:35" x14ac:dyDescent="0.2">
      <c r="A18" s="105">
        <v>35</v>
      </c>
      <c r="B18" s="97">
        <v>7.94</v>
      </c>
      <c r="C18" s="105">
        <v>35</v>
      </c>
      <c r="D18" s="100">
        <v>2.54</v>
      </c>
      <c r="E18" s="105">
        <v>35</v>
      </c>
      <c r="F18" s="97">
        <v>6.61</v>
      </c>
      <c r="G18" s="105">
        <v>35</v>
      </c>
      <c r="H18" s="97">
        <v>12.05</v>
      </c>
      <c r="I18" s="105">
        <v>35</v>
      </c>
      <c r="J18" s="97">
        <v>12.2</v>
      </c>
      <c r="K18" s="105">
        <v>35</v>
      </c>
      <c r="L18" s="97">
        <v>15.06</v>
      </c>
      <c r="M18" s="105">
        <v>35</v>
      </c>
      <c r="N18" s="97">
        <v>28.47</v>
      </c>
      <c r="O18" s="105">
        <v>35</v>
      </c>
      <c r="P18" s="97">
        <v>1.71</v>
      </c>
      <c r="Q18" s="105">
        <v>35</v>
      </c>
      <c r="R18" s="97">
        <v>3.28</v>
      </c>
      <c r="S18" s="105">
        <v>35</v>
      </c>
      <c r="T18" s="97">
        <v>5.77</v>
      </c>
      <c r="U18" s="105">
        <v>35</v>
      </c>
      <c r="V18" s="97">
        <v>12.19</v>
      </c>
      <c r="W18" s="105">
        <v>35</v>
      </c>
      <c r="X18" s="97">
        <v>12.71</v>
      </c>
      <c r="Y18" s="105">
        <v>35</v>
      </c>
      <c r="Z18" s="97">
        <v>35.630000000000003</v>
      </c>
      <c r="AA18" s="105">
        <v>35</v>
      </c>
      <c r="AB18" s="97">
        <v>44.76</v>
      </c>
      <c r="AC18" s="105">
        <v>35</v>
      </c>
      <c r="AD18" s="97">
        <v>42.28</v>
      </c>
      <c r="AE18" s="105">
        <v>35</v>
      </c>
      <c r="AF18" s="97">
        <v>28.58</v>
      </c>
      <c r="AG18" s="105">
        <v>35</v>
      </c>
      <c r="AH18" s="107">
        <v>10.050000000000001</v>
      </c>
      <c r="AI18" s="105">
        <v>35</v>
      </c>
    </row>
    <row r="19" spans="1:35" x14ac:dyDescent="0.2">
      <c r="A19" s="105">
        <v>34</v>
      </c>
      <c r="B19" s="97">
        <v>8.02</v>
      </c>
      <c r="C19" s="105">
        <v>34</v>
      </c>
      <c r="D19" s="100">
        <v>2.5499999999999998</v>
      </c>
      <c r="E19" s="105">
        <v>34</v>
      </c>
      <c r="F19" s="97">
        <v>6.66</v>
      </c>
      <c r="G19" s="105">
        <v>34</v>
      </c>
      <c r="H19" s="97">
        <v>12.14</v>
      </c>
      <c r="I19" s="105">
        <v>34</v>
      </c>
      <c r="J19" s="97">
        <v>12.32</v>
      </c>
      <c r="K19" s="105">
        <v>34</v>
      </c>
      <c r="L19" s="97">
        <v>15.23</v>
      </c>
      <c r="M19" s="105">
        <v>34</v>
      </c>
      <c r="N19" s="97">
        <v>28.71</v>
      </c>
      <c r="O19" s="105">
        <v>34</v>
      </c>
      <c r="P19" s="97">
        <v>1.69</v>
      </c>
      <c r="Q19" s="105">
        <v>34</v>
      </c>
      <c r="R19" s="97">
        <v>3.21</v>
      </c>
      <c r="S19" s="105">
        <v>34</v>
      </c>
      <c r="T19" s="97">
        <v>5.68</v>
      </c>
      <c r="U19" s="105">
        <v>34</v>
      </c>
      <c r="V19" s="97">
        <v>12.04</v>
      </c>
      <c r="W19" s="105">
        <v>34</v>
      </c>
      <c r="X19" s="97">
        <v>12.41</v>
      </c>
      <c r="Y19" s="105">
        <v>34</v>
      </c>
      <c r="Z19" s="97">
        <v>34.58</v>
      </c>
      <c r="AA19" s="105">
        <v>34</v>
      </c>
      <c r="AB19" s="97">
        <v>43.24</v>
      </c>
      <c r="AC19" s="105">
        <v>34</v>
      </c>
      <c r="AD19" s="97">
        <v>41.01</v>
      </c>
      <c r="AE19" s="105">
        <v>34</v>
      </c>
      <c r="AF19" s="97">
        <v>28.68</v>
      </c>
      <c r="AG19" s="105">
        <v>34</v>
      </c>
      <c r="AH19" s="107">
        <v>10.09</v>
      </c>
      <c r="AI19" s="105">
        <v>34</v>
      </c>
    </row>
    <row r="20" spans="1:35" x14ac:dyDescent="0.2">
      <c r="A20" s="105">
        <v>33</v>
      </c>
      <c r="B20" s="97">
        <v>8.09</v>
      </c>
      <c r="C20" s="105">
        <v>33</v>
      </c>
      <c r="D20" s="100">
        <v>2.57</v>
      </c>
      <c r="E20" s="105">
        <v>33</v>
      </c>
      <c r="F20" s="97">
        <v>6.7</v>
      </c>
      <c r="G20" s="105">
        <v>33</v>
      </c>
      <c r="H20" s="97">
        <v>12.22</v>
      </c>
      <c r="I20" s="105">
        <v>33</v>
      </c>
      <c r="J20" s="97">
        <v>12.44</v>
      </c>
      <c r="K20" s="105">
        <v>33</v>
      </c>
      <c r="L20" s="97">
        <v>15.39</v>
      </c>
      <c r="M20" s="105">
        <v>33</v>
      </c>
      <c r="N20" s="97">
        <v>28.95</v>
      </c>
      <c r="O20" s="105">
        <v>33</v>
      </c>
      <c r="P20" s="97">
        <v>1.67</v>
      </c>
      <c r="Q20" s="105">
        <v>33</v>
      </c>
      <c r="R20" s="97">
        <v>3.14</v>
      </c>
      <c r="S20" s="105">
        <v>33</v>
      </c>
      <c r="T20" s="97">
        <v>5.59</v>
      </c>
      <c r="U20" s="105">
        <v>33</v>
      </c>
      <c r="V20" s="97">
        <v>11.9</v>
      </c>
      <c r="W20" s="105">
        <v>33</v>
      </c>
      <c r="X20" s="97">
        <v>12.1</v>
      </c>
      <c r="Y20" s="105">
        <v>33</v>
      </c>
      <c r="Z20" s="97">
        <v>33.520000000000003</v>
      </c>
      <c r="AA20" s="105">
        <v>33</v>
      </c>
      <c r="AB20" s="97">
        <v>41.71</v>
      </c>
      <c r="AC20" s="105">
        <v>33</v>
      </c>
      <c r="AD20" s="97">
        <v>39.74</v>
      </c>
      <c r="AE20" s="105">
        <v>33</v>
      </c>
      <c r="AF20" s="97">
        <v>28.78</v>
      </c>
      <c r="AG20" s="105">
        <v>33</v>
      </c>
      <c r="AH20" s="107">
        <v>10.130000000000001</v>
      </c>
      <c r="AI20" s="105">
        <v>33</v>
      </c>
    </row>
    <row r="21" spans="1:35" x14ac:dyDescent="0.2">
      <c r="A21" s="105">
        <v>32</v>
      </c>
      <c r="B21" s="97">
        <v>8.17</v>
      </c>
      <c r="C21" s="105">
        <v>32</v>
      </c>
      <c r="D21" s="100">
        <v>2.59</v>
      </c>
      <c r="E21" s="105">
        <v>32</v>
      </c>
      <c r="F21" s="97">
        <v>6.75</v>
      </c>
      <c r="G21" s="105">
        <v>32</v>
      </c>
      <c r="H21" s="97">
        <v>12.3</v>
      </c>
      <c r="I21" s="105">
        <v>32</v>
      </c>
      <c r="J21" s="97">
        <v>12.56</v>
      </c>
      <c r="K21" s="105">
        <v>32</v>
      </c>
      <c r="L21" s="97">
        <v>15.55</v>
      </c>
      <c r="M21" s="105">
        <v>32</v>
      </c>
      <c r="N21" s="97">
        <v>29.18</v>
      </c>
      <c r="O21" s="105">
        <v>32</v>
      </c>
      <c r="P21" s="97">
        <v>1.65</v>
      </c>
      <c r="Q21" s="105">
        <v>32</v>
      </c>
      <c r="R21" s="97">
        <v>3.06</v>
      </c>
      <c r="S21" s="105">
        <v>32</v>
      </c>
      <c r="T21" s="97">
        <v>5.5</v>
      </c>
      <c r="U21" s="105">
        <v>32</v>
      </c>
      <c r="V21" s="97">
        <v>11.75</v>
      </c>
      <c r="W21" s="105">
        <v>32</v>
      </c>
      <c r="X21" s="97">
        <v>11.79</v>
      </c>
      <c r="Y21" s="105">
        <v>32</v>
      </c>
      <c r="Z21" s="97">
        <v>32.47</v>
      </c>
      <c r="AA21" s="105">
        <v>32</v>
      </c>
      <c r="AB21" s="97">
        <v>40.19</v>
      </c>
      <c r="AC21" s="105">
        <v>32</v>
      </c>
      <c r="AD21" s="97">
        <v>38.46</v>
      </c>
      <c r="AE21" s="105">
        <v>32</v>
      </c>
      <c r="AF21" s="97">
        <v>28.88</v>
      </c>
      <c r="AG21" s="105">
        <v>32</v>
      </c>
      <c r="AH21" s="107">
        <v>10.17</v>
      </c>
      <c r="AI21" s="105">
        <v>32</v>
      </c>
    </row>
    <row r="22" spans="1:35" x14ac:dyDescent="0.2">
      <c r="A22" s="105">
        <v>31</v>
      </c>
      <c r="B22" s="97">
        <v>8.24</v>
      </c>
      <c r="C22" s="105">
        <v>31</v>
      </c>
      <c r="D22" s="100">
        <v>3.01</v>
      </c>
      <c r="E22" s="105">
        <v>31</v>
      </c>
      <c r="F22" s="97">
        <v>6.79</v>
      </c>
      <c r="G22" s="105">
        <v>31</v>
      </c>
      <c r="H22" s="97">
        <v>12.38</v>
      </c>
      <c r="I22" s="105">
        <v>31</v>
      </c>
      <c r="J22" s="97">
        <v>12.68</v>
      </c>
      <c r="K22" s="105">
        <v>31</v>
      </c>
      <c r="L22" s="97">
        <v>15.71</v>
      </c>
      <c r="M22" s="105">
        <v>31</v>
      </c>
      <c r="N22" s="97">
        <v>29.42</v>
      </c>
      <c r="O22" s="105">
        <v>31</v>
      </c>
      <c r="P22" s="97">
        <v>1.63</v>
      </c>
      <c r="Q22" s="105">
        <v>31</v>
      </c>
      <c r="R22" s="97">
        <v>2.99</v>
      </c>
      <c r="S22" s="105">
        <v>31</v>
      </c>
      <c r="T22" s="97">
        <v>5.41</v>
      </c>
      <c r="U22" s="105">
        <v>31</v>
      </c>
      <c r="V22" s="97">
        <v>11.61</v>
      </c>
      <c r="W22" s="105">
        <v>31</v>
      </c>
      <c r="X22" s="97">
        <v>11.48</v>
      </c>
      <c r="Y22" s="105">
        <v>31</v>
      </c>
      <c r="Z22" s="97">
        <v>31.41</v>
      </c>
      <c r="AA22" s="105">
        <v>31</v>
      </c>
      <c r="AB22" s="97">
        <v>38.659999999999997</v>
      </c>
      <c r="AC22" s="105">
        <v>31</v>
      </c>
      <c r="AD22" s="97">
        <v>37.19</v>
      </c>
      <c r="AE22" s="105">
        <v>31</v>
      </c>
      <c r="AF22" s="97">
        <v>28.98</v>
      </c>
      <c r="AG22" s="105">
        <v>31</v>
      </c>
      <c r="AH22" s="107">
        <v>10.210000000000001</v>
      </c>
      <c r="AI22" s="105">
        <v>31</v>
      </c>
    </row>
    <row r="23" spans="1:35" x14ac:dyDescent="0.2">
      <c r="A23" s="105">
        <v>30</v>
      </c>
      <c r="B23" s="97">
        <v>8.32</v>
      </c>
      <c r="C23" s="105">
        <v>30</v>
      </c>
      <c r="D23" s="100">
        <v>3.02</v>
      </c>
      <c r="E23" s="105">
        <v>30</v>
      </c>
      <c r="F23" s="97">
        <v>6.84</v>
      </c>
      <c r="G23" s="105">
        <v>30</v>
      </c>
      <c r="H23" s="97">
        <v>12.47</v>
      </c>
      <c r="I23" s="105">
        <v>30</v>
      </c>
      <c r="J23" s="97">
        <v>12.8</v>
      </c>
      <c r="K23" s="105">
        <v>30</v>
      </c>
      <c r="L23" s="97">
        <v>15.88</v>
      </c>
      <c r="M23" s="105">
        <v>30</v>
      </c>
      <c r="N23" s="97">
        <v>29.66</v>
      </c>
      <c r="O23" s="105">
        <v>30</v>
      </c>
      <c r="P23" s="97">
        <v>1.61</v>
      </c>
      <c r="Q23" s="105">
        <v>30</v>
      </c>
      <c r="R23" s="97">
        <v>2.92</v>
      </c>
      <c r="S23" s="105">
        <v>30</v>
      </c>
      <c r="T23" s="97">
        <v>5.32</v>
      </c>
      <c r="U23" s="105">
        <v>30</v>
      </c>
      <c r="V23" s="97">
        <v>11.46</v>
      </c>
      <c r="W23" s="105">
        <v>30</v>
      </c>
      <c r="X23" s="97">
        <v>11.18</v>
      </c>
      <c r="Y23" s="105">
        <v>30</v>
      </c>
      <c r="Z23" s="97">
        <v>30.36</v>
      </c>
      <c r="AA23" s="105">
        <v>30</v>
      </c>
      <c r="AB23" s="97">
        <v>37.14</v>
      </c>
      <c r="AC23" s="105">
        <v>30</v>
      </c>
      <c r="AD23" s="97">
        <v>35.92</v>
      </c>
      <c r="AE23" s="105">
        <v>30</v>
      </c>
      <c r="AF23" s="97">
        <v>29.08</v>
      </c>
      <c r="AG23" s="105">
        <v>30</v>
      </c>
      <c r="AH23" s="107">
        <v>10.25</v>
      </c>
      <c r="AI23" s="105">
        <v>30</v>
      </c>
    </row>
    <row r="24" spans="1:35" x14ac:dyDescent="0.2">
      <c r="A24" s="105">
        <v>29</v>
      </c>
      <c r="B24" s="97">
        <v>8.4</v>
      </c>
      <c r="C24" s="105">
        <v>29</v>
      </c>
      <c r="D24" s="100">
        <v>3.04</v>
      </c>
      <c r="E24" s="105">
        <v>29</v>
      </c>
      <c r="F24" s="97">
        <v>6.89</v>
      </c>
      <c r="G24" s="105">
        <v>29</v>
      </c>
      <c r="H24" s="97">
        <v>12.55</v>
      </c>
      <c r="I24" s="105">
        <v>29</v>
      </c>
      <c r="J24" s="97">
        <v>12.92</v>
      </c>
      <c r="K24" s="105">
        <v>29</v>
      </c>
      <c r="L24" s="97">
        <v>16.04</v>
      </c>
      <c r="M24" s="105">
        <v>29</v>
      </c>
      <c r="N24" s="97">
        <v>29.9</v>
      </c>
      <c r="O24" s="105">
        <v>29</v>
      </c>
      <c r="P24" s="97">
        <v>1.59</v>
      </c>
      <c r="Q24" s="105">
        <v>29</v>
      </c>
      <c r="R24" s="97">
        <v>2.85</v>
      </c>
      <c r="S24" s="105">
        <v>29</v>
      </c>
      <c r="T24" s="97">
        <v>5.23</v>
      </c>
      <c r="U24" s="105">
        <v>29</v>
      </c>
      <c r="V24" s="97">
        <v>11.32</v>
      </c>
      <c r="W24" s="105">
        <v>29</v>
      </c>
      <c r="X24" s="97">
        <v>10.87</v>
      </c>
      <c r="Y24" s="105">
        <v>29</v>
      </c>
      <c r="Z24" s="97">
        <v>29.3</v>
      </c>
      <c r="AA24" s="105">
        <v>29</v>
      </c>
      <c r="AB24" s="97">
        <v>35.619999999999997</v>
      </c>
      <c r="AC24" s="105">
        <v>29</v>
      </c>
      <c r="AD24" s="97">
        <v>34.65</v>
      </c>
      <c r="AE24" s="105">
        <v>29</v>
      </c>
      <c r="AF24" s="97">
        <v>29.18</v>
      </c>
      <c r="AG24" s="105">
        <v>29</v>
      </c>
      <c r="AH24" s="107">
        <v>10.29</v>
      </c>
      <c r="AI24" s="105">
        <v>29</v>
      </c>
    </row>
    <row r="25" spans="1:35" x14ac:dyDescent="0.2">
      <c r="A25" s="105">
        <v>28</v>
      </c>
      <c r="B25" s="97">
        <v>8.4700000000000006</v>
      </c>
      <c r="C25" s="105">
        <v>28</v>
      </c>
      <c r="D25" s="100">
        <v>3.06</v>
      </c>
      <c r="E25" s="105">
        <v>28</v>
      </c>
      <c r="F25" s="97">
        <v>6.93</v>
      </c>
      <c r="G25" s="105">
        <v>28</v>
      </c>
      <c r="H25" s="97">
        <v>12.63</v>
      </c>
      <c r="I25" s="105">
        <v>28</v>
      </c>
      <c r="J25" s="97">
        <v>13.04</v>
      </c>
      <c r="K25" s="105">
        <v>28</v>
      </c>
      <c r="L25" s="97">
        <v>16.2</v>
      </c>
      <c r="M25" s="105">
        <v>28</v>
      </c>
      <c r="N25" s="97">
        <v>30.13</v>
      </c>
      <c r="O25" s="105">
        <v>28</v>
      </c>
      <c r="P25" s="97">
        <v>1.57</v>
      </c>
      <c r="Q25" s="105">
        <v>28</v>
      </c>
      <c r="R25" s="97">
        <v>2.78</v>
      </c>
      <c r="S25" s="105">
        <v>28</v>
      </c>
      <c r="T25" s="97">
        <v>5.14</v>
      </c>
      <c r="U25" s="105">
        <v>28</v>
      </c>
      <c r="V25" s="97">
        <v>11.18</v>
      </c>
      <c r="W25" s="105">
        <v>28</v>
      </c>
      <c r="X25" s="97">
        <v>10.56</v>
      </c>
      <c r="Y25" s="105">
        <v>28</v>
      </c>
      <c r="Z25" s="97">
        <v>28.24</v>
      </c>
      <c r="AA25" s="105">
        <v>28</v>
      </c>
      <c r="AB25" s="97">
        <v>34.090000000000003</v>
      </c>
      <c r="AC25" s="105">
        <v>28</v>
      </c>
      <c r="AD25" s="97">
        <v>33.380000000000003</v>
      </c>
      <c r="AE25" s="105">
        <v>28</v>
      </c>
      <c r="AF25" s="97">
        <v>29.28</v>
      </c>
      <c r="AG25" s="105">
        <v>28</v>
      </c>
      <c r="AH25" s="107">
        <v>10.33</v>
      </c>
      <c r="AI25" s="105">
        <v>28</v>
      </c>
    </row>
    <row r="26" spans="1:35" x14ac:dyDescent="0.2">
      <c r="A26" s="105">
        <v>27</v>
      </c>
      <c r="B26" s="97">
        <v>8.5500000000000007</v>
      </c>
      <c r="C26" s="105">
        <v>27</v>
      </c>
      <c r="D26" s="100">
        <v>3.07</v>
      </c>
      <c r="E26" s="105">
        <v>27</v>
      </c>
      <c r="F26" s="97">
        <v>6.98</v>
      </c>
      <c r="G26" s="105">
        <v>27</v>
      </c>
      <c r="H26" s="97">
        <v>12.72</v>
      </c>
      <c r="I26" s="105">
        <v>27</v>
      </c>
      <c r="J26" s="97">
        <v>13.16</v>
      </c>
      <c r="K26" s="105">
        <v>27</v>
      </c>
      <c r="L26" s="97">
        <v>16.36</v>
      </c>
      <c r="M26" s="105">
        <v>27</v>
      </c>
      <c r="N26" s="97">
        <v>30.37</v>
      </c>
      <c r="O26" s="105">
        <v>27</v>
      </c>
      <c r="P26" s="97">
        <v>1.55</v>
      </c>
      <c r="Q26" s="105">
        <v>27</v>
      </c>
      <c r="R26" s="97">
        <v>2.7</v>
      </c>
      <c r="S26" s="105">
        <v>27</v>
      </c>
      <c r="T26" s="97">
        <v>5.05</v>
      </c>
      <c r="U26" s="105">
        <v>27</v>
      </c>
      <c r="V26" s="97">
        <v>11.03</v>
      </c>
      <c r="W26" s="105">
        <v>27</v>
      </c>
      <c r="X26" s="97">
        <v>10.25</v>
      </c>
      <c r="Y26" s="105">
        <v>27</v>
      </c>
      <c r="Z26" s="97">
        <v>27.19</v>
      </c>
      <c r="AA26" s="105">
        <v>27</v>
      </c>
      <c r="AB26" s="97">
        <v>32.57</v>
      </c>
      <c r="AC26" s="105">
        <v>27</v>
      </c>
      <c r="AD26" s="97">
        <v>32.1</v>
      </c>
      <c r="AE26" s="105">
        <v>27</v>
      </c>
      <c r="AF26" s="97">
        <v>29.38</v>
      </c>
      <c r="AG26" s="105">
        <v>27</v>
      </c>
      <c r="AH26" s="107">
        <v>10.37</v>
      </c>
      <c r="AI26" s="105">
        <v>27</v>
      </c>
    </row>
    <row r="27" spans="1:35" x14ac:dyDescent="0.2">
      <c r="A27" s="105">
        <v>26</v>
      </c>
      <c r="B27" s="97">
        <v>8.6199999999999992</v>
      </c>
      <c r="C27" s="105">
        <v>26</v>
      </c>
      <c r="D27" s="100">
        <v>3.09</v>
      </c>
      <c r="E27" s="105">
        <v>26</v>
      </c>
      <c r="F27" s="97">
        <v>7.02</v>
      </c>
      <c r="G27" s="105">
        <v>26</v>
      </c>
      <c r="H27" s="97">
        <v>12.8</v>
      </c>
      <c r="I27" s="105">
        <v>26</v>
      </c>
      <c r="J27" s="97">
        <v>13.28</v>
      </c>
      <c r="K27" s="105">
        <v>26</v>
      </c>
      <c r="L27" s="97">
        <v>16.53</v>
      </c>
      <c r="M27" s="105">
        <v>26</v>
      </c>
      <c r="N27" s="97">
        <v>30.61</v>
      </c>
      <c r="O27" s="105">
        <v>26</v>
      </c>
      <c r="P27" s="97">
        <v>1.52</v>
      </c>
      <c r="Q27" s="105">
        <v>26</v>
      </c>
      <c r="R27" s="97">
        <v>2.63</v>
      </c>
      <c r="S27" s="105">
        <v>26</v>
      </c>
      <c r="T27" s="97">
        <v>4.95</v>
      </c>
      <c r="U27" s="105">
        <v>26</v>
      </c>
      <c r="V27" s="97">
        <v>10.89</v>
      </c>
      <c r="W27" s="105">
        <v>26</v>
      </c>
      <c r="X27" s="97">
        <v>9.9499999999999993</v>
      </c>
      <c r="Y27" s="105">
        <v>26</v>
      </c>
      <c r="Z27" s="97">
        <v>26.13</v>
      </c>
      <c r="AA27" s="105">
        <v>26</v>
      </c>
      <c r="AB27" s="97">
        <v>31.04</v>
      </c>
      <c r="AC27" s="105">
        <v>26</v>
      </c>
      <c r="AD27" s="97">
        <v>30.83</v>
      </c>
      <c r="AE27" s="105">
        <v>26</v>
      </c>
      <c r="AF27" s="97">
        <v>29.49</v>
      </c>
      <c r="AG27" s="105">
        <v>26</v>
      </c>
      <c r="AH27" s="107">
        <v>10.4</v>
      </c>
      <c r="AI27" s="105">
        <v>26</v>
      </c>
    </row>
    <row r="28" spans="1:35" x14ac:dyDescent="0.2">
      <c r="A28" s="105">
        <v>25</v>
      </c>
      <c r="B28" s="97">
        <v>8.6999999999999993</v>
      </c>
      <c r="C28" s="105">
        <v>25</v>
      </c>
      <c r="D28" s="100">
        <v>3.11</v>
      </c>
      <c r="E28" s="105">
        <v>25</v>
      </c>
      <c r="F28" s="97">
        <v>7.07</v>
      </c>
      <c r="G28" s="105">
        <v>25</v>
      </c>
      <c r="H28" s="97">
        <v>12.88</v>
      </c>
      <c r="I28" s="105">
        <v>25</v>
      </c>
      <c r="J28" s="97">
        <v>13.4</v>
      </c>
      <c r="K28" s="105">
        <v>25</v>
      </c>
      <c r="L28" s="97">
        <v>16.690000000000001</v>
      </c>
      <c r="M28" s="105">
        <v>25</v>
      </c>
      <c r="N28" s="97">
        <v>30.84</v>
      </c>
      <c r="O28" s="105">
        <v>25</v>
      </c>
      <c r="P28" s="97">
        <v>1.5</v>
      </c>
      <c r="Q28" s="105">
        <v>25</v>
      </c>
      <c r="R28" s="97">
        <v>2.56</v>
      </c>
      <c r="S28" s="105">
        <v>25</v>
      </c>
      <c r="T28" s="97">
        <v>4.8600000000000003</v>
      </c>
      <c r="U28" s="105">
        <v>25</v>
      </c>
      <c r="V28" s="97">
        <v>10.74</v>
      </c>
      <c r="W28" s="105">
        <v>25</v>
      </c>
      <c r="X28" s="97">
        <v>9.64</v>
      </c>
      <c r="Y28" s="105">
        <v>25</v>
      </c>
      <c r="Z28" s="97">
        <v>25.08</v>
      </c>
      <c r="AA28" s="105">
        <v>25</v>
      </c>
      <c r="AB28" s="97">
        <v>29.52</v>
      </c>
      <c r="AC28" s="105">
        <v>25</v>
      </c>
      <c r="AD28" s="97">
        <v>29.56</v>
      </c>
      <c r="AE28" s="105">
        <v>25</v>
      </c>
      <c r="AF28" s="97">
        <v>29.59</v>
      </c>
      <c r="AG28" s="105">
        <v>25</v>
      </c>
      <c r="AH28" s="107">
        <v>10.44</v>
      </c>
      <c r="AI28" s="105">
        <v>25</v>
      </c>
    </row>
    <row r="29" spans="1:35" x14ac:dyDescent="0.2">
      <c r="A29" s="105">
        <v>24</v>
      </c>
      <c r="B29" s="97">
        <v>8.7799999999999994</v>
      </c>
      <c r="C29" s="105">
        <v>24</v>
      </c>
      <c r="D29" s="100">
        <v>3.12</v>
      </c>
      <c r="E29" s="105">
        <v>24</v>
      </c>
      <c r="F29" s="97">
        <v>7.12</v>
      </c>
      <c r="G29" s="105">
        <v>24</v>
      </c>
      <c r="H29" s="97">
        <v>12.97</v>
      </c>
      <c r="I29" s="105">
        <v>24</v>
      </c>
      <c r="J29" s="97">
        <v>13.52</v>
      </c>
      <c r="K29" s="105">
        <v>24</v>
      </c>
      <c r="L29" s="97">
        <v>16.850000000000001</v>
      </c>
      <c r="M29" s="105">
        <v>24</v>
      </c>
      <c r="N29" s="97">
        <v>31.08</v>
      </c>
      <c r="O29" s="105">
        <v>24</v>
      </c>
      <c r="P29" s="97">
        <v>1.48</v>
      </c>
      <c r="Q29" s="105">
        <v>24</v>
      </c>
      <c r="R29" s="97">
        <v>2.4900000000000002</v>
      </c>
      <c r="S29" s="105">
        <v>24</v>
      </c>
      <c r="T29" s="97">
        <v>4.7699999999999996</v>
      </c>
      <c r="U29" s="105">
        <v>24</v>
      </c>
      <c r="V29" s="97">
        <v>10.6</v>
      </c>
      <c r="W29" s="105">
        <v>24</v>
      </c>
      <c r="X29" s="97">
        <v>9.33</v>
      </c>
      <c r="Y29" s="105">
        <v>24</v>
      </c>
      <c r="Z29" s="97">
        <v>24.02</v>
      </c>
      <c r="AA29" s="105">
        <v>24</v>
      </c>
      <c r="AB29" s="97">
        <v>28</v>
      </c>
      <c r="AC29" s="105">
        <v>24</v>
      </c>
      <c r="AD29" s="97">
        <v>28.29</v>
      </c>
      <c r="AE29" s="105">
        <v>24</v>
      </c>
      <c r="AF29" s="97">
        <v>29.69</v>
      </c>
      <c r="AG29" s="105">
        <v>24</v>
      </c>
      <c r="AH29" s="107">
        <v>10.48</v>
      </c>
      <c r="AI29" s="105">
        <v>24</v>
      </c>
    </row>
    <row r="30" spans="1:35" x14ac:dyDescent="0.2">
      <c r="A30" s="105">
        <v>23</v>
      </c>
      <c r="B30" s="97">
        <v>8.85</v>
      </c>
      <c r="C30" s="105">
        <v>23</v>
      </c>
      <c r="D30" s="100">
        <v>3.14</v>
      </c>
      <c r="E30" s="105">
        <v>23</v>
      </c>
      <c r="F30" s="97">
        <v>7.16</v>
      </c>
      <c r="G30" s="105">
        <v>23</v>
      </c>
      <c r="H30" s="97">
        <v>13.05</v>
      </c>
      <c r="I30" s="105">
        <v>23</v>
      </c>
      <c r="J30" s="97">
        <v>13.64</v>
      </c>
      <c r="K30" s="105">
        <v>23</v>
      </c>
      <c r="L30" s="97">
        <v>17.010000000000002</v>
      </c>
      <c r="M30" s="105">
        <v>23</v>
      </c>
      <c r="N30" s="97">
        <v>31.32</v>
      </c>
      <c r="O30" s="105">
        <v>23</v>
      </c>
      <c r="P30" s="97">
        <v>1.46</v>
      </c>
      <c r="Q30" s="105">
        <v>23</v>
      </c>
      <c r="R30" s="97">
        <v>2.42</v>
      </c>
      <c r="S30" s="105">
        <v>23</v>
      </c>
      <c r="T30" s="97">
        <v>4.68</v>
      </c>
      <c r="U30" s="105">
        <v>23</v>
      </c>
      <c r="V30" s="97">
        <v>10.45</v>
      </c>
      <c r="W30" s="105">
        <v>23</v>
      </c>
      <c r="X30" s="97">
        <v>9.02</v>
      </c>
      <c r="Y30" s="105">
        <v>23</v>
      </c>
      <c r="Z30" s="97">
        <v>22.97</v>
      </c>
      <c r="AA30" s="105">
        <v>23</v>
      </c>
      <c r="AB30" s="97">
        <v>26.47</v>
      </c>
      <c r="AC30" s="105">
        <v>23</v>
      </c>
      <c r="AD30" s="97">
        <v>27.02</v>
      </c>
      <c r="AE30" s="105">
        <v>23</v>
      </c>
      <c r="AF30" s="97">
        <v>29.79</v>
      </c>
      <c r="AG30" s="105">
        <v>23</v>
      </c>
      <c r="AH30" s="107">
        <v>10.52</v>
      </c>
      <c r="AI30" s="105">
        <v>23</v>
      </c>
    </row>
    <row r="31" spans="1:35" x14ac:dyDescent="0.2">
      <c r="A31" s="105">
        <v>22</v>
      </c>
      <c r="B31" s="97">
        <v>8.93</v>
      </c>
      <c r="C31" s="105">
        <v>22</v>
      </c>
      <c r="D31" s="100">
        <v>3.16</v>
      </c>
      <c r="E31" s="105">
        <v>22</v>
      </c>
      <c r="F31" s="97">
        <v>7.21</v>
      </c>
      <c r="G31" s="105">
        <v>22</v>
      </c>
      <c r="H31" s="97">
        <v>13.13</v>
      </c>
      <c r="I31" s="105">
        <v>22</v>
      </c>
      <c r="J31" s="97">
        <v>13.76</v>
      </c>
      <c r="K31" s="105">
        <v>22</v>
      </c>
      <c r="L31" s="97">
        <v>17.18</v>
      </c>
      <c r="M31" s="105">
        <v>22</v>
      </c>
      <c r="N31" s="97">
        <v>31.56</v>
      </c>
      <c r="O31" s="105">
        <v>22</v>
      </c>
      <c r="P31" s="97">
        <v>1.44</v>
      </c>
      <c r="Q31" s="105">
        <v>22</v>
      </c>
      <c r="R31" s="97">
        <v>2.34</v>
      </c>
      <c r="S31" s="105">
        <v>22</v>
      </c>
      <c r="T31" s="97">
        <v>4.59</v>
      </c>
      <c r="U31" s="105">
        <v>22</v>
      </c>
      <c r="V31" s="97">
        <v>10.31</v>
      </c>
      <c r="W31" s="105">
        <v>22</v>
      </c>
      <c r="X31" s="97">
        <v>8.7200000000000006</v>
      </c>
      <c r="Y31" s="105">
        <v>22</v>
      </c>
      <c r="Z31" s="97">
        <v>21.91</v>
      </c>
      <c r="AA31" s="105">
        <v>22</v>
      </c>
      <c r="AB31" s="97">
        <v>24.95</v>
      </c>
      <c r="AC31" s="105">
        <v>22</v>
      </c>
      <c r="AD31" s="97">
        <v>25.74</v>
      </c>
      <c r="AE31" s="105">
        <v>22</v>
      </c>
      <c r="AF31" s="97">
        <v>29.89</v>
      </c>
      <c r="AG31" s="105">
        <v>22</v>
      </c>
      <c r="AH31" s="126">
        <v>10.56</v>
      </c>
      <c r="AI31" s="127">
        <v>22</v>
      </c>
    </row>
    <row r="32" spans="1:35" x14ac:dyDescent="0.2">
      <c r="A32" s="105">
        <v>21</v>
      </c>
      <c r="B32" s="97">
        <v>9</v>
      </c>
      <c r="C32" s="105">
        <v>21</v>
      </c>
      <c r="D32" s="100">
        <v>3.17</v>
      </c>
      <c r="E32" s="105">
        <v>21</v>
      </c>
      <c r="F32" s="97">
        <v>7.25</v>
      </c>
      <c r="G32" s="105">
        <v>21</v>
      </c>
      <c r="H32" s="97">
        <v>13.22</v>
      </c>
      <c r="I32" s="105">
        <v>21</v>
      </c>
      <c r="J32" s="97">
        <v>13.88</v>
      </c>
      <c r="K32" s="105">
        <v>21</v>
      </c>
      <c r="L32" s="97">
        <v>17.34</v>
      </c>
      <c r="M32" s="105">
        <v>21</v>
      </c>
      <c r="N32" s="97">
        <v>31.79</v>
      </c>
      <c r="O32" s="105">
        <v>21</v>
      </c>
      <c r="P32" s="97">
        <v>1.42</v>
      </c>
      <c r="Q32" s="105">
        <v>21</v>
      </c>
      <c r="R32" s="97">
        <v>2.27</v>
      </c>
      <c r="S32" s="105">
        <v>21</v>
      </c>
      <c r="T32" s="97">
        <v>4.5</v>
      </c>
      <c r="U32" s="105">
        <v>21</v>
      </c>
      <c r="V32" s="97">
        <v>10.16</v>
      </c>
      <c r="W32" s="105">
        <v>21</v>
      </c>
      <c r="X32" s="97">
        <v>8.41</v>
      </c>
      <c r="Y32" s="105">
        <v>21</v>
      </c>
      <c r="Z32" s="97">
        <v>20.86</v>
      </c>
      <c r="AA32" s="105">
        <v>21</v>
      </c>
      <c r="AB32" s="97">
        <v>23.42</v>
      </c>
      <c r="AC32" s="105">
        <v>21</v>
      </c>
      <c r="AD32" s="97">
        <v>24.47</v>
      </c>
      <c r="AE32" s="105">
        <v>21</v>
      </c>
      <c r="AF32" s="97">
        <v>29.99</v>
      </c>
      <c r="AG32" s="105">
        <v>21</v>
      </c>
      <c r="AH32" s="126">
        <v>11</v>
      </c>
      <c r="AI32" s="127">
        <v>21</v>
      </c>
    </row>
    <row r="33" spans="1:35" x14ac:dyDescent="0.2">
      <c r="A33" s="105">
        <v>20</v>
      </c>
      <c r="B33" s="97">
        <v>9.08</v>
      </c>
      <c r="C33" s="105">
        <v>20</v>
      </c>
      <c r="D33" s="100">
        <v>3.19</v>
      </c>
      <c r="E33" s="105">
        <v>20</v>
      </c>
      <c r="F33" s="97">
        <v>7.3</v>
      </c>
      <c r="G33" s="105">
        <v>20</v>
      </c>
      <c r="H33" s="97">
        <v>13.3</v>
      </c>
      <c r="I33" s="105">
        <v>20</v>
      </c>
      <c r="J33" s="97">
        <v>14</v>
      </c>
      <c r="K33" s="105">
        <v>20</v>
      </c>
      <c r="L33" s="97">
        <v>17.5</v>
      </c>
      <c r="M33" s="105">
        <v>20</v>
      </c>
      <c r="N33" s="97">
        <v>32.03</v>
      </c>
      <c r="O33" s="105">
        <v>20</v>
      </c>
      <c r="P33" s="97">
        <v>1.4</v>
      </c>
      <c r="Q33" s="105">
        <v>20</v>
      </c>
      <c r="R33" s="97">
        <v>2.2000000000000002</v>
      </c>
      <c r="S33" s="105">
        <v>20</v>
      </c>
      <c r="T33" s="97">
        <v>4.41</v>
      </c>
      <c r="U33" s="105">
        <v>20</v>
      </c>
      <c r="V33" s="97">
        <v>10.02</v>
      </c>
      <c r="W33" s="105">
        <v>20</v>
      </c>
      <c r="X33" s="97">
        <v>8.1</v>
      </c>
      <c r="Y33" s="105">
        <v>20</v>
      </c>
      <c r="Z33" s="97">
        <v>19.8</v>
      </c>
      <c r="AA33" s="105">
        <v>20</v>
      </c>
      <c r="AB33" s="97">
        <v>21.9</v>
      </c>
      <c r="AC33" s="105">
        <v>20</v>
      </c>
      <c r="AD33" s="97">
        <v>23.2</v>
      </c>
      <c r="AE33" s="105">
        <v>20</v>
      </c>
      <c r="AF33" s="97">
        <v>30.09</v>
      </c>
      <c r="AG33" s="105">
        <v>20</v>
      </c>
      <c r="AH33" s="107">
        <v>11.04</v>
      </c>
      <c r="AI33" s="105">
        <v>20</v>
      </c>
    </row>
    <row r="34" spans="1:35" x14ac:dyDescent="0.2">
      <c r="A34" s="105">
        <v>19</v>
      </c>
      <c r="B34" s="97">
        <v>9.31</v>
      </c>
      <c r="C34" s="105">
        <v>19</v>
      </c>
      <c r="D34" s="100">
        <v>3.23</v>
      </c>
      <c r="E34" s="105">
        <v>19</v>
      </c>
      <c r="F34" s="97">
        <v>7.43</v>
      </c>
      <c r="G34" s="105">
        <v>19</v>
      </c>
      <c r="H34" s="97">
        <v>13.55</v>
      </c>
      <c r="I34" s="105">
        <v>19</v>
      </c>
      <c r="J34" s="97">
        <v>14.18</v>
      </c>
      <c r="K34" s="105">
        <v>19</v>
      </c>
      <c r="L34" s="97">
        <v>17.89</v>
      </c>
      <c r="M34" s="105">
        <v>19</v>
      </c>
      <c r="N34" s="97">
        <v>32.700000000000003</v>
      </c>
      <c r="O34" s="105">
        <v>19</v>
      </c>
      <c r="P34" s="97">
        <v>1.38</v>
      </c>
      <c r="Q34" s="105">
        <v>19</v>
      </c>
      <c r="R34" s="97">
        <v>2.17</v>
      </c>
      <c r="S34" s="105">
        <v>19</v>
      </c>
      <c r="T34" s="97">
        <v>4.3099999999999996</v>
      </c>
      <c r="U34" s="105">
        <v>19</v>
      </c>
      <c r="V34" s="97">
        <v>9.85</v>
      </c>
      <c r="W34" s="105">
        <v>19</v>
      </c>
      <c r="X34" s="97">
        <v>7.88</v>
      </c>
      <c r="Y34" s="105">
        <v>19</v>
      </c>
      <c r="Z34" s="97">
        <v>19.22</v>
      </c>
      <c r="AA34" s="105">
        <v>19</v>
      </c>
      <c r="AB34" s="97">
        <v>21.12</v>
      </c>
      <c r="AC34" s="105">
        <v>19</v>
      </c>
      <c r="AD34" s="97">
        <v>22.38</v>
      </c>
      <c r="AE34" s="105">
        <v>19</v>
      </c>
      <c r="AF34" s="97">
        <v>30.56</v>
      </c>
      <c r="AG34" s="105">
        <v>19</v>
      </c>
      <c r="AH34" s="107">
        <v>11.16</v>
      </c>
      <c r="AI34" s="105">
        <v>19</v>
      </c>
    </row>
    <row r="35" spans="1:35" x14ac:dyDescent="0.2">
      <c r="A35" s="105">
        <v>18</v>
      </c>
      <c r="B35" s="97">
        <v>9.5299999999999994</v>
      </c>
      <c r="C35" s="105">
        <v>18</v>
      </c>
      <c r="D35" s="100">
        <v>3.28</v>
      </c>
      <c r="E35" s="105">
        <v>18</v>
      </c>
      <c r="F35" s="97">
        <v>7.56</v>
      </c>
      <c r="G35" s="105">
        <v>18</v>
      </c>
      <c r="H35" s="97">
        <v>13.81</v>
      </c>
      <c r="I35" s="105">
        <v>18</v>
      </c>
      <c r="J35" s="97">
        <v>14.37</v>
      </c>
      <c r="K35" s="105">
        <v>18</v>
      </c>
      <c r="L35" s="97">
        <v>18.29</v>
      </c>
      <c r="M35" s="105">
        <v>18</v>
      </c>
      <c r="N35" s="97">
        <v>33.369999999999997</v>
      </c>
      <c r="O35" s="105">
        <v>18</v>
      </c>
      <c r="P35" s="97">
        <v>1.36</v>
      </c>
      <c r="Q35" s="105">
        <v>18</v>
      </c>
      <c r="R35" s="97">
        <v>2.14</v>
      </c>
      <c r="S35" s="105">
        <v>18</v>
      </c>
      <c r="T35" s="97">
        <v>4.2</v>
      </c>
      <c r="U35" s="105">
        <v>18</v>
      </c>
      <c r="V35" s="97">
        <v>9.67</v>
      </c>
      <c r="W35" s="105">
        <v>18</v>
      </c>
      <c r="X35" s="97">
        <v>7.67</v>
      </c>
      <c r="Y35" s="105">
        <v>18</v>
      </c>
      <c r="Z35" s="97">
        <v>18.64</v>
      </c>
      <c r="AA35" s="105">
        <v>18</v>
      </c>
      <c r="AB35" s="97">
        <v>20.329999999999998</v>
      </c>
      <c r="AC35" s="105">
        <v>18</v>
      </c>
      <c r="AD35" s="97">
        <v>21.56</v>
      </c>
      <c r="AE35" s="105">
        <v>18</v>
      </c>
      <c r="AF35" s="97">
        <v>31.03</v>
      </c>
      <c r="AG35" s="105">
        <v>18</v>
      </c>
      <c r="AH35" s="107">
        <v>11.29</v>
      </c>
      <c r="AI35" s="105">
        <v>18</v>
      </c>
    </row>
    <row r="36" spans="1:35" x14ac:dyDescent="0.2">
      <c r="A36" s="105">
        <v>17</v>
      </c>
      <c r="B36" s="97">
        <v>9.76</v>
      </c>
      <c r="C36" s="105">
        <v>17</v>
      </c>
      <c r="D36" s="100">
        <v>3.32</v>
      </c>
      <c r="E36" s="105">
        <v>17</v>
      </c>
      <c r="F36" s="97">
        <v>7.69</v>
      </c>
      <c r="G36" s="105">
        <v>17</v>
      </c>
      <c r="H36" s="97">
        <v>14.06</v>
      </c>
      <c r="I36" s="105">
        <v>17</v>
      </c>
      <c r="J36" s="97">
        <v>14.55</v>
      </c>
      <c r="K36" s="105">
        <v>17</v>
      </c>
      <c r="L36" s="97">
        <v>18.68</v>
      </c>
      <c r="M36" s="105">
        <v>17</v>
      </c>
      <c r="N36" s="97">
        <v>34.049999999999997</v>
      </c>
      <c r="O36" s="105">
        <v>17</v>
      </c>
      <c r="P36" s="97">
        <v>1.34</v>
      </c>
      <c r="Q36" s="105">
        <v>17</v>
      </c>
      <c r="R36" s="97">
        <v>2.11</v>
      </c>
      <c r="S36" s="105">
        <v>17</v>
      </c>
      <c r="T36" s="97">
        <v>4.0999999999999996</v>
      </c>
      <c r="U36" s="105">
        <v>17</v>
      </c>
      <c r="V36" s="97">
        <v>9.5</v>
      </c>
      <c r="W36" s="105">
        <v>17</v>
      </c>
      <c r="X36" s="97">
        <v>7.45</v>
      </c>
      <c r="Y36" s="105">
        <v>17</v>
      </c>
      <c r="Z36" s="97">
        <v>18.059999999999999</v>
      </c>
      <c r="AA36" s="105">
        <v>17</v>
      </c>
      <c r="AB36" s="97">
        <v>19.55</v>
      </c>
      <c r="AC36" s="105">
        <v>17</v>
      </c>
      <c r="AD36" s="97">
        <v>20.74</v>
      </c>
      <c r="AE36" s="105">
        <v>17</v>
      </c>
      <c r="AF36" s="97">
        <v>31.51</v>
      </c>
      <c r="AG36" s="105">
        <v>17</v>
      </c>
      <c r="AH36" s="107">
        <v>11.41</v>
      </c>
      <c r="AI36" s="105">
        <v>17</v>
      </c>
    </row>
    <row r="37" spans="1:35" x14ac:dyDescent="0.2">
      <c r="A37" s="105">
        <v>16</v>
      </c>
      <c r="B37" s="97">
        <v>9.99</v>
      </c>
      <c r="C37" s="105">
        <v>16</v>
      </c>
      <c r="D37" s="100">
        <v>3.36</v>
      </c>
      <c r="E37" s="105">
        <v>16</v>
      </c>
      <c r="F37" s="97">
        <v>7.83</v>
      </c>
      <c r="G37" s="105">
        <v>16</v>
      </c>
      <c r="H37" s="97">
        <v>14.31</v>
      </c>
      <c r="I37" s="105">
        <v>16</v>
      </c>
      <c r="J37" s="97">
        <v>14.74</v>
      </c>
      <c r="K37" s="105">
        <v>16</v>
      </c>
      <c r="L37" s="97">
        <v>19.079999999999998</v>
      </c>
      <c r="M37" s="105">
        <v>16</v>
      </c>
      <c r="N37" s="97">
        <v>34.72</v>
      </c>
      <c r="O37" s="105">
        <v>16</v>
      </c>
      <c r="P37" s="97">
        <v>1.32</v>
      </c>
      <c r="Q37" s="105">
        <v>16</v>
      </c>
      <c r="R37" s="97">
        <v>2.0699999999999998</v>
      </c>
      <c r="S37" s="105">
        <v>16</v>
      </c>
      <c r="T37" s="97">
        <v>4</v>
      </c>
      <c r="U37" s="105">
        <v>16</v>
      </c>
      <c r="V37" s="97">
        <v>9.32</v>
      </c>
      <c r="W37" s="105">
        <v>16</v>
      </c>
      <c r="X37" s="97">
        <v>7.24</v>
      </c>
      <c r="Y37" s="105">
        <v>16</v>
      </c>
      <c r="Z37" s="97">
        <v>17.48</v>
      </c>
      <c r="AA37" s="105">
        <v>16</v>
      </c>
      <c r="AB37" s="97">
        <v>18.760000000000002</v>
      </c>
      <c r="AC37" s="105">
        <v>16</v>
      </c>
      <c r="AD37" s="97">
        <v>19.920000000000002</v>
      </c>
      <c r="AE37" s="105">
        <v>16</v>
      </c>
      <c r="AF37" s="97">
        <v>31.98</v>
      </c>
      <c r="AG37" s="105">
        <v>16</v>
      </c>
      <c r="AH37" s="107">
        <v>11.54</v>
      </c>
      <c r="AI37" s="105">
        <v>16</v>
      </c>
    </row>
    <row r="38" spans="1:35" x14ac:dyDescent="0.2">
      <c r="A38" s="105">
        <v>15</v>
      </c>
      <c r="B38" s="97">
        <v>10.220000000000001</v>
      </c>
      <c r="C38" s="105">
        <v>15</v>
      </c>
      <c r="D38" s="100">
        <v>3.41</v>
      </c>
      <c r="E38" s="105">
        <v>15</v>
      </c>
      <c r="F38" s="97">
        <v>7.96</v>
      </c>
      <c r="G38" s="105">
        <v>15</v>
      </c>
      <c r="H38" s="97">
        <v>14.56</v>
      </c>
      <c r="I38" s="105">
        <v>15</v>
      </c>
      <c r="J38" s="97">
        <v>14.92</v>
      </c>
      <c r="K38" s="105">
        <v>15</v>
      </c>
      <c r="L38" s="97">
        <v>19.47</v>
      </c>
      <c r="M38" s="105">
        <v>15</v>
      </c>
      <c r="N38" s="97">
        <v>35.39</v>
      </c>
      <c r="O38" s="105">
        <v>15</v>
      </c>
      <c r="P38" s="97">
        <v>1.3</v>
      </c>
      <c r="Q38" s="105">
        <v>15</v>
      </c>
      <c r="R38" s="97">
        <v>2.04</v>
      </c>
      <c r="S38" s="105">
        <v>15</v>
      </c>
      <c r="T38" s="97">
        <v>3.89</v>
      </c>
      <c r="U38" s="105">
        <v>15</v>
      </c>
      <c r="V38" s="97">
        <v>9.15</v>
      </c>
      <c r="W38" s="105">
        <v>15</v>
      </c>
      <c r="X38" s="97">
        <v>7.02</v>
      </c>
      <c r="Y38" s="105">
        <v>15</v>
      </c>
      <c r="Z38" s="97">
        <v>16.91</v>
      </c>
      <c r="AA38" s="105">
        <v>15</v>
      </c>
      <c r="AB38" s="97">
        <v>17.98</v>
      </c>
      <c r="AC38" s="105">
        <v>15</v>
      </c>
      <c r="AD38" s="97">
        <v>19.09</v>
      </c>
      <c r="AE38" s="105">
        <v>15</v>
      </c>
      <c r="AF38" s="97">
        <v>32.450000000000003</v>
      </c>
      <c r="AG38" s="105">
        <v>15</v>
      </c>
      <c r="AH38" s="107">
        <v>12.06</v>
      </c>
      <c r="AI38" s="105">
        <v>15</v>
      </c>
    </row>
    <row r="39" spans="1:35" x14ac:dyDescent="0.2">
      <c r="A39" s="105">
        <v>14</v>
      </c>
      <c r="B39" s="97">
        <v>10.44</v>
      </c>
      <c r="C39" s="105">
        <v>14</v>
      </c>
      <c r="D39" s="100">
        <v>3.45</v>
      </c>
      <c r="E39" s="105">
        <v>14</v>
      </c>
      <c r="F39" s="97">
        <v>8.09</v>
      </c>
      <c r="G39" s="105">
        <v>14</v>
      </c>
      <c r="H39" s="97">
        <v>14.82</v>
      </c>
      <c r="I39" s="105">
        <v>14</v>
      </c>
      <c r="J39" s="97">
        <v>15.11</v>
      </c>
      <c r="K39" s="105">
        <v>14</v>
      </c>
      <c r="L39" s="97">
        <v>19.87</v>
      </c>
      <c r="M39" s="105">
        <v>14</v>
      </c>
      <c r="N39" s="97">
        <v>36.06</v>
      </c>
      <c r="O39" s="105">
        <v>14</v>
      </c>
      <c r="P39" s="97">
        <v>1.28</v>
      </c>
      <c r="Q39" s="105">
        <v>14</v>
      </c>
      <c r="R39" s="97">
        <v>2.0099999999999998</v>
      </c>
      <c r="S39" s="105">
        <v>14</v>
      </c>
      <c r="T39" s="97">
        <v>3.79</v>
      </c>
      <c r="U39" s="105">
        <v>14</v>
      </c>
      <c r="V39" s="97">
        <v>8.9700000000000006</v>
      </c>
      <c r="W39" s="105">
        <v>14</v>
      </c>
      <c r="X39" s="97">
        <v>6.81</v>
      </c>
      <c r="Y39" s="105">
        <v>14</v>
      </c>
      <c r="Z39" s="97">
        <v>16.329999999999998</v>
      </c>
      <c r="AA39" s="105">
        <v>14</v>
      </c>
      <c r="AB39" s="97">
        <v>17.190000000000001</v>
      </c>
      <c r="AC39" s="105">
        <v>14</v>
      </c>
      <c r="AD39" s="97">
        <v>18.27</v>
      </c>
      <c r="AE39" s="105">
        <v>14</v>
      </c>
      <c r="AF39" s="97">
        <v>32.92</v>
      </c>
      <c r="AG39" s="105">
        <v>14</v>
      </c>
      <c r="AH39" s="107">
        <v>12.19</v>
      </c>
      <c r="AI39" s="105">
        <v>14</v>
      </c>
    </row>
    <row r="40" spans="1:35" x14ac:dyDescent="0.2">
      <c r="A40" s="105">
        <v>13</v>
      </c>
      <c r="B40" s="97">
        <v>10.67</v>
      </c>
      <c r="C40" s="105">
        <v>13</v>
      </c>
      <c r="D40" s="100">
        <v>3.5</v>
      </c>
      <c r="E40" s="105">
        <v>13</v>
      </c>
      <c r="F40" s="97">
        <v>8.2200000000000006</v>
      </c>
      <c r="G40" s="105">
        <v>13</v>
      </c>
      <c r="H40" s="97">
        <v>15.07</v>
      </c>
      <c r="I40" s="105">
        <v>13</v>
      </c>
      <c r="J40" s="97">
        <v>15.29</v>
      </c>
      <c r="K40" s="105">
        <v>13</v>
      </c>
      <c r="L40" s="97">
        <v>20.260000000000002</v>
      </c>
      <c r="M40" s="105">
        <v>13</v>
      </c>
      <c r="N40" s="97">
        <v>36.729999999999997</v>
      </c>
      <c r="O40" s="105">
        <v>13</v>
      </c>
      <c r="P40" s="97">
        <v>1.26</v>
      </c>
      <c r="Q40" s="105">
        <v>13</v>
      </c>
      <c r="R40" s="97">
        <v>1.98</v>
      </c>
      <c r="S40" s="105">
        <v>13</v>
      </c>
      <c r="T40" s="97">
        <v>3.68</v>
      </c>
      <c r="U40" s="105">
        <v>13</v>
      </c>
      <c r="V40" s="97">
        <v>8.8000000000000007</v>
      </c>
      <c r="W40" s="105">
        <v>13</v>
      </c>
      <c r="X40" s="97">
        <v>6.59</v>
      </c>
      <c r="Y40" s="105">
        <v>13</v>
      </c>
      <c r="Z40" s="97">
        <v>15.75</v>
      </c>
      <c r="AA40" s="105">
        <v>13</v>
      </c>
      <c r="AB40" s="97">
        <v>16.41</v>
      </c>
      <c r="AC40" s="105">
        <v>13</v>
      </c>
      <c r="AD40" s="97">
        <v>17.45</v>
      </c>
      <c r="AE40" s="105">
        <v>13</v>
      </c>
      <c r="AF40" s="97">
        <v>33.39</v>
      </c>
      <c r="AG40" s="105">
        <v>13</v>
      </c>
      <c r="AH40" s="107">
        <v>12.31</v>
      </c>
      <c r="AI40" s="105">
        <v>13</v>
      </c>
    </row>
    <row r="41" spans="1:35" x14ac:dyDescent="0.2">
      <c r="A41" s="105">
        <v>12</v>
      </c>
      <c r="B41" s="97">
        <v>10.9</v>
      </c>
      <c r="C41" s="105">
        <v>12</v>
      </c>
      <c r="D41" s="100">
        <v>3.54</v>
      </c>
      <c r="E41" s="105">
        <v>12</v>
      </c>
      <c r="F41" s="97">
        <v>8.35</v>
      </c>
      <c r="G41" s="105">
        <v>12</v>
      </c>
      <c r="H41" s="97">
        <v>15.32</v>
      </c>
      <c r="I41" s="105">
        <v>12</v>
      </c>
      <c r="J41" s="97">
        <v>15.47</v>
      </c>
      <c r="K41" s="105">
        <v>12</v>
      </c>
      <c r="L41" s="97">
        <v>20.66</v>
      </c>
      <c r="M41" s="105">
        <v>12</v>
      </c>
      <c r="N41" s="97">
        <v>37.409999999999997</v>
      </c>
      <c r="O41" s="105">
        <v>12</v>
      </c>
      <c r="P41" s="97">
        <v>1.24</v>
      </c>
      <c r="Q41" s="105">
        <v>12</v>
      </c>
      <c r="R41" s="97">
        <v>1.95</v>
      </c>
      <c r="S41" s="105">
        <v>12</v>
      </c>
      <c r="T41" s="97">
        <v>3.58</v>
      </c>
      <c r="U41" s="105">
        <v>12</v>
      </c>
      <c r="V41" s="97">
        <v>8.6199999999999992</v>
      </c>
      <c r="W41" s="105">
        <v>12</v>
      </c>
      <c r="X41" s="97">
        <v>6.37</v>
      </c>
      <c r="Y41" s="105">
        <v>12</v>
      </c>
      <c r="Z41" s="97">
        <v>15.17</v>
      </c>
      <c r="AA41" s="105">
        <v>12</v>
      </c>
      <c r="AB41" s="97">
        <v>15.63</v>
      </c>
      <c r="AC41" s="105">
        <v>12</v>
      </c>
      <c r="AD41" s="97">
        <v>16.63</v>
      </c>
      <c r="AE41" s="105">
        <v>12</v>
      </c>
      <c r="AF41" s="97">
        <v>33.869999999999997</v>
      </c>
      <c r="AG41" s="105">
        <v>12</v>
      </c>
      <c r="AH41" s="107">
        <v>12.43</v>
      </c>
      <c r="AI41" s="105">
        <v>12</v>
      </c>
    </row>
    <row r="42" spans="1:35" x14ac:dyDescent="0.2">
      <c r="A42" s="105">
        <v>11</v>
      </c>
      <c r="B42" s="97">
        <v>11.13</v>
      </c>
      <c r="C42" s="105">
        <v>11</v>
      </c>
      <c r="D42" s="100">
        <v>3.58</v>
      </c>
      <c r="E42" s="105">
        <v>11</v>
      </c>
      <c r="F42" s="97">
        <v>8.48</v>
      </c>
      <c r="G42" s="105">
        <v>11</v>
      </c>
      <c r="H42" s="97">
        <v>15.57</v>
      </c>
      <c r="I42" s="105">
        <v>11</v>
      </c>
      <c r="J42" s="97">
        <v>15.66</v>
      </c>
      <c r="K42" s="105">
        <v>11</v>
      </c>
      <c r="L42" s="97">
        <v>21.05</v>
      </c>
      <c r="M42" s="105">
        <v>11</v>
      </c>
      <c r="N42" s="97">
        <v>38.08</v>
      </c>
      <c r="O42" s="105">
        <v>11</v>
      </c>
      <c r="P42" s="97">
        <v>1.22</v>
      </c>
      <c r="Q42" s="105">
        <v>11</v>
      </c>
      <c r="R42" s="97">
        <v>1.92</v>
      </c>
      <c r="S42" s="105">
        <v>11</v>
      </c>
      <c r="T42" s="97">
        <v>3.48</v>
      </c>
      <c r="U42" s="105">
        <v>11</v>
      </c>
      <c r="V42" s="97">
        <v>8.4499999999999993</v>
      </c>
      <c r="W42" s="105">
        <v>11</v>
      </c>
      <c r="X42" s="97">
        <v>6.16</v>
      </c>
      <c r="Y42" s="105">
        <v>11</v>
      </c>
      <c r="Z42" s="97">
        <v>14.59</v>
      </c>
      <c r="AA42" s="105">
        <v>11</v>
      </c>
      <c r="AB42" s="97">
        <v>14.84</v>
      </c>
      <c r="AC42" s="105">
        <v>11</v>
      </c>
      <c r="AD42" s="97">
        <v>15.81</v>
      </c>
      <c r="AE42" s="105">
        <v>11</v>
      </c>
      <c r="AF42" s="97">
        <v>34.340000000000003</v>
      </c>
      <c r="AG42" s="105">
        <v>11</v>
      </c>
      <c r="AH42" s="107">
        <v>12.56</v>
      </c>
      <c r="AI42" s="105">
        <v>11</v>
      </c>
    </row>
    <row r="43" spans="1:35" x14ac:dyDescent="0.2">
      <c r="A43" s="105">
        <v>10</v>
      </c>
      <c r="B43" s="97">
        <v>11.35</v>
      </c>
      <c r="C43" s="105">
        <v>10</v>
      </c>
      <c r="D43" s="100">
        <v>4.03</v>
      </c>
      <c r="E43" s="105">
        <v>10</v>
      </c>
      <c r="F43" s="97">
        <v>8.6199999999999992</v>
      </c>
      <c r="G43" s="105">
        <v>10</v>
      </c>
      <c r="H43" s="97">
        <v>15.83</v>
      </c>
      <c r="I43" s="105">
        <v>10</v>
      </c>
      <c r="J43" s="97">
        <v>15.84</v>
      </c>
      <c r="K43" s="105">
        <v>10</v>
      </c>
      <c r="L43" s="97">
        <v>21.45</v>
      </c>
      <c r="M43" s="105">
        <v>10</v>
      </c>
      <c r="N43" s="97">
        <v>38.75</v>
      </c>
      <c r="O43" s="105">
        <v>10</v>
      </c>
      <c r="P43" s="97">
        <v>1.2</v>
      </c>
      <c r="Q43" s="105">
        <v>10</v>
      </c>
      <c r="R43" s="97">
        <v>1.88</v>
      </c>
      <c r="S43" s="105">
        <v>10</v>
      </c>
      <c r="T43" s="97">
        <v>3.37</v>
      </c>
      <c r="U43" s="105">
        <v>10</v>
      </c>
      <c r="V43" s="97">
        <v>8.27</v>
      </c>
      <c r="W43" s="105">
        <v>10</v>
      </c>
      <c r="X43" s="97">
        <v>5.94</v>
      </c>
      <c r="Y43" s="105">
        <v>10</v>
      </c>
      <c r="Z43" s="97">
        <v>14.01</v>
      </c>
      <c r="AA43" s="105">
        <v>10</v>
      </c>
      <c r="AB43" s="97">
        <v>14.06</v>
      </c>
      <c r="AC43" s="105">
        <v>10</v>
      </c>
      <c r="AD43" s="97">
        <v>14.99</v>
      </c>
      <c r="AE43" s="105">
        <v>10</v>
      </c>
      <c r="AF43" s="97">
        <v>34.81</v>
      </c>
      <c r="AG43" s="105">
        <v>10</v>
      </c>
      <c r="AH43" s="107">
        <v>13.08</v>
      </c>
      <c r="AI43" s="105">
        <v>10</v>
      </c>
    </row>
    <row r="44" spans="1:35" x14ac:dyDescent="0.2">
      <c r="A44" s="105">
        <v>9</v>
      </c>
      <c r="B44" s="97">
        <v>11.58</v>
      </c>
      <c r="C44" s="105">
        <v>9</v>
      </c>
      <c r="D44" s="100">
        <v>4.07</v>
      </c>
      <c r="E44" s="105">
        <v>9</v>
      </c>
      <c r="F44" s="97">
        <v>8.75</v>
      </c>
      <c r="G44" s="105">
        <v>9</v>
      </c>
      <c r="H44" s="97">
        <v>16.079999999999998</v>
      </c>
      <c r="I44" s="105">
        <v>9</v>
      </c>
      <c r="J44" s="97">
        <v>16.03</v>
      </c>
      <c r="K44" s="105">
        <v>9</v>
      </c>
      <c r="L44" s="97">
        <v>21.84</v>
      </c>
      <c r="M44" s="105">
        <v>9</v>
      </c>
      <c r="N44" s="97">
        <v>39.42</v>
      </c>
      <c r="O44" s="105">
        <v>9</v>
      </c>
      <c r="P44" s="97">
        <v>1.18</v>
      </c>
      <c r="Q44" s="105">
        <v>9</v>
      </c>
      <c r="R44" s="97">
        <v>1.85</v>
      </c>
      <c r="S44" s="105">
        <v>9</v>
      </c>
      <c r="T44" s="97">
        <v>3.27</v>
      </c>
      <c r="U44" s="105">
        <v>9</v>
      </c>
      <c r="V44" s="97">
        <v>8.1</v>
      </c>
      <c r="W44" s="105">
        <v>9</v>
      </c>
      <c r="X44" s="97">
        <v>5.73</v>
      </c>
      <c r="Y44" s="105">
        <v>9</v>
      </c>
      <c r="Z44" s="97">
        <v>13.43</v>
      </c>
      <c r="AA44" s="105">
        <v>9</v>
      </c>
      <c r="AB44" s="97">
        <v>13.27</v>
      </c>
      <c r="AC44" s="105">
        <v>9</v>
      </c>
      <c r="AD44" s="97">
        <v>14.17</v>
      </c>
      <c r="AE44" s="105">
        <v>9</v>
      </c>
      <c r="AF44" s="97">
        <v>35.28</v>
      </c>
      <c r="AG44" s="105">
        <v>9</v>
      </c>
      <c r="AH44" s="107">
        <v>13.21</v>
      </c>
      <c r="AI44" s="105">
        <v>9</v>
      </c>
    </row>
    <row r="45" spans="1:35" x14ac:dyDescent="0.2">
      <c r="A45" s="105">
        <v>8</v>
      </c>
      <c r="B45" s="97">
        <v>11.81</v>
      </c>
      <c r="C45" s="105">
        <v>8</v>
      </c>
      <c r="D45" s="100">
        <v>4.1100000000000003</v>
      </c>
      <c r="E45" s="105">
        <v>8</v>
      </c>
      <c r="F45" s="97">
        <v>8.8800000000000008</v>
      </c>
      <c r="G45" s="105">
        <v>8</v>
      </c>
      <c r="H45" s="97">
        <v>16.329999999999998</v>
      </c>
      <c r="I45" s="105">
        <v>8</v>
      </c>
      <c r="J45" s="97">
        <v>16.21</v>
      </c>
      <c r="K45" s="105">
        <v>8</v>
      </c>
      <c r="L45" s="97">
        <v>22.24</v>
      </c>
      <c r="M45" s="105">
        <v>8</v>
      </c>
      <c r="N45" s="97">
        <v>40.1</v>
      </c>
      <c r="O45" s="105">
        <v>8</v>
      </c>
      <c r="P45" s="97">
        <v>1.1599999999999999</v>
      </c>
      <c r="Q45" s="105">
        <v>8</v>
      </c>
      <c r="R45" s="97">
        <v>1.82</v>
      </c>
      <c r="S45" s="105">
        <v>8</v>
      </c>
      <c r="T45" s="97">
        <v>3.17</v>
      </c>
      <c r="U45" s="105">
        <v>8</v>
      </c>
      <c r="V45" s="97">
        <v>7.92</v>
      </c>
      <c r="W45" s="105">
        <v>8</v>
      </c>
      <c r="X45" s="97">
        <v>5.51</v>
      </c>
      <c r="Y45" s="105">
        <v>8</v>
      </c>
      <c r="Z45" s="97">
        <v>12.85</v>
      </c>
      <c r="AA45" s="105">
        <v>8</v>
      </c>
      <c r="AB45" s="97">
        <v>12.49</v>
      </c>
      <c r="AC45" s="105">
        <v>8</v>
      </c>
      <c r="AD45" s="97">
        <v>13.35</v>
      </c>
      <c r="AE45" s="105">
        <v>8</v>
      </c>
      <c r="AF45" s="97">
        <v>35.76</v>
      </c>
      <c r="AG45" s="105">
        <v>8</v>
      </c>
      <c r="AH45" s="107">
        <v>13.33</v>
      </c>
      <c r="AI45" s="105">
        <v>8</v>
      </c>
    </row>
    <row r="46" spans="1:35" x14ac:dyDescent="0.2">
      <c r="A46" s="105">
        <v>7</v>
      </c>
      <c r="B46" s="97">
        <v>12.04</v>
      </c>
      <c r="C46" s="105">
        <v>7</v>
      </c>
      <c r="D46" s="100">
        <v>4.16</v>
      </c>
      <c r="E46" s="105">
        <v>7</v>
      </c>
      <c r="F46" s="97">
        <v>9.01</v>
      </c>
      <c r="G46" s="105">
        <v>7</v>
      </c>
      <c r="H46" s="97">
        <v>16.579999999999998</v>
      </c>
      <c r="I46" s="105">
        <v>7</v>
      </c>
      <c r="J46" s="97">
        <v>16.39</v>
      </c>
      <c r="K46" s="105">
        <v>7</v>
      </c>
      <c r="L46" s="97">
        <v>22.63</v>
      </c>
      <c r="M46" s="105">
        <v>7</v>
      </c>
      <c r="N46" s="97">
        <v>40.770000000000003</v>
      </c>
      <c r="O46" s="105">
        <v>7</v>
      </c>
      <c r="P46" s="97">
        <v>1.1399999999999999</v>
      </c>
      <c r="Q46" s="105">
        <v>7</v>
      </c>
      <c r="R46" s="97">
        <v>1.79</v>
      </c>
      <c r="S46" s="105">
        <v>7</v>
      </c>
      <c r="T46" s="97">
        <v>3.06</v>
      </c>
      <c r="U46" s="105">
        <v>7</v>
      </c>
      <c r="V46" s="97">
        <v>7.75</v>
      </c>
      <c r="W46" s="105">
        <v>7</v>
      </c>
      <c r="X46" s="97">
        <v>5.29</v>
      </c>
      <c r="Y46" s="105">
        <v>7</v>
      </c>
      <c r="Z46" s="97">
        <v>12.27</v>
      </c>
      <c r="AA46" s="105">
        <v>7</v>
      </c>
      <c r="AB46" s="97">
        <v>11.71</v>
      </c>
      <c r="AC46" s="105">
        <v>7</v>
      </c>
      <c r="AD46" s="97">
        <v>12.53</v>
      </c>
      <c r="AE46" s="105">
        <v>7</v>
      </c>
      <c r="AF46" s="97">
        <v>36.229999999999997</v>
      </c>
      <c r="AG46" s="105">
        <v>7</v>
      </c>
      <c r="AH46" s="107">
        <v>13.45</v>
      </c>
      <c r="AI46" s="105">
        <v>7</v>
      </c>
    </row>
    <row r="47" spans="1:35" x14ac:dyDescent="0.2">
      <c r="A47" s="105">
        <v>6</v>
      </c>
      <c r="B47" s="97">
        <v>12.26</v>
      </c>
      <c r="C47" s="105">
        <v>6</v>
      </c>
      <c r="D47" s="100">
        <v>4.2</v>
      </c>
      <c r="E47" s="105">
        <v>6</v>
      </c>
      <c r="F47" s="97">
        <v>9.14</v>
      </c>
      <c r="G47" s="105">
        <v>6</v>
      </c>
      <c r="H47" s="97">
        <v>16.84</v>
      </c>
      <c r="I47" s="105">
        <v>6</v>
      </c>
      <c r="J47" s="97">
        <v>16.579999999999998</v>
      </c>
      <c r="K47" s="105">
        <v>6</v>
      </c>
      <c r="L47" s="97">
        <v>23.03</v>
      </c>
      <c r="M47" s="105">
        <v>6</v>
      </c>
      <c r="N47" s="97">
        <v>41.44</v>
      </c>
      <c r="O47" s="105">
        <v>6</v>
      </c>
      <c r="P47" s="97">
        <v>1.1200000000000001</v>
      </c>
      <c r="Q47" s="105">
        <v>6</v>
      </c>
      <c r="R47" s="97">
        <v>1.76</v>
      </c>
      <c r="S47" s="105">
        <v>6</v>
      </c>
      <c r="T47" s="97">
        <v>2.96</v>
      </c>
      <c r="U47" s="105">
        <v>6</v>
      </c>
      <c r="V47" s="97">
        <v>7.57</v>
      </c>
      <c r="W47" s="105">
        <v>6</v>
      </c>
      <c r="X47" s="97">
        <v>5.08</v>
      </c>
      <c r="Y47" s="105">
        <v>6</v>
      </c>
      <c r="Z47" s="97">
        <v>11.69</v>
      </c>
      <c r="AA47" s="105">
        <v>6</v>
      </c>
      <c r="AB47" s="97">
        <v>10.92</v>
      </c>
      <c r="AC47" s="105">
        <v>6</v>
      </c>
      <c r="AD47" s="97">
        <v>11.71</v>
      </c>
      <c r="AE47" s="105">
        <v>6</v>
      </c>
      <c r="AF47" s="97">
        <v>36.700000000000003</v>
      </c>
      <c r="AG47" s="105">
        <v>6</v>
      </c>
      <c r="AH47" s="107">
        <v>13.58</v>
      </c>
      <c r="AI47" s="105">
        <v>6</v>
      </c>
    </row>
    <row r="48" spans="1:35" x14ac:dyDescent="0.2">
      <c r="A48" s="105">
        <v>5</v>
      </c>
      <c r="B48" s="97">
        <v>12.49</v>
      </c>
      <c r="C48" s="105">
        <v>5</v>
      </c>
      <c r="D48" s="100">
        <v>4.25</v>
      </c>
      <c r="E48" s="105">
        <v>5</v>
      </c>
      <c r="F48" s="97">
        <v>9.27</v>
      </c>
      <c r="G48" s="105">
        <v>5</v>
      </c>
      <c r="H48" s="97">
        <v>17.09</v>
      </c>
      <c r="I48" s="105">
        <v>5</v>
      </c>
      <c r="J48" s="97">
        <v>16.760000000000002</v>
      </c>
      <c r="K48" s="105">
        <v>5</v>
      </c>
      <c r="L48" s="97">
        <v>23.42</v>
      </c>
      <c r="M48" s="105">
        <v>5</v>
      </c>
      <c r="N48" s="97">
        <v>42.11</v>
      </c>
      <c r="O48" s="105">
        <v>5</v>
      </c>
      <c r="P48" s="97">
        <v>1.1000000000000001</v>
      </c>
      <c r="Q48" s="105">
        <v>5</v>
      </c>
      <c r="R48" s="97">
        <v>1.73</v>
      </c>
      <c r="S48" s="105">
        <v>5</v>
      </c>
      <c r="T48" s="97">
        <v>2.85</v>
      </c>
      <c r="U48" s="105">
        <v>5</v>
      </c>
      <c r="V48" s="97">
        <v>7.4</v>
      </c>
      <c r="W48" s="105">
        <v>5</v>
      </c>
      <c r="X48" s="97">
        <v>4.8600000000000003</v>
      </c>
      <c r="Y48" s="105">
        <v>5</v>
      </c>
      <c r="Z48" s="97">
        <v>11.12</v>
      </c>
      <c r="AA48" s="105">
        <v>5</v>
      </c>
      <c r="AB48" s="97">
        <v>10.14</v>
      </c>
      <c r="AC48" s="105">
        <v>5</v>
      </c>
      <c r="AD48" s="97">
        <v>10.88</v>
      </c>
      <c r="AE48" s="105">
        <v>5</v>
      </c>
      <c r="AF48" s="97">
        <v>37.17</v>
      </c>
      <c r="AG48" s="105">
        <v>5</v>
      </c>
      <c r="AH48" s="107">
        <v>14.1</v>
      </c>
      <c r="AI48" s="105">
        <v>5</v>
      </c>
    </row>
    <row r="49" spans="1:35" x14ac:dyDescent="0.2">
      <c r="A49" s="105">
        <v>4</v>
      </c>
      <c r="B49" s="97">
        <v>12.72</v>
      </c>
      <c r="C49" s="105">
        <v>4</v>
      </c>
      <c r="D49" s="100">
        <v>4.29</v>
      </c>
      <c r="E49" s="105">
        <v>4</v>
      </c>
      <c r="F49" s="97">
        <v>9.41</v>
      </c>
      <c r="G49" s="105">
        <v>4</v>
      </c>
      <c r="H49" s="97">
        <v>17.34</v>
      </c>
      <c r="I49" s="105">
        <v>4</v>
      </c>
      <c r="J49" s="97">
        <v>16.95</v>
      </c>
      <c r="K49" s="105">
        <v>4</v>
      </c>
      <c r="L49" s="97">
        <v>23.82</v>
      </c>
      <c r="M49" s="105">
        <v>4</v>
      </c>
      <c r="N49" s="97">
        <v>42.78</v>
      </c>
      <c r="O49" s="105">
        <v>4</v>
      </c>
      <c r="P49" s="97">
        <v>1.08</v>
      </c>
      <c r="Q49" s="105">
        <v>4</v>
      </c>
      <c r="R49" s="97">
        <v>1.69</v>
      </c>
      <c r="S49" s="105">
        <v>4</v>
      </c>
      <c r="T49" s="97">
        <v>2.75</v>
      </c>
      <c r="U49" s="105">
        <v>4</v>
      </c>
      <c r="V49" s="97">
        <v>7.22</v>
      </c>
      <c r="W49" s="105">
        <v>4</v>
      </c>
      <c r="X49" s="97">
        <v>4.6500000000000004</v>
      </c>
      <c r="Y49" s="105">
        <v>4</v>
      </c>
      <c r="Z49" s="97">
        <v>10.54</v>
      </c>
      <c r="AA49" s="105">
        <v>4</v>
      </c>
      <c r="AB49" s="97">
        <v>9.35</v>
      </c>
      <c r="AC49" s="105">
        <v>4</v>
      </c>
      <c r="AD49" s="97">
        <v>10.06</v>
      </c>
      <c r="AE49" s="105">
        <v>4</v>
      </c>
      <c r="AF49" s="97">
        <v>37.64</v>
      </c>
      <c r="AG49" s="105">
        <v>4</v>
      </c>
      <c r="AH49" s="107">
        <v>14.23</v>
      </c>
      <c r="AI49" s="105">
        <v>4</v>
      </c>
    </row>
    <row r="50" spans="1:35" x14ac:dyDescent="0.2">
      <c r="A50" s="105">
        <v>3</v>
      </c>
      <c r="B50" s="97">
        <v>12.95</v>
      </c>
      <c r="C50" s="105">
        <v>3</v>
      </c>
      <c r="D50" s="100">
        <v>4.33</v>
      </c>
      <c r="E50" s="105">
        <v>3</v>
      </c>
      <c r="F50" s="97">
        <v>9.5399999999999991</v>
      </c>
      <c r="G50" s="105">
        <v>3</v>
      </c>
      <c r="H50" s="97">
        <v>17.59</v>
      </c>
      <c r="I50" s="105">
        <v>3</v>
      </c>
      <c r="J50" s="97">
        <v>17.13</v>
      </c>
      <c r="K50" s="105">
        <v>3</v>
      </c>
      <c r="L50" s="97">
        <v>24.21</v>
      </c>
      <c r="M50" s="105">
        <v>3</v>
      </c>
      <c r="N50" s="97">
        <v>43.46</v>
      </c>
      <c r="O50" s="105">
        <v>3</v>
      </c>
      <c r="P50" s="97">
        <v>1.06</v>
      </c>
      <c r="Q50" s="105">
        <v>3</v>
      </c>
      <c r="R50" s="97">
        <v>1.66</v>
      </c>
      <c r="S50" s="105">
        <v>3</v>
      </c>
      <c r="T50" s="97">
        <v>2.65</v>
      </c>
      <c r="U50" s="105">
        <v>3</v>
      </c>
      <c r="V50" s="97">
        <v>7.05</v>
      </c>
      <c r="W50" s="105">
        <v>3</v>
      </c>
      <c r="X50" s="97">
        <v>4.43</v>
      </c>
      <c r="Y50" s="105">
        <v>3</v>
      </c>
      <c r="Z50" s="97">
        <v>9.9600000000000009</v>
      </c>
      <c r="AA50" s="105">
        <v>3</v>
      </c>
      <c r="AB50" s="97">
        <v>8.57</v>
      </c>
      <c r="AC50" s="105">
        <v>3</v>
      </c>
      <c r="AD50" s="97">
        <v>9.24</v>
      </c>
      <c r="AE50" s="105">
        <v>3</v>
      </c>
      <c r="AF50" s="97">
        <v>38.119999999999997</v>
      </c>
      <c r="AG50" s="105">
        <v>3</v>
      </c>
      <c r="AH50" s="107">
        <v>14.35</v>
      </c>
      <c r="AI50" s="105">
        <v>3</v>
      </c>
    </row>
    <row r="51" spans="1:35" x14ac:dyDescent="0.2">
      <c r="A51" s="105">
        <v>2</v>
      </c>
      <c r="B51" s="97">
        <v>13.17</v>
      </c>
      <c r="C51" s="105">
        <v>2</v>
      </c>
      <c r="D51" s="100">
        <v>4.38</v>
      </c>
      <c r="E51" s="105">
        <v>2</v>
      </c>
      <c r="F51" s="97">
        <v>9.67</v>
      </c>
      <c r="G51" s="105">
        <v>2</v>
      </c>
      <c r="H51" s="97">
        <v>17.850000000000001</v>
      </c>
      <c r="I51" s="105">
        <v>2</v>
      </c>
      <c r="J51" s="97">
        <v>17.32</v>
      </c>
      <c r="K51" s="105">
        <v>2</v>
      </c>
      <c r="L51" s="97">
        <v>24.61</v>
      </c>
      <c r="M51" s="105">
        <v>2</v>
      </c>
      <c r="N51" s="97">
        <v>44.13</v>
      </c>
      <c r="O51" s="105">
        <v>2</v>
      </c>
      <c r="P51" s="97">
        <v>1.04</v>
      </c>
      <c r="Q51" s="105">
        <v>2</v>
      </c>
      <c r="R51" s="97">
        <v>1.63</v>
      </c>
      <c r="S51" s="105">
        <v>2</v>
      </c>
      <c r="T51" s="97">
        <v>2.54</v>
      </c>
      <c r="U51" s="105">
        <v>2</v>
      </c>
      <c r="V51" s="97">
        <v>6.87</v>
      </c>
      <c r="W51" s="105">
        <v>2</v>
      </c>
      <c r="X51" s="97">
        <v>4.22</v>
      </c>
      <c r="Y51" s="105">
        <v>2</v>
      </c>
      <c r="Z51" s="97">
        <v>9.3800000000000008</v>
      </c>
      <c r="AA51" s="105">
        <v>2</v>
      </c>
      <c r="AB51" s="97">
        <v>7.78</v>
      </c>
      <c r="AC51" s="105">
        <v>2</v>
      </c>
      <c r="AD51" s="97">
        <v>8.42</v>
      </c>
      <c r="AE51" s="105">
        <v>2</v>
      </c>
      <c r="AF51" s="97">
        <v>38.590000000000003</v>
      </c>
      <c r="AG51" s="105">
        <v>2</v>
      </c>
      <c r="AH51" s="107">
        <v>14.48</v>
      </c>
      <c r="AI51" s="105">
        <v>2</v>
      </c>
    </row>
    <row r="52" spans="1:35" x14ac:dyDescent="0.2">
      <c r="A52" s="105">
        <v>1</v>
      </c>
      <c r="B52" s="98">
        <v>13.4</v>
      </c>
      <c r="C52" s="104">
        <v>1</v>
      </c>
      <c r="D52" s="101">
        <v>4.42</v>
      </c>
      <c r="E52" s="104">
        <v>1</v>
      </c>
      <c r="F52" s="98">
        <v>9.8000000000000007</v>
      </c>
      <c r="G52" s="104">
        <v>1</v>
      </c>
      <c r="H52" s="98">
        <v>18.100000000000001</v>
      </c>
      <c r="I52" s="104">
        <v>1</v>
      </c>
      <c r="J52" s="98">
        <v>17.5</v>
      </c>
      <c r="K52" s="104">
        <v>1</v>
      </c>
      <c r="L52" s="97">
        <v>25</v>
      </c>
      <c r="M52" s="105">
        <v>1</v>
      </c>
      <c r="N52" s="98">
        <v>44.8</v>
      </c>
      <c r="O52" s="104">
        <v>1</v>
      </c>
      <c r="P52" s="98">
        <v>1.02</v>
      </c>
      <c r="Q52" s="104">
        <v>1</v>
      </c>
      <c r="R52" s="98">
        <v>1.6</v>
      </c>
      <c r="S52" s="104">
        <v>1</v>
      </c>
      <c r="T52" s="98">
        <v>2.44</v>
      </c>
      <c r="U52" s="104">
        <v>1</v>
      </c>
      <c r="V52" s="98">
        <v>6.7</v>
      </c>
      <c r="W52" s="104">
        <v>1</v>
      </c>
      <c r="X52" s="98">
        <v>4</v>
      </c>
      <c r="Y52" s="104">
        <v>1</v>
      </c>
      <c r="Z52" s="98">
        <v>8.8000000000000007</v>
      </c>
      <c r="AA52" s="104">
        <v>1</v>
      </c>
      <c r="AB52" s="98">
        <v>7</v>
      </c>
      <c r="AC52" s="104">
        <v>1</v>
      </c>
      <c r="AD52" s="98">
        <v>7.6</v>
      </c>
      <c r="AE52" s="104">
        <v>1</v>
      </c>
      <c r="AF52" s="98">
        <v>39.06</v>
      </c>
      <c r="AG52" s="105">
        <v>1</v>
      </c>
      <c r="AH52" s="108">
        <v>15</v>
      </c>
      <c r="AI52" s="110">
        <v>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performances</vt:lpstr>
      <vt:lpstr>cotation</vt:lpstr>
      <vt:lpstr>vitesse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GAULLIER</dc:creator>
  <cp:lastModifiedBy>JM GAULLIER</cp:lastModifiedBy>
  <dcterms:created xsi:type="dcterms:W3CDTF">2011-11-22T10:59:40Z</dcterms:created>
  <dcterms:modified xsi:type="dcterms:W3CDTF">2012-10-23T11:50:50Z</dcterms:modified>
</cp:coreProperties>
</file>