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eic\Desktop\CONFLIT MALI CEDEAO\"/>
    </mc:Choice>
  </mc:AlternateContent>
  <xr:revisionPtr revIDLastSave="0" documentId="13_ncr:1_{717CBB44-DE73-471D-8915-EB00FD0F689D}" xr6:coauthVersionLast="47" xr6:coauthVersionMax="47" xr10:uidLastSave="{00000000-0000-0000-0000-000000000000}"/>
  <bookViews>
    <workbookView xWindow="28680" yWindow="-120" windowWidth="29040" windowHeight="15720" activeTab="2" xr2:uid="{00000000-000D-0000-FFFF-FFFF00000000}"/>
  </bookViews>
  <sheets>
    <sheet name="LISTE_PE" sheetId="14" r:id="rId1"/>
    <sheet name="CONTRIBUTEURS" sheetId="17" r:id="rId2"/>
    <sheet name="RECAP_PE" sheetId="19" r:id="rId3"/>
    <sheet name="PARAMETRES" sheetId="16" state="hidden" r:id="rId4"/>
  </sheets>
  <definedNames>
    <definedName name="_xlnm._FilterDatabase" localSheetId="0" hidden="1">LISTE_PE!$A$2:$Q$4</definedName>
    <definedName name="DonnéesExternes_1" localSheetId="2" hidden="1">RECAP_PE!$A$2:$P$4</definedName>
    <definedName name="Fériés">PARAMETRES!$D$5:$D$33</definedName>
    <definedName name="ORIGINE_PE">PARAMETRES!$A$4:$A$40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" i="16" l="1"/>
  <c r="D17" i="16"/>
  <c r="D16" i="16"/>
  <c r="D15" i="16"/>
  <c r="D14" i="16"/>
  <c r="D13" i="16"/>
  <c r="D12" i="16"/>
  <c r="D9" i="16"/>
  <c r="D8" i="16"/>
  <c r="D7" i="16"/>
  <c r="D11" i="16" s="1"/>
  <c r="D6" i="16"/>
  <c r="D5" i="16"/>
  <c r="C17" i="16"/>
  <c r="E8" i="16"/>
  <c r="C5" i="16"/>
  <c r="D3" i="14"/>
  <c r="D10" i="16" l="1"/>
  <c r="F8" i="16" l="1"/>
  <c r="D4" i="14"/>
  <c r="F7" i="1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D7" authorId="0" shapeId="0" xr:uid="{00000000-0006-0000-0400-000001000000}">
      <text>
        <r>
          <rPr>
            <sz val="9"/>
            <color indexed="81"/>
            <rFont val="Tahoma"/>
            <family val="2"/>
          </rPr>
          <t xml:space="preserve">fonctionne pour TOUTES les années entre </t>
        </r>
        <r>
          <rPr>
            <b/>
            <sz val="9"/>
            <color indexed="81"/>
            <rFont val="Tahoma"/>
            <family val="2"/>
          </rPr>
          <t>1900-2203</t>
        </r>
        <r>
          <rPr>
            <sz val="9"/>
            <color indexed="81"/>
            <rFont val="Tahoma"/>
            <family val="2"/>
          </rPr>
          <t>, 
compatible avec les deux calendriers (1900/1904).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RECAP_PE_CONTRIB" description="Connexion à la requête « RECAP_PE_CONTRIB » dans le classeur." type="5" refreshedVersion="7" background="1" saveData="1">
    <dbPr connection="Provider=Microsoft.Mashup.OleDb.1;Data Source=$Workbook$;Location=RECAP_PE_CONTRIB;Extended Properties=&quot;&quot;" command="SELECT * FROM [RECAP_PE_CONTRIB]"/>
  </connection>
  <connection id="2" xr16:uid="{00000000-0015-0000-FFFF-FFFF01000000}" keepAlive="1" name="Requête - TAB_CONTRIBUTEUR" description="Connexion à la requête « TAB_CONTRIBUTEUR » dans le classeur." type="5" refreshedVersion="0" background="1">
    <dbPr connection="Provider=Microsoft.Mashup.OleDb.1;Data Source=$Workbook$;Location=TAB_CONTRIBUTEUR;Extended Properties=&quot;&quot;" command="SELECT * FROM [TAB_CONTRIBUTEUR]"/>
  </connection>
  <connection id="3" xr16:uid="{00000000-0015-0000-FFFF-FFFF02000000}" keepAlive="1" name="Requête - TAB_PE" description="Connexion à la requête « TAB_PE » dans le classeur." type="5" refreshedVersion="0" background="1">
    <dbPr connection="Provider=Microsoft.Mashup.OleDb.1;Data Source=$Workbook$;Location=TAB_PE;Extended Properties=&quot;&quot;" command="SELECT * FROM [TAB_PE]"/>
  </connection>
</connections>
</file>

<file path=xl/sharedStrings.xml><?xml version="1.0" encoding="utf-8"?>
<sst xmlns="http://schemas.openxmlformats.org/spreadsheetml/2006/main" count="98" uniqueCount="67">
  <si>
    <t>Numéro</t>
  </si>
  <si>
    <t>Date de Réception</t>
  </si>
  <si>
    <t>Origine de la Demande</t>
  </si>
  <si>
    <t>Objet</t>
  </si>
  <si>
    <t>Délai de réponse</t>
  </si>
  <si>
    <t>Date limite externe de Réponse</t>
  </si>
  <si>
    <t>Date limite interne de Réponse</t>
  </si>
  <si>
    <t>Date de Réponse des experts</t>
  </si>
  <si>
    <t>Outcome</t>
  </si>
  <si>
    <t>Validation hiérarchique</t>
  </si>
  <si>
    <t>Clôture</t>
  </si>
  <si>
    <t>Date de relance</t>
  </si>
  <si>
    <t>Destinataire demande</t>
  </si>
  <si>
    <t>ID_SUJET</t>
  </si>
  <si>
    <t>LISTE DES PARAMETRES UTILISES DANS LE CLASSEUR</t>
  </si>
  <si>
    <t>Origine PE</t>
  </si>
  <si>
    <t>AUTRES</t>
  </si>
  <si>
    <t>Accès réponse 
à la PE</t>
  </si>
  <si>
    <t>Accès Outcome 
de la PE</t>
  </si>
  <si>
    <t>Commentaires</t>
  </si>
  <si>
    <t xml:space="preserve">Thèmes </t>
  </si>
  <si>
    <t>Sous-thèmes</t>
  </si>
  <si>
    <t>Contributeurs principaux</t>
  </si>
  <si>
    <t>Contributeurs auxiliaires</t>
  </si>
  <si>
    <t>Chefs de services en CC</t>
  </si>
  <si>
    <t>Direction associée</t>
  </si>
  <si>
    <t>S0001</t>
  </si>
  <si>
    <t>S0002</t>
  </si>
  <si>
    <t>TAB_CONTRIBUTEUR.Sous-thèmes</t>
  </si>
  <si>
    <t>TAB_CONTRIBUTEUR.Contributeurs principaux</t>
  </si>
  <si>
    <t>TAB_CONTRIBUTEUR.Contributeurs auxiliaires</t>
  </si>
  <si>
    <t>TAB_CONTRIBUTEUR.Chefs de services en CC</t>
  </si>
  <si>
    <t>Date précédente
limite interne</t>
  </si>
  <si>
    <t>Année</t>
  </si>
  <si>
    <t>Jour de l'an</t>
  </si>
  <si>
    <t>Lundi de Pâques</t>
  </si>
  <si>
    <t>Fête du travail</t>
  </si>
  <si>
    <t>Victoire 45</t>
  </si>
  <si>
    <t>Ascension</t>
  </si>
  <si>
    <t>Lundi de Pentecôte</t>
  </si>
  <si>
    <t>Fête nationale</t>
  </si>
  <si>
    <t>Assomption</t>
  </si>
  <si>
    <t>Toussaint</t>
  </si>
  <si>
    <t>Armistice 14-18</t>
  </si>
  <si>
    <t>Noël</t>
  </si>
  <si>
    <t>Ponts, fériés locaux</t>
  </si>
  <si>
    <t>et jours chômés</t>
  </si>
  <si>
    <t>Gestion des jours fériés dans l'année</t>
  </si>
  <si>
    <t>Accès réponse exterieur</t>
  </si>
  <si>
    <t>Heure DL
Externe</t>
  </si>
  <si>
    <t>ID SUJET</t>
  </si>
  <si>
    <t>TAB_CONTRIBUTEUR.ID SUJET</t>
  </si>
  <si>
    <t>Date Envoi PE</t>
  </si>
  <si>
    <t>NUM0201</t>
  </si>
  <si>
    <t>NUM0202</t>
  </si>
  <si>
    <t>Test d'objet particulier</t>
  </si>
  <si>
    <t>A approuver par la Direction</t>
  </si>
  <si>
    <t>Risque</t>
  </si>
  <si>
    <t>problème</t>
  </si>
  <si>
    <t>TLACRRR</t>
  </si>
  <si>
    <t>RTSITSGL</t>
  </si>
  <si>
    <t>LIONEL</t>
  </si>
  <si>
    <t>KILIAN</t>
  </si>
  <si>
    <t>NEYMAR</t>
  </si>
  <si>
    <t>DI MARIA</t>
  </si>
  <si>
    <t>LEONARDO</t>
  </si>
  <si>
    <t>LEONARDO 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</si>
</sst>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\ mmmm\ yyyy"/>
    <numFmt numFmtId="165" formatCode="ddd\ dd\ mmmm"/>
    <numFmt numFmtId="166" formatCode="ddd\ dd\ mmmm;;"/>
    <numFmt numFmtId="167" formatCode="h:mm;@"/>
  </numFmts>
  <fonts count="3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CC"/>
      <name val="Calibri"/>
      <family val="2"/>
      <scheme val="minor"/>
    </font>
    <font>
      <b/>
      <sz val="10.5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i/>
      <sz val="8"/>
      <name val="Arial"/>
      <family val="2"/>
    </font>
    <font>
      <i/>
      <sz val="10"/>
      <color indexed="22"/>
      <name val="Arial"/>
      <family val="2"/>
    </font>
    <font>
      <sz val="10"/>
      <color indexed="12"/>
      <name val="Arial"/>
      <family val="2"/>
    </font>
    <font>
      <i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 tint="-0.14999847407452621"/>
      <name val="Arial"/>
      <family val="2"/>
    </font>
    <font>
      <sz val="10"/>
      <color rgb="FFFF0000"/>
      <name val="Arial"/>
      <family val="2"/>
    </font>
    <font>
      <b/>
      <sz val="10.5"/>
      <color theme="0" tint="-0.249977111117893"/>
      <name val="Calibri"/>
      <family val="2"/>
      <scheme val="minor"/>
    </font>
    <font>
      <sz val="10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8"/>
      <color rgb="FF000000"/>
      <name val="Tahoma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3366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lightGray">
        <fgColor indexed="45"/>
      </patternFill>
    </fill>
    <fill>
      <patternFill patternType="lightGray">
        <fgColor indexed="45"/>
        <bgColor theme="4" tint="0.79998168889431442"/>
      </patternFill>
    </fill>
    <fill>
      <patternFill patternType="lightGray">
        <fgColor indexed="27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20">
    <border>
      <left/>
      <right/>
      <top/>
      <bottom/>
      <diagonal/>
    </border>
    <border>
      <left style="thin">
        <color theme="3" tint="0.39994506668294322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theme="3" tint="0.39994506668294322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3" tint="0.39994506668294322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theme="3" tint="0.39994506668294322"/>
      </right>
      <top/>
      <bottom style="thin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thin">
        <color indexed="64"/>
      </bottom>
      <diagonal/>
    </border>
    <border>
      <left style="medium">
        <color indexed="12"/>
      </left>
      <right style="medium">
        <color indexed="12"/>
      </right>
      <top style="thin">
        <color indexed="64"/>
      </top>
      <bottom style="medium">
        <color indexed="1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/>
      <bottom style="thin">
        <color theme="0" tint="-0.499984740745262"/>
      </bottom>
      <diagonal/>
    </border>
    <border>
      <left style="thin">
        <color theme="0"/>
      </left>
      <right style="thin">
        <color theme="0"/>
      </right>
      <top/>
      <bottom style="thin">
        <color theme="0" tint="-0.499984740745262"/>
      </bottom>
      <diagonal/>
    </border>
    <border>
      <left style="thin">
        <color theme="0"/>
      </left>
      <right/>
      <top/>
      <bottom style="thin">
        <color theme="0" tint="-0.499984740745262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4" fillId="0" borderId="0"/>
  </cellStyleXfs>
  <cellXfs count="79">
    <xf numFmtId="0" fontId="0" fillId="0" borderId="0" xfId="0"/>
    <xf numFmtId="0" fontId="5" fillId="0" borderId="0" xfId="0" applyFont="1"/>
    <xf numFmtId="0" fontId="4" fillId="2" borderId="0" xfId="0" applyFont="1" applyFill="1"/>
    <xf numFmtId="0" fontId="0" fillId="0" borderId="0" xfId="0" applyFont="1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9" fillId="0" borderId="0" xfId="0" applyFont="1"/>
    <xf numFmtId="14" fontId="2" fillId="0" borderId="2" xfId="0" applyNumberFormat="1" applyFont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left" vertical="center" wrapText="1"/>
    </xf>
    <xf numFmtId="0" fontId="3" fillId="0" borderId="2" xfId="1" applyFont="1" applyBorder="1" applyAlignment="1">
      <alignment horizontal="left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" fillId="0" borderId="2" xfId="1" applyFill="1" applyBorder="1" applyAlignment="1">
      <alignment horizontal="center" vertical="center" wrapText="1"/>
    </xf>
    <xf numFmtId="0" fontId="1" fillId="0" borderId="3" xfId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14" fontId="8" fillId="3" borderId="7" xfId="0" applyNumberFormat="1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0" fillId="4" borderId="0" xfId="0" applyFont="1" applyFill="1"/>
    <xf numFmtId="0" fontId="7" fillId="4" borderId="0" xfId="1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/>
    </xf>
    <xf numFmtId="14" fontId="7" fillId="4" borderId="0" xfId="1" applyNumberFormat="1" applyFont="1" applyFill="1" applyBorder="1" applyAlignment="1">
      <alignment horizontal="left" vertical="center" wrapText="1"/>
    </xf>
    <xf numFmtId="0" fontId="6" fillId="4" borderId="0" xfId="1" applyFont="1" applyFill="1" applyBorder="1" applyAlignment="1">
      <alignment horizontal="left" vertical="center" wrapText="1"/>
    </xf>
    <xf numFmtId="0" fontId="6" fillId="4" borderId="0" xfId="0" applyFont="1" applyFill="1" applyBorder="1" applyAlignment="1">
      <alignment horizontal="left" vertical="center" wrapText="1"/>
    </xf>
    <xf numFmtId="0" fontId="0" fillId="4" borderId="0" xfId="0" applyFill="1"/>
    <xf numFmtId="0" fontId="15" fillId="0" borderId="4" xfId="2" applyFont="1" applyBorder="1" applyAlignment="1">
      <alignment horizontal="center" vertical="center"/>
    </xf>
    <xf numFmtId="0" fontId="16" fillId="5" borderId="5" xfId="2" applyFont="1" applyFill="1" applyBorder="1" applyAlignment="1">
      <alignment horizontal="center" vertical="center"/>
    </xf>
    <xf numFmtId="0" fontId="14" fillId="0" borderId="0" xfId="2"/>
    <xf numFmtId="0" fontId="17" fillId="6" borderId="9" xfId="2" applyFont="1" applyFill="1" applyBorder="1"/>
    <xf numFmtId="0" fontId="18" fillId="0" borderId="0" xfId="2" applyFont="1" applyAlignment="1">
      <alignment horizontal="center"/>
    </xf>
    <xf numFmtId="0" fontId="14" fillId="0" borderId="9" xfId="2" applyBorder="1"/>
    <xf numFmtId="0" fontId="19" fillId="0" borderId="0" xfId="2" applyFont="1" applyAlignment="1">
      <alignment horizontal="right"/>
    </xf>
    <xf numFmtId="0" fontId="14" fillId="0" borderId="4" xfId="2" applyBorder="1" applyAlignment="1">
      <alignment horizontal="center"/>
    </xf>
    <xf numFmtId="0" fontId="14" fillId="7" borderId="9" xfId="2" applyFill="1" applyBorder="1"/>
    <xf numFmtId="16" fontId="14" fillId="0" borderId="9" xfId="2" applyNumberFormat="1" applyBorder="1"/>
    <xf numFmtId="164" fontId="17" fillId="4" borderId="10" xfId="2" applyNumberFormat="1" applyFont="1" applyFill="1" applyBorder="1" applyAlignment="1">
      <alignment horizontal="center"/>
    </xf>
    <xf numFmtId="165" fontId="14" fillId="4" borderId="10" xfId="2" applyNumberFormat="1" applyFill="1" applyBorder="1" applyAlignment="1">
      <alignment horizontal="center"/>
    </xf>
    <xf numFmtId="166" fontId="14" fillId="8" borderId="10" xfId="2" applyNumberFormat="1" applyFill="1" applyBorder="1" applyAlignment="1">
      <alignment horizontal="center"/>
    </xf>
    <xf numFmtId="165" fontId="14" fillId="9" borderId="10" xfId="2" applyNumberFormat="1" applyFill="1" applyBorder="1" applyAlignment="1">
      <alignment horizontal="center"/>
    </xf>
    <xf numFmtId="165" fontId="14" fillId="9" borderId="11" xfId="2" applyNumberFormat="1" applyFill="1" applyBorder="1" applyAlignment="1">
      <alignment horizontal="center"/>
    </xf>
    <xf numFmtId="0" fontId="20" fillId="0" borderId="9" xfId="2" applyFont="1" applyFill="1" applyBorder="1"/>
    <xf numFmtId="0" fontId="24" fillId="0" borderId="0" xfId="2" applyFont="1"/>
    <xf numFmtId="14" fontId="25" fillId="3" borderId="7" xfId="0" applyNumberFormat="1" applyFont="1" applyFill="1" applyBorder="1" applyAlignment="1">
      <alignment horizontal="center" vertical="center" wrapText="1"/>
    </xf>
    <xf numFmtId="14" fontId="26" fillId="0" borderId="2" xfId="0" applyNumberFormat="1" applyFont="1" applyFill="1" applyBorder="1" applyAlignment="1">
      <alignment horizontal="center" vertical="center" wrapText="1"/>
    </xf>
    <xf numFmtId="0" fontId="27" fillId="0" borderId="0" xfId="0" applyFont="1"/>
    <xf numFmtId="0" fontId="23" fillId="0" borderId="0" xfId="2" applyFont="1" applyAlignment="1">
      <alignment horizontal="right"/>
    </xf>
    <xf numFmtId="0" fontId="23" fillId="0" borderId="4" xfId="2" applyFont="1" applyBorder="1" applyAlignment="1">
      <alignment horizontal="center"/>
    </xf>
    <xf numFmtId="0" fontId="11" fillId="0" borderId="12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0" fillId="10" borderId="13" xfId="0" applyFont="1" applyFill="1" applyBorder="1" applyAlignment="1">
      <alignment horizontal="left" vertical="center" wrapText="1"/>
    </xf>
    <xf numFmtId="0" fontId="13" fillId="0" borderId="14" xfId="0" applyFont="1" applyFill="1" applyBorder="1" applyAlignment="1">
      <alignment horizontal="center" vertical="center"/>
    </xf>
    <xf numFmtId="0" fontId="13" fillId="11" borderId="15" xfId="0" applyFont="1" applyFill="1" applyBorder="1" applyAlignment="1">
      <alignment horizontal="center" vertical="center" wrapText="1"/>
    </xf>
    <xf numFmtId="0" fontId="13" fillId="11" borderId="16" xfId="0" applyFont="1" applyFill="1" applyBorder="1" applyAlignment="1">
      <alignment horizontal="center" vertical="center" wrapText="1"/>
    </xf>
    <xf numFmtId="0" fontId="13" fillId="11" borderId="17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1" fillId="0" borderId="19" xfId="1" applyFill="1" applyBorder="1" applyAlignment="1">
      <alignment horizontal="center" vertical="center" wrapText="1"/>
    </xf>
    <xf numFmtId="167" fontId="2" fillId="0" borderId="2" xfId="0" applyNumberFormat="1" applyFont="1" applyFill="1" applyBorder="1" applyAlignment="1">
      <alignment horizontal="center" vertical="center" wrapText="1"/>
    </xf>
    <xf numFmtId="14" fontId="29" fillId="0" borderId="0" xfId="0" applyNumberFormat="1" applyFont="1" applyFill="1" applyAlignment="1">
      <alignment horizontal="center" vertical="center" wrapText="1"/>
    </xf>
    <xf numFmtId="0" fontId="31" fillId="0" borderId="1" xfId="1" applyFont="1" applyFill="1" applyBorder="1" applyAlignment="1">
      <alignment horizontal="left" vertical="center" wrapText="1"/>
    </xf>
    <xf numFmtId="0" fontId="31" fillId="0" borderId="0" xfId="1" applyNumberFormat="1" applyFont="1" applyAlignment="1">
      <alignment vertical="center" wrapText="1"/>
    </xf>
    <xf numFmtId="0" fontId="31" fillId="0" borderId="0" xfId="0" applyNumberFormat="1" applyFont="1" applyAlignment="1">
      <alignment vertical="center" wrapText="1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59"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font>
        <u val="none"/>
        <color theme="10"/>
      </font>
      <numFmt numFmtId="0" formatCode="General"/>
      <alignment horizontal="general" vertical="center" textRotation="0" wrapText="1" indent="0" justifyLastLine="0" shrinkToFit="0" readingOrder="0"/>
    </dxf>
    <dxf>
      <font>
        <b/>
        <i val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theme="10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</border>
    </dxf>
    <dxf>
      <alignment horizontal="general" vertical="center" textRotation="0" wrapText="1" indent="0" justifyLastLine="0" shrinkToFit="0" readingOrder="0"/>
    </dxf>
    <dxf>
      <fill>
        <patternFill patternType="solid">
          <fgColor indexed="64"/>
          <bgColor rgb="FF336699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 style="thin">
          <color theme="0" tint="-0.499984740745262"/>
        </vertical>
        <horizontal style="thin">
          <color theme="0" tint="-0.499984740745262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>
        <top style="thin">
          <color theme="0" tint="-0.499984740745262"/>
        </top>
      </border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1" tint="0.499984740745262"/>
        </patternFill>
      </fill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theme="3" tint="0.39994506668294322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theme="3" tint="0.39994506668294322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/>
        <top style="thin">
          <color rgb="FF0070C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h:mm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249977111117893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theme="3" tint="0.39994506668294322"/>
        </bottom>
        <vertical/>
        <horizontal/>
      </border>
    </dxf>
    <dxf>
      <border outline="0">
        <top style="thin">
          <color theme="3" tint="0.39994506668294322"/>
        </top>
        <bottom style="thin">
          <color theme="3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70C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DCCCB"/>
      <color rgb="FFFFCDCD"/>
      <color rgb="FFFFB7B7"/>
      <color rgb="FFFF9999"/>
      <color rgb="FF336699"/>
      <color rgb="FF0000CC"/>
      <color rgb="FF9494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E$5" lockText="1" noThreeD="1"/>
</file>

<file path=xl/ctrlProps/ctrlProp2.xml><?xml version="1.0" encoding="utf-8"?>
<formControlPr xmlns="http://schemas.microsoft.com/office/spreadsheetml/2009/9/main" objectType="Spin" dx="16" fmlaLink="$D$4" max="2999" min="1900" page="10" val="202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31750</xdr:colOff>
          <xdr:row>2</xdr:row>
          <xdr:rowOff>31750</xdr:rowOff>
        </xdr:from>
        <xdr:to>
          <xdr:col>4</xdr:col>
          <xdr:colOff>1250950</xdr:colOff>
          <xdr:row>3</xdr:row>
          <xdr:rowOff>165100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4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blipFill dpi="0" rotWithShape="0">
              <a:blip xmlns:r="http://schemas.openxmlformats.org/officeDocument/2006/relationships" r:embed="rId1"/>
              <a:srcRect/>
              <a:tile tx="0" ty="0" sx="100000" sy="100000" flip="none" algn="tl"/>
            </a:blipFill>
            <a:ln w="12700">
              <a:solidFill>
                <a:srgbClr val="FF0000" mc:Ignorable="a14" a14:legacySpreadsheetColorIndex="10"/>
              </a:solidFill>
              <a:miter lim="800000"/>
              <a:headEnd/>
              <a:tailEnd/>
            </a:ln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 travaillé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475615</xdr:colOff>
      <xdr:row>34</xdr:row>
      <xdr:rowOff>106680</xdr:rowOff>
    </xdr:from>
    <xdr:to>
      <xdr:col>4</xdr:col>
      <xdr:colOff>30481</xdr:colOff>
      <xdr:row>36</xdr:row>
      <xdr:rowOff>99060</xdr:rowOff>
    </xdr:to>
    <xdr:sp macro="" textlink="">
      <xdr:nvSpPr>
        <xdr:cNvPr id="4" name="AutoShape 4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/>
        </xdr:cNvSpPr>
      </xdr:nvSpPr>
      <xdr:spPr bwMode="auto">
        <a:xfrm>
          <a:off x="3645535" y="6377940"/>
          <a:ext cx="903606" cy="358140"/>
        </a:xfrm>
        <a:prstGeom prst="borderCallout1">
          <a:avLst>
            <a:gd name="adj1" fmla="val 63157"/>
            <a:gd name="adj2" fmla="val -5676"/>
            <a:gd name="adj3" fmla="val -84208"/>
            <a:gd name="adj4" fmla="val -48935"/>
          </a:avLst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15875">
          <a:solidFill>
            <a:srgbClr xmlns:mc="http://schemas.openxmlformats.org/markup-compatibility/2006" xmlns:a14="http://schemas.microsoft.com/office/drawing/2010/main" val="0000FF" mc:Ignorable="a14" a14:legacySpreadsheetColorIndex="12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'Fériés'</a:t>
          </a:r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1136650</xdr:colOff>
          <xdr:row>2</xdr:row>
          <xdr:rowOff>12700</xdr:rowOff>
        </xdr:from>
        <xdr:to>
          <xdr:col>3</xdr:col>
          <xdr:colOff>1327150</xdr:colOff>
          <xdr:row>4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4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200-000000000000}" autoFormatId="0" applyNumberFormats="0" applyBorderFormats="0" applyFontFormats="1" applyPatternFormats="1" applyAlignmentFormats="0" applyWidthHeightFormats="0">
  <queryTableRefresh preserveSortFilterLayout="0" nextId="17">
    <queryTableFields count="16">
      <queryTableField id="1" name="Numéro" tableColumnId="65"/>
      <queryTableField id="2" name="Date de Réception" tableColumnId="66"/>
      <queryTableField id="3" name="Date limite interne de Réponse" tableColumnId="67"/>
      <queryTableField id="4" name="Date limite externe de Réponse" tableColumnId="68"/>
      <queryTableField id="5" name="Origine de la Demande" tableColumnId="69"/>
      <queryTableField id="6" name="Objet" tableColumnId="70"/>
      <queryTableField id="7" name="Date de Réponse des experts" tableColumnId="71"/>
      <queryTableField id="8" name="Validation hiérarchique" tableColumnId="72"/>
      <queryTableField id="9" name="ID_SUJET" tableColumnId="73"/>
      <queryTableField id="10" name="Accès réponse exterieur" tableColumnId="74"/>
      <queryTableField id="11" name="Date Envoi PE" tableColumnId="75"/>
      <queryTableField id="12" name="TAB_CONTRIBUTEUR.Sous-thèmes" tableColumnId="76"/>
      <queryTableField id="13" name="TAB_CONTRIBUTEUR.Contributeurs principaux" tableColumnId="77"/>
      <queryTableField id="14" name="TAB_CONTRIBUTEUR.Contributeurs auxiliaires" tableColumnId="78"/>
      <queryTableField id="15" name="TAB_CONTRIBUTEUR.Chefs de services en CC" tableColumnId="79"/>
      <queryTableField id="16" name="TAB_CONTRIBUTEUR.ID SUJET" tableColumnId="8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_PE" displayName="TAB_PE" ref="A2:U4" totalsRowShown="0" headerRowDxfId="58" dataDxfId="56" headerRowBorderDxfId="57" tableBorderDxfId="55">
  <autoFilter ref="A2:U4" xr:uid="{00000000-0009-0000-0100-000003000000}"/>
  <tableColumns count="21">
    <tableColumn id="1" xr3:uid="{00000000-0010-0000-0000-000001000000}" name="Numéro" dataDxfId="20" dataCellStyle="Lien hypertexte"/>
    <tableColumn id="2" xr3:uid="{00000000-0010-0000-0000-000002000000}" name="Date de Réception" dataDxfId="21" dataCellStyle="Lien hypertexte"/>
    <tableColumn id="3" xr3:uid="{00000000-0010-0000-0000-000003000000}" name="Date limite interne de Réponse" dataDxfId="54" dataCellStyle="Lien hypertexte"/>
    <tableColumn id="18" xr3:uid="{00000000-0010-0000-0000-000012000000}" name="Date précédente_x000a_limite interne" dataDxfId="53" dataCellStyle="Lien hypertexte">
      <calculatedColumnFormula>WORKDAY(TAB_PE[[#This Row],[Date limite interne de Réponse]],-1,Fériés)</calculatedColumnFormula>
    </tableColumn>
    <tableColumn id="4" xr3:uid="{00000000-0010-0000-0000-000004000000}" name="Date limite externe de Réponse" dataDxfId="52" dataCellStyle="Lien hypertexte"/>
    <tableColumn id="20" xr3:uid="{00000000-0010-0000-0000-000014000000}" name="Heure DL_x000a_Externe" dataDxfId="51" dataCellStyle="Lien hypertexte"/>
    <tableColumn id="5" xr3:uid="{00000000-0010-0000-0000-000005000000}" name="Origine de la Demande" dataDxfId="50" dataCellStyle="Lien hypertexte"/>
    <tableColumn id="6" xr3:uid="{00000000-0010-0000-0000-000006000000}" name="Objet" dataDxfId="49" dataCellStyle="Lien hypertexte"/>
    <tableColumn id="7" xr3:uid="{00000000-0010-0000-0000-000007000000}" name="Date de relance" dataDxfId="48" dataCellStyle="Lien hypertexte"/>
    <tableColumn id="8" xr3:uid="{00000000-0010-0000-0000-000008000000}" name="Date de Réponse des experts" dataDxfId="47"/>
    <tableColumn id="9" xr3:uid="{00000000-0010-0000-0000-000009000000}" name="Validation hiérarchique" dataDxfId="46"/>
    <tableColumn id="10" xr3:uid="{00000000-0010-0000-0000-00000A000000}" name="Clôture" dataDxfId="45"/>
    <tableColumn id="11" xr3:uid="{00000000-0010-0000-0000-00000B000000}" name="Outcome" dataDxfId="44"/>
    <tableColumn id="12" xr3:uid="{00000000-0010-0000-0000-00000C000000}" name="Délai de réponse" dataDxfId="43"/>
    <tableColumn id="13" xr3:uid="{00000000-0010-0000-0000-00000D000000}" name="Destinataire demande" dataDxfId="42"/>
    <tableColumn id="14" xr3:uid="{00000000-0010-0000-0000-00000E000000}" name="ID_SUJET" dataDxfId="41"/>
    <tableColumn id="15" xr3:uid="{00000000-0010-0000-0000-00000F000000}" name="Accès réponse _x000a_à la PE" dataDxfId="40"/>
    <tableColumn id="19" xr3:uid="{00000000-0010-0000-0000-000013000000}" name="Accès réponse exterieur" dataDxfId="39"/>
    <tableColumn id="16" xr3:uid="{00000000-0010-0000-0000-000010000000}" name="Accès Outcome _x000a_de la PE" dataDxfId="38"/>
    <tableColumn id="17" xr3:uid="{00000000-0010-0000-0000-000011000000}" name="Commentaires" dataDxfId="37"/>
    <tableColumn id="21" xr3:uid="{00000000-0010-0000-0000-000015000000}" name="Date Envoi PE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_CONTRIBUTEUR" displayName="TAB_CONTRIBUTEUR" ref="A1:G3" totalsRowShown="0" headerRowDxfId="35" dataDxfId="33" headerRowBorderDxfId="34" tableBorderDxfId="32" totalsRowBorderDxfId="31">
  <tableColumns count="7">
    <tableColumn id="1" xr3:uid="{00000000-0010-0000-0100-000001000000}" name="Thèmes " dataDxfId="30"/>
    <tableColumn id="2" xr3:uid="{00000000-0010-0000-0100-000002000000}" name="Sous-thèmes" dataDxfId="29"/>
    <tableColumn id="3" xr3:uid="{00000000-0010-0000-0100-000003000000}" name="Contributeurs principaux" dataDxfId="28"/>
    <tableColumn id="4" xr3:uid="{00000000-0010-0000-0100-000004000000}" name="Contributeurs auxiliaires" dataDxfId="27"/>
    <tableColumn id="5" xr3:uid="{00000000-0010-0000-0100-000005000000}" name="Chefs de services en CC" dataDxfId="26"/>
    <tableColumn id="6" xr3:uid="{00000000-0010-0000-0100-000006000000}" name="Direction associée" dataDxfId="25"/>
    <tableColumn id="7" xr3:uid="{00000000-0010-0000-0100-000007000000}" name="ID SUJET" dataDxfId="24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RECAP_PE_CONTRIB" displayName="RECAP_PE_CONTRIB" ref="A2:P4" tableType="queryTable" totalsRowShown="0" headerRowDxfId="23" dataDxfId="22">
  <autoFilter ref="A2:P4" xr:uid="{00000000-000C-0000-FFFF-FFFF02000000}"/>
  <tableColumns count="16">
    <tableColumn id="65" xr3:uid="{1720B174-D41E-406C-A15C-2A48A33B06C2}" uniqueName="65" name="Numéro" queryTableFieldId="1" dataDxfId="15" dataCellStyle="Lien hypertexte"/>
    <tableColumn id="66" xr3:uid="{8B40C455-9D18-4C85-B9CC-F3C77C45B39D}" uniqueName="66" name="Date de Réception" queryTableFieldId="2" dataDxfId="14"/>
    <tableColumn id="67" xr3:uid="{F62A64B7-6E25-4E01-BFA2-F3C107B00030}" uniqueName="67" name="Date limite interne de Réponse" queryTableFieldId="3" dataDxfId="13"/>
    <tableColumn id="68" xr3:uid="{3E8C33D8-A14C-4BD6-870C-3FEC06EA6173}" uniqueName="68" name="Date limite externe de Réponse" queryTableFieldId="4" dataDxfId="12"/>
    <tableColumn id="69" xr3:uid="{4E2C6472-44DD-4F7D-B325-3F6BDE119FFB}" uniqueName="69" name="Origine de la Demande" queryTableFieldId="5" dataDxfId="11"/>
    <tableColumn id="70" xr3:uid="{53D04AEA-7064-4782-BC79-F94153C07839}" uniqueName="70" name="Objet" queryTableFieldId="6" dataDxfId="10"/>
    <tableColumn id="71" xr3:uid="{ACD3D370-6AA7-4F2E-9797-6F8CA96A6C17}" uniqueName="71" name="Date de Réponse des experts" queryTableFieldId="7" dataDxfId="9"/>
    <tableColumn id="72" xr3:uid="{8DB0E9C1-D48B-4C5A-A6F1-4B393A964980}" uniqueName="72" name="Validation hiérarchique" queryTableFieldId="8" dataDxfId="8"/>
    <tableColumn id="73" xr3:uid="{62B9A51D-EC49-40DC-AA87-9374FCA5DA4B}" uniqueName="73" name="ID_SUJET" queryTableFieldId="9" dataDxfId="7"/>
    <tableColumn id="74" xr3:uid="{C8767400-6B38-492A-8D3F-BEBE4E92CA86}" uniqueName="74" name="Accès réponse exterieur" queryTableFieldId="10" dataDxfId="6"/>
    <tableColumn id="75" xr3:uid="{027340F7-D1D8-49C4-9F43-F7AE543F4908}" uniqueName="75" name="Date Envoi PE" queryTableFieldId="11" dataDxfId="5"/>
    <tableColumn id="76" xr3:uid="{242FC439-0B12-4250-A584-15B58C2719B2}" uniqueName="76" name="TAB_CONTRIBUTEUR.Sous-thèmes" queryTableFieldId="12" dataDxfId="4"/>
    <tableColumn id="77" xr3:uid="{E153B510-BFE0-4984-8FD5-C488568D4B76}" uniqueName="77" name="TAB_CONTRIBUTEUR.Contributeurs principaux" queryTableFieldId="13" dataDxfId="3"/>
    <tableColumn id="78" xr3:uid="{F9F391CB-2AFE-4817-B057-E51CBEA9DE4E}" uniqueName="78" name="TAB_CONTRIBUTEUR.Contributeurs auxiliaires" queryTableFieldId="14" dataDxfId="2"/>
    <tableColumn id="79" xr3:uid="{DFA9B897-99A6-4322-A94A-489EAF75F87B}" uniqueName="79" name="TAB_CONTRIBUTEUR.Chefs de services en CC" queryTableFieldId="15" dataDxfId="1"/>
    <tableColumn id="80" xr3:uid="{A759CCFB-F384-4E2B-9908-6BAF3D33DB77}" uniqueName="80" name="TAB_CONTRIBUTEUR.ID SUJET" queryTableFieldId="16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lstPE"/>
  <dimension ref="A1:U4"/>
  <sheetViews>
    <sheetView showGridLines="0" workbookViewId="0">
      <pane ySplit="2" topLeftCell="A3" activePane="bottomLeft" state="frozen"/>
      <selection pane="bottomLeft" activeCell="C12" sqref="C12"/>
    </sheetView>
  </sheetViews>
  <sheetFormatPr baseColWidth="10" defaultRowHeight="14.5" x14ac:dyDescent="0.35"/>
  <cols>
    <col min="1" max="1" width="14.453125" style="5" bestFit="1" customWidth="1"/>
    <col min="2" max="2" width="18.453125" customWidth="1"/>
    <col min="3" max="3" width="17.453125" customWidth="1"/>
    <col min="4" max="4" width="10.81640625" style="61" customWidth="1"/>
    <col min="5" max="5" width="17.453125" customWidth="1"/>
    <col min="6" max="6" width="10" customWidth="1"/>
    <col min="7" max="7" width="16.453125" style="4" customWidth="1"/>
    <col min="8" max="8" width="45.54296875" style="17" customWidth="1"/>
    <col min="9" max="9" width="16.81640625" customWidth="1"/>
    <col min="10" max="10" width="18.54296875" customWidth="1"/>
    <col min="11" max="11" width="15" customWidth="1"/>
    <col min="12" max="12" width="15.54296875" bestFit="1" customWidth="1"/>
    <col min="13" max="13" width="12.453125" bestFit="1" customWidth="1"/>
    <col min="14" max="14" width="16.54296875" customWidth="1"/>
    <col min="15" max="15" width="21.453125" customWidth="1"/>
    <col min="16" max="16" width="15.54296875" customWidth="1"/>
    <col min="17" max="17" width="16.54296875" bestFit="1" customWidth="1"/>
    <col min="18" max="18" width="16.54296875" customWidth="1"/>
    <col min="19" max="20" width="15.54296875" customWidth="1"/>
    <col min="21" max="21" width="17.1796875" bestFit="1" customWidth="1"/>
  </cols>
  <sheetData>
    <row r="1" spans="1:21" ht="15.5" customHeight="1" x14ac:dyDescent="0.35">
      <c r="A1" s="61"/>
      <c r="B1" s="61"/>
      <c r="C1" s="61"/>
      <c r="H1" s="4"/>
    </row>
    <row r="2" spans="1:21" s="6" customFormat="1" ht="26.15" customHeight="1" x14ac:dyDescent="0.35">
      <c r="A2" s="32" t="s">
        <v>0</v>
      </c>
      <c r="B2" s="30" t="s">
        <v>1</v>
      </c>
      <c r="C2" s="30" t="s">
        <v>6</v>
      </c>
      <c r="D2" s="59" t="s">
        <v>32</v>
      </c>
      <c r="E2" s="30" t="s">
        <v>5</v>
      </c>
      <c r="F2" s="30" t="s">
        <v>49</v>
      </c>
      <c r="G2" s="29" t="s">
        <v>2</v>
      </c>
      <c r="H2" s="29" t="s">
        <v>3</v>
      </c>
      <c r="I2" s="29" t="s">
        <v>11</v>
      </c>
      <c r="J2" s="30" t="s">
        <v>7</v>
      </c>
      <c r="K2" s="30" t="s">
        <v>9</v>
      </c>
      <c r="L2" s="29" t="s">
        <v>10</v>
      </c>
      <c r="M2" s="29" t="s">
        <v>8</v>
      </c>
      <c r="N2" s="29" t="s">
        <v>4</v>
      </c>
      <c r="O2" s="29" t="s">
        <v>12</v>
      </c>
      <c r="P2" s="29" t="s">
        <v>13</v>
      </c>
      <c r="Q2" s="29" t="s">
        <v>17</v>
      </c>
      <c r="R2" s="71" t="s">
        <v>48</v>
      </c>
      <c r="S2" s="31" t="s">
        <v>18</v>
      </c>
      <c r="T2" s="31" t="s">
        <v>19</v>
      </c>
      <c r="U2" s="31" t="s">
        <v>52</v>
      </c>
    </row>
    <row r="3" spans="1:21" x14ac:dyDescent="0.35">
      <c r="A3" s="76" t="s">
        <v>53</v>
      </c>
      <c r="B3" s="7">
        <v>43172</v>
      </c>
      <c r="C3" s="8">
        <v>43173</v>
      </c>
      <c r="D3" s="60">
        <f>WORKDAY(TAB_PE[[#This Row],[Date limite interne de Réponse]],-1,Fériés)</f>
        <v>43172</v>
      </c>
      <c r="E3" s="8">
        <v>43174</v>
      </c>
      <c r="F3" s="74"/>
      <c r="G3" s="10" t="s">
        <v>16</v>
      </c>
      <c r="H3" s="11" t="s">
        <v>55</v>
      </c>
      <c r="I3" s="7"/>
      <c r="J3" s="7">
        <v>43174</v>
      </c>
      <c r="K3" s="7">
        <v>43174</v>
      </c>
      <c r="L3" s="7"/>
      <c r="M3" s="7"/>
      <c r="N3" s="12"/>
      <c r="O3" s="10"/>
      <c r="P3" s="9" t="s">
        <v>26</v>
      </c>
      <c r="Q3" s="12"/>
      <c r="R3" s="72"/>
      <c r="S3" s="13"/>
      <c r="T3" s="13"/>
      <c r="U3" s="75"/>
    </row>
    <row r="4" spans="1:21" x14ac:dyDescent="0.35">
      <c r="A4" s="76" t="s">
        <v>54</v>
      </c>
      <c r="B4" s="8">
        <v>44652</v>
      </c>
      <c r="C4" s="8">
        <v>44658</v>
      </c>
      <c r="D4" s="60">
        <f>WORKDAY(TAB_PE[[#This Row],[Date limite interne de Réponse]],-1,Fériés)</f>
        <v>44657</v>
      </c>
      <c r="E4" s="8">
        <v>44659</v>
      </c>
      <c r="F4" s="74"/>
      <c r="G4" s="16" t="s">
        <v>16</v>
      </c>
      <c r="H4" s="14" t="s">
        <v>56</v>
      </c>
      <c r="I4" s="8"/>
      <c r="J4" s="8">
        <v>44658</v>
      </c>
      <c r="K4" s="8">
        <v>44658</v>
      </c>
      <c r="L4" s="8">
        <v>44659</v>
      </c>
      <c r="M4" s="8">
        <v>44664</v>
      </c>
      <c r="N4" s="9"/>
      <c r="O4" s="9"/>
      <c r="P4" s="9" t="s">
        <v>27</v>
      </c>
      <c r="Q4" s="18"/>
      <c r="R4" s="73"/>
      <c r="S4" s="19"/>
      <c r="T4" s="15"/>
      <c r="U4" s="75"/>
    </row>
  </sheetData>
  <sortState xmlns:xlrd2="http://schemas.microsoft.com/office/spreadsheetml/2017/richdata2" ref="A3:Q4">
    <sortCondition ref="B3:B4"/>
  </sortState>
  <phoneticPr fontId="30" type="noConversion"/>
  <conditionalFormatting sqref="E1:F1048576">
    <cfRule type="timePeriod" dxfId="19" priority="12" timePeriod="today">
      <formula>FLOOR(E1,1)=TODAY()</formula>
    </cfRule>
  </conditionalFormatting>
  <conditionalFormatting sqref="C2:C1048576">
    <cfRule type="timePeriod" dxfId="18" priority="6" timePeriod="tomorrow">
      <formula>FLOOR(C2,1)=TODAY()+1</formula>
    </cfRule>
    <cfRule type="timePeriod" dxfId="17" priority="8" timePeriod="today">
      <formula>FLOOR(C2,1)=TODAY()</formula>
    </cfRule>
  </conditionalFormatting>
  <conditionalFormatting sqref="F3:F4">
    <cfRule type="expression" dxfId="16" priority="1">
      <formula>TRIM(F3)&lt;&gt;""</formula>
    </cfRule>
  </conditionalFormatting>
  <conditionalFormatting sqref="J1:J1048576">
    <cfRule type="iconSet" priority="33">
      <iconSet iconSet="3Symbols">
        <cfvo type="percent" val="0"/>
        <cfvo type="num" val="0"/>
        <cfvo type="num" val="1"/>
      </iconSet>
    </cfRule>
  </conditionalFormatting>
  <dataValidations count="1">
    <dataValidation type="list" allowBlank="1" showInputMessage="1" showErrorMessage="1" sqref="G3:G4" xr:uid="{00000000-0002-0000-0000-000000000000}">
      <formula1>ORIGINE_PE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lstContrib"/>
  <dimension ref="A1:G3"/>
  <sheetViews>
    <sheetView workbookViewId="0">
      <selection activeCell="A2" sqref="A2"/>
    </sheetView>
  </sheetViews>
  <sheetFormatPr baseColWidth="10" defaultRowHeight="35.15" customHeight="1" x14ac:dyDescent="0.35"/>
  <cols>
    <col min="1" max="1" width="20.54296875" customWidth="1"/>
    <col min="2" max="2" width="23" customWidth="1"/>
    <col min="3" max="3" width="25.453125" customWidth="1"/>
    <col min="4" max="4" width="0.1796875" customWidth="1"/>
    <col min="5" max="6" width="24.453125" customWidth="1"/>
    <col min="7" max="7" width="12.54296875" bestFit="1" customWidth="1"/>
  </cols>
  <sheetData>
    <row r="1" spans="1:7" s="3" customFormat="1" ht="35.15" customHeight="1" x14ac:dyDescent="0.35">
      <c r="A1" s="68" t="s">
        <v>20</v>
      </c>
      <c r="B1" s="69" t="s">
        <v>21</v>
      </c>
      <c r="C1" s="69" t="s">
        <v>22</v>
      </c>
      <c r="D1" s="69" t="s">
        <v>23</v>
      </c>
      <c r="E1" s="69" t="s">
        <v>24</v>
      </c>
      <c r="F1" s="69" t="s">
        <v>25</v>
      </c>
      <c r="G1" s="70" t="s">
        <v>50</v>
      </c>
    </row>
    <row r="2" spans="1:7" ht="35.15" customHeight="1" x14ac:dyDescent="0.35">
      <c r="A2" s="66" t="s">
        <v>57</v>
      </c>
      <c r="B2" s="64" t="s">
        <v>59</v>
      </c>
      <c r="C2" s="65" t="s">
        <v>61</v>
      </c>
      <c r="D2" s="65"/>
      <c r="E2" s="65" t="s">
        <v>63</v>
      </c>
      <c r="F2" s="65" t="s">
        <v>65</v>
      </c>
      <c r="G2" s="67" t="s">
        <v>26</v>
      </c>
    </row>
    <row r="3" spans="1:7" ht="35.15" customHeight="1" x14ac:dyDescent="0.35">
      <c r="A3" s="66" t="s">
        <v>58</v>
      </c>
      <c r="B3" s="64" t="s">
        <v>60</v>
      </c>
      <c r="C3" s="65" t="s">
        <v>62</v>
      </c>
      <c r="D3" s="65"/>
      <c r="E3" s="65" t="s">
        <v>64</v>
      </c>
      <c r="F3" s="65" t="s">
        <v>66</v>
      </c>
      <c r="G3" s="67" t="s">
        <v>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lstRecap"/>
  <dimension ref="A1:U21"/>
  <sheetViews>
    <sheetView tabSelected="1" workbookViewId="0"/>
  </sheetViews>
  <sheetFormatPr baseColWidth="10" defaultRowHeight="14.5" x14ac:dyDescent="0.35"/>
  <cols>
    <col min="1" max="1" width="12.36328125" bestFit="1" customWidth="1"/>
    <col min="2" max="2" width="21.08984375" bestFit="1" customWidth="1"/>
    <col min="3" max="3" width="32.26953125" bestFit="1" customWidth="1"/>
    <col min="4" max="4" width="32.7265625" bestFit="1" customWidth="1"/>
    <col min="5" max="5" width="25.08984375" bestFit="1" customWidth="1"/>
    <col min="6" max="6" width="24.81640625" bestFit="1" customWidth="1"/>
    <col min="7" max="7" width="30.36328125" bestFit="1" customWidth="1"/>
    <col min="8" max="8" width="25.6328125" bestFit="1" customWidth="1"/>
    <col min="9" max="9" width="13.08984375" bestFit="1" customWidth="1"/>
    <col min="10" max="10" width="26.1796875" style="17" bestFit="1" customWidth="1"/>
    <col min="11" max="11" width="16.90625" bestFit="1" customWidth="1"/>
    <col min="12" max="12" width="35" bestFit="1" customWidth="1"/>
    <col min="13" max="13" width="45.26953125" bestFit="1" customWidth="1"/>
    <col min="14" max="14" width="45.08984375" bestFit="1" customWidth="1"/>
    <col min="15" max="15" width="43.90625" bestFit="1" customWidth="1"/>
    <col min="16" max="16" width="30.90625" bestFit="1" customWidth="1"/>
    <col min="17" max="19" width="13.453125" bestFit="1" customWidth="1"/>
    <col min="20" max="21" width="11.453125" bestFit="1" customWidth="1"/>
  </cols>
  <sheetData>
    <row r="1" spans="1:21" ht="11.5" customHeight="1" x14ac:dyDescent="0.35"/>
    <row r="2" spans="1:21" s="27" customFormat="1" x14ac:dyDescent="0.35">
      <c r="A2" s="33" t="s">
        <v>0</v>
      </c>
      <c r="B2" s="33" t="s">
        <v>1</v>
      </c>
      <c r="C2" s="33" t="s">
        <v>6</v>
      </c>
      <c r="D2" s="33" t="s">
        <v>5</v>
      </c>
      <c r="E2" s="33" t="s">
        <v>2</v>
      </c>
      <c r="F2" s="33" t="s">
        <v>3</v>
      </c>
      <c r="G2" s="33" t="s">
        <v>7</v>
      </c>
      <c r="H2" s="33" t="s">
        <v>9</v>
      </c>
      <c r="I2" s="33" t="s">
        <v>13</v>
      </c>
      <c r="J2" s="33" t="s">
        <v>48</v>
      </c>
      <c r="K2" s="33" t="s">
        <v>52</v>
      </c>
      <c r="L2" s="33" t="s">
        <v>28</v>
      </c>
      <c r="M2" s="33" t="s">
        <v>29</v>
      </c>
      <c r="N2" s="33" t="s">
        <v>30</v>
      </c>
      <c r="O2" s="33" t="s">
        <v>31</v>
      </c>
      <c r="P2" s="33" t="s">
        <v>51</v>
      </c>
      <c r="Q2" s="25"/>
      <c r="R2" s="25"/>
      <c r="S2" s="25"/>
      <c r="T2" s="25"/>
      <c r="U2" s="26"/>
    </row>
    <row r="3" spans="1:21" s="23" customFormat="1" x14ac:dyDescent="0.35">
      <c r="A3" s="77" t="s">
        <v>53</v>
      </c>
      <c r="B3" s="24">
        <v>43172</v>
      </c>
      <c r="C3" s="24">
        <v>43173</v>
      </c>
      <c r="D3" s="24">
        <v>43174</v>
      </c>
      <c r="E3" s="22" t="s">
        <v>16</v>
      </c>
      <c r="F3" s="22" t="s">
        <v>55</v>
      </c>
      <c r="G3" s="24">
        <v>43174</v>
      </c>
      <c r="H3" s="24">
        <v>43174</v>
      </c>
      <c r="I3" s="24" t="s">
        <v>26</v>
      </c>
      <c r="J3" s="24"/>
      <c r="K3" s="24"/>
      <c r="L3" s="22" t="s">
        <v>59</v>
      </c>
      <c r="M3" s="24" t="s">
        <v>61</v>
      </c>
      <c r="N3" s="22"/>
      <c r="O3" s="22" t="s">
        <v>63</v>
      </c>
      <c r="P3" s="22" t="s">
        <v>26</v>
      </c>
      <c r="Q3" s="22"/>
      <c r="R3" s="22"/>
      <c r="S3" s="22"/>
      <c r="T3" s="21"/>
      <c r="U3" s="21"/>
    </row>
    <row r="4" spans="1:21" s="23" customFormat="1" x14ac:dyDescent="0.35">
      <c r="A4" s="78" t="s">
        <v>54</v>
      </c>
      <c r="B4" s="24">
        <v>44652</v>
      </c>
      <c r="C4" s="24">
        <v>44658</v>
      </c>
      <c r="D4" s="24">
        <v>44659</v>
      </c>
      <c r="E4" s="22" t="s">
        <v>16</v>
      </c>
      <c r="F4" s="22" t="s">
        <v>56</v>
      </c>
      <c r="G4" s="24">
        <v>44658</v>
      </c>
      <c r="H4" s="24">
        <v>44658</v>
      </c>
      <c r="I4" s="24" t="s">
        <v>27</v>
      </c>
      <c r="J4" s="24"/>
      <c r="K4" s="24"/>
      <c r="L4" s="22" t="s">
        <v>60</v>
      </c>
      <c r="M4" s="24" t="s">
        <v>62</v>
      </c>
      <c r="N4" s="22"/>
      <c r="O4" s="22" t="s">
        <v>64</v>
      </c>
      <c r="P4" s="22" t="s">
        <v>27</v>
      </c>
      <c r="Q4" s="22"/>
      <c r="R4" s="22"/>
      <c r="S4" s="22"/>
      <c r="T4" s="21"/>
      <c r="U4" s="21"/>
    </row>
    <row r="5" spans="1:21" s="23" customFormat="1" x14ac:dyDescent="0.35">
      <c r="A5" s="20"/>
      <c r="B5" s="20"/>
      <c r="C5" s="20"/>
      <c r="D5" s="20"/>
      <c r="E5" s="20"/>
      <c r="F5" s="20"/>
      <c r="G5" s="20"/>
      <c r="H5" s="20"/>
      <c r="I5" s="20"/>
      <c r="J5" s="28"/>
      <c r="K5" s="20"/>
      <c r="L5" s="20"/>
      <c r="M5" s="20"/>
      <c r="N5" s="20"/>
      <c r="O5" s="20"/>
      <c r="P5" s="20"/>
      <c r="Q5" s="22"/>
      <c r="R5" s="22"/>
      <c r="S5" s="22"/>
      <c r="T5" s="21"/>
      <c r="U5" s="21"/>
    </row>
    <row r="6" spans="1:21" s="23" customFormat="1" x14ac:dyDescent="0.35">
      <c r="A6"/>
      <c r="B6"/>
      <c r="C6"/>
      <c r="D6"/>
      <c r="E6"/>
      <c r="F6"/>
      <c r="G6"/>
      <c r="H6"/>
      <c r="I6"/>
      <c r="J6" s="17"/>
      <c r="K6"/>
      <c r="L6"/>
      <c r="M6"/>
      <c r="N6"/>
      <c r="O6"/>
      <c r="P6"/>
      <c r="Q6" s="22"/>
      <c r="R6" s="22"/>
      <c r="S6" s="22"/>
      <c r="T6" s="21"/>
      <c r="U6" s="21"/>
    </row>
    <row r="7" spans="1:21" s="23" customFormat="1" x14ac:dyDescent="0.35">
      <c r="A7"/>
      <c r="B7"/>
      <c r="C7"/>
      <c r="D7"/>
      <c r="E7"/>
      <c r="F7"/>
      <c r="G7"/>
      <c r="H7"/>
      <c r="I7"/>
      <c r="J7" s="17"/>
      <c r="K7"/>
      <c r="L7"/>
      <c r="M7"/>
      <c r="N7"/>
      <c r="O7"/>
      <c r="P7"/>
      <c r="Q7" s="22"/>
      <c r="R7" s="22"/>
      <c r="S7" s="22"/>
      <c r="T7" s="21"/>
      <c r="U7" s="21"/>
    </row>
    <row r="8" spans="1:21" s="23" customFormat="1" x14ac:dyDescent="0.35">
      <c r="A8"/>
      <c r="B8"/>
      <c r="C8"/>
      <c r="D8"/>
      <c r="E8"/>
      <c r="F8"/>
      <c r="G8"/>
      <c r="H8"/>
      <c r="I8"/>
      <c r="J8" s="17"/>
      <c r="K8"/>
      <c r="L8"/>
      <c r="M8"/>
      <c r="N8"/>
      <c r="O8"/>
      <c r="P8"/>
      <c r="Q8" s="22"/>
      <c r="R8" s="22"/>
      <c r="S8" s="22"/>
      <c r="T8" s="21"/>
      <c r="U8" s="21"/>
    </row>
    <row r="9" spans="1:21" s="23" customFormat="1" x14ac:dyDescent="0.35">
      <c r="A9"/>
      <c r="B9"/>
      <c r="C9"/>
      <c r="D9"/>
      <c r="E9"/>
      <c r="F9"/>
      <c r="G9"/>
      <c r="H9"/>
      <c r="I9"/>
      <c r="J9" s="17"/>
      <c r="K9"/>
      <c r="L9"/>
      <c r="M9"/>
      <c r="N9"/>
      <c r="O9"/>
      <c r="P9"/>
      <c r="Q9" s="22"/>
      <c r="R9" s="22"/>
      <c r="S9" s="22"/>
      <c r="T9" s="21"/>
      <c r="U9" s="21"/>
    </row>
    <row r="10" spans="1:21" s="23" customFormat="1" x14ac:dyDescent="0.35">
      <c r="A10"/>
      <c r="B10"/>
      <c r="C10"/>
      <c r="D10"/>
      <c r="E10"/>
      <c r="F10"/>
      <c r="G10"/>
      <c r="H10"/>
      <c r="I10"/>
      <c r="J10" s="17"/>
      <c r="K10"/>
      <c r="L10"/>
      <c r="M10"/>
      <c r="N10"/>
      <c r="O10"/>
      <c r="P10"/>
      <c r="Q10" s="22"/>
      <c r="R10" s="22"/>
      <c r="S10" s="22"/>
      <c r="T10" s="21"/>
      <c r="U10" s="21"/>
    </row>
    <row r="11" spans="1:21" s="23" customFormat="1" x14ac:dyDescent="0.35">
      <c r="A11"/>
      <c r="B11"/>
      <c r="C11"/>
      <c r="D11"/>
      <c r="E11"/>
      <c r="F11"/>
      <c r="G11"/>
      <c r="H11"/>
      <c r="I11"/>
      <c r="J11" s="17"/>
      <c r="K11"/>
      <c r="L11"/>
      <c r="M11"/>
      <c r="N11"/>
      <c r="O11"/>
      <c r="P11"/>
      <c r="Q11" s="22"/>
      <c r="R11" s="22"/>
      <c r="S11" s="22"/>
      <c r="T11" s="21"/>
      <c r="U11" s="21"/>
    </row>
    <row r="12" spans="1:21" s="23" customFormat="1" x14ac:dyDescent="0.35">
      <c r="A12"/>
      <c r="B12"/>
      <c r="C12"/>
      <c r="D12"/>
      <c r="E12"/>
      <c r="F12"/>
      <c r="G12"/>
      <c r="H12"/>
      <c r="I12"/>
      <c r="J12" s="17"/>
      <c r="K12"/>
      <c r="L12"/>
      <c r="M12"/>
      <c r="N12"/>
      <c r="O12"/>
      <c r="P12"/>
      <c r="Q12" s="22"/>
      <c r="R12" s="22"/>
      <c r="S12" s="22"/>
      <c r="T12" s="21"/>
      <c r="U12" s="21"/>
    </row>
    <row r="13" spans="1:21" s="23" customFormat="1" x14ac:dyDescent="0.35">
      <c r="A13"/>
      <c r="B13"/>
      <c r="C13"/>
      <c r="D13"/>
      <c r="E13"/>
      <c r="F13"/>
      <c r="G13"/>
      <c r="H13"/>
      <c r="I13"/>
      <c r="J13" s="17"/>
      <c r="K13"/>
      <c r="L13"/>
      <c r="M13"/>
      <c r="N13"/>
      <c r="O13"/>
      <c r="P13"/>
      <c r="Q13" s="22"/>
      <c r="R13" s="22"/>
      <c r="S13" s="22"/>
      <c r="T13" s="21"/>
      <c r="U13" s="21"/>
    </row>
    <row r="14" spans="1:21" s="23" customFormat="1" x14ac:dyDescent="0.35">
      <c r="A14"/>
      <c r="B14"/>
      <c r="C14"/>
      <c r="D14"/>
      <c r="E14"/>
      <c r="F14"/>
      <c r="G14"/>
      <c r="H14"/>
      <c r="I14"/>
      <c r="J14" s="17"/>
      <c r="K14"/>
      <c r="L14"/>
      <c r="M14"/>
      <c r="N14"/>
      <c r="O14"/>
      <c r="P14"/>
      <c r="Q14" s="22"/>
      <c r="R14" s="22"/>
      <c r="S14" s="22"/>
      <c r="T14" s="21"/>
      <c r="U14" s="21"/>
    </row>
    <row r="15" spans="1:21" s="23" customFormat="1" x14ac:dyDescent="0.35">
      <c r="A15"/>
      <c r="B15"/>
      <c r="C15"/>
      <c r="D15"/>
      <c r="E15"/>
      <c r="F15"/>
      <c r="G15"/>
      <c r="H15"/>
      <c r="I15"/>
      <c r="J15" s="17"/>
      <c r="K15"/>
      <c r="L15"/>
      <c r="M15"/>
      <c r="N15"/>
      <c r="O15"/>
      <c r="P15"/>
      <c r="Q15" s="22"/>
      <c r="R15" s="22"/>
      <c r="S15" s="22"/>
      <c r="T15" s="21"/>
      <c r="U15" s="21"/>
    </row>
    <row r="16" spans="1:21" s="23" customFormat="1" x14ac:dyDescent="0.35">
      <c r="A16"/>
      <c r="B16"/>
      <c r="C16"/>
      <c r="D16"/>
      <c r="E16"/>
      <c r="F16"/>
      <c r="G16"/>
      <c r="H16"/>
      <c r="I16"/>
      <c r="J16" s="17"/>
      <c r="K16"/>
      <c r="L16"/>
      <c r="M16"/>
      <c r="N16"/>
      <c r="O16"/>
      <c r="P16"/>
      <c r="Q16" s="22"/>
      <c r="R16" s="22"/>
      <c r="S16" s="22"/>
      <c r="T16" s="21"/>
      <c r="U16" s="21"/>
    </row>
    <row r="17" spans="1:19" s="23" customFormat="1" x14ac:dyDescent="0.35">
      <c r="A17"/>
      <c r="B17"/>
      <c r="C17"/>
      <c r="D17"/>
      <c r="E17"/>
      <c r="F17"/>
      <c r="G17"/>
      <c r="H17"/>
      <c r="I17"/>
      <c r="J17" s="17"/>
      <c r="K17"/>
      <c r="L17"/>
      <c r="M17"/>
      <c r="N17"/>
      <c r="O17"/>
      <c r="P17"/>
      <c r="Q17" s="22"/>
      <c r="R17" s="22"/>
      <c r="S17" s="22"/>
    </row>
    <row r="18" spans="1:19" x14ac:dyDescent="0.35">
      <c r="Q18" s="22"/>
      <c r="R18" s="22"/>
      <c r="S18" s="20"/>
    </row>
    <row r="19" spans="1:19" x14ac:dyDescent="0.35">
      <c r="Q19" s="22"/>
      <c r="R19" s="22"/>
    </row>
    <row r="20" spans="1:19" x14ac:dyDescent="0.35">
      <c r="Q20" s="22"/>
      <c r="R20" s="22"/>
    </row>
    <row r="21" spans="1:19" x14ac:dyDescent="0.35">
      <c r="Q21" s="20"/>
      <c r="R21" s="20"/>
    </row>
  </sheetData>
  <phoneticPr fontId="3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lstParam"/>
  <dimension ref="A1:F40"/>
  <sheetViews>
    <sheetView topLeftCell="A2" workbookViewId="0">
      <selection activeCell="A5" sqref="A5"/>
    </sheetView>
  </sheetViews>
  <sheetFormatPr baseColWidth="10" defaultRowHeight="14.5" x14ac:dyDescent="0.35"/>
  <cols>
    <col min="1" max="1" width="18.54296875" customWidth="1"/>
    <col min="2" max="2" width="9.1796875" customWidth="1"/>
    <col min="3" max="3" width="18.453125" bestFit="1" customWidth="1"/>
    <col min="4" max="4" width="19.54296875" customWidth="1"/>
    <col min="5" max="5" width="23.81640625" customWidth="1"/>
  </cols>
  <sheetData>
    <row r="1" spans="1:6" ht="15.5" x14ac:dyDescent="0.35">
      <c r="A1" s="1" t="s">
        <v>14</v>
      </c>
    </row>
    <row r="3" spans="1:6" x14ac:dyDescent="0.35">
      <c r="A3" s="2" t="s">
        <v>15</v>
      </c>
      <c r="C3" s="2" t="s">
        <v>47</v>
      </c>
      <c r="D3" s="2"/>
    </row>
    <row r="4" spans="1:6" ht="15.5" x14ac:dyDescent="0.35">
      <c r="A4" s="34" t="s">
        <v>16</v>
      </c>
      <c r="C4" s="42" t="s">
        <v>33</v>
      </c>
      <c r="D4" s="43">
        <v>2022</v>
      </c>
      <c r="E4" s="44"/>
      <c r="F4" s="44"/>
    </row>
    <row r="5" spans="1:6" x14ac:dyDescent="0.35">
      <c r="A5" s="34"/>
      <c r="C5" s="45" t="str">
        <f>"Noël "&amp;D4-1</f>
        <v>Noël 2021</v>
      </c>
      <c r="D5" s="52">
        <f>DATE(D4-1,12,25)</f>
        <v>44555</v>
      </c>
      <c r="E5" s="58" t="b">
        <v>0</v>
      </c>
      <c r="F5" s="46"/>
    </row>
    <row r="6" spans="1:6" x14ac:dyDescent="0.35">
      <c r="A6" s="34"/>
      <c r="C6" s="47" t="s">
        <v>34</v>
      </c>
      <c r="D6" s="53">
        <f>DATE(D4,1,1)</f>
        <v>44562</v>
      </c>
      <c r="E6" s="44"/>
      <c r="F6" s="44"/>
    </row>
    <row r="7" spans="1:6" x14ac:dyDescent="0.35">
      <c r="A7" s="34"/>
      <c r="C7" s="47" t="s">
        <v>35</v>
      </c>
      <c r="D7" s="53">
        <f>DATE(D4,3,29.56+0.979*MOD(204-11*MOD(D4,19),30)- WEEKDAY(DATE(D4,3,28.56+0.979*MOD(204-11*MOD(D4,19),30))))+1</f>
        <v>44669</v>
      </c>
      <c r="E7" s="48" t="str">
        <f>"Fériés en "&amp;D4</f>
        <v>Fériés en 2022</v>
      </c>
      <c r="F7" s="49">
        <f>COUNT(Fériés)-2-E4</f>
        <v>11</v>
      </c>
    </row>
    <row r="8" spans="1:6" x14ac:dyDescent="0.35">
      <c r="A8" s="34"/>
      <c r="C8" s="47" t="s">
        <v>36</v>
      </c>
      <c r="D8" s="53">
        <f>DATE(D4,5,1)</f>
        <v>44682</v>
      </c>
      <c r="E8" s="62" t="str">
        <f>"Fériés jours ouvrés en "&amp;D4</f>
        <v>Fériés jours ouvrés en 2022</v>
      </c>
      <c r="F8" s="63">
        <f>SUMPRODUCT((WEEKDAY((D6:D16),2)&lt;6)*1)+SUMPRODUCT((WEEKDAY((D18:D33),2)&lt;6)*1)</f>
        <v>7</v>
      </c>
    </row>
    <row r="9" spans="1:6" x14ac:dyDescent="0.35">
      <c r="A9" s="34"/>
      <c r="C9" s="47" t="s">
        <v>37</v>
      </c>
      <c r="D9" s="53">
        <f>DATE(D4,5,8)</f>
        <v>44689</v>
      </c>
      <c r="E9" s="44"/>
      <c r="F9" s="44"/>
    </row>
    <row r="10" spans="1:6" x14ac:dyDescent="0.35">
      <c r="A10" s="34"/>
      <c r="C10" s="47" t="s">
        <v>38</v>
      </c>
      <c r="D10" s="53">
        <f>D7+38</f>
        <v>44707</v>
      </c>
      <c r="E10" s="44"/>
      <c r="F10" s="44"/>
    </row>
    <row r="11" spans="1:6" x14ac:dyDescent="0.35">
      <c r="A11" s="34"/>
      <c r="C11" s="50" t="s">
        <v>39</v>
      </c>
      <c r="D11" s="54">
        <f>IF(E5,,D7+49)</f>
        <v>44718</v>
      </c>
      <c r="E11" s="44"/>
      <c r="F11" s="44"/>
    </row>
    <row r="12" spans="1:6" x14ac:dyDescent="0.35">
      <c r="A12" s="34"/>
      <c r="C12" s="51" t="s">
        <v>40</v>
      </c>
      <c r="D12" s="53">
        <f>DATE(D4,7,14)</f>
        <v>44756</v>
      </c>
      <c r="E12" s="44"/>
      <c r="F12" s="44"/>
    </row>
    <row r="13" spans="1:6" x14ac:dyDescent="0.35">
      <c r="A13" s="35"/>
      <c r="C13" s="47" t="s">
        <v>41</v>
      </c>
      <c r="D13" s="53">
        <f>DATE(D4,8,15)</f>
        <v>44788</v>
      </c>
      <c r="E13" s="44"/>
      <c r="F13" s="44"/>
    </row>
    <row r="14" spans="1:6" ht="15.65" customHeight="1" x14ac:dyDescent="0.35">
      <c r="A14" s="36"/>
      <c r="C14" s="47" t="s">
        <v>42</v>
      </c>
      <c r="D14" s="53">
        <f>DATE(D4,11,1)</f>
        <v>44866</v>
      </c>
      <c r="E14" s="44"/>
      <c r="F14" s="44"/>
    </row>
    <row r="15" spans="1:6" x14ac:dyDescent="0.35">
      <c r="A15" s="36"/>
      <c r="C15" s="47" t="s">
        <v>43</v>
      </c>
      <c r="D15" s="53">
        <f>DATE(D4,11,11)</f>
        <v>44876</v>
      </c>
      <c r="E15" s="44"/>
      <c r="F15" s="44"/>
    </row>
    <row r="16" spans="1:6" x14ac:dyDescent="0.35">
      <c r="A16" s="36"/>
      <c r="C16" s="47" t="s">
        <v>44</v>
      </c>
      <c r="D16" s="53">
        <f>DATE(D4,12,25)</f>
        <v>44920</v>
      </c>
      <c r="E16" s="44"/>
      <c r="F16" s="44"/>
    </row>
    <row r="17" spans="1:6" x14ac:dyDescent="0.35">
      <c r="A17" s="37"/>
      <c r="C17" s="45" t="str">
        <f>"Jour de l'an " &amp; D4+1</f>
        <v>Jour de l'an 2023</v>
      </c>
      <c r="D17" s="52">
        <f>DATE(D4+1,1,1)</f>
        <v>44927</v>
      </c>
      <c r="E17" s="44"/>
      <c r="F17" s="44"/>
    </row>
    <row r="18" spans="1:6" x14ac:dyDescent="0.35">
      <c r="A18" s="36"/>
      <c r="C18" s="57" t="s">
        <v>45</v>
      </c>
      <c r="D18" s="55"/>
      <c r="E18" s="44"/>
      <c r="F18" s="44"/>
    </row>
    <row r="19" spans="1:6" x14ac:dyDescent="0.35">
      <c r="A19" s="36"/>
      <c r="C19" s="57" t="s">
        <v>46</v>
      </c>
      <c r="D19" s="55"/>
      <c r="E19" s="44"/>
      <c r="F19" s="44"/>
    </row>
    <row r="20" spans="1:6" x14ac:dyDescent="0.35">
      <c r="A20" s="36"/>
      <c r="C20" s="57"/>
      <c r="D20" s="55"/>
      <c r="E20" s="44"/>
      <c r="F20" s="44"/>
    </row>
    <row r="21" spans="1:6" x14ac:dyDescent="0.35">
      <c r="A21" s="38"/>
      <c r="C21" s="57"/>
      <c r="D21" s="55"/>
      <c r="E21" s="44"/>
      <c r="F21" s="44"/>
    </row>
    <row r="22" spans="1:6" x14ac:dyDescent="0.35">
      <c r="A22" s="36"/>
      <c r="C22" s="57"/>
      <c r="D22" s="55"/>
      <c r="E22" s="44"/>
      <c r="F22" s="44"/>
    </row>
    <row r="23" spans="1:6" x14ac:dyDescent="0.35">
      <c r="A23" s="39"/>
      <c r="C23" s="57"/>
      <c r="D23" s="55"/>
      <c r="E23" s="44"/>
      <c r="F23" s="44"/>
    </row>
    <row r="24" spans="1:6" x14ac:dyDescent="0.35">
      <c r="A24" s="40"/>
      <c r="C24" s="57"/>
      <c r="D24" s="55"/>
      <c r="E24" s="44"/>
      <c r="F24" s="44"/>
    </row>
    <row r="25" spans="1:6" x14ac:dyDescent="0.35">
      <c r="A25" s="41"/>
      <c r="C25" s="57"/>
      <c r="D25" s="55"/>
      <c r="E25" s="44"/>
      <c r="F25" s="44"/>
    </row>
    <row r="26" spans="1:6" x14ac:dyDescent="0.35">
      <c r="A26" s="34"/>
      <c r="C26" s="57"/>
      <c r="D26" s="55"/>
      <c r="E26" s="44"/>
      <c r="F26" s="44"/>
    </row>
    <row r="27" spans="1:6" x14ac:dyDescent="0.35">
      <c r="C27" s="57"/>
      <c r="D27" s="55"/>
      <c r="E27" s="44"/>
      <c r="F27" s="44"/>
    </row>
    <row r="28" spans="1:6" x14ac:dyDescent="0.35">
      <c r="A28" s="41"/>
      <c r="C28" s="57"/>
      <c r="D28" s="55"/>
      <c r="E28" s="44"/>
      <c r="F28" s="44"/>
    </row>
    <row r="29" spans="1:6" x14ac:dyDescent="0.35">
      <c r="A29" s="41"/>
      <c r="C29" s="57"/>
      <c r="D29" s="55"/>
      <c r="E29" s="44"/>
      <c r="F29" s="44"/>
    </row>
    <row r="30" spans="1:6" x14ac:dyDescent="0.35">
      <c r="A30" s="41"/>
      <c r="C30" s="57"/>
      <c r="D30" s="55"/>
      <c r="E30" s="44"/>
      <c r="F30" s="44"/>
    </row>
    <row r="31" spans="1:6" x14ac:dyDescent="0.35">
      <c r="A31" s="41"/>
      <c r="C31" s="57"/>
      <c r="D31" s="55"/>
      <c r="E31" s="44"/>
      <c r="F31" s="44"/>
    </row>
    <row r="32" spans="1:6" x14ac:dyDescent="0.35">
      <c r="A32" s="41"/>
      <c r="C32" s="57"/>
      <c r="D32" s="55"/>
      <c r="E32" s="44"/>
      <c r="F32" s="44"/>
    </row>
    <row r="33" spans="1:6" ht="15" thickBot="1" x14ac:dyDescent="0.4">
      <c r="A33" s="41"/>
      <c r="C33" s="57"/>
      <c r="D33" s="56"/>
      <c r="E33" s="44"/>
      <c r="F33" s="44"/>
    </row>
    <row r="34" spans="1:6" x14ac:dyDescent="0.35">
      <c r="A34" s="41"/>
    </row>
    <row r="35" spans="1:6" x14ac:dyDescent="0.35">
      <c r="A35" s="41"/>
    </row>
    <row r="36" spans="1:6" x14ac:dyDescent="0.35">
      <c r="A36" s="41"/>
    </row>
    <row r="37" spans="1:6" x14ac:dyDescent="0.35">
      <c r="A37" s="41"/>
    </row>
    <row r="38" spans="1:6" x14ac:dyDescent="0.35">
      <c r="A38" s="41"/>
    </row>
    <row r="39" spans="1:6" x14ac:dyDescent="0.35">
      <c r="A39" s="41"/>
    </row>
    <row r="40" spans="1:6" x14ac:dyDescent="0.35">
      <c r="A40" s="4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4</xdr:col>
                    <xdr:colOff>31750</xdr:colOff>
                    <xdr:row>2</xdr:row>
                    <xdr:rowOff>31750</xdr:rowOff>
                  </from>
                  <to>
                    <xdr:col>4</xdr:col>
                    <xdr:colOff>1250950</xdr:colOff>
                    <xdr:row>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Spinner 4">
              <controlPr defaultSize="0" autoPict="0" macro="[0]!Compteur4_QuandChangement">
                <anchor moveWithCells="1" sizeWithCells="1">
                  <from>
                    <xdr:col>3</xdr:col>
                    <xdr:colOff>1136650</xdr:colOff>
                    <xdr:row>2</xdr:row>
                    <xdr:rowOff>12700</xdr:rowOff>
                  </from>
                  <to>
                    <xdr:col>3</xdr:col>
                    <xdr:colOff>1327150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4850E0F-075E-4FA0-9C5E-52630EBF32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LISTE_PE</vt:lpstr>
      <vt:lpstr>CONTRIBUTEURS</vt:lpstr>
      <vt:lpstr>RECAP_PE</vt:lpstr>
      <vt:lpstr>PARAMETRES</vt:lpstr>
      <vt:lpstr>Fériés</vt:lpstr>
      <vt:lpstr>ORIGINE_PE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AYITE Angélique (UA 2773)</dc:creator>
  <cp:lastModifiedBy>CHEICKNA TRAORE</cp:lastModifiedBy>
  <cp:lastPrinted>2021-10-04T06:27:31Z</cp:lastPrinted>
  <dcterms:created xsi:type="dcterms:W3CDTF">2016-12-20T14:11:57Z</dcterms:created>
  <dcterms:modified xsi:type="dcterms:W3CDTF">2022-05-07T18:14:34Z</dcterms:modified>
</cp:coreProperties>
</file>