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APPLI_EXCEL\"/>
    </mc:Choice>
  </mc:AlternateContent>
  <xr:revisionPtr revIDLastSave="0" documentId="13_ncr:1_{0E96EAD0-8335-4D97-8C49-7EDA2751AE32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PARAMETRES" sheetId="16" r:id="rId1"/>
  </sheets>
  <definedNames>
    <definedName name="Fériés">PARAMETRES!$C$5:$C$33</definedName>
    <definedName name="ORIGINE_PE">PARAMETRES!#REF!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7" i="16" l="1"/>
  <c r="C17" i="16"/>
  <c r="C16" i="16"/>
  <c r="C15" i="16"/>
  <c r="C14" i="16"/>
  <c r="C13" i="16"/>
  <c r="C12" i="16"/>
  <c r="C9" i="16"/>
  <c r="C8" i="16"/>
  <c r="C7" i="16"/>
  <c r="C11" i="16" s="1"/>
  <c r="C6" i="16"/>
  <c r="C5" i="16"/>
  <c r="B17" i="16"/>
  <c r="D8" i="16"/>
  <c r="B5" i="16"/>
  <c r="C10" i="16" l="1"/>
  <c r="E8" i="16" l="1"/>
  <c r="E7" i="1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C7" authorId="0" shapeId="0" xr:uid="{00000000-0006-0000-0400-000001000000}">
      <text>
        <r>
          <rPr>
            <sz val="9"/>
            <color indexed="81"/>
            <rFont val="Tahoma"/>
            <family val="2"/>
          </rPr>
          <t xml:space="preserve">fonctionne pour TOUTES les années entre </t>
        </r>
        <r>
          <rPr>
            <b/>
            <sz val="9"/>
            <color indexed="81"/>
            <rFont val="Tahoma"/>
            <family val="2"/>
          </rPr>
          <t>1900-2203</t>
        </r>
        <r>
          <rPr>
            <sz val="9"/>
            <color indexed="81"/>
            <rFont val="Tahoma"/>
            <family val="2"/>
          </rPr>
          <t>, 
compatible avec les deux calendriers (1900/1904).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RECAP_PE_CONTRIB" description="Connexion à la requête « RECAP_PE_CONTRIB » dans le classeur." type="5" refreshedVersion="6" background="1" saveData="1">
    <dbPr connection="Provider=Microsoft.Mashup.OleDb.1;Data Source=$Workbook$;Location=RECAP_PE_CONTRIB;Extended Properties=&quot;&quot;" command="SELECT * FROM [RECAP_PE_CONTRIB]"/>
  </connection>
  <connection id="2" xr16:uid="{00000000-0015-0000-FFFF-FFFF01000000}" keepAlive="1" name="Requête - TAB_CONTRIBUTEUR" description="Connexion à la requête « TAB_CONTRIBUTEUR » dans le classeur." type="5" refreshedVersion="0" background="1">
    <dbPr connection="Provider=Microsoft.Mashup.OleDb.1;Data Source=$Workbook$;Location=TAB_CONTRIBUTEUR;Extended Properties=&quot;&quot;" command="SELECT * FROM [TAB_CONTRIBUTEUR]"/>
  </connection>
  <connection id="3" xr16:uid="{00000000-0015-0000-FFFF-FFFF02000000}" keepAlive="1" name="Requête - TAB_PE" description="Connexion à la requête « TAB_PE » dans le classeur." type="5" refreshedVersion="0" background="1">
    <dbPr connection="Provider=Microsoft.Mashup.OleDb.1;Data Source=$Workbook$;Location=TAB_PE;Extended Properties=&quot;&quot;" command="SELECT * FROM [TAB_PE]"/>
  </connection>
</connections>
</file>

<file path=xl/sharedStrings.xml><?xml version="1.0" encoding="utf-8"?>
<sst xmlns="http://schemas.openxmlformats.org/spreadsheetml/2006/main" count="16" uniqueCount="16">
  <si>
    <t>LISTE DES PARAMETRES UTILISES DANS LE CLASSEUR</t>
  </si>
  <si>
    <t>Année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</si>
  <si>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</si>
  <si>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</si>
  <si>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</si>
  <si>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</si>
  <si>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</si>
  <si>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</si>
  <si>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</si>
  <si>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</si>
  <si>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Toussaint</t>
  </si>
  <si>
    <t>Armistice 14-18</t>
  </si>
  <si>
    <t>Noël</t>
  </si>
  <si>
    <t>Ponts, fériés locaux</t>
  </si>
  <si>
    <t>et jours chômés</t>
  </si>
  <si>
    <t>Gestion des jours fériés dans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</si>
</sst>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\ mmmm\ yyyy"/>
    <numFmt numFmtId="165" formatCode="ddd\ dd\ mmmm"/>
    <numFmt numFmtId="166" formatCode="ddd\ dd\ mmmm;;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  <font>
      <i/>
      <sz val="10"/>
      <color indexed="22"/>
      <name val="Arial"/>
      <family val="2"/>
    </font>
    <font>
      <sz val="10"/>
      <color indexed="12"/>
      <name val="Arial"/>
      <family val="2"/>
    </font>
    <font>
      <i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 tint="-0.14999847407452621"/>
      <name val="Arial"/>
      <family val="2"/>
    </font>
    <font>
      <sz val="10"/>
      <color rgb="FFFF0000"/>
      <name val="Arial"/>
      <family val="2"/>
    </font>
    <font>
      <sz val="8"/>
      <color rgb="FF00000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lightGray">
        <fgColor indexed="45"/>
        <bgColor theme="4" tint="0.79998168889431442"/>
      </patternFill>
    </fill>
    <fill>
      <patternFill patternType="lightGray">
        <fgColor indexed="27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2" fillId="0" borderId="0" xfId="0" applyFont="1"/>
    <xf numFmtId="0" fontId="1" fillId="2" borderId="0" xfId="0" applyFont="1" applyFill="1"/>
    <xf numFmtId="0" fontId="4" fillId="0" borderId="1" xfId="1" applyFont="1" applyBorder="1" applyAlignment="1">
      <alignment horizontal="center" vertical="center"/>
    </xf>
    <xf numFmtId="0" fontId="5" fillId="4" borderId="2" xfId="1" applyFont="1" applyFill="1" applyBorder="1" applyAlignment="1">
      <alignment horizontal="center" vertical="center"/>
    </xf>
    <xf numFmtId="0" fontId="3" fillId="0" borderId="0" xfId="1"/>
    <xf numFmtId="0" fontId="6" fillId="5" borderId="3" xfId="1" applyFont="1" applyFill="1" applyBorder="1"/>
    <xf numFmtId="0" fontId="7" fillId="0" borderId="0" xfId="1" applyFont="1" applyAlignment="1">
      <alignment horizontal="center"/>
    </xf>
    <xf numFmtId="0" fontId="3" fillId="0" borderId="3" xfId="1" applyBorder="1"/>
    <xf numFmtId="0" fontId="8" fillId="0" borderId="0" xfId="1" applyFont="1" applyAlignment="1">
      <alignment horizontal="right"/>
    </xf>
    <xf numFmtId="0" fontId="3" fillId="0" borderId="1" xfId="1" applyBorder="1" applyAlignment="1">
      <alignment horizontal="center"/>
    </xf>
    <xf numFmtId="0" fontId="3" fillId="6" borderId="3" xfId="1" applyFill="1" applyBorder="1"/>
    <xf numFmtId="16" fontId="3" fillId="0" borderId="3" xfId="1" applyNumberFormat="1" applyBorder="1"/>
    <xf numFmtId="164" fontId="6" fillId="3" borderId="4" xfId="1" applyNumberFormat="1" applyFont="1" applyFill="1" applyBorder="1" applyAlignment="1">
      <alignment horizontal="center"/>
    </xf>
    <xf numFmtId="165" fontId="3" fillId="3" borderId="4" xfId="1" applyNumberFormat="1" applyFill="1" applyBorder="1" applyAlignment="1">
      <alignment horizontal="center"/>
    </xf>
    <xf numFmtId="166" fontId="3" fillId="7" borderId="4" xfId="1" applyNumberFormat="1" applyFill="1" applyBorder="1" applyAlignment="1">
      <alignment horizontal="center"/>
    </xf>
    <xf numFmtId="165" fontId="3" fillId="8" borderId="4" xfId="1" applyNumberFormat="1" applyFill="1" applyBorder="1" applyAlignment="1">
      <alignment horizontal="center"/>
    </xf>
    <xf numFmtId="165" fontId="3" fillId="8" borderId="5" xfId="1" applyNumberFormat="1" applyFill="1" applyBorder="1" applyAlignment="1">
      <alignment horizontal="center"/>
    </xf>
    <xf numFmtId="0" fontId="9" fillId="0" borderId="3" xfId="1" applyFont="1" applyFill="1" applyBorder="1"/>
    <xf numFmtId="0" fontId="13" fillId="0" borderId="0" xfId="1" applyFont="1"/>
    <xf numFmtId="0" fontId="12" fillId="0" borderId="0" xfId="1" applyFont="1" applyAlignment="1">
      <alignment horizontal="right"/>
    </xf>
    <xf numFmtId="0" fontId="12" fillId="0" borderId="1" xfId="1" applyFont="1" applyBorder="1" applyAlignment="1">
      <alignment horizontal="center"/>
    </xf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EDCCCB"/>
      <color rgb="FFFFCDCD"/>
      <color rgb="FFFFB7B7"/>
      <color rgb="FFFF9999"/>
      <color rgb="FF336699"/>
      <color rgb="FF0000CC"/>
      <color rgb="FF9494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D$5" lockText="1" noThreeD="1"/>
</file>

<file path=xl/ctrlProps/ctrlProp2.xml><?xml version="1.0" encoding="utf-8"?>
<formControlPr xmlns="http://schemas.microsoft.com/office/spreadsheetml/2009/9/main" objectType="Spin" dx="16" fmlaLink="$C$4" max="2999" min="1900" page="10" val="202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31750</xdr:colOff>
          <xdr:row>2</xdr:row>
          <xdr:rowOff>31750</xdr:rowOff>
        </xdr:from>
        <xdr:to>
          <xdr:col>3</xdr:col>
          <xdr:colOff>1244600</xdr:colOff>
          <xdr:row>3</xdr:row>
          <xdr:rowOff>158750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4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475615</xdr:colOff>
      <xdr:row>34</xdr:row>
      <xdr:rowOff>106680</xdr:rowOff>
    </xdr:from>
    <xdr:to>
      <xdr:col>3</xdr:col>
      <xdr:colOff>30481</xdr:colOff>
      <xdr:row>36</xdr:row>
      <xdr:rowOff>99060</xdr:rowOff>
    </xdr:to>
    <xdr:sp macro="" textlink="">
      <xdr:nvSpPr>
        <xdr:cNvPr id="4" name="AutoShape 4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>
          <a:spLocks/>
        </xdr:cNvSpPr>
      </xdr:nvSpPr>
      <xdr:spPr bwMode="auto">
        <a:xfrm>
          <a:off x="3645535" y="6377940"/>
          <a:ext cx="903606" cy="358140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587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1136650</xdr:colOff>
          <xdr:row>2</xdr:row>
          <xdr:rowOff>12700</xdr:rowOff>
        </xdr:from>
        <xdr:to>
          <xdr:col>2</xdr:col>
          <xdr:colOff>1327150</xdr:colOff>
          <xdr:row>4</xdr:row>
          <xdr:rowOff>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4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lstParam"/>
  <dimension ref="A1:E33"/>
  <sheetViews>
    <sheetView tabSelected="1" workbookViewId="0">
      <selection activeCell="C19" sqref="C19"/>
    </sheetView>
  </sheetViews>
  <sheetFormatPr baseColWidth="10" defaultRowHeight="14.5" x14ac:dyDescent="0.35"/>
  <cols>
    <col min="1" max="1" width="9.1796875" customWidth="1"/>
    <col min="2" max="2" width="18.453125" bestFit="1" customWidth="1"/>
    <col min="3" max="3" width="19.54296875" customWidth="1"/>
    <col min="4" max="4" width="23.81640625" customWidth="1"/>
  </cols>
  <sheetData>
    <row r="1" spans="1:5" ht="15.5" x14ac:dyDescent="0.35">
      <c r="A1" s="1" t="s">
        <v>0</v>
      </c>
    </row>
    <row r="3" spans="1:5" x14ac:dyDescent="0.35">
      <c r="B3" s="2" t="s">
        <v>15</v>
      </c>
      <c r="C3" s="2"/>
    </row>
    <row r="4" spans="1:5" ht="15.5" x14ac:dyDescent="0.35">
      <c r="B4" s="3" t="s">
        <v>1</v>
      </c>
      <c r="C4" s="4">
        <v>2022</v>
      </c>
      <c r="D4" s="5"/>
      <c r="E4" s="5"/>
    </row>
    <row r="5" spans="1:5" x14ac:dyDescent="0.35">
      <c r="B5" s="6" t="str">
        <f>"Noël "&amp;C4-1</f>
        <v>Noël 2021</v>
      </c>
      <c r="C5" s="13">
        <f>DATE(C4-1,12,25)</f>
        <v>44555</v>
      </c>
      <c r="D5" s="19" t="b">
        <v>0</v>
      </c>
      <c r="E5" s="7"/>
    </row>
    <row r="6" spans="1:5" x14ac:dyDescent="0.35">
      <c r="B6" s="8" t="s">
        <v>2</v>
      </c>
      <c r="C6" s="14">
        <f>DATE(C4,1,1)</f>
        <v>44562</v>
      </c>
      <c r="D6" s="5"/>
      <c r="E6" s="5"/>
    </row>
    <row r="7" spans="1:5" x14ac:dyDescent="0.35">
      <c r="B7" s="8" t="s">
        <v>3</v>
      </c>
      <c r="C7" s="14">
        <f>DATE(C4,3,29.56+0.979*MOD(204-11*MOD(C4,19),30)- WEEKDAY(DATE(C4,3,28.56+0.979*MOD(204-11*MOD(C4,19),30))))+1</f>
        <v>44669</v>
      </c>
      <c r="D7" s="9" t="str">
        <f>"Fériés en "&amp;C4</f>
        <v>Fériés en 2022</v>
      </c>
      <c r="E7" s="10">
        <f>COUNT(Fériés)-2-D4</f>
        <v>11</v>
      </c>
    </row>
    <row r="8" spans="1:5" x14ac:dyDescent="0.35">
      <c r="B8" s="8" t="s">
        <v>4</v>
      </c>
      <c r="C8" s="14">
        <f>DATE(C4,5,1)</f>
        <v>44682</v>
      </c>
      <c r="D8" s="20" t="str">
        <f>"Fériés jours ouvrés en "&amp;C4</f>
        <v>Fériés jours ouvrés en 2022</v>
      </c>
      <c r="E8" s="21">
        <f>SUMPRODUCT((WEEKDAY((C6:C16),2)&lt;6)*1)+SUMPRODUCT((WEEKDAY((C18:C33),2)&lt;6)*1)</f>
        <v>7</v>
      </c>
    </row>
    <row r="9" spans="1:5" x14ac:dyDescent="0.35">
      <c r="B9" s="8" t="s">
        <v>5</v>
      </c>
      <c r="C9" s="14">
        <f>DATE(C4,5,8)</f>
        <v>44689</v>
      </c>
      <c r="D9" s="5"/>
      <c r="E9" s="5"/>
    </row>
    <row r="10" spans="1:5" x14ac:dyDescent="0.35">
      <c r="B10" s="8" t="s">
        <v>6</v>
      </c>
      <c r="C10" s="14">
        <f>C7+38</f>
        <v>44707</v>
      </c>
      <c r="D10" s="5"/>
      <c r="E10" s="5"/>
    </row>
    <row r="11" spans="1:5" x14ac:dyDescent="0.35">
      <c r="B11" s="11" t="s">
        <v>7</v>
      </c>
      <c r="C11" s="15">
        <f>IF(D5,,C7+49)</f>
        <v>44718</v>
      </c>
      <c r="D11" s="5"/>
      <c r="E11" s="5"/>
    </row>
    <row r="12" spans="1:5" x14ac:dyDescent="0.35">
      <c r="B12" s="12" t="s">
        <v>8</v>
      </c>
      <c r="C12" s="14">
        <f>DATE(C4,7,14)</f>
        <v>44756</v>
      </c>
      <c r="D12" s="5"/>
      <c r="E12" s="5"/>
    </row>
    <row r="13" spans="1:5" x14ac:dyDescent="0.35">
      <c r="B13" s="8" t="s">
        <v>9</v>
      </c>
      <c r="C13" s="14">
        <f>DATE(C4,8,15)</f>
        <v>44788</v>
      </c>
      <c r="D13" s="5"/>
      <c r="E13" s="5"/>
    </row>
    <row r="14" spans="1:5" ht="15.65" customHeight="1" x14ac:dyDescent="0.35">
      <c r="B14" s="8" t="s">
        <v>10</v>
      </c>
      <c r="C14" s="14">
        <f>DATE(C4,11,1)</f>
        <v>44866</v>
      </c>
      <c r="D14" s="5"/>
      <c r="E14" s="5"/>
    </row>
    <row r="15" spans="1:5" x14ac:dyDescent="0.35">
      <c r="B15" s="8" t="s">
        <v>11</v>
      </c>
      <c r="C15" s="14">
        <f>DATE(C4,11,11)</f>
        <v>44876</v>
      </c>
      <c r="D15" s="5"/>
      <c r="E15" s="5"/>
    </row>
    <row r="16" spans="1:5" x14ac:dyDescent="0.35">
      <c r="B16" s="8" t="s">
        <v>12</v>
      </c>
      <c r="C16" s="14">
        <f>DATE(C4,12,25)</f>
        <v>44920</v>
      </c>
      <c r="D16" s="5"/>
      <c r="E16" s="5"/>
    </row>
    <row r="17" spans="2:5" x14ac:dyDescent="0.35">
      <c r="B17" s="6" t="str">
        <f>"Jour de l'an " &amp; C4+1</f>
        <v>Jour de l'an 2023</v>
      </c>
      <c r="C17" s="13">
        <f>DATE(C4+1,1,1)</f>
        <v>44927</v>
      </c>
      <c r="D17" s="5"/>
      <c r="E17" s="5"/>
    </row>
    <row r="18" spans="2:5" x14ac:dyDescent="0.35">
      <c r="B18" s="18" t="s">
        <v>13</v>
      </c>
      <c r="C18" s="16"/>
      <c r="D18" s="5"/>
      <c r="E18" s="5"/>
    </row>
    <row r="19" spans="2:5" x14ac:dyDescent="0.35">
      <c r="B19" s="18" t="s">
        <v>14</v>
      </c>
      <c r="C19" s="16"/>
      <c r="D19" s="5"/>
      <c r="E19" s="5"/>
    </row>
    <row r="20" spans="2:5" x14ac:dyDescent="0.35">
      <c r="B20" s="18"/>
      <c r="C20" s="16"/>
      <c r="D20" s="5"/>
      <c r="E20" s="5"/>
    </row>
    <row r="21" spans="2:5" x14ac:dyDescent="0.35">
      <c r="B21" s="18"/>
      <c r="C21" s="16"/>
      <c r="D21" s="5"/>
      <c r="E21" s="5"/>
    </row>
    <row r="22" spans="2:5" x14ac:dyDescent="0.35">
      <c r="B22" s="18"/>
      <c r="C22" s="16"/>
      <c r="D22" s="5"/>
      <c r="E22" s="5"/>
    </row>
    <row r="23" spans="2:5" x14ac:dyDescent="0.35">
      <c r="B23" s="18"/>
      <c r="C23" s="16"/>
      <c r="D23" s="5"/>
      <c r="E23" s="5"/>
    </row>
    <row r="24" spans="2:5" x14ac:dyDescent="0.35">
      <c r="B24" s="18"/>
      <c r="C24" s="16"/>
      <c r="D24" s="5"/>
      <c r="E24" s="5"/>
    </row>
    <row r="25" spans="2:5" x14ac:dyDescent="0.35">
      <c r="B25" s="18"/>
      <c r="C25" s="16"/>
      <c r="D25" s="5"/>
      <c r="E25" s="5"/>
    </row>
    <row r="26" spans="2:5" x14ac:dyDescent="0.35">
      <c r="B26" s="18"/>
      <c r="C26" s="16"/>
      <c r="D26" s="5"/>
      <c r="E26" s="5"/>
    </row>
    <row r="27" spans="2:5" x14ac:dyDescent="0.35">
      <c r="B27" s="18"/>
      <c r="C27" s="16"/>
      <c r="D27" s="5"/>
      <c r="E27" s="5"/>
    </row>
    <row r="28" spans="2:5" x14ac:dyDescent="0.35">
      <c r="B28" s="18"/>
      <c r="C28" s="16"/>
      <c r="D28" s="5"/>
      <c r="E28" s="5"/>
    </row>
    <row r="29" spans="2:5" x14ac:dyDescent="0.35">
      <c r="B29" s="18"/>
      <c r="C29" s="16"/>
      <c r="D29" s="5"/>
      <c r="E29" s="5"/>
    </row>
    <row r="30" spans="2:5" x14ac:dyDescent="0.35">
      <c r="B30" s="18"/>
      <c r="C30" s="16"/>
      <c r="D30" s="5"/>
      <c r="E30" s="5"/>
    </row>
    <row r="31" spans="2:5" x14ac:dyDescent="0.35">
      <c r="B31" s="18"/>
      <c r="C31" s="16"/>
      <c r="D31" s="5"/>
      <c r="E31" s="5"/>
    </row>
    <row r="32" spans="2:5" x14ac:dyDescent="0.35">
      <c r="B32" s="18"/>
      <c r="C32" s="16"/>
      <c r="D32" s="5"/>
      <c r="E32" s="5"/>
    </row>
    <row r="33" spans="2:5" ht="15" thickBot="1" x14ac:dyDescent="0.4">
      <c r="B33" s="18"/>
      <c r="C33" s="17"/>
      <c r="D33" s="5"/>
      <c r="E33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3</xdr:col>
                    <xdr:colOff>31750</xdr:colOff>
                    <xdr:row>2</xdr:row>
                    <xdr:rowOff>31750</xdr:rowOff>
                  </from>
                  <to>
                    <xdr:col>3</xdr:col>
                    <xdr:colOff>1250950</xdr:colOff>
                    <xdr:row>3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Spinner 4">
              <controlPr defaultSize="0" autoPict="0" macro="[0]!Compteur4_QuandChangement">
                <anchor moveWithCells="1" sizeWithCells="1">
                  <from>
                    <xdr:col>2</xdr:col>
                    <xdr:colOff>1136650</xdr:colOff>
                    <xdr:row>2</xdr:row>
                    <xdr:rowOff>12700</xdr:rowOff>
                  </from>
                  <to>
                    <xdr:col>2</xdr:col>
                    <xdr:colOff>1327150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F20921-BB31-4D4F-818D-288A5542F9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PARAMETRES</vt:lpstr>
      <vt:lpstr>Fériés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AYITE Angélique (UA 2773)</dc:creator>
  <cp:lastModifiedBy>CHEICKNA TRAORE</cp:lastModifiedBy>
  <cp:lastPrinted>2021-10-04T06:27:31Z</cp:lastPrinted>
  <dcterms:created xsi:type="dcterms:W3CDTF">2016-12-20T14:11:57Z</dcterms:created>
  <dcterms:modified xsi:type="dcterms:W3CDTF">2022-04-22T23:42:21Z</dcterms:modified>
</cp:coreProperties>
</file>