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720" yWindow="615" windowWidth="19635" windowHeight="7425" activeTab="2"/>
  </bookViews>
  <sheets>
    <sheet name="&gt;Input" sheetId="2" r:id="rId1"/>
    <sheet name="&gt;Calculation" sheetId="3" r:id="rId2"/>
    <sheet name="vincent" sheetId="1" r:id="rId3"/>
  </sheets>
  <externalReferences>
    <externalReference r:id="rId4"/>
  </externalReferences>
  <definedNames>
    <definedName name="name1">'[1]&gt;Input'!$I$1</definedName>
    <definedName name="name2">'[1]&gt;Input'!$I$2</definedName>
    <definedName name="name3">'[1]&gt;Input'!$I$3</definedName>
    <definedName name="name4">'[1]&gt;Input'!$I$4</definedName>
    <definedName name="name5">'[1]&gt;Input'!$I$5</definedName>
    <definedName name="Tasks">OFFSET('[1]&gt;Input'!$E$1,0,0,COUNTA('[1]&gt;Input'!$E$1:$E$400))</definedName>
  </definedNames>
  <calcPr calcId="125725"/>
</workbook>
</file>

<file path=xl/calcChain.xml><?xml version="1.0" encoding="utf-8"?>
<calcChain xmlns="http://schemas.openxmlformats.org/spreadsheetml/2006/main">
  <c r="B6" i="3"/>
  <c r="G29" i="1" l="1"/>
  <c r="H29"/>
  <c r="I29"/>
  <c r="J29"/>
  <c r="K29"/>
  <c r="L29"/>
  <c r="M29"/>
  <c r="N29"/>
  <c r="O29"/>
  <c r="P29"/>
  <c r="Q29"/>
  <c r="R29"/>
  <c r="S29"/>
  <c r="G30"/>
  <c r="H30"/>
  <c r="I30"/>
  <c r="J30"/>
  <c r="K30"/>
  <c r="L30"/>
  <c r="M30"/>
  <c r="N30"/>
  <c r="O30"/>
  <c r="P30"/>
  <c r="Q30"/>
  <c r="R30"/>
  <c r="S30"/>
  <c r="F30"/>
  <c r="F29"/>
  <c r="G7"/>
  <c r="S23"/>
  <c r="R23"/>
  <c r="Q23"/>
  <c r="P23"/>
  <c r="O23"/>
  <c r="N23"/>
  <c r="M23"/>
  <c r="L23"/>
  <c r="K23"/>
  <c r="J23"/>
  <c r="I23"/>
  <c r="H23"/>
  <c r="G23"/>
  <c r="F23"/>
  <c r="F33" s="1"/>
  <c r="S22"/>
  <c r="R22"/>
  <c r="Q22"/>
  <c r="P22"/>
  <c r="O22"/>
  <c r="N22"/>
  <c r="M22"/>
  <c r="L22"/>
  <c r="K22"/>
  <c r="J22"/>
  <c r="I22"/>
  <c r="H22"/>
  <c r="G22"/>
  <c r="F22"/>
  <c r="E22"/>
  <c r="D22"/>
  <c r="A19"/>
  <c r="A17"/>
  <c r="A15"/>
  <c r="S13"/>
  <c r="R13"/>
  <c r="Q13"/>
  <c r="P13"/>
  <c r="O13"/>
  <c r="N13"/>
  <c r="M13"/>
  <c r="L13"/>
  <c r="K13"/>
  <c r="J13"/>
  <c r="I13"/>
  <c r="H13"/>
  <c r="G13"/>
  <c r="F13"/>
  <c r="H31" l="1"/>
  <c r="L31"/>
  <c r="P31"/>
  <c r="G8"/>
  <c r="G9" s="1"/>
  <c r="I31"/>
  <c r="M31"/>
  <c r="Q31"/>
  <c r="G33"/>
  <c r="H33" s="1"/>
  <c r="I33" s="1"/>
  <c r="J33" s="1"/>
  <c r="K33" s="1"/>
  <c r="L33" s="1"/>
  <c r="M33" s="1"/>
  <c r="N33" s="1"/>
  <c r="O33" s="1"/>
  <c r="P33" s="1"/>
  <c r="Q33" s="1"/>
  <c r="R33" s="1"/>
  <c r="S33" s="1"/>
  <c r="G31"/>
  <c r="K31"/>
  <c r="O31"/>
  <c r="S31"/>
  <c r="J31"/>
  <c r="N31"/>
  <c r="R31"/>
  <c r="F32"/>
  <c r="F31"/>
  <c r="I24"/>
  <c r="M24"/>
  <c r="Q24"/>
  <c r="H24"/>
  <c r="L24"/>
  <c r="P24"/>
  <c r="G24"/>
  <c r="K24"/>
  <c r="O24"/>
  <c r="S24"/>
  <c r="F24"/>
  <c r="J24"/>
  <c r="N24"/>
  <c r="R24"/>
  <c r="F25"/>
  <c r="F26"/>
  <c r="G26" s="1"/>
  <c r="H26" s="1"/>
  <c r="I26" s="1"/>
  <c r="J26" s="1"/>
  <c r="K26" s="1"/>
  <c r="L26" s="1"/>
  <c r="M26" s="1"/>
  <c r="N26" s="1"/>
  <c r="O26" s="1"/>
  <c r="P26" s="1"/>
  <c r="Q26" s="1"/>
  <c r="R26" s="1"/>
  <c r="S26" s="1"/>
  <c r="F34" l="1"/>
  <c r="G32"/>
  <c r="F27"/>
  <c r="G25"/>
  <c r="G34" l="1"/>
  <c r="H32"/>
  <c r="G27"/>
  <c r="H25"/>
  <c r="H34" l="1"/>
  <c r="I32"/>
  <c r="H27"/>
  <c r="I25"/>
  <c r="J25" l="1"/>
  <c r="I27"/>
  <c r="J32"/>
  <c r="I34"/>
  <c r="J34" l="1"/>
  <c r="K32"/>
  <c r="J27"/>
  <c r="K25"/>
  <c r="K27" l="1"/>
  <c r="L25"/>
  <c r="K34"/>
  <c r="L32"/>
  <c r="L27" l="1"/>
  <c r="M25"/>
  <c r="L34"/>
  <c r="M32"/>
  <c r="N32" l="1"/>
  <c r="M34"/>
  <c r="N25"/>
  <c r="M27"/>
  <c r="N34" l="1"/>
  <c r="O32"/>
  <c r="N27"/>
  <c r="O25"/>
  <c r="O27" l="1"/>
  <c r="P25"/>
  <c r="O34"/>
  <c r="P32"/>
  <c r="P27" l="1"/>
  <c r="Q25"/>
  <c r="P34"/>
  <c r="Q32"/>
  <c r="R25" l="1"/>
  <c r="Q27"/>
  <c r="R32"/>
  <c r="Q34"/>
  <c r="R34" l="1"/>
  <c r="S32"/>
  <c r="R27"/>
  <c r="S25"/>
  <c r="S34" l="1"/>
  <c r="S27"/>
</calcChain>
</file>

<file path=xl/sharedStrings.xml><?xml version="1.0" encoding="utf-8"?>
<sst xmlns="http://schemas.openxmlformats.org/spreadsheetml/2006/main" count="46" uniqueCount="29">
  <si>
    <t>Task</t>
  </si>
  <si>
    <t>Group</t>
  </si>
  <si>
    <t>Planned/ Used</t>
  </si>
  <si>
    <t>Planned Hours</t>
  </si>
  <si>
    <t>Used Hours</t>
  </si>
  <si>
    <t>Sustainbility</t>
  </si>
  <si>
    <t>Planned</t>
  </si>
  <si>
    <t>Used</t>
  </si>
  <si>
    <t>Total hours</t>
  </si>
  <si>
    <t>hours, actual</t>
  </si>
  <si>
    <t>Difference</t>
  </si>
  <si>
    <t>accumulated, planned</t>
  </si>
  <si>
    <t>accumulated, actual</t>
  </si>
  <si>
    <t>money, budget</t>
  </si>
  <si>
    <t>money, actual</t>
  </si>
  <si>
    <t>accumulated, budget</t>
  </si>
  <si>
    <t>Monthly salery</t>
  </si>
  <si>
    <t>DKr.</t>
  </si>
  <si>
    <t>Hourly rate</t>
  </si>
  <si>
    <t>Contrib. margin</t>
  </si>
  <si>
    <t>%</t>
  </si>
  <si>
    <t>Contribution</t>
  </si>
  <si>
    <t>Fee</t>
  </si>
  <si>
    <t>Selling price</t>
  </si>
  <si>
    <t>vincent</t>
  </si>
  <si>
    <t>Date of calculation :</t>
  </si>
  <si>
    <t>Marta</t>
  </si>
  <si>
    <t>Total hours planned</t>
  </si>
  <si>
    <t>Accumulated planned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</si>
</sst>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[$-809]ddd"/>
    <numFmt numFmtId="165" formatCode="0.0"/>
    <numFmt numFmtId="166" formatCode="_(* #,##0_);_(* \(#,##0\);_(* &quot;-&quot;??_);_(@_)"/>
    <numFmt numFmtId="167" formatCode="dd/mm/yyyy;@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8"/>
      <color theme="0"/>
      <name val="Calibri"/>
      <family val="2"/>
      <scheme val="minor"/>
    </font>
    <font>
      <b/>
      <i/>
      <sz val="10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b/>
      <u/>
      <sz val="12"/>
      <color rgb="FF01BB3B"/>
      <name val="Calibri"/>
      <family val="2"/>
      <scheme val="minor"/>
    </font>
    <font>
      <b/>
      <sz val="10"/>
      <name val="Arial"/>
      <family val="2"/>
    </font>
    <font>
      <sz val="7"/>
      <color theme="1"/>
      <name val="Calibri"/>
      <family val="2"/>
      <scheme val="minor"/>
    </font>
    <font>
      <sz val="7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/>
    </xf>
    <xf numFmtId="164" fontId="3" fillId="0" borderId="2" xfId="0" applyNumberFormat="1" applyFont="1" applyFill="1" applyBorder="1" applyAlignment="1">
      <alignment horizontal="center"/>
    </xf>
    <xf numFmtId="164" fontId="3" fillId="0" borderId="3" xfId="0" applyNumberFormat="1" applyFont="1" applyFill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/>
    <xf numFmtId="1" fontId="4" fillId="0" borderId="6" xfId="0" applyNumberFormat="1" applyFont="1" applyFill="1" applyBorder="1" applyAlignment="1">
      <alignment horizontal="right" vertical="center"/>
    </xf>
    <xf numFmtId="1" fontId="4" fillId="0" borderId="6" xfId="0" applyNumberFormat="1" applyFont="1" applyFill="1" applyBorder="1" applyAlignment="1">
      <alignment horizontal="center" vertical="center"/>
    </xf>
    <xf numFmtId="1" fontId="5" fillId="0" borderId="7" xfId="0" applyNumberFormat="1" applyFont="1" applyFill="1" applyBorder="1" applyAlignment="1">
      <alignment horizontal="center"/>
    </xf>
    <xf numFmtId="1" fontId="5" fillId="0" borderId="0" xfId="0" applyNumberFormat="1" applyFont="1" applyFill="1" applyBorder="1" applyAlignment="1">
      <alignment horizontal="center"/>
    </xf>
    <xf numFmtId="1" fontId="5" fillId="0" borderId="8" xfId="0" applyNumberFormat="1" applyFont="1" applyFill="1" applyBorder="1" applyAlignment="1">
      <alignment horizontal="center"/>
    </xf>
    <xf numFmtId="1" fontId="5" fillId="0" borderId="4" xfId="0" applyNumberFormat="1" applyFont="1" applyFill="1" applyBorder="1" applyAlignment="1">
      <alignment horizontal="center"/>
    </xf>
    <xf numFmtId="1" fontId="5" fillId="0" borderId="6" xfId="0" applyNumberFormat="1" applyFont="1" applyFill="1" applyBorder="1" applyAlignment="1">
      <alignment horizontal="center"/>
    </xf>
    <xf numFmtId="1" fontId="5" fillId="0" borderId="9" xfId="0" applyNumberFormat="1" applyFont="1" applyFill="1" applyBorder="1" applyAlignment="1">
      <alignment horizontal="center"/>
    </xf>
    <xf numFmtId="0" fontId="6" fillId="0" borderId="10" xfId="0" applyFont="1" applyBorder="1" applyAlignment="1">
      <alignment vertical="center"/>
    </xf>
    <xf numFmtId="0" fontId="0" fillId="0" borderId="11" xfId="0" applyFill="1" applyBorder="1" applyAlignment="1">
      <alignment vertical="center" wrapText="1"/>
    </xf>
    <xf numFmtId="1" fontId="4" fillId="0" borderId="12" xfId="0" applyNumberFormat="1" applyFont="1" applyFill="1" applyBorder="1" applyAlignment="1">
      <alignment horizontal="right" vertical="center"/>
    </xf>
    <xf numFmtId="1" fontId="4" fillId="0" borderId="12" xfId="0" applyNumberFormat="1" applyFont="1" applyFill="1" applyBorder="1" applyAlignment="1">
      <alignment horizontal="center" vertical="center"/>
    </xf>
    <xf numFmtId="1" fontId="5" fillId="0" borderId="10" xfId="0" applyNumberFormat="1" applyFont="1" applyFill="1" applyBorder="1" applyAlignment="1">
      <alignment horizontal="center"/>
    </xf>
    <xf numFmtId="1" fontId="5" fillId="0" borderId="12" xfId="0" applyNumberFormat="1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1" fontId="5" fillId="0" borderId="13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49" fontId="7" fillId="0" borderId="0" xfId="0" applyNumberFormat="1" applyFont="1" applyFill="1" applyBorder="1" applyAlignment="1">
      <alignment horizontal="center" vertical="top" wrapText="1"/>
    </xf>
    <xf numFmtId="1" fontId="4" fillId="0" borderId="14" xfId="0" applyNumberFormat="1" applyFont="1" applyFill="1" applyBorder="1" applyAlignment="1">
      <alignment horizontal="left" vertical="center"/>
    </xf>
    <xf numFmtId="1" fontId="0" fillId="0" borderId="15" xfId="0" applyNumberFormat="1" applyBorder="1"/>
    <xf numFmtId="1" fontId="0" fillId="0" borderId="13" xfId="0" applyNumberFormat="1" applyFill="1" applyBorder="1"/>
    <xf numFmtId="0" fontId="7" fillId="0" borderId="0" xfId="0" applyFont="1" applyFill="1" applyBorder="1" applyAlignment="1">
      <alignment horizontal="center" wrapText="1"/>
    </xf>
    <xf numFmtId="49" fontId="7" fillId="0" borderId="0" xfId="0" applyNumberFormat="1" applyFont="1" applyFill="1" applyBorder="1" applyAlignment="1">
      <alignment horizontal="center" wrapText="1"/>
    </xf>
    <xf numFmtId="165" fontId="9" fillId="0" borderId="19" xfId="0" applyNumberFormat="1" applyFont="1" applyFill="1" applyBorder="1"/>
    <xf numFmtId="49" fontId="10" fillId="0" borderId="0" xfId="0" applyNumberFormat="1" applyFont="1" applyFill="1" applyBorder="1" applyAlignment="1">
      <alignment horizontal="left"/>
    </xf>
    <xf numFmtId="166" fontId="9" fillId="0" borderId="20" xfId="0" applyNumberFormat="1" applyFont="1" applyFill="1" applyBorder="1"/>
    <xf numFmtId="166" fontId="9" fillId="0" borderId="21" xfId="0" applyNumberFormat="1" applyFont="1" applyFill="1" applyBorder="1"/>
    <xf numFmtId="0" fontId="0" fillId="0" borderId="0" xfId="0" applyFill="1" applyBorder="1" applyAlignment="1"/>
    <xf numFmtId="166" fontId="9" fillId="0" borderId="19" xfId="1" applyNumberFormat="1" applyFont="1" applyFill="1" applyBorder="1"/>
    <xf numFmtId="0" fontId="11" fillId="0" borderId="0" xfId="0" applyFont="1" applyFill="1" applyBorder="1"/>
    <xf numFmtId="0" fontId="9" fillId="2" borderId="17" xfId="0" applyFont="1" applyFill="1" applyBorder="1" applyAlignment="1"/>
    <xf numFmtId="0" fontId="9" fillId="2" borderId="18" xfId="0" applyFont="1" applyFill="1" applyBorder="1" applyAlignment="1"/>
    <xf numFmtId="166" fontId="12" fillId="0" borderId="19" xfId="1" applyNumberFormat="1" applyFont="1" applyBorder="1"/>
    <xf numFmtId="0" fontId="6" fillId="0" borderId="0" xfId="0" applyFont="1" applyFill="1" applyBorder="1" applyAlignment="1">
      <alignment vertical="center"/>
    </xf>
    <xf numFmtId="166" fontId="12" fillId="0" borderId="19" xfId="0" applyNumberFormat="1" applyFont="1" applyBorder="1"/>
    <xf numFmtId="166" fontId="12" fillId="0" borderId="18" xfId="0" applyNumberFormat="1" applyFont="1" applyBorder="1"/>
    <xf numFmtId="166" fontId="12" fillId="0" borderId="20" xfId="0" applyNumberFormat="1" applyFont="1" applyBorder="1"/>
    <xf numFmtId="166" fontId="12" fillId="0" borderId="21" xfId="0" applyNumberFormat="1" applyFont="1" applyBorder="1"/>
    <xf numFmtId="0" fontId="11" fillId="0" borderId="0" xfId="0" applyFont="1" applyBorder="1"/>
    <xf numFmtId="166" fontId="11" fillId="3" borderId="0" xfId="1" applyNumberFormat="1" applyFont="1" applyFill="1" applyBorder="1" applyAlignment="1">
      <alignment horizontal="right"/>
    </xf>
    <xf numFmtId="0" fontId="11" fillId="0" borderId="0" xfId="0" applyFont="1" applyBorder="1" applyAlignment="1">
      <alignment horizontal="right"/>
    </xf>
    <xf numFmtId="1" fontId="11" fillId="0" borderId="0" xfId="0" applyNumberFormat="1" applyFont="1" applyBorder="1"/>
    <xf numFmtId="0" fontId="11" fillId="0" borderId="0" xfId="0" quotePrefix="1" applyFont="1" applyBorder="1"/>
    <xf numFmtId="1" fontId="11" fillId="0" borderId="0" xfId="0" applyNumberFormat="1" applyFont="1" applyBorder="1" applyAlignment="1"/>
    <xf numFmtId="49" fontId="8" fillId="4" borderId="16" xfId="0" applyNumberFormat="1" applyFont="1" applyFill="1" applyBorder="1" applyAlignment="1">
      <alignment horizontal="right"/>
    </xf>
    <xf numFmtId="0" fontId="9" fillId="4" borderId="17" xfId="0" applyFont="1" applyFill="1" applyBorder="1"/>
    <xf numFmtId="0" fontId="9" fillId="4" borderId="18" xfId="0" applyFont="1" applyFill="1" applyBorder="1"/>
    <xf numFmtId="0" fontId="8" fillId="4" borderId="16" xfId="0" applyFont="1" applyFill="1" applyBorder="1" applyAlignment="1">
      <alignment horizontal="right"/>
    </xf>
    <xf numFmtId="0" fontId="9" fillId="4" borderId="17" xfId="0" applyFont="1" applyFill="1" applyBorder="1" applyAlignment="1"/>
    <xf numFmtId="167" fontId="13" fillId="5" borderId="0" xfId="0" applyNumberFormat="1" applyFont="1" applyFill="1" applyBorder="1" applyAlignment="1">
      <alignment horizontal="center" vertical="center"/>
    </xf>
    <xf numFmtId="166" fontId="9" fillId="5" borderId="19" xfId="0" applyNumberFormat="1" applyFont="1" applyFill="1" applyBorder="1"/>
    <xf numFmtId="166" fontId="9" fillId="5" borderId="18" xfId="0" applyNumberFormat="1" applyFont="1" applyFill="1" applyBorder="1"/>
    <xf numFmtId="14" fontId="0" fillId="0" borderId="0" xfId="0" applyNumberFormat="1"/>
    <xf numFmtId="1" fontId="0" fillId="0" borderId="0" xfId="0" applyNumberFormat="1" applyBorder="1" applyAlignment="1">
      <alignment horizontal="center"/>
    </xf>
    <xf numFmtId="0" fontId="2" fillId="0" borderId="0" xfId="0" applyFont="1" applyBorder="1"/>
    <xf numFmtId="1" fontId="0" fillId="0" borderId="0" xfId="0" applyNumberFormat="1" applyBorder="1"/>
    <xf numFmtId="0" fontId="0" fillId="3" borderId="0" xfId="0" applyFill="1" applyBorder="1"/>
  </cellXfs>
  <cellStyles count="2">
    <cellStyle name="Milliers" xfId="1" builtinId="3"/>
    <cellStyle name="Normal" xfId="0" builtinId="0"/>
  </cellStyles>
  <dxfs count="43"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6" tint="0.39994506668294322"/>
        </patternFill>
      </fill>
    </dxf>
    <dxf>
      <fill>
        <patternFill>
          <bgColor rgb="FFFFD85B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6" tint="0.39994506668294322"/>
        </patternFill>
      </fill>
    </dxf>
    <dxf>
      <fill>
        <patternFill>
          <bgColor rgb="FFFFD85B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6" tint="0.39994506668294322"/>
        </patternFill>
      </fill>
    </dxf>
    <dxf>
      <fill>
        <patternFill>
          <bgColor rgb="FFFFD85B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22</xdr:row>
      <xdr:rowOff>19051</xdr:rowOff>
    </xdr:from>
    <xdr:to>
      <xdr:col>4</xdr:col>
      <xdr:colOff>361950</xdr:colOff>
      <xdr:row>29</xdr:row>
      <xdr:rowOff>47626</xdr:rowOff>
    </xdr:to>
    <xdr:sp macro="" textlink="">
      <xdr:nvSpPr>
        <xdr:cNvPr id="2" name="ZoneTexte 1"/>
        <xdr:cNvSpPr txBox="1"/>
      </xdr:nvSpPr>
      <xdr:spPr>
        <a:xfrm>
          <a:off x="895350" y="3038476"/>
          <a:ext cx="2752725" cy="590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zone de recherche pour INDEX</a:t>
          </a:r>
        </a:p>
      </xdr:txBody>
    </xdr:sp>
    <xdr:clientData/>
  </xdr:twoCellAnchor>
  <xdr:twoCellAnchor>
    <xdr:from>
      <xdr:col>3</xdr:col>
      <xdr:colOff>438150</xdr:colOff>
      <xdr:row>24</xdr:row>
      <xdr:rowOff>9525</xdr:rowOff>
    </xdr:from>
    <xdr:to>
      <xdr:col>4</xdr:col>
      <xdr:colOff>742950</xdr:colOff>
      <xdr:row>24</xdr:row>
      <xdr:rowOff>85725</xdr:rowOff>
    </xdr:to>
    <xdr:cxnSp macro="">
      <xdr:nvCxnSpPr>
        <xdr:cNvPr id="4" name="Connecteur droit avec flèche 3"/>
        <xdr:cNvCxnSpPr/>
      </xdr:nvCxnSpPr>
      <xdr:spPr>
        <a:xfrm>
          <a:off x="2962275" y="3162300"/>
          <a:ext cx="1066800" cy="76200"/>
        </a:xfrm>
        <a:prstGeom prst="straightConnector1">
          <a:avLst/>
        </a:prstGeom>
        <a:ln w="571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33</xdr:row>
      <xdr:rowOff>19050</xdr:rowOff>
    </xdr:from>
    <xdr:to>
      <xdr:col>4</xdr:col>
      <xdr:colOff>485775</xdr:colOff>
      <xdr:row>37</xdr:row>
      <xdr:rowOff>57150</xdr:rowOff>
    </xdr:to>
    <xdr:sp macro="" textlink="">
      <xdr:nvSpPr>
        <xdr:cNvPr id="5" name="ZoneTexte 4"/>
        <xdr:cNvSpPr txBox="1"/>
      </xdr:nvSpPr>
      <xdr:spPr>
        <a:xfrm>
          <a:off x="876300" y="3829050"/>
          <a:ext cx="2895600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zone de reference pour EQUIV</a:t>
          </a:r>
        </a:p>
      </xdr:txBody>
    </xdr:sp>
    <xdr:clientData/>
  </xdr:twoCellAnchor>
  <xdr:twoCellAnchor>
    <xdr:from>
      <xdr:col>3</xdr:col>
      <xdr:colOff>390525</xdr:colOff>
      <xdr:row>34</xdr:row>
      <xdr:rowOff>171450</xdr:rowOff>
    </xdr:from>
    <xdr:to>
      <xdr:col>4</xdr:col>
      <xdr:colOff>695325</xdr:colOff>
      <xdr:row>35</xdr:row>
      <xdr:rowOff>57150</xdr:rowOff>
    </xdr:to>
    <xdr:cxnSp macro="">
      <xdr:nvCxnSpPr>
        <xdr:cNvPr id="6" name="Connecteur droit avec flèche 5"/>
        <xdr:cNvCxnSpPr/>
      </xdr:nvCxnSpPr>
      <xdr:spPr>
        <a:xfrm>
          <a:off x="2914650" y="4038600"/>
          <a:ext cx="1066800" cy="76200"/>
        </a:xfrm>
        <a:prstGeom prst="straightConnector1">
          <a:avLst/>
        </a:prstGeom>
        <a:ln w="571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ncent/VIA%20University%20College/PLANNING%20END%202.1%20beta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&gt;Input"/>
      <sheetName val="&gt;Table"/>
      <sheetName val="&gt;Planning group"/>
      <sheetName val="&gt;Planning G + Budget"/>
      <sheetName val="&gt;Calculation"/>
      <sheetName val="Marta"/>
      <sheetName val="Fong"/>
      <sheetName val="Jerome"/>
      <sheetName val="Vincent"/>
    </sheetNames>
    <definedNames>
      <definedName name="Bouton1_Clic"/>
    </definedNames>
    <sheetDataSet>
      <sheetData sheetId="0">
        <row r="1">
          <cell r="E1" t="str">
            <v>Apartement analysis</v>
          </cell>
          <cell r="I1" t="str">
            <v>Marta</v>
          </cell>
        </row>
        <row r="2">
          <cell r="E2" t="str">
            <v>Appartement</v>
          </cell>
          <cell r="I2" t="str">
            <v>Fong</v>
          </cell>
        </row>
        <row r="3">
          <cell r="E3" t="str">
            <v>BDS</v>
          </cell>
          <cell r="I3" t="str">
            <v>Jerome</v>
          </cell>
        </row>
        <row r="4">
          <cell r="E4" t="str">
            <v>BPM</v>
          </cell>
          <cell r="I4" t="str">
            <v>Vincent</v>
          </cell>
        </row>
        <row r="5">
          <cell r="E5" t="str">
            <v>Electricity</v>
          </cell>
        </row>
        <row r="6">
          <cell r="E6" t="str">
            <v>Energy Analysis</v>
          </cell>
        </row>
        <row r="7">
          <cell r="E7" t="str">
            <v>Fee calculation</v>
          </cell>
        </row>
        <row r="8">
          <cell r="E8" t="str">
            <v>Fire analysis</v>
          </cell>
        </row>
        <row r="9">
          <cell r="E9" t="str">
            <v>Industrialized building component</v>
          </cell>
        </row>
        <row r="10">
          <cell r="E10" t="str">
            <v>Instalations and shaft arrangements</v>
          </cell>
        </row>
        <row r="11">
          <cell r="E11" t="str">
            <v>Instalations(kitchen, bath…)</v>
          </cell>
        </row>
        <row r="12">
          <cell r="E12" t="str">
            <v>Insulation</v>
          </cell>
        </row>
        <row r="13">
          <cell r="E13" t="str">
            <v>Key figure</v>
          </cell>
        </row>
        <row r="14">
          <cell r="E14" t="str">
            <v>Lay out</v>
          </cell>
        </row>
        <row r="15">
          <cell r="E15" t="str">
            <v>Life cycle costing</v>
          </cell>
        </row>
        <row r="16">
          <cell r="E16" t="str">
            <v>Meeting/planning</v>
          </cell>
        </row>
        <row r="17">
          <cell r="E17" t="str">
            <v>Planning</v>
          </cell>
        </row>
        <row r="18">
          <cell r="E18" t="str">
            <v>Poster</v>
          </cell>
        </row>
        <row r="19">
          <cell r="E19" t="str">
            <v>Power point and presentation</v>
          </cell>
        </row>
        <row r="20">
          <cell r="E20" t="str">
            <v>Procurement</v>
          </cell>
        </row>
        <row r="21">
          <cell r="E21" t="str">
            <v>Site</v>
          </cell>
        </row>
        <row r="22">
          <cell r="E22" t="str">
            <v>Site/terrain</v>
          </cell>
        </row>
        <row r="23">
          <cell r="E23" t="str">
            <v>Sound analysis</v>
          </cell>
        </row>
        <row r="24">
          <cell r="E24" t="str">
            <v>Structure</v>
          </cell>
        </row>
        <row r="25">
          <cell r="E25" t="str">
            <v>Successive estimation</v>
          </cell>
        </row>
        <row r="26">
          <cell r="E26" t="str">
            <v>Sustainbility</v>
          </cell>
        </row>
        <row r="27">
          <cell r="E27" t="str">
            <v>U-value</v>
          </cell>
        </row>
        <row r="28">
          <cell r="E28" t="str">
            <v>Ventilation analysis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I1"/>
  <sheetViews>
    <sheetView workbookViewId="0">
      <selection activeCell="H8" sqref="H8"/>
    </sheetView>
  </sheetViews>
  <sheetFormatPr baseColWidth="10" defaultRowHeight="15"/>
  <sheetData>
    <row r="1" spans="9:9">
      <c r="I1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B6"/>
  <sheetViews>
    <sheetView workbookViewId="0">
      <selection activeCell="B2" sqref="B2"/>
    </sheetView>
  </sheetViews>
  <sheetFormatPr baseColWidth="10" defaultRowHeight="15"/>
  <cols>
    <col min="1" max="1" width="28.85546875" customWidth="1"/>
  </cols>
  <sheetData>
    <row r="1" spans="1:2">
      <c r="A1" t="s">
        <v>25</v>
      </c>
      <c r="B1" s="66">
        <v>40436</v>
      </c>
    </row>
    <row r="2" spans="1:2">
      <c r="B2" s="66"/>
    </row>
    <row r="4" spans="1:2">
      <c r="B4" s="70" t="s">
        <v>26</v>
      </c>
    </row>
    <row r="5" spans="1:2">
      <c r="A5" s="68" t="s">
        <v>27</v>
      </c>
      <c r="B5" s="69">
        <v>42</v>
      </c>
    </row>
    <row r="6" spans="1:2">
      <c r="A6" s="26" t="s">
        <v>28</v>
      </c>
      <c r="B6" s="67" t="e">
        <f>INDEX(p,,MATCH(g,t,0))</f>
        <v>#NAME?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S36"/>
  <sheetViews>
    <sheetView tabSelected="1" workbookViewId="0">
      <selection activeCell="F38" sqref="F38"/>
    </sheetView>
  </sheetViews>
  <sheetFormatPr baseColWidth="10" defaultRowHeight="15"/>
  <cols>
    <col min="1" max="1" width="13.140625" customWidth="1"/>
    <col min="2" max="2" width="13.28515625" customWidth="1"/>
    <col min="6" max="6" width="12.5703125" bestFit="1" customWidth="1"/>
    <col min="7" max="12" width="7" bestFit="1" customWidth="1"/>
    <col min="13" max="13" width="7.28515625" bestFit="1" customWidth="1"/>
    <col min="14" max="14" width="7" bestFit="1" customWidth="1"/>
    <col min="15" max="19" width="7.28515625" bestFit="1" customWidth="1"/>
  </cols>
  <sheetData>
    <row r="1" spans="1:19" ht="4.5" customHeight="1"/>
    <row r="2" spans="1:19" ht="4.5" customHeight="1"/>
    <row r="3" spans="1:19" ht="4.5" customHeight="1"/>
    <row r="4" spans="1:19" ht="4.5" customHeight="1"/>
    <row r="5" spans="1:19" ht="4.5" customHeight="1"/>
    <row r="6" spans="1:19" ht="4.5" customHeight="1"/>
    <row r="7" spans="1:19">
      <c r="A7" s="52" t="s">
        <v>16</v>
      </c>
      <c r="B7" s="53">
        <v>28000</v>
      </c>
      <c r="C7" s="52" t="s">
        <v>17</v>
      </c>
      <c r="D7" s="52"/>
      <c r="E7" s="26"/>
      <c r="F7" s="54" t="s">
        <v>18</v>
      </c>
      <c r="G7" s="55">
        <f>+(B7*12)/1670</f>
        <v>201.19760479041915</v>
      </c>
      <c r="H7" s="52" t="s">
        <v>17</v>
      </c>
    </row>
    <row r="8" spans="1:19">
      <c r="A8" s="52" t="s">
        <v>19</v>
      </c>
      <c r="B8" s="53">
        <v>120</v>
      </c>
      <c r="C8" s="56" t="s">
        <v>20</v>
      </c>
      <c r="D8" s="56"/>
      <c r="E8" s="26"/>
      <c r="F8" s="54" t="s">
        <v>21</v>
      </c>
      <c r="G8" s="55">
        <f>+((G7*B8)/100)</f>
        <v>241.43712574850298</v>
      </c>
      <c r="H8" s="52" t="s">
        <v>17</v>
      </c>
    </row>
    <row r="9" spans="1:19">
      <c r="A9" s="52" t="s">
        <v>22</v>
      </c>
      <c r="B9" s="53">
        <v>100000</v>
      </c>
      <c r="C9" s="52" t="s">
        <v>17</v>
      </c>
      <c r="D9" s="52"/>
      <c r="E9" s="26"/>
      <c r="F9" s="54" t="s">
        <v>23</v>
      </c>
      <c r="G9" s="57">
        <f>SUM(G7:G8)</f>
        <v>442.6347305389221</v>
      </c>
      <c r="H9" s="52" t="s">
        <v>17</v>
      </c>
    </row>
    <row r="10" spans="1:19" ht="6" customHeight="1"/>
    <row r="11" spans="1:19" ht="6" customHeight="1"/>
    <row r="12" spans="1:19" ht="6" customHeight="1"/>
    <row r="13" spans="1:19" ht="26.25" thickBot="1">
      <c r="A13" s="1" t="s">
        <v>0</v>
      </c>
      <c r="B13" s="2" t="s">
        <v>1</v>
      </c>
      <c r="C13" s="3" t="s">
        <v>2</v>
      </c>
      <c r="D13" s="3" t="s">
        <v>3</v>
      </c>
      <c r="E13" s="3" t="s">
        <v>4</v>
      </c>
      <c r="F13" s="4">
        <f>F36</f>
        <v>40434</v>
      </c>
      <c r="G13" s="4">
        <f t="shared" ref="G13:S13" si="0">G36</f>
        <v>40435</v>
      </c>
      <c r="H13" s="4">
        <f t="shared" si="0"/>
        <v>40436</v>
      </c>
      <c r="I13" s="4">
        <f t="shared" si="0"/>
        <v>40437</v>
      </c>
      <c r="J13" s="4">
        <f t="shared" si="0"/>
        <v>40438</v>
      </c>
      <c r="K13" s="4">
        <f t="shared" si="0"/>
        <v>40439</v>
      </c>
      <c r="L13" s="5">
        <f t="shared" si="0"/>
        <v>40440</v>
      </c>
      <c r="M13" s="6">
        <f>M36</f>
        <v>40441</v>
      </c>
      <c r="N13" s="4">
        <f t="shared" si="0"/>
        <v>40442</v>
      </c>
      <c r="O13" s="4">
        <f t="shared" si="0"/>
        <v>40443</v>
      </c>
      <c r="P13" s="4">
        <f t="shared" si="0"/>
        <v>40444</v>
      </c>
      <c r="Q13" s="4">
        <f t="shared" si="0"/>
        <v>40445</v>
      </c>
      <c r="R13" s="4">
        <f t="shared" si="0"/>
        <v>40446</v>
      </c>
      <c r="S13" s="5">
        <f t="shared" si="0"/>
        <v>40447</v>
      </c>
    </row>
    <row r="14" spans="1:19" ht="15.75" thickTop="1">
      <c r="A14" s="7" t="s">
        <v>5</v>
      </c>
      <c r="B14" s="8" t="s">
        <v>24</v>
      </c>
      <c r="C14" s="9" t="s">
        <v>6</v>
      </c>
      <c r="D14" s="10">
        <v>14</v>
      </c>
      <c r="E14" s="10"/>
      <c r="F14" s="11"/>
      <c r="G14" s="12"/>
      <c r="H14" s="12"/>
      <c r="I14" s="12">
        <v>2</v>
      </c>
      <c r="J14" s="12"/>
      <c r="K14" s="12"/>
      <c r="L14" s="13"/>
      <c r="M14" s="14"/>
      <c r="N14" s="15"/>
      <c r="O14" s="15"/>
      <c r="P14" s="15">
        <v>3</v>
      </c>
      <c r="Q14" s="15"/>
      <c r="R14" s="15"/>
      <c r="S14" s="16"/>
    </row>
    <row r="15" spans="1:19" ht="15.75" thickBot="1">
      <c r="A15" s="17" t="str">
        <f>A14</f>
        <v>Sustainbility</v>
      </c>
      <c r="B15" s="18"/>
      <c r="C15" s="19" t="s">
        <v>7</v>
      </c>
      <c r="D15" s="19"/>
      <c r="E15" s="20">
        <v>2</v>
      </c>
      <c r="F15" s="21"/>
      <c r="G15" s="22"/>
      <c r="H15" s="22"/>
      <c r="I15" s="23"/>
      <c r="J15" s="22">
        <v>2</v>
      </c>
      <c r="K15" s="22"/>
      <c r="L15" s="24"/>
      <c r="M15" s="21"/>
      <c r="N15" s="22"/>
      <c r="O15" s="22"/>
      <c r="P15" s="23"/>
      <c r="Q15" s="22"/>
      <c r="R15" s="22"/>
      <c r="S15" s="24"/>
    </row>
    <row r="16" spans="1:19" ht="15.75" thickTop="1">
      <c r="A16" s="7" t="s">
        <v>5</v>
      </c>
      <c r="B16" s="8" t="s">
        <v>24</v>
      </c>
      <c r="C16" s="9" t="s">
        <v>6</v>
      </c>
      <c r="D16" s="10">
        <v>14</v>
      </c>
      <c r="E16" s="10"/>
      <c r="F16" s="14"/>
      <c r="G16" s="15"/>
      <c r="H16" s="15"/>
      <c r="I16" s="15">
        <v>2</v>
      </c>
      <c r="J16" s="15"/>
      <c r="K16" s="15"/>
      <c r="L16" s="16"/>
      <c r="M16" s="14"/>
      <c r="N16" s="15"/>
      <c r="O16" s="15"/>
      <c r="P16" s="15">
        <v>3</v>
      </c>
      <c r="Q16" s="15"/>
      <c r="R16" s="15"/>
      <c r="S16" s="16"/>
    </row>
    <row r="17" spans="1:19" ht="15.75" thickBot="1">
      <c r="A17" s="17" t="str">
        <f>A16</f>
        <v>Sustainbility</v>
      </c>
      <c r="B17" s="18"/>
      <c r="C17" s="19" t="s">
        <v>7</v>
      </c>
      <c r="D17" s="19"/>
      <c r="E17" s="20">
        <v>2</v>
      </c>
      <c r="F17" s="21"/>
      <c r="G17" s="22"/>
      <c r="H17" s="22"/>
      <c r="I17" s="23"/>
      <c r="J17" s="22">
        <v>2</v>
      </c>
      <c r="K17" s="22"/>
      <c r="L17" s="24"/>
      <c r="M17" s="21"/>
      <c r="N17" s="22"/>
      <c r="O17" s="22"/>
      <c r="P17" s="23"/>
      <c r="Q17" s="22"/>
      <c r="R17" s="22"/>
      <c r="S17" s="24"/>
    </row>
    <row r="18" spans="1:19" ht="15.75" thickTop="1">
      <c r="A18" s="7" t="s">
        <v>5</v>
      </c>
      <c r="B18" s="8" t="s">
        <v>24</v>
      </c>
      <c r="C18" s="9" t="s">
        <v>6</v>
      </c>
      <c r="D18" s="10">
        <v>14</v>
      </c>
      <c r="E18" s="10"/>
      <c r="F18" s="14"/>
      <c r="G18" s="15"/>
      <c r="H18" s="15"/>
      <c r="I18" s="15">
        <v>2</v>
      </c>
      <c r="J18" s="15"/>
      <c r="K18" s="15"/>
      <c r="L18" s="16"/>
      <c r="M18" s="14"/>
      <c r="N18" s="15"/>
      <c r="O18" s="15"/>
      <c r="P18" s="15">
        <v>3</v>
      </c>
      <c r="Q18" s="15"/>
      <c r="R18" s="15"/>
      <c r="S18" s="16"/>
    </row>
    <row r="19" spans="1:19" ht="15.75" thickBot="1">
      <c r="A19" s="17" t="str">
        <f>A18</f>
        <v>Sustainbility</v>
      </c>
      <c r="B19" s="18"/>
      <c r="C19" s="19" t="s">
        <v>7</v>
      </c>
      <c r="D19" s="19"/>
      <c r="E19" s="20">
        <v>2</v>
      </c>
      <c r="F19" s="21"/>
      <c r="G19" s="22"/>
      <c r="H19" s="22"/>
      <c r="I19" s="23"/>
      <c r="J19" s="22">
        <v>2</v>
      </c>
      <c r="K19" s="22"/>
      <c r="L19" s="24"/>
      <c r="M19" s="21"/>
      <c r="N19" s="22"/>
      <c r="O19" s="22"/>
      <c r="P19" s="23"/>
      <c r="Q19" s="22"/>
      <c r="R19" s="22"/>
      <c r="S19" s="24"/>
    </row>
    <row r="20" spans="1:19" ht="5.25" customHeight="1" thickTop="1">
      <c r="A20" s="25"/>
      <c r="B20" s="26"/>
      <c r="C20" s="27"/>
      <c r="D20" s="28"/>
      <c r="E20" s="28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</row>
    <row r="21" spans="1:19" ht="5.25" customHeight="1" thickBot="1">
      <c r="A21" s="29"/>
      <c r="B21" s="30"/>
      <c r="C21" s="27"/>
      <c r="D21" s="27"/>
      <c r="E21" s="28"/>
      <c r="F21" s="22"/>
      <c r="G21" s="22"/>
      <c r="H21" s="22"/>
      <c r="I21" s="23"/>
      <c r="J21" s="22"/>
      <c r="K21" s="22"/>
      <c r="L21" s="22"/>
      <c r="M21" s="22"/>
      <c r="N21" s="22"/>
      <c r="O21" s="22"/>
      <c r="P21" s="23"/>
      <c r="Q21" s="22"/>
      <c r="R21" s="22"/>
      <c r="S21" s="22"/>
    </row>
    <row r="22" spans="1:19" ht="16.5" thickTop="1" thickBot="1">
      <c r="A22" s="31"/>
      <c r="C22" s="32" t="s">
        <v>8</v>
      </c>
      <c r="D22" s="33">
        <f>SUM(D14:D20)</f>
        <v>42</v>
      </c>
      <c r="E22" s="33">
        <f>SUM(E14:E20)</f>
        <v>6</v>
      </c>
      <c r="F22" s="34">
        <f t="shared" ref="F22:S22" si="1">SUMPRODUCT((MOD(ROW(F14:F19),2)=0)*(F14:F19))</f>
        <v>0</v>
      </c>
      <c r="G22" s="34">
        <f t="shared" si="1"/>
        <v>0</v>
      </c>
      <c r="H22" s="34">
        <f t="shared" si="1"/>
        <v>0</v>
      </c>
      <c r="I22" s="34">
        <f t="shared" si="1"/>
        <v>6</v>
      </c>
      <c r="J22" s="34">
        <f t="shared" si="1"/>
        <v>0</v>
      </c>
      <c r="K22" s="34">
        <f t="shared" si="1"/>
        <v>0</v>
      </c>
      <c r="L22" s="34">
        <f t="shared" si="1"/>
        <v>0</v>
      </c>
      <c r="M22" s="34">
        <f t="shared" si="1"/>
        <v>0</v>
      </c>
      <c r="N22" s="34">
        <f t="shared" si="1"/>
        <v>0</v>
      </c>
      <c r="O22" s="34">
        <f t="shared" si="1"/>
        <v>0</v>
      </c>
      <c r="P22" s="34">
        <f t="shared" si="1"/>
        <v>9</v>
      </c>
      <c r="Q22" s="34">
        <f t="shared" si="1"/>
        <v>0</v>
      </c>
      <c r="R22" s="34">
        <f t="shared" si="1"/>
        <v>0</v>
      </c>
      <c r="S22" s="34">
        <f t="shared" si="1"/>
        <v>0</v>
      </c>
    </row>
    <row r="23" spans="1:19" ht="5.25" customHeight="1" thickTop="1" thickBot="1">
      <c r="A23" s="35"/>
      <c r="B23" s="58" t="s">
        <v>9</v>
      </c>
      <c r="C23" s="59"/>
      <c r="D23" s="59"/>
      <c r="E23" s="60"/>
      <c r="F23" s="34">
        <f t="shared" ref="F23:S23" si="2">SUMPRODUCT((MOD(ROW(F14:F19),2)&lt;&gt;0)*(F14:F19))</f>
        <v>0</v>
      </c>
      <c r="G23" s="34">
        <f t="shared" si="2"/>
        <v>0</v>
      </c>
      <c r="H23" s="34">
        <f t="shared" si="2"/>
        <v>0</v>
      </c>
      <c r="I23" s="34">
        <f t="shared" si="2"/>
        <v>0</v>
      </c>
      <c r="J23" s="34">
        <f t="shared" si="2"/>
        <v>6</v>
      </c>
      <c r="K23" s="34">
        <f t="shared" si="2"/>
        <v>0</v>
      </c>
      <c r="L23" s="34">
        <f t="shared" si="2"/>
        <v>0</v>
      </c>
      <c r="M23" s="34">
        <f t="shared" si="2"/>
        <v>0</v>
      </c>
      <c r="N23" s="34">
        <f t="shared" si="2"/>
        <v>0</v>
      </c>
      <c r="O23" s="34">
        <f t="shared" si="2"/>
        <v>0</v>
      </c>
      <c r="P23" s="34">
        <f t="shared" si="2"/>
        <v>0</v>
      </c>
      <c r="Q23" s="34">
        <f t="shared" si="2"/>
        <v>0</v>
      </c>
      <c r="R23" s="34">
        <f t="shared" si="2"/>
        <v>0</v>
      </c>
      <c r="S23" s="34">
        <f t="shared" si="2"/>
        <v>0</v>
      </c>
    </row>
    <row r="24" spans="1:19" ht="5.25" customHeight="1" thickBot="1">
      <c r="A24" s="36"/>
      <c r="B24" s="58" t="s">
        <v>10</v>
      </c>
      <c r="C24" s="59"/>
      <c r="D24" s="59"/>
      <c r="E24" s="60"/>
      <c r="F24" s="37">
        <f>+F22-F23</f>
        <v>0</v>
      </c>
      <c r="G24" s="37">
        <f t="shared" ref="G24:S24" si="3">+G22-G23</f>
        <v>0</v>
      </c>
      <c r="H24" s="37">
        <f t="shared" si="3"/>
        <v>0</v>
      </c>
      <c r="I24" s="37">
        <f t="shared" si="3"/>
        <v>6</v>
      </c>
      <c r="J24" s="37">
        <f t="shared" si="3"/>
        <v>-6</v>
      </c>
      <c r="K24" s="37">
        <f t="shared" si="3"/>
        <v>0</v>
      </c>
      <c r="L24" s="37">
        <f t="shared" si="3"/>
        <v>0</v>
      </c>
      <c r="M24" s="37">
        <f t="shared" si="3"/>
        <v>0</v>
      </c>
      <c r="N24" s="37">
        <f t="shared" si="3"/>
        <v>0</v>
      </c>
      <c r="O24" s="37">
        <f t="shared" si="3"/>
        <v>0</v>
      </c>
      <c r="P24" s="37">
        <f t="shared" si="3"/>
        <v>9</v>
      </c>
      <c r="Q24" s="37">
        <f t="shared" si="3"/>
        <v>0</v>
      </c>
      <c r="R24" s="37">
        <f t="shared" si="3"/>
        <v>0</v>
      </c>
      <c r="S24" s="37">
        <f t="shared" si="3"/>
        <v>0</v>
      </c>
    </row>
    <row r="25" spans="1:19" ht="15.75" thickBot="1">
      <c r="A25" s="36"/>
      <c r="B25" s="61" t="s">
        <v>11</v>
      </c>
      <c r="C25" s="59"/>
      <c r="D25" s="59"/>
      <c r="E25" s="60"/>
      <c r="F25" s="64">
        <f>+F22</f>
        <v>0</v>
      </c>
      <c r="G25" s="65">
        <f>+F25+G22</f>
        <v>0</v>
      </c>
      <c r="H25" s="65">
        <f t="shared" ref="H25:S26" si="4">+G25+H22</f>
        <v>0</v>
      </c>
      <c r="I25" s="65">
        <f t="shared" si="4"/>
        <v>6</v>
      </c>
      <c r="J25" s="65">
        <f t="shared" si="4"/>
        <v>6</v>
      </c>
      <c r="K25" s="65">
        <f t="shared" si="4"/>
        <v>6</v>
      </c>
      <c r="L25" s="65">
        <f t="shared" si="4"/>
        <v>6</v>
      </c>
      <c r="M25" s="65">
        <f t="shared" si="4"/>
        <v>6</v>
      </c>
      <c r="N25" s="65">
        <f t="shared" si="4"/>
        <v>6</v>
      </c>
      <c r="O25" s="65">
        <f t="shared" si="4"/>
        <v>6</v>
      </c>
      <c r="P25" s="65">
        <f t="shared" si="4"/>
        <v>15</v>
      </c>
      <c r="Q25" s="65">
        <f t="shared" si="4"/>
        <v>15</v>
      </c>
      <c r="R25" s="65">
        <f t="shared" si="4"/>
        <v>15</v>
      </c>
      <c r="S25" s="65">
        <f t="shared" si="4"/>
        <v>15</v>
      </c>
    </row>
    <row r="26" spans="1:19" ht="4.5" customHeight="1" thickBot="1">
      <c r="A26" s="38"/>
      <c r="B26" s="61" t="s">
        <v>12</v>
      </c>
      <c r="C26" s="59"/>
      <c r="D26" s="59"/>
      <c r="E26" s="60"/>
      <c r="F26" s="39">
        <f>+F23</f>
        <v>0</v>
      </c>
      <c r="G26" s="40">
        <f>+F26+G23</f>
        <v>0</v>
      </c>
      <c r="H26" s="40">
        <f t="shared" si="4"/>
        <v>0</v>
      </c>
      <c r="I26" s="40">
        <f t="shared" si="4"/>
        <v>0</v>
      </c>
      <c r="J26" s="40">
        <f t="shared" si="4"/>
        <v>6</v>
      </c>
      <c r="K26" s="40">
        <f t="shared" si="4"/>
        <v>6</v>
      </c>
      <c r="L26" s="40">
        <f t="shared" si="4"/>
        <v>6</v>
      </c>
      <c r="M26" s="40">
        <f t="shared" si="4"/>
        <v>6</v>
      </c>
      <c r="N26" s="40">
        <f t="shared" si="4"/>
        <v>6</v>
      </c>
      <c r="O26" s="40">
        <f t="shared" si="4"/>
        <v>6</v>
      </c>
      <c r="P26" s="40">
        <f t="shared" si="4"/>
        <v>6</v>
      </c>
      <c r="Q26" s="40">
        <f t="shared" si="4"/>
        <v>6</v>
      </c>
      <c r="R26" s="40">
        <f t="shared" si="4"/>
        <v>6</v>
      </c>
      <c r="S26" s="40">
        <f t="shared" si="4"/>
        <v>6</v>
      </c>
    </row>
    <row r="27" spans="1:19" ht="4.5" customHeight="1" thickBot="1">
      <c r="A27" s="41"/>
      <c r="B27" s="58" t="s">
        <v>10</v>
      </c>
      <c r="C27" s="59"/>
      <c r="D27" s="59"/>
      <c r="E27" s="60"/>
      <c r="F27" s="42">
        <f t="shared" ref="F27:S27" si="5">+F25-F26</f>
        <v>0</v>
      </c>
      <c r="G27" s="42">
        <f t="shared" si="5"/>
        <v>0</v>
      </c>
      <c r="H27" s="42">
        <f t="shared" si="5"/>
        <v>0</v>
      </c>
      <c r="I27" s="42">
        <f t="shared" si="5"/>
        <v>6</v>
      </c>
      <c r="J27" s="42">
        <f t="shared" si="5"/>
        <v>0</v>
      </c>
      <c r="K27" s="42">
        <f t="shared" si="5"/>
        <v>0</v>
      </c>
      <c r="L27" s="42">
        <f t="shared" si="5"/>
        <v>0</v>
      </c>
      <c r="M27" s="42">
        <f t="shared" si="5"/>
        <v>0</v>
      </c>
      <c r="N27" s="42">
        <f t="shared" si="5"/>
        <v>0</v>
      </c>
      <c r="O27" s="42">
        <f t="shared" si="5"/>
        <v>0</v>
      </c>
      <c r="P27" s="42">
        <f t="shared" si="5"/>
        <v>9</v>
      </c>
      <c r="Q27" s="42">
        <f t="shared" si="5"/>
        <v>9</v>
      </c>
      <c r="R27" s="42">
        <f t="shared" si="5"/>
        <v>9</v>
      </c>
      <c r="S27" s="42">
        <f t="shared" si="5"/>
        <v>9</v>
      </c>
    </row>
    <row r="28" spans="1:19" ht="4.5" customHeight="1" thickBot="1">
      <c r="A28" s="43"/>
      <c r="B28" s="62"/>
      <c r="C28" s="62"/>
      <c r="D28" s="62"/>
      <c r="E28" s="62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5"/>
    </row>
    <row r="29" spans="1:19" ht="4.5" customHeight="1" thickBot="1">
      <c r="A29" s="43"/>
      <c r="B29" s="58" t="s">
        <v>13</v>
      </c>
      <c r="C29" s="59"/>
      <c r="D29" s="59"/>
      <c r="E29" s="60"/>
      <c r="F29" s="46">
        <f>+F22*$G$9</f>
        <v>0</v>
      </c>
      <c r="G29" s="46">
        <f t="shared" ref="G29:S29" si="6">+G22*$G$9</f>
        <v>0</v>
      </c>
      <c r="H29" s="46">
        <f t="shared" si="6"/>
        <v>0</v>
      </c>
      <c r="I29" s="46">
        <f t="shared" si="6"/>
        <v>2655.8083832335324</v>
      </c>
      <c r="J29" s="46">
        <f t="shared" si="6"/>
        <v>0</v>
      </c>
      <c r="K29" s="46">
        <f t="shared" si="6"/>
        <v>0</v>
      </c>
      <c r="L29" s="46">
        <f t="shared" si="6"/>
        <v>0</v>
      </c>
      <c r="M29" s="46">
        <f t="shared" si="6"/>
        <v>0</v>
      </c>
      <c r="N29" s="46">
        <f t="shared" si="6"/>
        <v>0</v>
      </c>
      <c r="O29" s="46">
        <f t="shared" si="6"/>
        <v>0</v>
      </c>
      <c r="P29" s="46">
        <f t="shared" si="6"/>
        <v>3983.712574850299</v>
      </c>
      <c r="Q29" s="46">
        <f t="shared" si="6"/>
        <v>0</v>
      </c>
      <c r="R29" s="46">
        <f t="shared" si="6"/>
        <v>0</v>
      </c>
      <c r="S29" s="46">
        <f t="shared" si="6"/>
        <v>0</v>
      </c>
    </row>
    <row r="30" spans="1:19" ht="4.5" customHeight="1" thickBot="1">
      <c r="A30" s="43"/>
      <c r="B30" s="58" t="s">
        <v>14</v>
      </c>
      <c r="C30" s="59"/>
      <c r="D30" s="59"/>
      <c r="E30" s="60"/>
      <c r="F30" s="46">
        <f>+F23*$G$9</f>
        <v>0</v>
      </c>
      <c r="G30" s="46">
        <f t="shared" ref="G30:S30" si="7">+G23*$G$9</f>
        <v>0</v>
      </c>
      <c r="H30" s="46">
        <f t="shared" si="7"/>
        <v>0</v>
      </c>
      <c r="I30" s="46">
        <f t="shared" si="7"/>
        <v>0</v>
      </c>
      <c r="J30" s="46">
        <f t="shared" si="7"/>
        <v>2655.8083832335324</v>
      </c>
      <c r="K30" s="46">
        <f t="shared" si="7"/>
        <v>0</v>
      </c>
      <c r="L30" s="46">
        <f t="shared" si="7"/>
        <v>0</v>
      </c>
      <c r="M30" s="46">
        <f t="shared" si="7"/>
        <v>0</v>
      </c>
      <c r="N30" s="46">
        <f t="shared" si="7"/>
        <v>0</v>
      </c>
      <c r="O30" s="46">
        <f t="shared" si="7"/>
        <v>0</v>
      </c>
      <c r="P30" s="46">
        <f t="shared" si="7"/>
        <v>0</v>
      </c>
      <c r="Q30" s="46">
        <f t="shared" si="7"/>
        <v>0</v>
      </c>
      <c r="R30" s="46">
        <f t="shared" si="7"/>
        <v>0</v>
      </c>
      <c r="S30" s="46">
        <f t="shared" si="7"/>
        <v>0</v>
      </c>
    </row>
    <row r="31" spans="1:19" ht="4.5" customHeight="1" thickBot="1">
      <c r="A31" s="47"/>
      <c r="B31" s="58" t="s">
        <v>10</v>
      </c>
      <c r="C31" s="59"/>
      <c r="D31" s="59"/>
      <c r="E31" s="60"/>
      <c r="F31" s="46">
        <f>+F29-F30</f>
        <v>0</v>
      </c>
      <c r="G31" s="46">
        <f t="shared" ref="G31:S31" si="8">+G29-G30</f>
        <v>0</v>
      </c>
      <c r="H31" s="46">
        <f t="shared" si="8"/>
        <v>0</v>
      </c>
      <c r="I31" s="46">
        <f t="shared" si="8"/>
        <v>2655.8083832335324</v>
      </c>
      <c r="J31" s="46">
        <f t="shared" si="8"/>
        <v>-2655.8083832335324</v>
      </c>
      <c r="K31" s="46">
        <f t="shared" si="8"/>
        <v>0</v>
      </c>
      <c r="L31" s="46">
        <f t="shared" si="8"/>
        <v>0</v>
      </c>
      <c r="M31" s="46">
        <f t="shared" si="8"/>
        <v>0</v>
      </c>
      <c r="N31" s="46">
        <f t="shared" si="8"/>
        <v>0</v>
      </c>
      <c r="O31" s="46">
        <f t="shared" si="8"/>
        <v>0</v>
      </c>
      <c r="P31" s="46">
        <f t="shared" si="8"/>
        <v>3983.712574850299</v>
      </c>
      <c r="Q31" s="46">
        <f t="shared" si="8"/>
        <v>0</v>
      </c>
      <c r="R31" s="46">
        <f t="shared" si="8"/>
        <v>0</v>
      </c>
      <c r="S31" s="46">
        <f t="shared" si="8"/>
        <v>0</v>
      </c>
    </row>
    <row r="32" spans="1:19" ht="4.5" customHeight="1" thickBot="1">
      <c r="A32" s="29"/>
      <c r="B32" s="61" t="s">
        <v>15</v>
      </c>
      <c r="C32" s="59"/>
      <c r="D32" s="59"/>
      <c r="E32" s="60"/>
      <c r="F32" s="48">
        <f>+F29</f>
        <v>0</v>
      </c>
      <c r="G32" s="49">
        <f>+F32+G29</f>
        <v>0</v>
      </c>
      <c r="H32" s="49">
        <f t="shared" ref="H32:S33" si="9">+G32+H29</f>
        <v>0</v>
      </c>
      <c r="I32" s="49">
        <f t="shared" si="9"/>
        <v>2655.8083832335324</v>
      </c>
      <c r="J32" s="49">
        <f t="shared" si="9"/>
        <v>2655.8083832335324</v>
      </c>
      <c r="K32" s="49">
        <f t="shared" si="9"/>
        <v>2655.8083832335324</v>
      </c>
      <c r="L32" s="49">
        <f t="shared" si="9"/>
        <v>2655.8083832335324</v>
      </c>
      <c r="M32" s="49">
        <f t="shared" si="9"/>
        <v>2655.8083832335324</v>
      </c>
      <c r="N32" s="49">
        <f t="shared" si="9"/>
        <v>2655.8083832335324</v>
      </c>
      <c r="O32" s="49">
        <f t="shared" si="9"/>
        <v>2655.8083832335324</v>
      </c>
      <c r="P32" s="49">
        <f t="shared" si="9"/>
        <v>6639.5209580838309</v>
      </c>
      <c r="Q32" s="49">
        <f t="shared" si="9"/>
        <v>6639.5209580838309</v>
      </c>
      <c r="R32" s="49">
        <f t="shared" si="9"/>
        <v>6639.5209580838309</v>
      </c>
      <c r="S32" s="49">
        <f t="shared" si="9"/>
        <v>6639.5209580838309</v>
      </c>
    </row>
    <row r="33" spans="1:19" ht="4.5" customHeight="1" thickBot="1">
      <c r="A33" s="29"/>
      <c r="B33" s="61" t="s">
        <v>12</v>
      </c>
      <c r="C33" s="59"/>
      <c r="D33" s="59"/>
      <c r="E33" s="60"/>
      <c r="F33" s="50">
        <f>+F30</f>
        <v>0</v>
      </c>
      <c r="G33" s="51">
        <f>+F33+G30</f>
        <v>0</v>
      </c>
      <c r="H33" s="51">
        <f t="shared" si="9"/>
        <v>0</v>
      </c>
      <c r="I33" s="51">
        <f t="shared" si="9"/>
        <v>0</v>
      </c>
      <c r="J33" s="51">
        <f t="shared" si="9"/>
        <v>2655.8083832335324</v>
      </c>
      <c r="K33" s="51">
        <f t="shared" si="9"/>
        <v>2655.8083832335324</v>
      </c>
      <c r="L33" s="51">
        <f t="shared" si="9"/>
        <v>2655.8083832335324</v>
      </c>
      <c r="M33" s="51">
        <f t="shared" si="9"/>
        <v>2655.8083832335324</v>
      </c>
      <c r="N33" s="51">
        <f t="shared" si="9"/>
        <v>2655.8083832335324</v>
      </c>
      <c r="O33" s="51">
        <f t="shared" si="9"/>
        <v>2655.8083832335324</v>
      </c>
      <c r="P33" s="51">
        <f t="shared" si="9"/>
        <v>2655.8083832335324</v>
      </c>
      <c r="Q33" s="51">
        <f t="shared" si="9"/>
        <v>2655.8083832335324</v>
      </c>
      <c r="R33" s="51">
        <f t="shared" si="9"/>
        <v>2655.8083832335324</v>
      </c>
      <c r="S33" s="51">
        <f t="shared" si="9"/>
        <v>2655.8083832335324</v>
      </c>
    </row>
    <row r="34" spans="1:19" ht="4.5" customHeight="1" thickBot="1">
      <c r="A34" s="29"/>
      <c r="B34" s="58" t="s">
        <v>10</v>
      </c>
      <c r="C34" s="59"/>
      <c r="D34" s="59"/>
      <c r="E34" s="60"/>
      <c r="F34" s="46">
        <f>+F32-F33</f>
        <v>0</v>
      </c>
      <c r="G34" s="46">
        <f t="shared" ref="G34:S34" si="10">+G32-G33</f>
        <v>0</v>
      </c>
      <c r="H34" s="46">
        <f t="shared" si="10"/>
        <v>0</v>
      </c>
      <c r="I34" s="46">
        <f t="shared" si="10"/>
        <v>2655.8083832335324</v>
      </c>
      <c r="J34" s="46">
        <f t="shared" si="10"/>
        <v>0</v>
      </c>
      <c r="K34" s="46">
        <f t="shared" si="10"/>
        <v>0</v>
      </c>
      <c r="L34" s="46">
        <f t="shared" si="10"/>
        <v>0</v>
      </c>
      <c r="M34" s="46">
        <f t="shared" si="10"/>
        <v>0</v>
      </c>
      <c r="N34" s="46">
        <f t="shared" si="10"/>
        <v>0</v>
      </c>
      <c r="O34" s="46">
        <f t="shared" si="10"/>
        <v>0</v>
      </c>
      <c r="P34" s="46">
        <f t="shared" si="10"/>
        <v>3983.7125748502986</v>
      </c>
      <c r="Q34" s="46">
        <f t="shared" si="10"/>
        <v>3983.7125748502986</v>
      </c>
      <c r="R34" s="46">
        <f t="shared" si="10"/>
        <v>3983.7125748502986</v>
      </c>
      <c r="S34" s="46">
        <f t="shared" si="10"/>
        <v>3983.7125748502986</v>
      </c>
    </row>
    <row r="35" spans="1:19">
      <c r="A35" s="25"/>
      <c r="B35" s="26"/>
      <c r="C35" s="27"/>
      <c r="D35" s="28"/>
      <c r="E35" s="28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</row>
    <row r="36" spans="1:19">
      <c r="A36" s="29"/>
      <c r="B36" s="30"/>
      <c r="C36" s="27"/>
      <c r="D36" s="27"/>
      <c r="E36" s="28"/>
      <c r="F36" s="63">
        <v>40434</v>
      </c>
      <c r="G36" s="63">
        <v>40435</v>
      </c>
      <c r="H36" s="63">
        <v>40436</v>
      </c>
      <c r="I36" s="63">
        <v>40437</v>
      </c>
      <c r="J36" s="63">
        <v>40438</v>
      </c>
      <c r="K36" s="63">
        <v>40439</v>
      </c>
      <c r="L36" s="63">
        <v>40440</v>
      </c>
      <c r="M36" s="63">
        <v>40441</v>
      </c>
      <c r="N36" s="63">
        <v>40442</v>
      </c>
      <c r="O36" s="63">
        <v>40443</v>
      </c>
      <c r="P36" s="63">
        <v>40444</v>
      </c>
      <c r="Q36" s="63">
        <v>40445</v>
      </c>
      <c r="R36" s="63">
        <v>40446</v>
      </c>
      <c r="S36" s="63">
        <v>40447</v>
      </c>
    </row>
  </sheetData>
  <mergeCells count="11">
    <mergeCell ref="B30:E30"/>
    <mergeCell ref="B31:E31"/>
    <mergeCell ref="B32:E32"/>
    <mergeCell ref="B33:E33"/>
    <mergeCell ref="B34:E34"/>
    <mergeCell ref="B23:E23"/>
    <mergeCell ref="B24:E24"/>
    <mergeCell ref="B25:E25"/>
    <mergeCell ref="B26:E26"/>
    <mergeCell ref="B27:E27"/>
    <mergeCell ref="B29:E29"/>
  </mergeCells>
  <conditionalFormatting sqref="F17:S17 F15:S15 F19:S19">
    <cfRule type="notContainsBlanks" dxfId="20" priority="22">
      <formula>LEN(TRIM(F15))&gt;0</formula>
    </cfRule>
  </conditionalFormatting>
  <conditionalFormatting sqref="F14:S14 F16:S16 F18:S18 F20:S20">
    <cfRule type="expression" dxfId="19" priority="21">
      <formula>AND(F14&lt;&gt;0,$B14=name1)</formula>
    </cfRule>
  </conditionalFormatting>
  <conditionalFormatting sqref="F35:S35">
    <cfRule type="expression" dxfId="18" priority="16">
      <formula>AND(F35&lt;&gt;0,$B35=name5)</formula>
    </cfRule>
    <cfRule type="expression" dxfId="17" priority="17">
      <formula>AND(F35&lt;&gt;0,$B35=name4)</formula>
    </cfRule>
    <cfRule type="expression" dxfId="16" priority="18">
      <formula>AND(F35&lt;&gt;0,$B35=name3)</formula>
    </cfRule>
    <cfRule type="expression" dxfId="15" priority="19">
      <formula>AND(F35&lt;&gt;0,$B35=name2)</formula>
    </cfRule>
    <cfRule type="expression" dxfId="14" priority="20">
      <formula>AND(F35&lt;&gt;0,$B35=name1)</formula>
    </cfRule>
  </conditionalFormatting>
  <conditionalFormatting sqref="F14:S14 F16:S16 F18:S18">
    <cfRule type="expression" dxfId="13" priority="12">
      <formula>AND(F14&lt;&gt;0,$B14=name5)</formula>
    </cfRule>
    <cfRule type="expression" dxfId="12" priority="13">
      <formula>AND(F14&lt;&gt;0,$B14=name4)</formula>
    </cfRule>
    <cfRule type="expression" dxfId="11" priority="14">
      <formula>AND(F14&lt;&gt;0,$B14=name3)</formula>
    </cfRule>
    <cfRule type="expression" dxfId="10" priority="15">
      <formula>AND(F14&lt;&gt;0,$B14=name2)</formula>
    </cfRule>
  </conditionalFormatting>
  <conditionalFormatting sqref="F14:S14 F16:S16 F18:S18 F20:S20">
    <cfRule type="expression" dxfId="9" priority="10">
      <formula>AND(F14&lt;&gt;0,$B14=name1)</formula>
    </cfRule>
  </conditionalFormatting>
  <conditionalFormatting sqref="F35:S35">
    <cfRule type="expression" dxfId="8" priority="5">
      <formula>AND(F35&lt;&gt;0,$B35=name5)</formula>
    </cfRule>
    <cfRule type="expression" dxfId="7" priority="6">
      <formula>AND(F35&lt;&gt;0,$B35=name4)</formula>
    </cfRule>
    <cfRule type="expression" dxfId="6" priority="7">
      <formula>AND(F35&lt;&gt;0,$B35=name3)</formula>
    </cfRule>
    <cfRule type="expression" dxfId="5" priority="8">
      <formula>AND(F35&lt;&gt;0,$B35=name2)</formula>
    </cfRule>
    <cfRule type="expression" dxfId="4" priority="9">
      <formula>AND(F35&lt;&gt;0,$B35=name1)</formula>
    </cfRule>
  </conditionalFormatting>
  <conditionalFormatting sqref="F14:S14 F16:S16 F18:S18">
    <cfRule type="expression" dxfId="3" priority="1">
      <formula>AND(F14&lt;&gt;0,$B14=name5)</formula>
    </cfRule>
    <cfRule type="expression" dxfId="2" priority="2">
      <formula>AND(F14&lt;&gt;0,$B14=name4)</formula>
    </cfRule>
    <cfRule type="expression" dxfId="1" priority="3">
      <formula>AND(F14&lt;&gt;0,$B14=name3)</formula>
    </cfRule>
    <cfRule type="expression" dxfId="0" priority="4">
      <formula>AND(F14&lt;&gt;0,$B14=name2)</formula>
    </cfRule>
  </conditionalFormatting>
  <dataValidations count="1">
    <dataValidation type="list" allowBlank="1" showInputMessage="1" showErrorMessage="1" sqref="A20 A35 A30 A24 A14 A16 A18">
      <formula1>Tasks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&gt;Input</vt:lpstr>
      <vt:lpstr>&gt;Calculation</vt:lpstr>
      <vt:lpstr>vincent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2010-11-01T18:24:25Z</dcterms:created>
  <dcterms:modified xsi:type="dcterms:W3CDTF">2010-11-01T18:40:49Z</dcterms:modified>
</cp:coreProperties>
</file>