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work\NEW\"/>
    </mc:Choice>
  </mc:AlternateContent>
  <bookViews>
    <workbookView xWindow="0" yWindow="0" windowWidth="25200" windowHeight="9750"/>
  </bookViews>
  <sheets>
    <sheet name="TECHNOLOGY" sheetId="1" r:id="rId1"/>
    <sheet name="AGAIN BtoB" sheetId="2" r:id="rId2"/>
    <sheet name="AGAIN BtoC" sheetId="6" r:id="rId3"/>
    <sheet name="FACTORY" sheetId="7" r:id="rId4"/>
    <sheet name="REPAIR" sheetId="8" r:id="rId5"/>
  </sheets>
  <definedNames>
    <definedName name="Batterie">#REF!</definedName>
    <definedName name="Code_barême">#REF!</definedName>
    <definedName name="Code_douanier">#REF!</definedName>
    <definedName name="Code_origine">#REF!</definedName>
    <definedName name="Criticité">#REF!</definedName>
    <definedName name="Entrepot">#REF!</definedName>
    <definedName name="Garantie_constructeur">#REF!</definedName>
    <definedName name="GTIN_EAN">#REF!</definedName>
    <definedName name="ID_acheteur">#REF!</definedName>
    <definedName name="Marchandise">#REF!</definedName>
    <definedName name="Pays">#REF!</definedName>
    <definedName name="Référence_constructeur">#REF!</definedName>
    <definedName name="Segment">#REF!</definedName>
    <definedName name="Type_d_article__Bundle_Nomenclature?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2" i="1" l="1"/>
  <c r="R11" i="1"/>
  <c r="R10" i="1"/>
  <c r="R9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K10" i="7" l="1"/>
  <c r="K9" i="7"/>
  <c r="T10" i="6"/>
  <c r="T11" i="6"/>
  <c r="T9" i="6"/>
  <c r="H10" i="8"/>
  <c r="I10" i="8" s="1"/>
  <c r="H9" i="8"/>
  <c r="I9" i="8" s="1"/>
  <c r="O11" i="2"/>
  <c r="P11" i="2" s="1"/>
  <c r="O10" i="2"/>
  <c r="P10" i="2" s="1"/>
  <c r="O9" i="2"/>
  <c r="P9" i="2" s="1"/>
  <c r="S10" i="6"/>
  <c r="S11" i="6"/>
  <c r="S9" i="6"/>
  <c r="S12" i="6" l="1"/>
  <c r="S13" i="6"/>
  <c r="J10" i="7" l="1"/>
  <c r="J9" i="7"/>
  <c r="J11" i="7" l="1"/>
  <c r="J12" i="7" l="1"/>
  <c r="J13" i="7"/>
  <c r="J14" i="7"/>
  <c r="J15" i="7"/>
  <c r="J16" i="7"/>
  <c r="J17" i="7" l="1"/>
  <c r="J18" i="7"/>
  <c r="J19" i="7"/>
  <c r="J1" i="7"/>
  <c r="T9" i="1" l="1"/>
</calcChain>
</file>

<file path=xl/sharedStrings.xml><?xml version="1.0" encoding="utf-8"?>
<sst xmlns="http://schemas.openxmlformats.org/spreadsheetml/2006/main" count="433" uniqueCount="151">
  <si>
    <t>Activité</t>
  </si>
  <si>
    <t>Appartenance</t>
  </si>
  <si>
    <t>Type 2</t>
  </si>
  <si>
    <t>Projet</t>
  </si>
  <si>
    <t>Famille</t>
  </si>
  <si>
    <t>Sous famille</t>
  </si>
  <si>
    <t>Point de commande</t>
  </si>
  <si>
    <t>Entrepot</t>
  </si>
  <si>
    <t>Visibilité plateforme cloud</t>
  </si>
  <si>
    <t>Constructeur</t>
  </si>
  <si>
    <t>Fournisseur</t>
  </si>
  <si>
    <t xml:space="preserve">Type d’article  </t>
  </si>
  <si>
    <t xml:space="preserve">Appartenance </t>
  </si>
  <si>
    <t>Article</t>
  </si>
  <si>
    <t>Eco recycling</t>
  </si>
  <si>
    <t>Itancia</t>
  </si>
  <si>
    <t>HW</t>
  </si>
  <si>
    <t>non</t>
  </si>
  <si>
    <t>Téléphonie sans fil</t>
  </si>
  <si>
    <t>DECT-Combiné Seul</t>
  </si>
  <si>
    <t>Segment</t>
  </si>
  <si>
    <t>Numéro de base obligatoire sur commande (onglet général)</t>
  </si>
  <si>
    <t>Code article</t>
  </si>
  <si>
    <t>Coche 
article de maintenance</t>
  </si>
  <si>
    <t>Distribution</t>
  </si>
  <si>
    <t>ITANCIA</t>
  </si>
  <si>
    <t>oui</t>
  </si>
  <si>
    <t>STR</t>
  </si>
  <si>
    <t>SW ou SER</t>
  </si>
  <si>
    <t>Groupe d'acheteur</t>
  </si>
  <si>
    <t>Groupe d'article</t>
  </si>
  <si>
    <t>Gestion numéro de série par scan</t>
  </si>
  <si>
    <t>Entrepôt
(Commande fournisseur)</t>
  </si>
  <si>
    <t>Entrepôt
(Stock)</t>
  </si>
  <si>
    <t>Droit d'accès à tous les pays</t>
  </si>
  <si>
    <t>NEGOCE</t>
  </si>
  <si>
    <t>FR-AG-009844</t>
  </si>
  <si>
    <t>M-TRAITMT</t>
  </si>
  <si>
    <t>Groupe modèle de stock</t>
  </si>
  <si>
    <t>Groupe de taxe d'article (commande fournisseur)</t>
  </si>
  <si>
    <t>article</t>
  </si>
  <si>
    <t>hw</t>
  </si>
  <si>
    <t>mobilité</t>
  </si>
  <si>
    <t>tn</t>
  </si>
  <si>
    <t>Modèle IFS</t>
  </si>
  <si>
    <t>Code Acheteur</t>
  </si>
  <si>
    <t>XXXXXXXX</t>
  </si>
  <si>
    <t>Modèle IFS à appliquer</t>
  </si>
  <si>
    <t>Analyse des Ecarts
14.04.2022</t>
  </si>
  <si>
    <t xml:space="preserve">% A corriger : </t>
  </si>
  <si>
    <t>EXTRACTION BASE DE DONNEES ARTICLES</t>
  </si>
  <si>
    <t>ACTIONS</t>
  </si>
  <si>
    <t>T1</t>
  </si>
  <si>
    <t>Article de 
maintenance</t>
  </si>
  <si>
    <t>Modèles IFS</t>
  </si>
  <si>
    <t>Code acheteur</t>
  </si>
  <si>
    <t>A3</t>
  </si>
  <si>
    <t>YYYYYYYYYY</t>
  </si>
  <si>
    <t>Modèle</t>
  </si>
  <si>
    <t>Logistic</t>
  </si>
  <si>
    <t>Oui</t>
  </si>
  <si>
    <t>NEGOPREST</t>
  </si>
  <si>
    <t>XXXX</t>
  </si>
  <si>
    <t>Service</t>
  </si>
  <si>
    <t>NEGOTSM</t>
  </si>
  <si>
    <t>TSM</t>
  </si>
  <si>
    <t>Nomenclature</t>
  </si>
  <si>
    <t>Sélection 3 :</t>
  </si>
  <si>
    <t>SW</t>
  </si>
  <si>
    <t>Groupe d'acheteurs</t>
  </si>
  <si>
    <t>Exemple marques</t>
  </si>
  <si>
    <t>T1-TECHNOLOGY - Article Hardware</t>
  </si>
  <si>
    <t>T2-TECHNOLOGY - Article SW Softline/ Coche Article de maintenance / Commandé par ADVSW</t>
  </si>
  <si>
    <t>tout softline</t>
  </si>
  <si>
    <t>T3-TECHNOLOGY  - Article SW / Coche Article de maintenance / Commandé par ADVSW</t>
  </si>
  <si>
    <t>""</t>
  </si>
  <si>
    <t>ADV</t>
  </si>
  <si>
    <t>T4-TECHNOLOGY  - Article SW / Coche Article de maintenance / Commandé par HA</t>
  </si>
  <si>
    <t>autre que ADV</t>
  </si>
  <si>
    <t>T5-TECHNOLOGY - Article SW et SER Autres / Commandé par HA</t>
  </si>
  <si>
    <t>roomz</t>
  </si>
  <si>
    <t>T9-TECHNOLOGY - Article SW / Commandé par ADVSW</t>
  </si>
  <si>
    <t>c4b, tout les articles softline pour lesquels il n'y a pas besoin d'informations liées à l'article de maintenance</t>
  </si>
  <si>
    <t>T7-TECHNOLOGY - Article SER / Coche Article de maintenance / Commandé pr ADVSW</t>
  </si>
  <si>
    <t>SER</t>
  </si>
  <si>
    <t>poly, audiocodes</t>
  </si>
  <si>
    <t>T8-TECHNOLOGY - Article SER / Coche Article de maintenance / Commandé pr HA</t>
  </si>
  <si>
    <t>T6-TECHNOLOGY  - Article SW Autres STOCKEES</t>
  </si>
  <si>
    <t>autre que HW</t>
  </si>
  <si>
    <t>supérieur à 0</t>
  </si>
  <si>
    <t>F7-FACTORY - Formation par le fournisseur</t>
  </si>
  <si>
    <t>Formation par un prestataire</t>
  </si>
  <si>
    <t>F8-FACTORY - Formation par Itancia avec HA externe</t>
  </si>
  <si>
    <t>Prestation hotline</t>
  </si>
  <si>
    <t>Non vide</t>
  </si>
  <si>
    <t>F9-FACTORY - Formation par Itancia, contenu Itancia sans HA externe</t>
  </si>
  <si>
    <t>T12-TECHNOLOGY Portugal</t>
  </si>
  <si>
    <t>D-PORT</t>
  </si>
  <si>
    <t>F18-FACTORY-DAAS article expédié</t>
  </si>
  <si>
    <t>NON</t>
  </si>
  <si>
    <t>313, 314, 315, 319, 323, 373, 384, 385, 404</t>
  </si>
  <si>
    <t>F19-FACTORY-DAAS article facturé</t>
  </si>
  <si>
    <t>OUI</t>
  </si>
  <si>
    <t>Sélection 1 :</t>
  </si>
  <si>
    <t>Onglet "Général"</t>
  </si>
  <si>
    <t>Onglet "Paramétrage"</t>
  </si>
  <si>
    <t>Onglet "Références"</t>
  </si>
  <si>
    <t>Onglet "Quantité"</t>
  </si>
  <si>
    <t>Onglet "Dimension"</t>
  </si>
  <si>
    <t>Onglet "Paramétrage BtoB"</t>
  </si>
  <si>
    <t>Type 1</t>
  </si>
  <si>
    <t>Durée de garantie (jours)</t>
  </si>
  <si>
    <t>DOA</t>
  </si>
  <si>
    <t>Nombre de caracères du n° de série</t>
  </si>
  <si>
    <t>Groupe de taxe d'article (Commande fournisseur)</t>
  </si>
  <si>
    <t>Groupe de taxe d'article (Commande client)</t>
  </si>
  <si>
    <t>Entrepôt
(Commande client)</t>
  </si>
  <si>
    <t>Centre de coût</t>
  </si>
  <si>
    <t>A7-AGAIN - Produit fini Smartphone, tablette, MacBook</t>
  </si>
  <si>
    <t>Stocké</t>
  </si>
  <si>
    <t>Mobilité</t>
  </si>
  <si>
    <t>AGAIN</t>
  </si>
  <si>
    <t>Coché</t>
  </si>
  <si>
    <t>TN</t>
  </si>
  <si>
    <t>M-OK</t>
  </si>
  <si>
    <t>A_AGA5</t>
  </si>
  <si>
    <t>Sélection 2 :</t>
  </si>
  <si>
    <t>A25-AGAIN - Produit fini TVA / marge</t>
  </si>
  <si>
    <t>Non coché</t>
  </si>
  <si>
    <t>Groupe de modèles de stock</t>
  </si>
  <si>
    <t>Sous-Famille</t>
  </si>
  <si>
    <t>A24-AGAIN - Prestation Repair Val</t>
  </si>
  <si>
    <t>GARANTIE</t>
  </si>
  <si>
    <t>PRESTATION</t>
  </si>
  <si>
    <t>Spécifique</t>
  </si>
  <si>
    <t>Administration</t>
  </si>
  <si>
    <t>Vente - Facture</t>
  </si>
  <si>
    <t>Vente-Facture</t>
  </si>
  <si>
    <t>matlog</t>
  </si>
  <si>
    <t>N01</t>
  </si>
  <si>
    <t>A2</t>
  </si>
  <si>
    <t>XXXXXX</t>
  </si>
  <si>
    <t>onduleur</t>
  </si>
  <si>
    <t>garantie</t>
  </si>
  <si>
    <t>F4</t>
  </si>
  <si>
    <t>A24</t>
  </si>
  <si>
    <t>A7</t>
  </si>
  <si>
    <t>A25</t>
  </si>
  <si>
    <t>F14</t>
  </si>
  <si>
    <t>F16</t>
  </si>
  <si>
    <t xml:space="preserve">SI(D9="HW";"T1";
SI(ET(D9="SW";E9="oui");"T2"
SI(ET(D9="SW";I9="ADV");"T3";
SI(ET(D9="SW";I9="HA");"T4";
SI(OU(D9="SW";D9="SER"; I9="HA");"T5"
SI(ET(F9="STR";L9=&gt;0);"T6";
SI(G9="Service";"F7";
SI(K9="Formation";"F9";
SI(M9="D-PORT";"F12";
SI(N9="NON";"F18";
SI(N9 &gt;="OUI";"F19 ;""))))))))))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</si>
</sst>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3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2" fillId="0" borderId="0" xfId="0" applyFont="1" applyFill="1" applyAlignment="1">
      <alignment horizontal="center" vertical="center" wrapText="1"/>
    </xf>
    <xf numFmtId="0" fontId="0" fillId="0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Font="1" applyFill="1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4" fillId="0" borderId="1" xfId="0" applyFont="1" applyFill="1" applyBorder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/>
    <xf numFmtId="0" fontId="0" fillId="4" borderId="1" xfId="0" applyFill="1" applyBorder="1" applyAlignment="1">
      <alignment horizontal="left"/>
    </xf>
    <xf numFmtId="0" fontId="0" fillId="6" borderId="1" xfId="0" applyFill="1" applyBorder="1" applyAlignment="1">
      <alignment horizontal="center"/>
    </xf>
    <xf numFmtId="0" fontId="0" fillId="5" borderId="0" xfId="0" applyFill="1"/>
    <xf numFmtId="0" fontId="2" fillId="0" borderId="0" xfId="0" applyFont="1"/>
    <xf numFmtId="0" fontId="0" fillId="0" borderId="0" xfId="0" applyAlignment="1">
      <alignment horizontal="left" vertical="center" inden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4" fillId="0" borderId="0" xfId="0" applyFo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0" xfId="0" applyAlignment="1">
      <alignment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0" borderId="0" xfId="0" applyNumberFormat="1" applyAlignment="1">
      <alignment horizontal="center" wrapText="1"/>
    </xf>
    <xf numFmtId="0" fontId="0" fillId="0" borderId="0" xfId="0" applyAlignment="1">
      <alignment vertical="center"/>
    </xf>
    <xf numFmtId="0" fontId="0" fillId="7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228600</xdr:rowOff>
    </xdr:from>
    <xdr:ext cx="243208" cy="1810527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8420100" y="1581150"/>
              <a:ext cx="243208" cy="18105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no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&lt;&gt;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8420100" y="1581150"/>
              <a:ext cx="243208" cy="18105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noAutofit/>
            </a:bodyPr>
            <a:lstStyle/>
            <a:p>
              <a:r>
                <a:rPr lang="fr-FR" sz="1100" i="0">
                  <a:latin typeface="Cambria Math" panose="02040503050406030204" pitchFamily="18" charset="0"/>
                  <a:ea typeface="Cambria Math" panose="02040503050406030204" pitchFamily="18" charset="0"/>
                </a:rPr>
                <a:t>&lt;&gt;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D7" zoomScale="90" zoomScaleNormal="90" workbookViewId="0">
      <selection activeCell="R12" sqref="R12"/>
    </sheetView>
  </sheetViews>
  <sheetFormatPr baseColWidth="10" defaultColWidth="11.42578125" defaultRowHeight="15" x14ac:dyDescent="0.25"/>
  <cols>
    <col min="1" max="1" width="0" hidden="1" customWidth="1"/>
    <col min="2" max="2" width="15" customWidth="1"/>
    <col min="3" max="3" width="87.5703125" customWidth="1"/>
    <col min="5" max="5" width="17.85546875" customWidth="1"/>
    <col min="7" max="7" width="14.7109375" customWidth="1"/>
    <col min="8" max="8" width="14.42578125" customWidth="1"/>
    <col min="10" max="10" width="14.140625" hidden="1" customWidth="1"/>
    <col min="16" max="16" width="11.85546875" customWidth="1"/>
    <col min="18" max="19" width="19.140625" customWidth="1"/>
    <col min="20" max="20" width="15.28515625" customWidth="1"/>
  </cols>
  <sheetData>
    <row r="1" spans="1:20" ht="15.75" thickBot="1" x14ac:dyDescent="0.3"/>
    <row r="2" spans="1:20" x14ac:dyDescent="0.25">
      <c r="A2" s="47" t="s">
        <v>50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9"/>
      <c r="R2" s="47" t="s">
        <v>51</v>
      </c>
      <c r="S2" s="48"/>
      <c r="T2" s="49"/>
    </row>
    <row r="3" spans="1:20" ht="14.45" customHeight="1" x14ac:dyDescent="0.2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2"/>
      <c r="Q3" s="9"/>
      <c r="R3" s="50"/>
      <c r="S3" s="51"/>
      <c r="T3" s="52"/>
    </row>
    <row r="4" spans="1:20" ht="15" customHeight="1" thickBot="1" x14ac:dyDescent="0.3">
      <c r="A4" s="53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5"/>
      <c r="Q4" s="9"/>
      <c r="R4" s="53"/>
      <c r="S4" s="54"/>
      <c r="T4" s="55"/>
    </row>
    <row r="6" spans="1:20" x14ac:dyDescent="0.25">
      <c r="T6" s="8" t="s">
        <v>49</v>
      </c>
    </row>
    <row r="8" spans="1:20" ht="45" x14ac:dyDescent="0.25">
      <c r="A8" s="2" t="s">
        <v>22</v>
      </c>
      <c r="B8" s="2" t="s">
        <v>0</v>
      </c>
      <c r="C8" s="2" t="s">
        <v>12</v>
      </c>
      <c r="D8" s="2" t="s">
        <v>2</v>
      </c>
      <c r="E8" s="12" t="s">
        <v>23</v>
      </c>
      <c r="F8" s="2" t="s">
        <v>3</v>
      </c>
      <c r="G8" s="2" t="s">
        <v>4</v>
      </c>
      <c r="H8" s="2" t="s">
        <v>5</v>
      </c>
      <c r="I8" s="2" t="s">
        <v>29</v>
      </c>
      <c r="J8" s="2" t="s">
        <v>9</v>
      </c>
      <c r="K8" s="2" t="s">
        <v>10</v>
      </c>
      <c r="L8" s="2" t="s">
        <v>6</v>
      </c>
      <c r="M8" s="2" t="s">
        <v>7</v>
      </c>
      <c r="N8" s="2" t="s">
        <v>8</v>
      </c>
      <c r="O8" s="2" t="s">
        <v>44</v>
      </c>
      <c r="P8" s="2" t="s">
        <v>45</v>
      </c>
      <c r="Q8" s="1"/>
      <c r="R8" s="4" t="s">
        <v>47</v>
      </c>
      <c r="S8" s="4"/>
      <c r="T8" s="4" t="s">
        <v>48</v>
      </c>
    </row>
    <row r="9" spans="1:20" ht="30" customHeight="1" x14ac:dyDescent="0.25">
      <c r="A9" t="s">
        <v>46</v>
      </c>
      <c r="B9" t="s">
        <v>24</v>
      </c>
      <c r="C9" t="s">
        <v>25</v>
      </c>
      <c r="D9" t="s">
        <v>68</v>
      </c>
      <c r="E9" t="s">
        <v>17</v>
      </c>
      <c r="F9" t="s">
        <v>27</v>
      </c>
      <c r="O9" t="s">
        <v>52</v>
      </c>
      <c r="R9" s="63" t="str">
        <f>IF(AND(LEFT(D9,2)="SW",E9="non"),"T1",
IF(AND(LEFT(D9,2)="SW",E9="oui"),"T2",
IF(AND(LEFT(D9,2)="SW",E9="oui",I9="ADV"),"T3",
IF(AND(LEFT(D9,2)="SW",E9="oui",F9="STR"),"T4",
IF(AND(LEFT(D9,2)="SW","SER",E9="non",F9="STR"),"T5",
IF(AND(F9="STR",L9="&gt;0"),"T6",
IF(H9="Formation","F7",
IF(M9="D-PORT","F12",
IF(N9="non","F18",
IF(N9="oui","F19"))))))))))</f>
        <v>T1</v>
      </c>
      <c r="S9" s="65" t="s">
        <v>150</v>
      </c>
      <c r="T9" s="5" t="str">
        <f>IF(R9=O9,"ok","A corriger")</f>
        <v>ok</v>
      </c>
    </row>
    <row r="10" spans="1:20" x14ac:dyDescent="0.25">
      <c r="B10" t="s">
        <v>59</v>
      </c>
      <c r="C10" t="s">
        <v>25</v>
      </c>
      <c r="D10" t="s">
        <v>84</v>
      </c>
      <c r="E10" t="s">
        <v>17</v>
      </c>
      <c r="F10" t="s">
        <v>27</v>
      </c>
      <c r="I10" t="s">
        <v>76</v>
      </c>
      <c r="N10" s="44" t="s">
        <v>102</v>
      </c>
      <c r="R10" s="63" t="e">
        <f>IF(AND(LEFT(D10,2)="SW",E10="non"),"T1",
IF(AND(LEFT(D10,2)="SW",E10="oui"),"T2",
IF(AND(LEFT(D10,2)="SW",E10="oui",I10="ADV"),"T3",
IF(AND(LEFT(D10,2)="SW",E10="oui",F10="STR"),"T4",
IF(AND(LEFT(D10,2)="SW","SER",E10="non",F10="STR"),"T5",
IF(AND(F10="STR",L10="&gt;0"),"T6",
IF(H10="Formation","F7",
IF(M10="D-PORT","F12",
IF(N10="non","F18",
IF(N10="oui","F19"))))))))))</f>
        <v>#VALUE!</v>
      </c>
      <c r="S10" s="64"/>
    </row>
    <row r="11" spans="1:20" x14ac:dyDescent="0.25">
      <c r="R11" s="63" t="e">
        <f>IF(AND(LEFT(D11,2)="SW",E11="non"),"T1",
IF(AND(LEFT(D11,2)="SW",E11="oui"),"T2",
IF(AND(LEFT(D11,2)="SW",E11="oui",I11="ADV"),"T3",
IF(AND(LEFT(D11,2)="SW",E11="oui",F11="STR"),"T4",
IF(AND(LEFT(D11,2)="SW","SER",E11="non",F11="STR"),"T5",
IF(AND(F11="STR",L11="&gt;0"),"T6",
IF(H11="Formation","F7",
IF(M11="D-PORT","F12",
IF(N11="non","F18",
IF(N11="oui","F19"))))))))))</f>
        <v>#VALUE!</v>
      </c>
      <c r="S11" s="64"/>
    </row>
    <row r="12" spans="1:20" x14ac:dyDescent="0.25">
      <c r="R12" s="63" t="e">
        <f>IF(AND(LEFT(D12,2)="HW",E12="non"),"T1",
IF(AND(LEFT(D12,2)="SW",E12="oui"),"T2",
IF(AND(LEFT(D12,2)="SW",E12="oui",I12="ADV"),"T3",
IF(AND(LEFT(D12,2)="SW",E12="oui",F12="STR"),"T4",
IF(AND(LEFT(D12,2)="SW","SER",E12="non",F12="STR"),"T5",
IF(AND(F12="STR",L12="&gt;0"),"T6",
IF(H12="Formation","F7",
IF(M12="D-PORT","F12",
IF(N12="non","F18",
IF(N12="oui","F19"))))))))))</f>
        <v>#VALUE!</v>
      </c>
      <c r="S12" s="64"/>
    </row>
    <row r="13" spans="1:20" x14ac:dyDescent="0.25">
      <c r="R13" s="63" t="e">
        <f t="shared" ref="R11:R25" si="0">IF(AND(LEFT($D13,2)="SW",$E13="non"),"T1",
IF(AND(LEFT($D13,2)="SW",$E13="oui"),"T2",
IF(AND(LEFT($D13,2)="SW",$E13="oui",$I13="ADV"),"T3",
IF(AND(LEFT($D13,2)="SW",$E13="oui",$F13="STR"),"T4",
IF(AND(LEFT(D13,2)="SW","SER",E13="non",F13="STR"),"T5",
IF(AND(F13="STR",L13="&gt;0"),"T6",
IF(AND(E13="non",G13="Service",H13="Formation"),"F7",
IF(AND(E13="non",G13="Prestation hotline"),"F8",
IF(AND(E13="non",G13="Prestation hotline"),"F9",
IF(AND($M13="D-PORT"),"F12",
IF(AND($N13="NON"),"F18",
IF(AND($N13="OUI"),"F19"))))))))))))</f>
        <v>#VALUE!</v>
      </c>
      <c r="S13" s="64"/>
    </row>
    <row r="14" spans="1:20" x14ac:dyDescent="0.25">
      <c r="R14" s="63" t="e">
        <f t="shared" si="0"/>
        <v>#VALUE!</v>
      </c>
      <c r="S14" s="64"/>
    </row>
    <row r="15" spans="1:20" ht="15" hidden="1" customHeight="1" x14ac:dyDescent="0.25">
      <c r="R15" s="63" t="e">
        <f t="shared" si="0"/>
        <v>#VALUE!</v>
      </c>
      <c r="S15" s="64"/>
    </row>
    <row r="16" spans="1:20" ht="15" hidden="1" customHeight="1" x14ac:dyDescent="0.25">
      <c r="R16" s="63" t="e">
        <f t="shared" si="0"/>
        <v>#VALUE!</v>
      </c>
      <c r="S16" s="64"/>
    </row>
    <row r="17" spans="3:20" ht="15" hidden="1" customHeight="1" x14ac:dyDescent="0.25">
      <c r="R17" s="63" t="e">
        <f t="shared" si="0"/>
        <v>#VALUE!</v>
      </c>
      <c r="S17" s="64"/>
    </row>
    <row r="18" spans="3:20" ht="15" hidden="1" customHeight="1" x14ac:dyDescent="0.25">
      <c r="R18" s="63" t="e">
        <f t="shared" si="0"/>
        <v>#VALUE!</v>
      </c>
      <c r="S18" s="64"/>
    </row>
    <row r="19" spans="3:20" ht="15" hidden="1" customHeight="1" x14ac:dyDescent="0.25">
      <c r="R19" s="63" t="e">
        <f t="shared" si="0"/>
        <v>#VALUE!</v>
      </c>
      <c r="S19" s="64"/>
    </row>
    <row r="20" spans="3:20" ht="15" hidden="1" customHeight="1" x14ac:dyDescent="0.25">
      <c r="R20" s="63" t="e">
        <f t="shared" si="0"/>
        <v>#VALUE!</v>
      </c>
      <c r="S20" s="6"/>
    </row>
    <row r="21" spans="3:20" hidden="1" x14ac:dyDescent="0.25">
      <c r="R21" s="63" t="e">
        <f t="shared" si="0"/>
        <v>#VALUE!</v>
      </c>
      <c r="S21" s="6"/>
    </row>
    <row r="22" spans="3:20" hidden="1" x14ac:dyDescent="0.25">
      <c r="R22" s="63" t="e">
        <f t="shared" si="0"/>
        <v>#VALUE!</v>
      </c>
      <c r="S22" s="6"/>
    </row>
    <row r="23" spans="3:20" hidden="1" x14ac:dyDescent="0.25">
      <c r="R23" s="63" t="e">
        <f t="shared" si="0"/>
        <v>#VALUE!</v>
      </c>
      <c r="S23" s="6"/>
    </row>
    <row r="24" spans="3:20" x14ac:dyDescent="0.25">
      <c r="R24" s="63" t="e">
        <f t="shared" si="0"/>
        <v>#VALUE!</v>
      </c>
      <c r="S24" s="6"/>
    </row>
    <row r="25" spans="3:20" x14ac:dyDescent="0.25">
      <c r="R25" s="63" t="e">
        <f t="shared" si="0"/>
        <v>#VALUE!</v>
      </c>
      <c r="S25" s="6"/>
    </row>
    <row r="30" spans="3:20" ht="45" x14ac:dyDescent="0.25">
      <c r="C30" s="13" t="s">
        <v>58</v>
      </c>
      <c r="D30" s="13" t="s">
        <v>11</v>
      </c>
      <c r="E30" s="14" t="s">
        <v>0</v>
      </c>
      <c r="F30" s="14" t="s">
        <v>12</v>
      </c>
      <c r="G30" s="14" t="s">
        <v>2</v>
      </c>
      <c r="H30" s="21" t="s">
        <v>23</v>
      </c>
      <c r="I30" s="14" t="s">
        <v>3</v>
      </c>
      <c r="J30" s="14" t="s">
        <v>4</v>
      </c>
      <c r="K30" s="14" t="s">
        <v>5</v>
      </c>
      <c r="L30" s="14" t="s">
        <v>69</v>
      </c>
      <c r="M30" s="14" t="s">
        <v>10</v>
      </c>
      <c r="N30" s="22" t="s">
        <v>6</v>
      </c>
      <c r="O30" s="22" t="s">
        <v>7</v>
      </c>
      <c r="P30" s="22" t="s">
        <v>8</v>
      </c>
      <c r="Q30" s="22" t="s">
        <v>9</v>
      </c>
      <c r="R30" s="22"/>
      <c r="S30" s="22"/>
      <c r="T30" s="23" t="s">
        <v>70</v>
      </c>
    </row>
    <row r="31" spans="3:20" x14ac:dyDescent="0.25">
      <c r="C31" s="24" t="s">
        <v>71</v>
      </c>
      <c r="D31" s="15" t="s">
        <v>13</v>
      </c>
      <c r="E31" s="25" t="s">
        <v>24</v>
      </c>
      <c r="F31" s="25" t="s">
        <v>25</v>
      </c>
      <c r="G31" s="25" t="s">
        <v>16</v>
      </c>
      <c r="H31" s="25" t="s">
        <v>17</v>
      </c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7"/>
    </row>
    <row r="32" spans="3:20" x14ac:dyDescent="0.25">
      <c r="C32" s="24" t="s">
        <v>72</v>
      </c>
      <c r="D32" s="15" t="s">
        <v>13</v>
      </c>
      <c r="E32" s="25" t="s">
        <v>24</v>
      </c>
      <c r="F32" s="25" t="s">
        <v>25</v>
      </c>
      <c r="G32" s="25" t="s">
        <v>68</v>
      </c>
      <c r="H32" s="25" t="s">
        <v>26</v>
      </c>
      <c r="I32" s="61" t="s">
        <v>27</v>
      </c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8" t="s">
        <v>73</v>
      </c>
    </row>
    <row r="33" spans="3:20" x14ac:dyDescent="0.25">
      <c r="C33" s="24" t="s">
        <v>74</v>
      </c>
      <c r="D33" s="15" t="s">
        <v>13</v>
      </c>
      <c r="E33" s="25" t="s">
        <v>24</v>
      </c>
      <c r="F33" s="25" t="s">
        <v>25</v>
      </c>
      <c r="G33" s="25" t="s">
        <v>68</v>
      </c>
      <c r="H33" s="25" t="s">
        <v>26</v>
      </c>
      <c r="I33" s="25" t="s">
        <v>75</v>
      </c>
      <c r="J33" s="26"/>
      <c r="K33" s="26"/>
      <c r="L33" s="15" t="s">
        <v>76</v>
      </c>
      <c r="M33" s="26"/>
      <c r="N33" s="26"/>
      <c r="O33" s="26"/>
      <c r="P33" s="26"/>
      <c r="Q33" s="26"/>
      <c r="R33" s="26"/>
      <c r="S33" s="26"/>
      <c r="T33" s="27"/>
    </row>
    <row r="34" spans="3:20" x14ac:dyDescent="0.25">
      <c r="C34" s="24" t="s">
        <v>77</v>
      </c>
      <c r="D34" s="15" t="s">
        <v>13</v>
      </c>
      <c r="E34" s="25" t="s">
        <v>24</v>
      </c>
      <c r="F34" s="25" t="s">
        <v>25</v>
      </c>
      <c r="G34" s="61" t="s">
        <v>68</v>
      </c>
      <c r="H34" s="61" t="s">
        <v>26</v>
      </c>
      <c r="I34" s="61" t="s">
        <v>75</v>
      </c>
      <c r="J34" s="61"/>
      <c r="K34" s="61"/>
      <c r="L34" s="62" t="s">
        <v>78</v>
      </c>
      <c r="M34" s="26"/>
      <c r="N34" s="26"/>
      <c r="O34" s="26"/>
      <c r="P34" s="26"/>
      <c r="Q34" s="26"/>
      <c r="R34" s="26"/>
      <c r="S34" s="26"/>
      <c r="T34" s="27"/>
    </row>
    <row r="35" spans="3:20" x14ac:dyDescent="0.25">
      <c r="C35" s="29" t="s">
        <v>79</v>
      </c>
      <c r="D35" s="15" t="s">
        <v>13</v>
      </c>
      <c r="E35" s="25" t="s">
        <v>24</v>
      </c>
      <c r="F35" s="25" t="s">
        <v>25</v>
      </c>
      <c r="G35" s="61" t="s">
        <v>28</v>
      </c>
      <c r="H35" s="61" t="s">
        <v>17</v>
      </c>
      <c r="I35" s="61" t="s">
        <v>75</v>
      </c>
      <c r="J35" s="61"/>
      <c r="K35" s="61"/>
      <c r="L35" s="62" t="s">
        <v>78</v>
      </c>
      <c r="M35" s="26"/>
      <c r="N35" s="26"/>
      <c r="O35" s="26"/>
      <c r="P35" s="26"/>
      <c r="Q35" s="26"/>
      <c r="R35" s="26"/>
      <c r="S35" s="26"/>
      <c r="T35" s="28" t="s">
        <v>80</v>
      </c>
    </row>
    <row r="36" spans="3:20" x14ac:dyDescent="0.25">
      <c r="C36" s="24" t="s">
        <v>81</v>
      </c>
      <c r="D36" s="15" t="s">
        <v>13</v>
      </c>
      <c r="E36" s="25" t="s">
        <v>24</v>
      </c>
      <c r="F36" s="25" t="s">
        <v>25</v>
      </c>
      <c r="G36" s="25" t="s">
        <v>68</v>
      </c>
      <c r="H36" s="25" t="s">
        <v>17</v>
      </c>
      <c r="I36" s="25" t="s">
        <v>75</v>
      </c>
      <c r="J36" s="26"/>
      <c r="K36" s="26"/>
      <c r="L36" s="15" t="s">
        <v>76</v>
      </c>
      <c r="M36" s="26"/>
      <c r="N36" s="26"/>
      <c r="O36" s="26"/>
      <c r="P36" s="26"/>
      <c r="Q36" s="26"/>
      <c r="R36" s="26"/>
      <c r="S36" s="26"/>
      <c r="T36" s="28" t="s">
        <v>82</v>
      </c>
    </row>
    <row r="37" spans="3:20" x14ac:dyDescent="0.25">
      <c r="C37" s="24" t="s">
        <v>83</v>
      </c>
      <c r="D37" s="15" t="s">
        <v>13</v>
      </c>
      <c r="E37" s="25" t="s">
        <v>24</v>
      </c>
      <c r="F37" s="25" t="s">
        <v>25</v>
      </c>
      <c r="G37" s="25" t="s">
        <v>84</v>
      </c>
      <c r="H37" s="25" t="s">
        <v>26</v>
      </c>
      <c r="I37" s="25" t="s">
        <v>75</v>
      </c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8" t="s">
        <v>85</v>
      </c>
    </row>
    <row r="38" spans="3:20" x14ac:dyDescent="0.25">
      <c r="C38" s="24" t="s">
        <v>86</v>
      </c>
      <c r="D38" s="15" t="s">
        <v>13</v>
      </c>
      <c r="E38" s="30" t="s">
        <v>24</v>
      </c>
      <c r="F38" s="25" t="s">
        <v>25</v>
      </c>
      <c r="G38" s="61" t="s">
        <v>84</v>
      </c>
      <c r="H38" s="61" t="s">
        <v>26</v>
      </c>
      <c r="I38" s="61" t="s">
        <v>75</v>
      </c>
      <c r="J38" s="61"/>
      <c r="K38" s="61"/>
      <c r="L38" s="62" t="s">
        <v>78</v>
      </c>
      <c r="M38" s="26"/>
      <c r="N38" s="26"/>
      <c r="O38" s="26"/>
      <c r="P38" s="26"/>
      <c r="Q38" s="26"/>
      <c r="R38" s="26"/>
      <c r="S38" s="26"/>
      <c r="T38" s="27"/>
    </row>
    <row r="39" spans="3:20" x14ac:dyDescent="0.25">
      <c r="C39" s="24" t="s">
        <v>87</v>
      </c>
      <c r="D39" s="20" t="s">
        <v>13</v>
      </c>
      <c r="E39" s="31" t="s">
        <v>24</v>
      </c>
      <c r="F39" s="31" t="s">
        <v>25</v>
      </c>
      <c r="G39" s="31" t="s">
        <v>88</v>
      </c>
      <c r="H39" s="32"/>
      <c r="I39" s="31" t="s">
        <v>75</v>
      </c>
      <c r="J39" s="26"/>
      <c r="K39" s="26"/>
      <c r="L39" s="32"/>
      <c r="M39" s="26"/>
      <c r="N39" s="61" t="s">
        <v>89</v>
      </c>
      <c r="O39" s="26"/>
      <c r="P39" s="26"/>
      <c r="Q39" s="26"/>
      <c r="R39" s="26"/>
      <c r="S39" s="26"/>
      <c r="T39" s="33"/>
    </row>
    <row r="40" spans="3:20" x14ac:dyDescent="0.25">
      <c r="C40" s="24" t="s">
        <v>90</v>
      </c>
      <c r="D40" s="15"/>
      <c r="E40" s="30" t="s">
        <v>24</v>
      </c>
      <c r="F40" s="25" t="s">
        <v>25</v>
      </c>
      <c r="G40" s="32"/>
      <c r="H40" s="25" t="s">
        <v>17</v>
      </c>
      <c r="I40" s="32"/>
      <c r="J40" s="15" t="s">
        <v>63</v>
      </c>
      <c r="K40" s="62" t="s">
        <v>91</v>
      </c>
      <c r="L40" s="32"/>
      <c r="M40" s="26"/>
      <c r="N40" s="26"/>
      <c r="O40" s="26"/>
      <c r="P40" s="26"/>
      <c r="Q40" s="26"/>
      <c r="R40" s="26"/>
      <c r="S40" s="26"/>
      <c r="T40" s="27"/>
    </row>
    <row r="41" spans="3:20" x14ac:dyDescent="0.25">
      <c r="C41" s="24" t="s">
        <v>92</v>
      </c>
      <c r="D41" s="15"/>
      <c r="E41" s="30" t="s">
        <v>24</v>
      </c>
      <c r="F41" s="25" t="s">
        <v>25</v>
      </c>
      <c r="G41" s="32"/>
      <c r="H41" s="25" t="s">
        <v>17</v>
      </c>
      <c r="I41" s="32"/>
      <c r="J41" s="15" t="s">
        <v>93</v>
      </c>
      <c r="K41" s="32"/>
      <c r="L41" s="26"/>
      <c r="M41" s="62" t="s">
        <v>94</v>
      </c>
      <c r="N41" s="26"/>
      <c r="O41" s="26"/>
      <c r="P41" s="26"/>
      <c r="Q41" s="26"/>
      <c r="R41" s="26"/>
      <c r="S41" s="26"/>
      <c r="T41" s="27"/>
    </row>
    <row r="42" spans="3:20" x14ac:dyDescent="0.25">
      <c r="C42" s="15" t="s">
        <v>95</v>
      </c>
      <c r="D42" s="15"/>
      <c r="E42" s="30" t="s">
        <v>24</v>
      </c>
      <c r="F42" s="25" t="s">
        <v>25</v>
      </c>
      <c r="G42" s="32"/>
      <c r="H42" s="25" t="s">
        <v>17</v>
      </c>
      <c r="I42" s="32"/>
      <c r="J42" s="15" t="s">
        <v>93</v>
      </c>
      <c r="K42" s="32"/>
      <c r="L42" s="26"/>
      <c r="M42" s="26"/>
      <c r="N42" s="26"/>
      <c r="O42" s="34"/>
      <c r="P42" s="34"/>
      <c r="Q42" s="34"/>
      <c r="R42" s="34"/>
      <c r="S42" s="34"/>
      <c r="T42" s="27"/>
    </row>
    <row r="43" spans="3:20" x14ac:dyDescent="0.25">
      <c r="C43" s="18" t="s">
        <v>96</v>
      </c>
      <c r="D43" s="15"/>
      <c r="E43" s="30" t="s">
        <v>24</v>
      </c>
      <c r="F43" s="25" t="s">
        <v>25</v>
      </c>
      <c r="G43" s="32"/>
      <c r="H43" s="32"/>
      <c r="I43" s="32"/>
      <c r="J43" s="32"/>
      <c r="K43" s="32"/>
      <c r="L43" s="32"/>
      <c r="M43" s="32"/>
      <c r="N43" s="32"/>
      <c r="O43" s="61" t="s">
        <v>97</v>
      </c>
      <c r="P43" s="26"/>
      <c r="Q43" s="26"/>
      <c r="R43" s="26"/>
      <c r="S43" s="26"/>
      <c r="T43" s="27"/>
    </row>
    <row r="44" spans="3:20" x14ac:dyDescent="0.25">
      <c r="C44" s="15" t="s">
        <v>98</v>
      </c>
      <c r="D44" s="15" t="s">
        <v>13</v>
      </c>
      <c r="E44" s="15" t="s">
        <v>59</v>
      </c>
      <c r="F44" s="25" t="s">
        <v>25</v>
      </c>
      <c r="G44" s="19"/>
      <c r="H44" s="19"/>
      <c r="I44" s="19"/>
      <c r="J44" s="19"/>
      <c r="K44" s="19"/>
      <c r="L44" s="19"/>
      <c r="M44" s="35"/>
      <c r="N44" s="19"/>
      <c r="O44" s="19"/>
      <c r="P44" s="15" t="s">
        <v>99</v>
      </c>
      <c r="Q44" s="15" t="s">
        <v>100</v>
      </c>
      <c r="R44" s="15"/>
      <c r="S44" s="15"/>
      <c r="T44" s="27"/>
    </row>
    <row r="45" spans="3:20" x14ac:dyDescent="0.25">
      <c r="C45" s="15" t="s">
        <v>101</v>
      </c>
      <c r="D45" s="20" t="s">
        <v>13</v>
      </c>
      <c r="E45" s="15" t="s">
        <v>59</v>
      </c>
      <c r="F45" s="25" t="s">
        <v>25</v>
      </c>
      <c r="G45" s="19"/>
      <c r="H45" s="19"/>
      <c r="I45" s="19"/>
      <c r="J45" s="19"/>
      <c r="K45" s="19"/>
      <c r="L45" s="19"/>
      <c r="M45" s="19"/>
      <c r="N45" s="19"/>
      <c r="O45" s="19"/>
      <c r="P45" s="15" t="s">
        <v>102</v>
      </c>
      <c r="Q45" s="15" t="s">
        <v>100</v>
      </c>
      <c r="R45" s="15"/>
      <c r="S45" s="15"/>
      <c r="T45" s="27"/>
    </row>
  </sheetData>
  <mergeCells count="2">
    <mergeCell ref="A2:P4"/>
    <mergeCell ref="R2:T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B1" zoomScale="106" zoomScaleNormal="106" workbookViewId="0">
      <selection activeCell="P9" sqref="P9"/>
    </sheetView>
  </sheetViews>
  <sheetFormatPr baseColWidth="10" defaultColWidth="11.42578125" defaultRowHeight="15" x14ac:dyDescent="0.25"/>
  <cols>
    <col min="1" max="1" width="15.140625" customWidth="1"/>
    <col min="2" max="2" width="18.140625" customWidth="1"/>
    <col min="3" max="3" width="16.5703125" customWidth="1"/>
    <col min="4" max="4" width="21" customWidth="1"/>
    <col min="6" max="6" width="20.5703125" customWidth="1"/>
    <col min="7" max="7" width="18.5703125" customWidth="1"/>
    <col min="8" max="8" width="18.28515625" customWidth="1"/>
    <col min="9" max="10" width="14.42578125" customWidth="1"/>
    <col min="11" max="11" width="22.140625" customWidth="1"/>
    <col min="12" max="13" width="15.140625" customWidth="1"/>
    <col min="14" max="15" width="13.7109375" customWidth="1"/>
    <col min="16" max="16" width="14.5703125" customWidth="1"/>
  </cols>
  <sheetData>
    <row r="1" spans="1:20" ht="15" customHeight="1" thickBot="1" x14ac:dyDescent="0.3"/>
    <row r="2" spans="1:20" ht="14.45" customHeight="1" x14ac:dyDescent="0.25">
      <c r="A2" s="47" t="s">
        <v>50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9"/>
      <c r="N2" s="9"/>
      <c r="O2" s="47" t="s">
        <v>51</v>
      </c>
      <c r="P2" s="49"/>
      <c r="Q2" s="9"/>
    </row>
    <row r="3" spans="1:20" ht="14.45" customHeight="1" x14ac:dyDescent="0.2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2"/>
      <c r="N3" s="9"/>
      <c r="O3" s="50"/>
      <c r="P3" s="52"/>
      <c r="Q3" s="9"/>
      <c r="R3" s="9"/>
    </row>
    <row r="4" spans="1:20" ht="12" customHeight="1" thickBot="1" x14ac:dyDescent="0.3">
      <c r="A4" s="53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5"/>
      <c r="N4" s="9"/>
      <c r="O4" s="53"/>
      <c r="P4" s="55"/>
      <c r="Q4" s="9"/>
      <c r="R4" s="9"/>
    </row>
    <row r="5" spans="1:20" ht="15" customHeight="1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10"/>
      <c r="T5" s="10"/>
    </row>
    <row r="6" spans="1:20" ht="12.95" customHeight="1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1" t="s">
        <v>49</v>
      </c>
      <c r="Q6" s="9"/>
      <c r="R6" s="9"/>
      <c r="S6" s="10"/>
      <c r="T6" s="10"/>
    </row>
    <row r="8" spans="1:20" ht="61.5" customHeight="1" x14ac:dyDescent="0.25">
      <c r="A8" s="2" t="s">
        <v>22</v>
      </c>
      <c r="B8" s="2" t="s">
        <v>11</v>
      </c>
      <c r="C8" s="2" t="s">
        <v>0</v>
      </c>
      <c r="D8" s="2" t="s">
        <v>12</v>
      </c>
      <c r="E8" s="12" t="s">
        <v>2</v>
      </c>
      <c r="F8" s="2" t="s">
        <v>53</v>
      </c>
      <c r="G8" s="2" t="s">
        <v>4</v>
      </c>
      <c r="H8" s="2" t="s">
        <v>5</v>
      </c>
      <c r="I8" s="2" t="s">
        <v>20</v>
      </c>
      <c r="J8" s="2" t="s">
        <v>9</v>
      </c>
      <c r="K8" s="2" t="s">
        <v>21</v>
      </c>
      <c r="L8" s="2" t="s">
        <v>54</v>
      </c>
      <c r="M8" s="2" t="s">
        <v>55</v>
      </c>
      <c r="O8" s="4" t="s">
        <v>47</v>
      </c>
      <c r="P8" s="4" t="s">
        <v>48</v>
      </c>
    </row>
    <row r="9" spans="1:20" x14ac:dyDescent="0.25">
      <c r="A9" t="s">
        <v>57</v>
      </c>
      <c r="B9" t="s">
        <v>13</v>
      </c>
      <c r="C9" t="s">
        <v>14</v>
      </c>
      <c r="D9" t="s">
        <v>15</v>
      </c>
      <c r="E9" t="s">
        <v>16</v>
      </c>
      <c r="F9" t="s">
        <v>17</v>
      </c>
      <c r="G9" t="s">
        <v>18</v>
      </c>
      <c r="H9" t="s">
        <v>19</v>
      </c>
      <c r="L9" t="s">
        <v>56</v>
      </c>
      <c r="O9" t="str">
        <f>IF(G9="Téléphonie sans fil","A3",
IF(H9="Téléphonie","A19",
IF(G9="PC","A16",
IF(H9="Data","A20",
IF(L9="Oui","A21",
IF(B9="Nomenclature","N01","A2"))))))</f>
        <v>A3</v>
      </c>
      <c r="P9" t="str">
        <f>IF(O9=L9,"ok","A corriger")</f>
        <v>ok</v>
      </c>
    </row>
    <row r="10" spans="1:20" x14ac:dyDescent="0.25">
      <c r="B10" t="s">
        <v>66</v>
      </c>
      <c r="C10" t="s">
        <v>14</v>
      </c>
      <c r="D10" t="s">
        <v>15</v>
      </c>
      <c r="L10" t="s">
        <v>139</v>
      </c>
      <c r="O10" t="str">
        <f>IF(G10="Téléphonie sans fil","A3",
IF(H10="Téléphonie","A19",
IF(G10="PC","A16",
IF(H10="Data","A20",
IF(L10="Oui","A21",
IF(B10="Nomenclature","N01","A2"))))))</f>
        <v>N01</v>
      </c>
      <c r="P10" t="str">
        <f t="shared" ref="P10:P11" si="0">IF(O10=L10,"ok","A corriger")</f>
        <v>ok</v>
      </c>
    </row>
    <row r="11" spans="1:20" x14ac:dyDescent="0.25">
      <c r="B11" t="s">
        <v>13</v>
      </c>
      <c r="C11" t="s">
        <v>14</v>
      </c>
      <c r="D11" t="s">
        <v>15</v>
      </c>
      <c r="E11" t="s">
        <v>16</v>
      </c>
      <c r="F11" t="s">
        <v>17</v>
      </c>
      <c r="L11" t="s">
        <v>140</v>
      </c>
      <c r="O11" t="str">
        <f>IF(G11="Téléphonie sans fil","A3",
IF(H11="Téléphonie","A19",
IF(G11="PC","A16",
IF(H11="Data","A20",
IF(L11="Oui","A21",
IF(B11="Nomenclature","N01","A2"))))))</f>
        <v>A2</v>
      </c>
      <c r="P11" t="str">
        <f t="shared" si="0"/>
        <v>ok</v>
      </c>
    </row>
  </sheetData>
  <mergeCells count="2">
    <mergeCell ref="O2:P4"/>
    <mergeCell ref="A2:M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1"/>
  <sheetViews>
    <sheetView zoomScale="80" zoomScaleNormal="80" workbookViewId="0">
      <selection activeCell="S10" sqref="S10"/>
    </sheetView>
  </sheetViews>
  <sheetFormatPr baseColWidth="10" defaultColWidth="11.42578125" defaultRowHeight="15" x14ac:dyDescent="0.25"/>
  <cols>
    <col min="1" max="1" width="14.5703125" customWidth="1"/>
    <col min="2" max="2" width="16.5703125" customWidth="1"/>
    <col min="3" max="3" width="16" customWidth="1"/>
    <col min="5" max="5" width="14.42578125" customWidth="1"/>
    <col min="8" max="8" width="14.85546875" customWidth="1"/>
    <col min="9" max="9" width="14.42578125" customWidth="1"/>
    <col min="10" max="10" width="15.42578125" customWidth="1"/>
    <col min="11" max="11" width="14.140625" customWidth="1"/>
    <col min="12" max="12" width="15.5703125" customWidth="1"/>
    <col min="13" max="13" width="14.85546875" customWidth="1"/>
    <col min="14" max="14" width="17.140625" customWidth="1"/>
    <col min="15" max="15" width="14.28515625" customWidth="1"/>
    <col min="16" max="17" width="16.85546875" customWidth="1"/>
    <col min="19" max="19" width="13.28515625" customWidth="1"/>
    <col min="20" max="20" width="14.7109375" customWidth="1"/>
  </cols>
  <sheetData>
    <row r="1" spans="1:20" ht="15.75" thickBot="1" x14ac:dyDescent="0.3"/>
    <row r="2" spans="1:20" ht="14.45" customHeight="1" x14ac:dyDescent="0.25">
      <c r="A2" s="47" t="s">
        <v>50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9"/>
      <c r="S2" s="47" t="s">
        <v>51</v>
      </c>
      <c r="T2" s="49"/>
    </row>
    <row r="3" spans="1:20" ht="14.45" customHeight="1" x14ac:dyDescent="0.2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2"/>
      <c r="S3" s="50"/>
      <c r="T3" s="52"/>
    </row>
    <row r="4" spans="1:20" ht="15" customHeight="1" thickBot="1" x14ac:dyDescent="0.3">
      <c r="A4" s="53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5"/>
      <c r="S4" s="53"/>
      <c r="T4" s="55"/>
    </row>
    <row r="6" spans="1:20" x14ac:dyDescent="0.25">
      <c r="T6" s="7" t="s">
        <v>49</v>
      </c>
    </row>
    <row r="8" spans="1:20" ht="60" x14ac:dyDescent="0.25">
      <c r="A8" s="2" t="s">
        <v>22</v>
      </c>
      <c r="B8" s="2" t="s">
        <v>11</v>
      </c>
      <c r="C8" s="2" t="s">
        <v>0</v>
      </c>
      <c r="D8" s="2" t="s">
        <v>30</v>
      </c>
      <c r="E8" s="3" t="s">
        <v>1</v>
      </c>
      <c r="F8" s="2" t="s">
        <v>38</v>
      </c>
      <c r="G8" s="2" t="s">
        <v>2</v>
      </c>
      <c r="H8" s="2" t="s">
        <v>4</v>
      </c>
      <c r="I8" s="2" t="s">
        <v>5</v>
      </c>
      <c r="J8" s="2" t="s">
        <v>39</v>
      </c>
      <c r="K8" s="2" t="s">
        <v>31</v>
      </c>
      <c r="L8" s="2" t="s">
        <v>10</v>
      </c>
      <c r="M8" s="12" t="s">
        <v>32</v>
      </c>
      <c r="N8" s="2" t="s">
        <v>33</v>
      </c>
      <c r="O8" s="2" t="s">
        <v>34</v>
      </c>
      <c r="P8" s="2" t="s">
        <v>54</v>
      </c>
      <c r="Q8" s="2" t="s">
        <v>55</v>
      </c>
      <c r="S8" s="4" t="s">
        <v>47</v>
      </c>
      <c r="T8" s="4" t="s">
        <v>48</v>
      </c>
    </row>
    <row r="9" spans="1:20" ht="18.75" customHeight="1" x14ac:dyDescent="0.25">
      <c r="B9" t="s">
        <v>40</v>
      </c>
      <c r="C9" t="s">
        <v>14</v>
      </c>
      <c r="D9" t="s">
        <v>35</v>
      </c>
      <c r="E9" t="s">
        <v>25</v>
      </c>
      <c r="G9" t="s">
        <v>41</v>
      </c>
      <c r="H9" t="s">
        <v>42</v>
      </c>
      <c r="J9" t="s">
        <v>43</v>
      </c>
      <c r="L9" t="s">
        <v>36</v>
      </c>
      <c r="M9" t="s">
        <v>37</v>
      </c>
      <c r="N9" t="s">
        <v>37</v>
      </c>
      <c r="O9" t="s">
        <v>26</v>
      </c>
      <c r="P9" t="s">
        <v>146</v>
      </c>
      <c r="S9" s="60" t="str">
        <f>IF(D9="NEGOCE","A7", IF(D9="NEGOTSM","A25", IF(D9="GARANTIE","A24","manque")))</f>
        <v>A7</v>
      </c>
      <c r="T9" t="str">
        <f>IF(S9=P9,"ok","a corriger")</f>
        <v>ok</v>
      </c>
    </row>
    <row r="10" spans="1:20" x14ac:dyDescent="0.25">
      <c r="B10" t="s">
        <v>40</v>
      </c>
      <c r="C10" t="s">
        <v>14</v>
      </c>
      <c r="D10" t="s">
        <v>64</v>
      </c>
      <c r="E10" t="s">
        <v>25</v>
      </c>
      <c r="G10" t="s">
        <v>41</v>
      </c>
      <c r="H10" t="s">
        <v>42</v>
      </c>
      <c r="J10" t="s">
        <v>65</v>
      </c>
      <c r="L10" t="s">
        <v>36</v>
      </c>
      <c r="M10" t="s">
        <v>37</v>
      </c>
      <c r="N10" t="s">
        <v>37</v>
      </c>
      <c r="O10" t="s">
        <v>17</v>
      </c>
      <c r="P10" t="s">
        <v>147</v>
      </c>
      <c r="S10" s="60" t="str">
        <f t="shared" ref="S10:S11" si="0">IF(D10="NEGOCE","A7", IF(D10="NEGOTSM","A25", IF(D10="GARANTIE","A24","manque")))</f>
        <v>A25</v>
      </c>
      <c r="T10" t="str">
        <f t="shared" ref="T10:T11" si="1">IF(S10=P10,"ok","a corriger")</f>
        <v>ok</v>
      </c>
    </row>
    <row r="11" spans="1:20" x14ac:dyDescent="0.25">
      <c r="B11" t="s">
        <v>40</v>
      </c>
      <c r="C11" t="s">
        <v>14</v>
      </c>
      <c r="D11" t="s">
        <v>132</v>
      </c>
      <c r="F11" t="s">
        <v>133</v>
      </c>
      <c r="G11" t="s">
        <v>41</v>
      </c>
      <c r="H11" t="s">
        <v>135</v>
      </c>
      <c r="I11" t="s">
        <v>137</v>
      </c>
      <c r="J11" t="s">
        <v>43</v>
      </c>
      <c r="L11" t="s">
        <v>36</v>
      </c>
      <c r="M11" t="s">
        <v>124</v>
      </c>
      <c r="N11" t="s">
        <v>124</v>
      </c>
      <c r="O11" t="s">
        <v>17</v>
      </c>
      <c r="P11" t="s">
        <v>145</v>
      </c>
      <c r="S11" s="60" t="str">
        <f t="shared" si="0"/>
        <v>A24</v>
      </c>
      <c r="T11" t="str">
        <f t="shared" si="1"/>
        <v>ok</v>
      </c>
    </row>
    <row r="12" spans="1:20" x14ac:dyDescent="0.25">
      <c r="S12" s="60" t="str">
        <f>IF(C12="","",IF(H12="Mobilité","A7",IF(E12="Itancia",(IF("$O$9"="non","A25"),IF("$D$9"="garantie","A24")))))</f>
        <v/>
      </c>
    </row>
    <row r="13" spans="1:20" x14ac:dyDescent="0.25">
      <c r="S13" s="60" t="str">
        <f>IF(C13="","",IF(H13="Mobilité","A7",IF(E13="Itancia",(IF(A11="Oui","A24"),IF(A11="Oui","A25")))))</f>
        <v/>
      </c>
    </row>
    <row r="14" spans="1:20" x14ac:dyDescent="0.25">
      <c r="S14" s="60"/>
    </row>
    <row r="15" spans="1:20" x14ac:dyDescent="0.25">
      <c r="S15" s="60"/>
    </row>
    <row r="16" spans="1:20" x14ac:dyDescent="0.25">
      <c r="S16" s="60"/>
    </row>
    <row r="17" spans="19:19" x14ac:dyDescent="0.25">
      <c r="S17" s="60"/>
    </row>
    <row r="18" spans="19:19" x14ac:dyDescent="0.25">
      <c r="S18" s="60"/>
    </row>
    <row r="19" spans="19:19" x14ac:dyDescent="0.25">
      <c r="S19" s="60"/>
    </row>
    <row r="20" spans="19:19" x14ac:dyDescent="0.25">
      <c r="S20" s="60"/>
    </row>
    <row r="21" spans="19:19" x14ac:dyDescent="0.25">
      <c r="S21" s="60"/>
    </row>
    <row r="22" spans="19:19" x14ac:dyDescent="0.25">
      <c r="S22" s="60"/>
    </row>
    <row r="23" spans="19:19" x14ac:dyDescent="0.25">
      <c r="S23" s="60"/>
    </row>
    <row r="24" spans="19:19" x14ac:dyDescent="0.25">
      <c r="S24" s="60"/>
    </row>
    <row r="25" spans="19:19" x14ac:dyDescent="0.25">
      <c r="S25" s="60"/>
    </row>
    <row r="26" spans="19:19" x14ac:dyDescent="0.25">
      <c r="S26" s="60"/>
    </row>
    <row r="27" spans="19:19" x14ac:dyDescent="0.25">
      <c r="S27" s="60"/>
    </row>
    <row r="28" spans="19:19" x14ac:dyDescent="0.25">
      <c r="S28" s="60"/>
    </row>
    <row r="29" spans="19:19" x14ac:dyDescent="0.25">
      <c r="S29" s="60"/>
    </row>
    <row r="30" spans="19:19" x14ac:dyDescent="0.25">
      <c r="S30" s="60"/>
    </row>
    <row r="31" spans="19:19" x14ac:dyDescent="0.25">
      <c r="S31" s="60"/>
    </row>
    <row r="32" spans="19:19" x14ac:dyDescent="0.25">
      <c r="S32" s="60"/>
    </row>
    <row r="33" spans="19:19" x14ac:dyDescent="0.25">
      <c r="S33" s="60"/>
    </row>
    <row r="34" spans="19:19" x14ac:dyDescent="0.25">
      <c r="S34" s="60"/>
    </row>
    <row r="35" spans="19:19" x14ac:dyDescent="0.25">
      <c r="S35" s="60"/>
    </row>
    <row r="36" spans="19:19" x14ac:dyDescent="0.25">
      <c r="S36" s="60"/>
    </row>
    <row r="37" spans="19:19" x14ac:dyDescent="0.25">
      <c r="S37" s="60"/>
    </row>
    <row r="38" spans="19:19" x14ac:dyDescent="0.25">
      <c r="S38" s="60"/>
    </row>
    <row r="39" spans="19:19" x14ac:dyDescent="0.25">
      <c r="S39" s="60"/>
    </row>
    <row r="40" spans="19:19" x14ac:dyDescent="0.25">
      <c r="S40" s="60"/>
    </row>
    <row r="41" spans="19:19" x14ac:dyDescent="0.25">
      <c r="S41" s="60"/>
    </row>
    <row r="42" spans="19:19" x14ac:dyDescent="0.25">
      <c r="S42" s="60"/>
    </row>
    <row r="43" spans="19:19" x14ac:dyDescent="0.25">
      <c r="S43" s="60"/>
    </row>
    <row r="44" spans="19:19" x14ac:dyDescent="0.25">
      <c r="S44" s="60"/>
    </row>
    <row r="45" spans="19:19" x14ac:dyDescent="0.25">
      <c r="S45" s="60"/>
    </row>
    <row r="46" spans="19:19" x14ac:dyDescent="0.25">
      <c r="S46" s="60"/>
    </row>
    <row r="47" spans="19:19" x14ac:dyDescent="0.25">
      <c r="S47" s="60"/>
    </row>
    <row r="48" spans="19:19" x14ac:dyDescent="0.25">
      <c r="S48" s="60"/>
    </row>
    <row r="49" spans="19:19" x14ac:dyDescent="0.25">
      <c r="S49" s="60"/>
    </row>
    <row r="50" spans="19:19" x14ac:dyDescent="0.25">
      <c r="S50" s="60"/>
    </row>
    <row r="51" spans="19:19" x14ac:dyDescent="0.25">
      <c r="S51" s="60"/>
    </row>
    <row r="52" spans="19:19" x14ac:dyDescent="0.25">
      <c r="S52" s="60"/>
    </row>
    <row r="53" spans="19:19" x14ac:dyDescent="0.25">
      <c r="S53" s="60"/>
    </row>
    <row r="54" spans="19:19" x14ac:dyDescent="0.25">
      <c r="S54" s="60"/>
    </row>
    <row r="55" spans="19:19" x14ac:dyDescent="0.25">
      <c r="S55" s="60"/>
    </row>
    <row r="56" spans="19:19" x14ac:dyDescent="0.25">
      <c r="S56" s="60"/>
    </row>
    <row r="57" spans="19:19" x14ac:dyDescent="0.25">
      <c r="S57" s="60"/>
    </row>
    <row r="58" spans="19:19" x14ac:dyDescent="0.25">
      <c r="S58" s="60"/>
    </row>
    <row r="59" spans="19:19" x14ac:dyDescent="0.25">
      <c r="S59" s="60"/>
    </row>
    <row r="60" spans="19:19" x14ac:dyDescent="0.25">
      <c r="S60" s="60"/>
    </row>
    <row r="61" spans="19:19" x14ac:dyDescent="0.25">
      <c r="S61" s="60"/>
    </row>
    <row r="62" spans="19:19" x14ac:dyDescent="0.25">
      <c r="S62" s="60"/>
    </row>
    <row r="63" spans="19:19" x14ac:dyDescent="0.25">
      <c r="S63" s="60"/>
    </row>
    <row r="64" spans="19:19" x14ac:dyDescent="0.25">
      <c r="S64" s="60"/>
    </row>
    <row r="65" spans="1:22" x14ac:dyDescent="0.25">
      <c r="S65" s="60"/>
    </row>
    <row r="66" spans="1:22" x14ac:dyDescent="0.25">
      <c r="S66" s="60"/>
    </row>
    <row r="67" spans="1:22" x14ac:dyDescent="0.25">
      <c r="S67" s="60"/>
    </row>
    <row r="68" spans="1:22" x14ac:dyDescent="0.25">
      <c r="A68" s="36" t="s">
        <v>103</v>
      </c>
      <c r="C68" s="37"/>
      <c r="D68" s="37"/>
      <c r="E68" s="37"/>
      <c r="F68" s="37"/>
      <c r="G68" s="37"/>
      <c r="H68" s="37"/>
      <c r="I68" s="37"/>
    </row>
    <row r="69" spans="1:22" x14ac:dyDescent="0.25">
      <c r="B69" s="56" t="s">
        <v>104</v>
      </c>
      <c r="C69" s="56"/>
      <c r="D69" s="56"/>
      <c r="E69" s="56"/>
      <c r="F69" s="56"/>
      <c r="G69" s="56"/>
      <c r="H69" s="56"/>
      <c r="I69" s="56"/>
      <c r="J69" s="56"/>
      <c r="K69" s="56"/>
      <c r="L69" s="56" t="s">
        <v>105</v>
      </c>
      <c r="M69" s="56"/>
      <c r="N69" s="56" t="s">
        <v>106</v>
      </c>
      <c r="O69" s="56"/>
      <c r="P69" s="56"/>
      <c r="Q69" s="56" t="s">
        <v>107</v>
      </c>
      <c r="R69" s="56"/>
      <c r="S69" s="56"/>
      <c r="T69" s="56" t="s">
        <v>108</v>
      </c>
      <c r="U69" s="56"/>
      <c r="V69" s="38" t="s">
        <v>109</v>
      </c>
    </row>
    <row r="70" spans="1:22" ht="60" x14ac:dyDescent="0.25">
      <c r="A70" s="39" t="s">
        <v>58</v>
      </c>
      <c r="B70" s="39" t="s">
        <v>11</v>
      </c>
      <c r="C70" s="40" t="s">
        <v>0</v>
      </c>
      <c r="D70" s="41" t="s">
        <v>30</v>
      </c>
      <c r="E70" s="40" t="s">
        <v>12</v>
      </c>
      <c r="F70" s="40" t="s">
        <v>110</v>
      </c>
      <c r="G70" s="40" t="s">
        <v>2</v>
      </c>
      <c r="H70" s="41" t="s">
        <v>111</v>
      </c>
      <c r="I70" s="40" t="s">
        <v>112</v>
      </c>
      <c r="J70" s="40" t="s">
        <v>4</v>
      </c>
      <c r="K70" s="40" t="s">
        <v>69</v>
      </c>
      <c r="L70" s="41" t="s">
        <v>31</v>
      </c>
      <c r="M70" s="41" t="s">
        <v>113</v>
      </c>
      <c r="N70" s="41" t="s">
        <v>114</v>
      </c>
      <c r="O70" s="41" t="s">
        <v>115</v>
      </c>
      <c r="P70" s="40" t="s">
        <v>10</v>
      </c>
      <c r="Q70" s="41" t="s">
        <v>32</v>
      </c>
      <c r="R70" s="41" t="s">
        <v>33</v>
      </c>
      <c r="S70" s="41" t="s">
        <v>116</v>
      </c>
      <c r="T70" s="42" t="s">
        <v>0</v>
      </c>
      <c r="U70" s="42" t="s">
        <v>117</v>
      </c>
      <c r="V70" s="43" t="s">
        <v>34</v>
      </c>
    </row>
    <row r="71" spans="1:22" x14ac:dyDescent="0.25">
      <c r="A71" s="15" t="s">
        <v>118</v>
      </c>
      <c r="B71" s="15" t="s">
        <v>13</v>
      </c>
      <c r="C71" s="15" t="s">
        <v>14</v>
      </c>
      <c r="D71" s="15" t="s">
        <v>35</v>
      </c>
      <c r="E71" s="15" t="s">
        <v>25</v>
      </c>
      <c r="F71" s="15" t="s">
        <v>119</v>
      </c>
      <c r="G71" s="15" t="s">
        <v>16</v>
      </c>
      <c r="H71" s="15">
        <v>365</v>
      </c>
      <c r="I71" s="15">
        <v>15</v>
      </c>
      <c r="J71" s="15" t="s">
        <v>120</v>
      </c>
      <c r="K71" s="15" t="s">
        <v>121</v>
      </c>
      <c r="L71" s="15" t="s">
        <v>122</v>
      </c>
      <c r="M71" s="15">
        <v>15</v>
      </c>
      <c r="N71" s="15" t="s">
        <v>123</v>
      </c>
      <c r="O71" s="15" t="s">
        <v>123</v>
      </c>
      <c r="P71" s="15" t="s">
        <v>36</v>
      </c>
      <c r="Q71" s="15" t="s">
        <v>37</v>
      </c>
      <c r="R71" s="15" t="s">
        <v>37</v>
      </c>
      <c r="S71" s="15" t="s">
        <v>124</v>
      </c>
      <c r="T71" s="15" t="s">
        <v>121</v>
      </c>
      <c r="U71" s="15" t="s">
        <v>125</v>
      </c>
      <c r="V71" s="15" t="s">
        <v>122</v>
      </c>
    </row>
    <row r="73" spans="1:22" x14ac:dyDescent="0.25">
      <c r="A73" s="36" t="s">
        <v>126</v>
      </c>
      <c r="C73" s="37"/>
      <c r="D73" s="37"/>
      <c r="E73" s="37"/>
      <c r="F73" s="37"/>
      <c r="G73" s="37"/>
      <c r="H73" s="37"/>
      <c r="I73" s="37"/>
    </row>
    <row r="74" spans="1:22" x14ac:dyDescent="0.25">
      <c r="B74" s="56" t="s">
        <v>104</v>
      </c>
      <c r="C74" s="56"/>
      <c r="D74" s="56"/>
      <c r="E74" s="56"/>
      <c r="F74" s="56"/>
      <c r="G74" s="56"/>
      <c r="H74" s="56"/>
      <c r="I74" s="56"/>
      <c r="J74" s="56"/>
      <c r="K74" s="56"/>
      <c r="L74" s="56" t="s">
        <v>105</v>
      </c>
      <c r="M74" s="56"/>
      <c r="N74" s="56" t="s">
        <v>106</v>
      </c>
      <c r="O74" s="56"/>
      <c r="P74" s="56"/>
      <c r="Q74" s="56" t="s">
        <v>107</v>
      </c>
      <c r="R74" s="56"/>
      <c r="S74" s="56"/>
      <c r="T74" s="56" t="s">
        <v>108</v>
      </c>
      <c r="U74" s="56"/>
      <c r="V74" s="38" t="s">
        <v>109</v>
      </c>
    </row>
    <row r="75" spans="1:22" ht="60" x14ac:dyDescent="0.25">
      <c r="A75" s="39" t="s">
        <v>58</v>
      </c>
      <c r="B75" s="39" t="s">
        <v>11</v>
      </c>
      <c r="C75" s="40" t="s">
        <v>0</v>
      </c>
      <c r="D75" s="41" t="s">
        <v>30</v>
      </c>
      <c r="E75" s="40" t="s">
        <v>12</v>
      </c>
      <c r="F75" s="40" t="s">
        <v>110</v>
      </c>
      <c r="G75" s="40" t="s">
        <v>2</v>
      </c>
      <c r="H75" s="41" t="s">
        <v>111</v>
      </c>
      <c r="I75" s="40" t="s">
        <v>112</v>
      </c>
      <c r="J75" s="40" t="s">
        <v>4</v>
      </c>
      <c r="K75" s="40" t="s">
        <v>69</v>
      </c>
      <c r="L75" s="41" t="s">
        <v>31</v>
      </c>
      <c r="M75" s="41" t="s">
        <v>113</v>
      </c>
      <c r="N75" s="41" t="s">
        <v>114</v>
      </c>
      <c r="O75" s="41" t="s">
        <v>115</v>
      </c>
      <c r="P75" s="40" t="s">
        <v>10</v>
      </c>
      <c r="Q75" s="41" t="s">
        <v>32</v>
      </c>
      <c r="R75" s="41" t="s">
        <v>33</v>
      </c>
      <c r="S75" s="41" t="s">
        <v>116</v>
      </c>
      <c r="T75" s="42" t="s">
        <v>0</v>
      </c>
      <c r="U75" s="42" t="s">
        <v>117</v>
      </c>
      <c r="V75" s="43" t="s">
        <v>34</v>
      </c>
    </row>
    <row r="76" spans="1:22" x14ac:dyDescent="0.25">
      <c r="A76" s="15" t="s">
        <v>127</v>
      </c>
      <c r="B76" s="15" t="s">
        <v>13</v>
      </c>
      <c r="C76" s="15" t="s">
        <v>14</v>
      </c>
      <c r="D76" s="15" t="s">
        <v>64</v>
      </c>
      <c r="E76" s="15" t="s">
        <v>25</v>
      </c>
      <c r="F76" s="15" t="s">
        <v>119</v>
      </c>
      <c r="G76" s="15" t="s">
        <v>16</v>
      </c>
      <c r="H76" s="15">
        <v>365</v>
      </c>
      <c r="I76" s="15">
        <v>15</v>
      </c>
      <c r="J76" s="15" t="s">
        <v>120</v>
      </c>
      <c r="K76" s="15" t="s">
        <v>121</v>
      </c>
      <c r="L76" s="15" t="s">
        <v>122</v>
      </c>
      <c r="M76" s="15">
        <v>15</v>
      </c>
      <c r="N76" s="15" t="s">
        <v>65</v>
      </c>
      <c r="O76" s="15" t="s">
        <v>65</v>
      </c>
      <c r="P76" s="15" t="s">
        <v>36</v>
      </c>
      <c r="Q76" s="15" t="s">
        <v>37</v>
      </c>
      <c r="R76" s="15" t="s">
        <v>37</v>
      </c>
      <c r="S76" s="15" t="s">
        <v>124</v>
      </c>
      <c r="T76" s="15" t="s">
        <v>121</v>
      </c>
      <c r="U76" s="15" t="s">
        <v>125</v>
      </c>
      <c r="V76" s="18" t="s">
        <v>128</v>
      </c>
    </row>
    <row r="78" spans="1:22" x14ac:dyDescent="0.25">
      <c r="A78" s="36" t="s">
        <v>67</v>
      </c>
    </row>
    <row r="79" spans="1:22" x14ac:dyDescent="0.25">
      <c r="B79" s="57" t="s">
        <v>104</v>
      </c>
      <c r="C79" s="58"/>
      <c r="D79" s="58"/>
      <c r="E79" s="58"/>
      <c r="F79" s="58"/>
      <c r="G79" s="58"/>
      <c r="H79" s="58"/>
      <c r="I79" s="58"/>
      <c r="J79" s="59"/>
      <c r="K79" s="56" t="s">
        <v>106</v>
      </c>
      <c r="L79" s="56"/>
      <c r="M79" s="56"/>
      <c r="N79" s="57" t="s">
        <v>107</v>
      </c>
      <c r="O79" s="58"/>
      <c r="P79" s="59"/>
      <c r="Q79" s="56" t="s">
        <v>108</v>
      </c>
      <c r="R79" s="56"/>
      <c r="S79" s="38" t="s">
        <v>109</v>
      </c>
    </row>
    <row r="80" spans="1:22" ht="60" x14ac:dyDescent="0.25">
      <c r="A80" s="39" t="s">
        <v>58</v>
      </c>
      <c r="B80" s="39" t="s">
        <v>11</v>
      </c>
      <c r="C80" s="40" t="s">
        <v>0</v>
      </c>
      <c r="D80" s="41" t="s">
        <v>30</v>
      </c>
      <c r="E80" s="41" t="s">
        <v>129</v>
      </c>
      <c r="F80" s="40" t="s">
        <v>110</v>
      </c>
      <c r="G80" s="40" t="s">
        <v>2</v>
      </c>
      <c r="H80" s="41" t="s">
        <v>4</v>
      </c>
      <c r="I80" s="40" t="s">
        <v>130</v>
      </c>
      <c r="J80" s="41" t="s">
        <v>69</v>
      </c>
      <c r="K80" s="41" t="s">
        <v>114</v>
      </c>
      <c r="L80" s="41" t="s">
        <v>115</v>
      </c>
      <c r="M80" s="40" t="s">
        <v>10</v>
      </c>
      <c r="N80" s="41" t="s">
        <v>32</v>
      </c>
      <c r="O80" s="41" t="s">
        <v>33</v>
      </c>
      <c r="P80" s="41" t="s">
        <v>116</v>
      </c>
      <c r="Q80" s="42" t="s">
        <v>0</v>
      </c>
      <c r="R80" s="42" t="s">
        <v>117</v>
      </c>
      <c r="S80" s="43" t="s">
        <v>34</v>
      </c>
    </row>
    <row r="81" spans="1:19" x14ac:dyDescent="0.25">
      <c r="A81" s="15" t="s">
        <v>131</v>
      </c>
      <c r="B81" s="15" t="s">
        <v>13</v>
      </c>
      <c r="C81" s="15" t="s">
        <v>14</v>
      </c>
      <c r="D81" s="15" t="s">
        <v>132</v>
      </c>
      <c r="E81" s="15" t="s">
        <v>133</v>
      </c>
      <c r="F81" s="15" t="s">
        <v>134</v>
      </c>
      <c r="G81" s="15" t="s">
        <v>16</v>
      </c>
      <c r="H81" s="15" t="s">
        <v>135</v>
      </c>
      <c r="I81" s="15" t="s">
        <v>136</v>
      </c>
      <c r="J81" s="15" t="s">
        <v>121</v>
      </c>
      <c r="K81" s="15" t="s">
        <v>123</v>
      </c>
      <c r="L81" s="15" t="s">
        <v>123</v>
      </c>
      <c r="M81" s="15" t="s">
        <v>36</v>
      </c>
      <c r="N81" s="15" t="s">
        <v>124</v>
      </c>
      <c r="O81" s="15" t="s">
        <v>124</v>
      </c>
      <c r="P81" s="15" t="s">
        <v>124</v>
      </c>
      <c r="Q81" s="15" t="s">
        <v>121</v>
      </c>
      <c r="R81" s="15" t="s">
        <v>125</v>
      </c>
      <c r="S81" s="15" t="s">
        <v>128</v>
      </c>
    </row>
  </sheetData>
  <mergeCells count="16">
    <mergeCell ref="B79:J79"/>
    <mergeCell ref="K79:M79"/>
    <mergeCell ref="N79:P79"/>
    <mergeCell ref="Q79:R79"/>
    <mergeCell ref="B74:K74"/>
    <mergeCell ref="L74:M74"/>
    <mergeCell ref="N74:P74"/>
    <mergeCell ref="Q74:S74"/>
    <mergeCell ref="T74:U74"/>
    <mergeCell ref="A2:Q4"/>
    <mergeCell ref="S2:T4"/>
    <mergeCell ref="B69:K69"/>
    <mergeCell ref="L69:M69"/>
    <mergeCell ref="N69:P69"/>
    <mergeCell ref="Q69:S69"/>
    <mergeCell ref="T69:U6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workbookViewId="0">
      <selection activeCell="K9" sqref="K9:K10"/>
    </sheetView>
  </sheetViews>
  <sheetFormatPr baseColWidth="10" defaultColWidth="11.42578125" defaultRowHeight="15" x14ac:dyDescent="0.25"/>
  <cols>
    <col min="1" max="1" width="15.85546875" customWidth="1"/>
    <col min="2" max="2" width="17.7109375" customWidth="1"/>
    <col min="3" max="3" width="19.7109375" customWidth="1"/>
    <col min="4" max="4" width="16.85546875" customWidth="1"/>
    <col min="5" max="5" width="18.85546875" customWidth="1"/>
    <col min="6" max="6" width="20.140625" customWidth="1"/>
    <col min="7" max="7" width="15.7109375" customWidth="1"/>
    <col min="8" max="8" width="17" customWidth="1"/>
    <col min="9" max="9" width="34.85546875" style="16" customWidth="1"/>
    <col min="10" max="10" width="13.28515625" customWidth="1"/>
    <col min="11" max="11" width="14.7109375" customWidth="1"/>
    <col min="12" max="19" width="10.85546875" style="16"/>
  </cols>
  <sheetData>
    <row r="1" spans="1:19" ht="15.75" thickBot="1" x14ac:dyDescent="0.3">
      <c r="J1" t="str">
        <f>IF(B9="","",IF(D9="NEGOPREST","",IF(I9="Itancia",IF(F9="Oui","F12","F13"),IF(F9="Oui","F16","F17"))))</f>
        <v/>
      </c>
    </row>
    <row r="2" spans="1:19" ht="14.45" customHeight="1" x14ac:dyDescent="0.25">
      <c r="A2" s="47" t="s">
        <v>50</v>
      </c>
      <c r="B2" s="48"/>
      <c r="C2" s="48"/>
      <c r="D2" s="48"/>
      <c r="E2" s="48"/>
      <c r="F2" s="49"/>
      <c r="G2" s="46"/>
      <c r="H2" s="46"/>
      <c r="I2" s="9"/>
      <c r="J2" s="47" t="s">
        <v>51</v>
      </c>
      <c r="K2" s="49"/>
      <c r="L2" s="9"/>
      <c r="M2" s="9"/>
      <c r="N2" s="9"/>
      <c r="O2" s="9"/>
      <c r="P2" s="9"/>
      <c r="Q2" s="9"/>
      <c r="R2" s="9"/>
      <c r="S2" s="9"/>
    </row>
    <row r="3" spans="1:19" ht="14.45" customHeight="1" x14ac:dyDescent="0.25">
      <c r="A3" s="50"/>
      <c r="B3" s="51"/>
      <c r="C3" s="51"/>
      <c r="D3" s="51"/>
      <c r="E3" s="51"/>
      <c r="F3" s="52"/>
      <c r="G3" s="46"/>
      <c r="H3" s="46"/>
      <c r="I3" s="9"/>
      <c r="J3" s="50"/>
      <c r="K3" s="52"/>
      <c r="L3" s="9"/>
      <c r="M3" s="9"/>
      <c r="N3" s="9"/>
      <c r="O3" s="9"/>
      <c r="P3" s="9"/>
      <c r="Q3" s="9"/>
      <c r="R3" s="9"/>
      <c r="S3" s="9"/>
    </row>
    <row r="4" spans="1:19" ht="15" customHeight="1" thickBot="1" x14ac:dyDescent="0.3">
      <c r="A4" s="53"/>
      <c r="B4" s="54"/>
      <c r="C4" s="54"/>
      <c r="D4" s="54"/>
      <c r="E4" s="54"/>
      <c r="F4" s="55"/>
      <c r="G4" s="46"/>
      <c r="H4" s="46"/>
      <c r="I4" s="9"/>
      <c r="J4" s="53"/>
      <c r="K4" s="55"/>
      <c r="L4" s="9"/>
      <c r="M4" s="9"/>
      <c r="N4" s="9"/>
      <c r="O4" s="9"/>
      <c r="P4" s="9"/>
      <c r="Q4" s="9"/>
      <c r="R4" s="9"/>
      <c r="S4" s="9"/>
    </row>
    <row r="6" spans="1:19" x14ac:dyDescent="0.25">
      <c r="K6" s="7" t="s">
        <v>49</v>
      </c>
    </row>
    <row r="7" spans="1:19" x14ac:dyDescent="0.25">
      <c r="J7" s="17"/>
      <c r="K7" s="17"/>
    </row>
    <row r="8" spans="1:19" ht="45" x14ac:dyDescent="0.25">
      <c r="A8" s="2" t="s">
        <v>22</v>
      </c>
      <c r="B8" s="2" t="s">
        <v>11</v>
      </c>
      <c r="C8" s="2" t="s">
        <v>0</v>
      </c>
      <c r="D8" s="2" t="s">
        <v>30</v>
      </c>
      <c r="E8" s="3" t="s">
        <v>1</v>
      </c>
      <c r="F8" s="2" t="s">
        <v>31</v>
      </c>
      <c r="G8" s="2" t="s">
        <v>54</v>
      </c>
      <c r="H8" s="2" t="s">
        <v>55</v>
      </c>
      <c r="J8" s="4" t="s">
        <v>47</v>
      </c>
      <c r="K8" s="4" t="s">
        <v>48</v>
      </c>
    </row>
    <row r="9" spans="1:19" x14ac:dyDescent="0.25">
      <c r="A9" t="s">
        <v>62</v>
      </c>
      <c r="B9" t="s">
        <v>13</v>
      </c>
      <c r="C9" t="s">
        <v>59</v>
      </c>
      <c r="D9" t="s">
        <v>61</v>
      </c>
      <c r="E9" t="s">
        <v>15</v>
      </c>
      <c r="G9" t="s">
        <v>148</v>
      </c>
      <c r="J9" s="45" t="str">
        <f>IF(B9="","",IF(D9="NEGOPREST","F14",IF(I9="Itancia",IF(F9="Oui","F12","F13"),IF(F9="Oui","F16","F17"))))</f>
        <v>F14</v>
      </c>
      <c r="K9" t="str">
        <f>IF(G9=J9,"ok","a corriger")</f>
        <v>ok</v>
      </c>
    </row>
    <row r="10" spans="1:19" x14ac:dyDescent="0.25">
      <c r="B10" t="s">
        <v>13</v>
      </c>
      <c r="C10" t="s">
        <v>59</v>
      </c>
      <c r="D10" t="s">
        <v>138</v>
      </c>
      <c r="E10" t="s">
        <v>15</v>
      </c>
      <c r="F10" t="s">
        <v>60</v>
      </c>
      <c r="G10" t="s">
        <v>149</v>
      </c>
      <c r="J10" s="45" t="str">
        <f>IF(B10="","",IF(D10="NEGOPREST","F14",IF(I10="Itancia",IF(F10="Oui","F12","F13"),IF(F10="Oui","F16","F17"))))</f>
        <v>F16</v>
      </c>
      <c r="K10" t="str">
        <f>IF(G10=J10,"ok","a corriger")</f>
        <v>ok</v>
      </c>
    </row>
    <row r="11" spans="1:19" x14ac:dyDescent="0.25">
      <c r="J11" s="45" t="str">
        <f>IF(B11="","",IF(D11="NEGOPREST","",IF(I11="Itancia",IF(F11="Oui","F12","F13"),IF(F11="Oui","F16","F17"))))</f>
        <v/>
      </c>
    </row>
    <row r="12" spans="1:19" x14ac:dyDescent="0.25">
      <c r="J12" s="45" t="str">
        <f t="shared" ref="J12:J16" si="0">IF(B12="","",IF(D12="NEGOPREST","",IF(I12="Itancia",IF(F12="Oui","F12","F13"),IF(F12="Oui","F16","F17"))))</f>
        <v/>
      </c>
    </row>
    <row r="13" spans="1:19" x14ac:dyDescent="0.25">
      <c r="J13" s="45" t="str">
        <f t="shared" si="0"/>
        <v/>
      </c>
    </row>
    <row r="14" spans="1:19" x14ac:dyDescent="0.25">
      <c r="J14" s="45" t="str">
        <f t="shared" si="0"/>
        <v/>
      </c>
    </row>
    <row r="15" spans="1:19" x14ac:dyDescent="0.25">
      <c r="J15" s="45" t="str">
        <f t="shared" si="0"/>
        <v/>
      </c>
    </row>
    <row r="16" spans="1:19" x14ac:dyDescent="0.25">
      <c r="J16" s="45" t="str">
        <f t="shared" si="0"/>
        <v/>
      </c>
    </row>
    <row r="17" spans="10:10" x14ac:dyDescent="0.25">
      <c r="J17" t="str">
        <f t="shared" ref="J17:J19" si="1">IF(B17="","",IF(D17="NEGOPREST","",IF(I17="Itancia",IF(F17="Oui","F12","F13"),IF(F17="Oui","F16","F17"))))</f>
        <v/>
      </c>
    </row>
    <row r="18" spans="10:10" x14ac:dyDescent="0.25">
      <c r="J18" t="str">
        <f t="shared" si="1"/>
        <v/>
      </c>
    </row>
    <row r="19" spans="10:10" x14ac:dyDescent="0.25">
      <c r="J19" t="str">
        <f t="shared" si="1"/>
        <v/>
      </c>
    </row>
  </sheetData>
  <mergeCells count="2">
    <mergeCell ref="J2:K4"/>
    <mergeCell ref="A2:F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0"/>
  <sheetViews>
    <sheetView workbookViewId="0">
      <selection activeCell="A22" sqref="A22:XFD42"/>
    </sheetView>
  </sheetViews>
  <sheetFormatPr baseColWidth="10" defaultRowHeight="15" x14ac:dyDescent="0.25"/>
  <cols>
    <col min="2" max="2" width="29.7109375" customWidth="1"/>
    <col min="3" max="3" width="22" customWidth="1"/>
    <col min="4" max="7" width="16.7109375" customWidth="1"/>
    <col min="8" max="8" width="14.7109375" customWidth="1"/>
    <col min="9" max="9" width="13.7109375" customWidth="1"/>
  </cols>
  <sheetData>
    <row r="2" spans="1:9" ht="15.75" thickBot="1" x14ac:dyDescent="0.3"/>
    <row r="3" spans="1:9" ht="15" customHeight="1" x14ac:dyDescent="0.25">
      <c r="A3" s="47" t="s">
        <v>50</v>
      </c>
      <c r="B3" s="48"/>
      <c r="C3" s="48"/>
      <c r="D3" s="49"/>
      <c r="E3" s="46"/>
      <c r="F3" s="46"/>
      <c r="G3" s="9"/>
      <c r="H3" s="47" t="s">
        <v>51</v>
      </c>
      <c r="I3" s="49"/>
    </row>
    <row r="4" spans="1:9" ht="15" customHeight="1" x14ac:dyDescent="0.25">
      <c r="A4" s="50"/>
      <c r="B4" s="51"/>
      <c r="C4" s="51"/>
      <c r="D4" s="52"/>
      <c r="E4" s="46"/>
      <c r="F4" s="46"/>
      <c r="G4" s="9"/>
      <c r="H4" s="50"/>
      <c r="I4" s="52"/>
    </row>
    <row r="5" spans="1:9" ht="15.75" customHeight="1" thickBot="1" x14ac:dyDescent="0.3">
      <c r="A5" s="53"/>
      <c r="B5" s="54"/>
      <c r="C5" s="54"/>
      <c r="D5" s="55"/>
      <c r="E5" s="46"/>
      <c r="F5" s="46"/>
      <c r="G5" s="9"/>
      <c r="H5" s="53"/>
      <c r="I5" s="55"/>
    </row>
    <row r="8" spans="1:9" ht="51" customHeight="1" x14ac:dyDescent="0.25">
      <c r="A8" s="2" t="s">
        <v>22</v>
      </c>
      <c r="B8" s="2" t="s">
        <v>11</v>
      </c>
      <c r="C8" s="2" t="s">
        <v>30</v>
      </c>
      <c r="D8" s="2" t="s">
        <v>4</v>
      </c>
      <c r="E8" s="2" t="s">
        <v>54</v>
      </c>
      <c r="F8" s="2" t="s">
        <v>55</v>
      </c>
      <c r="H8" s="4" t="s">
        <v>47</v>
      </c>
      <c r="I8" s="4" t="s">
        <v>48</v>
      </c>
    </row>
    <row r="9" spans="1:9" x14ac:dyDescent="0.25">
      <c r="A9" t="s">
        <v>141</v>
      </c>
      <c r="B9" t="s">
        <v>13</v>
      </c>
      <c r="D9" t="s">
        <v>142</v>
      </c>
      <c r="E9" t="s">
        <v>144</v>
      </c>
      <c r="H9" t="str">
        <f>IF(D9="Prestation optionnelle","A23",
IF(D9="carte-Gre","F4",
IF(D9="onduleur","F4",
IF(D9="garantie","A24",
IF(D9="prestdiver","A24"))))
)</f>
        <v>F4</v>
      </c>
      <c r="I9" t="str">
        <f>IF(E9=H9,"ok","a corriger")</f>
        <v>ok</v>
      </c>
    </row>
    <row r="10" spans="1:9" x14ac:dyDescent="0.25">
      <c r="D10" t="s">
        <v>143</v>
      </c>
      <c r="E10" t="s">
        <v>145</v>
      </c>
      <c r="H10" t="str">
        <f>IF(D10="Prestation optionnelle","A23",
IF(D10="carte-Gre","F4",
IF(D10="onduleur","F4",
IF(D10="garantie","A24",
IF(D10="prestdiver","A24"))))
)</f>
        <v>A24</v>
      </c>
      <c r="I10" t="str">
        <f>IF(E10=H10,"ok","a corriger")</f>
        <v>ok</v>
      </c>
    </row>
  </sheetData>
  <mergeCells count="2">
    <mergeCell ref="A3:D5"/>
    <mergeCell ref="H3:I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TECHNOLOGY</vt:lpstr>
      <vt:lpstr>AGAIN BtoB</vt:lpstr>
      <vt:lpstr>AGAIN BtoC</vt:lpstr>
      <vt:lpstr>FACTORY</vt:lpstr>
      <vt:lpstr>REPAIR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 SITOU</dc:creator>
  <cp:lastModifiedBy>Farida SITOU</cp:lastModifiedBy>
  <dcterms:created xsi:type="dcterms:W3CDTF">2022-04-15T11:54:21Z</dcterms:created>
  <dcterms:modified xsi:type="dcterms:W3CDTF">2022-05-03T16:16:20Z</dcterms:modified>
</cp:coreProperties>
</file>