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k\"/>
    </mc:Choice>
  </mc:AlternateContent>
  <bookViews>
    <workbookView xWindow="-110" yWindow="-110" windowWidth="22780" windowHeight="14660" activeTab="3"/>
  </bookViews>
  <sheets>
    <sheet name="TECHNOLOGY" sheetId="1" r:id="rId1"/>
    <sheet name="AGAIN BtoB" sheetId="2" r:id="rId2"/>
    <sheet name="AGAIN BtoC" sheetId="6" r:id="rId3"/>
    <sheet name="FACTORY" sheetId="7" r:id="rId4"/>
  </sheets>
  <definedNames>
    <definedName name="Batterie">#REF!</definedName>
    <definedName name="Code_barême">#REF!</definedName>
    <definedName name="Code_douanier">#REF!</definedName>
    <definedName name="Code_origine">#REF!</definedName>
    <definedName name="Criticité">#REF!</definedName>
    <definedName name="Entrepot">#REF!</definedName>
    <definedName name="Garantie_constructeur">#REF!</definedName>
    <definedName name="GTIN_EAN">#REF!</definedName>
    <definedName name="ID_acheteur">#REF!</definedName>
    <definedName name="Marchandise">#REF!</definedName>
    <definedName name="Pays">#REF!</definedName>
    <definedName name="Référence_constructeur">#REF!</definedName>
    <definedName name="Segment">#REF!</definedName>
    <definedName name="Type_d_article__Bundle_Nomenclature?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9" i="2" l="1"/>
  <c r="H9" i="7"/>
  <c r="H10" i="7"/>
  <c r="N10" i="2"/>
  <c r="S10" i="6"/>
  <c r="H11" i="7"/>
  <c r="H12" i="7"/>
  <c r="H13" i="7"/>
  <c r="H14" i="7"/>
  <c r="H15" i="7"/>
  <c r="N11" i="2" l="1"/>
  <c r="N12" i="2"/>
  <c r="N13" i="2"/>
  <c r="O9" i="2"/>
  <c r="S11" i="6"/>
  <c r="S12" i="6"/>
  <c r="S13" i="6"/>
  <c r="S9" i="6"/>
  <c r="R14" i="1"/>
  <c r="R15" i="1"/>
  <c r="R16" i="1"/>
  <c r="R17" i="1"/>
  <c r="R18" i="1"/>
  <c r="R19" i="1"/>
  <c r="R20" i="1"/>
  <c r="R21" i="1"/>
  <c r="R22" i="1"/>
  <c r="R23" i="1"/>
  <c r="R24" i="1"/>
  <c r="R25" i="1"/>
  <c r="R10" i="1"/>
  <c r="R11" i="1"/>
  <c r="R12" i="1"/>
  <c r="R13" i="1"/>
  <c r="R9" i="1"/>
  <c r="S9" i="1" s="1"/>
</calcChain>
</file>

<file path=xl/sharedStrings.xml><?xml version="1.0" encoding="utf-8"?>
<sst xmlns="http://schemas.openxmlformats.org/spreadsheetml/2006/main" count="494" uniqueCount="167">
  <si>
    <t>Activité</t>
  </si>
  <si>
    <t>Appartenance</t>
  </si>
  <si>
    <t>Type 2</t>
  </si>
  <si>
    <t>Projet</t>
  </si>
  <si>
    <t>Famille</t>
  </si>
  <si>
    <t>Sous famille</t>
  </si>
  <si>
    <t>Point de commande</t>
  </si>
  <si>
    <t>Entrepot</t>
  </si>
  <si>
    <t>Visibilité plateforme cloud</t>
  </si>
  <si>
    <t>Constructeur</t>
  </si>
  <si>
    <t>Fournisseur</t>
  </si>
  <si>
    <t xml:space="preserve">Type d’article  </t>
  </si>
  <si>
    <t xml:space="preserve">Appartenance </t>
  </si>
  <si>
    <t>Article</t>
  </si>
  <si>
    <t>Eco recycling</t>
  </si>
  <si>
    <t>Itancia</t>
  </si>
  <si>
    <t>HW</t>
  </si>
  <si>
    <t>non</t>
  </si>
  <si>
    <t>Téléphonie sans fil</t>
  </si>
  <si>
    <t>DECT-Combiné Seul</t>
  </si>
  <si>
    <t>Segment</t>
  </si>
  <si>
    <t>Numéro de base obligatoire sur commande (onglet général)</t>
  </si>
  <si>
    <t>Code article</t>
  </si>
  <si>
    <t>Coche 
article de maintenance</t>
  </si>
  <si>
    <t>Distribution</t>
  </si>
  <si>
    <t>ITANCIA</t>
  </si>
  <si>
    <t>oui</t>
  </si>
  <si>
    <t>STR</t>
  </si>
  <si>
    <t>SW ou SER</t>
  </si>
  <si>
    <t>Groupe d'acheteur</t>
  </si>
  <si>
    <t>Groupe d'article</t>
  </si>
  <si>
    <t>Gestion numéro de série par scan</t>
  </si>
  <si>
    <t>Entrepôt
(Commande fournisseur)</t>
  </si>
  <si>
    <t>Entrepôt
(Stock)</t>
  </si>
  <si>
    <t>Droit d'accès à tous les pays</t>
  </si>
  <si>
    <t>NEGOCE</t>
  </si>
  <si>
    <t>FR-AG-009844</t>
  </si>
  <si>
    <t>M-TRAITMT</t>
  </si>
  <si>
    <t>Groupe modèle de stock</t>
  </si>
  <si>
    <t>Groupe de taxe d'article (commande fournisseur)</t>
  </si>
  <si>
    <t>article</t>
  </si>
  <si>
    <t>hw</t>
  </si>
  <si>
    <t>mobilité</t>
  </si>
  <si>
    <t>tn</t>
  </si>
  <si>
    <t>Modèle IFS</t>
  </si>
  <si>
    <t>Code Acheteur</t>
  </si>
  <si>
    <t>XXXXXXXX</t>
  </si>
  <si>
    <t>Modèle IFS à appliquer</t>
  </si>
  <si>
    <t>Analyse des Ecarts
14.04.2022</t>
  </si>
  <si>
    <t xml:space="preserve">% A corriger : </t>
  </si>
  <si>
    <t>EXTRACTION BASE DE DONNEES ARTICLES</t>
  </si>
  <si>
    <t>ACTIONS</t>
  </si>
  <si>
    <t>T1</t>
  </si>
  <si>
    <t>Article de 
maintenance</t>
  </si>
  <si>
    <t>Modèles IFS</t>
  </si>
  <si>
    <t>Code acheteur</t>
  </si>
  <si>
    <t>A3</t>
  </si>
  <si>
    <t>YYYYYYYYYY</t>
  </si>
  <si>
    <t>Modèle</t>
  </si>
  <si>
    <t xml:space="preserve">Groupe d'article </t>
  </si>
  <si>
    <t>Gestion N° série par scan</t>
  </si>
  <si>
    <t>F12-FACTORY - ARTICLE LOGISTIQUE SN - GP12</t>
  </si>
  <si>
    <t>MATLOG</t>
  </si>
  <si>
    <t>Logistic</t>
  </si>
  <si>
    <t>Oui</t>
  </si>
  <si>
    <t>F13-FACTORY - ARTICLE LOGISTIQUE SS SN - GP12</t>
  </si>
  <si>
    <t>Itancia / AP - FT AFPA / FT - J1</t>
  </si>
  <si>
    <t>Non</t>
  </si>
  <si>
    <t>F16-FACTORY - ARTICLE LOGISTIQUE SN - GP13</t>
  </si>
  <si>
    <t>Différent de Itancia / AP - FT AFPA / FT - J1</t>
  </si>
  <si>
    <t>F17-FACTORY - ARTICLE LOGISTIQUE SS SN - GP13</t>
  </si>
  <si>
    <t>F14-FACTORY - PRESTATION LOGISTIQUE - Article vente non stocké</t>
  </si>
  <si>
    <t>Article/Service</t>
  </si>
  <si>
    <t>NEGOPREST</t>
  </si>
  <si>
    <t>XXXX</t>
  </si>
  <si>
    <t>Service</t>
  </si>
  <si>
    <t>NEGOTSM</t>
  </si>
  <si>
    <t>TSM</t>
  </si>
  <si>
    <t>Nomenclature</t>
  </si>
  <si>
    <t>Sélection 3 :</t>
  </si>
  <si>
    <t>Article de maintenance</t>
  </si>
  <si>
    <t>A3-AGAIN – Produit fini TEL/ Com and Collab =&gt; DECT seul</t>
  </si>
  <si>
    <t>Sélection 4 :</t>
  </si>
  <si>
    <t xml:space="preserve">Famille </t>
  </si>
  <si>
    <t>Numéro de base obligatoire sur commande ( onglet général)</t>
  </si>
  <si>
    <t xml:space="preserve">A16-AGAIN - PC </t>
  </si>
  <si>
    <t>PC, Accessoire PC</t>
  </si>
  <si>
    <t>tout sauf prestation</t>
  </si>
  <si>
    <t>A17-AGAIN - Licences IT</t>
  </si>
  <si>
    <t>SW</t>
  </si>
  <si>
    <t>Licence</t>
  </si>
  <si>
    <t>A19-AGAIN- Produit fini TEL / Com and Collab</t>
  </si>
  <si>
    <t>TELEPHONIE</t>
  </si>
  <si>
    <t xml:space="preserve">A20-AGAIN - Produit fini DATA </t>
  </si>
  <si>
    <t>DATA</t>
  </si>
  <si>
    <t>A21- AGAIN - Produit fini TEL sérialisé (CPU)</t>
  </si>
  <si>
    <t>Sélection 5 :</t>
  </si>
  <si>
    <t>A2-AGAIN – Produit fini DIVERS</t>
  </si>
  <si>
    <t>N01 - NOMENCLATURE ECO</t>
  </si>
  <si>
    <t>Groupe d'acheteurs</t>
  </si>
  <si>
    <t>Exemple marques</t>
  </si>
  <si>
    <t>T1-TECHNOLOGY - Article Hardware</t>
  </si>
  <si>
    <t>T2-TECHNOLOGY - Article SW Softline/ Coche Article de maintenance / Commandé par ADVSW</t>
  </si>
  <si>
    <t>tout softline</t>
  </si>
  <si>
    <t>T3-TECHNOLOGY  - Article SW / Coche Article de maintenance / Commandé par ADVSW</t>
  </si>
  <si>
    <t>""</t>
  </si>
  <si>
    <t>ADV</t>
  </si>
  <si>
    <t>T4-TECHNOLOGY  - Article SW / Coche Article de maintenance / Commandé par HA</t>
  </si>
  <si>
    <t>autre que ADV</t>
  </si>
  <si>
    <t>T5-TECHNOLOGY - Article SW et SER Autres / Commandé par HA</t>
  </si>
  <si>
    <t>roomz</t>
  </si>
  <si>
    <t>T9-TECHNOLOGY - Article SW / Commandé par ADVSW</t>
  </si>
  <si>
    <t>c4b, tout les articles softline pour lesquels il n'y a pas besoin d'informations liées à l'article de maintenance</t>
  </si>
  <si>
    <t>T7-TECHNOLOGY - Article SER / Coche Article de maintenance / Commandé pr ADVSW</t>
  </si>
  <si>
    <t>SER</t>
  </si>
  <si>
    <t>poly, audiocodes</t>
  </si>
  <si>
    <t>T8-TECHNOLOGY - Article SER / Coche Article de maintenance / Commandé pr HA</t>
  </si>
  <si>
    <t>T6-TECHNOLOGY  - Article SW Autres STOCKEES</t>
  </si>
  <si>
    <t>autre que HW</t>
  </si>
  <si>
    <t>supérieur à 0</t>
  </si>
  <si>
    <t>F7-FACTORY - Formation par le fournisseur</t>
  </si>
  <si>
    <t>Formation par un prestataire</t>
  </si>
  <si>
    <t>F8-FACTORY - Formation par Itancia avec HA externe</t>
  </si>
  <si>
    <t>Prestation hotline</t>
  </si>
  <si>
    <t>Non vide</t>
  </si>
  <si>
    <t>F9-FACTORY - Formation par Itancia, contenu Itancia sans HA externe</t>
  </si>
  <si>
    <t>T12-TECHNOLOGY Portugal</t>
  </si>
  <si>
    <t>D-PORT</t>
  </si>
  <si>
    <t>F18-FACTORY-DAAS article expédié</t>
  </si>
  <si>
    <t>NON</t>
  </si>
  <si>
    <t>313, 314, 315, 319, 323, 373, 384, 385, 404</t>
  </si>
  <si>
    <t>F19-FACTORY-DAAS article facturé</t>
  </si>
  <si>
    <t>OUI</t>
  </si>
  <si>
    <t>Sélection 1 :</t>
  </si>
  <si>
    <t>Onglet "Général"</t>
  </si>
  <si>
    <t>Onglet "Paramétrage"</t>
  </si>
  <si>
    <t>Onglet "Références"</t>
  </si>
  <si>
    <t>Onglet "Quantité"</t>
  </si>
  <si>
    <t>Onglet "Dimension"</t>
  </si>
  <si>
    <t>Onglet "Paramétrage BtoB"</t>
  </si>
  <si>
    <t>Type 1</t>
  </si>
  <si>
    <t>Durée de garantie (jours)</t>
  </si>
  <si>
    <t>DOA</t>
  </si>
  <si>
    <t>Nombre de caracères du n° de série</t>
  </si>
  <si>
    <t>Groupe de taxe d'article (Commande fournisseur)</t>
  </si>
  <si>
    <t>Groupe de taxe d'article (Commande client)</t>
  </si>
  <si>
    <t>Entrepôt
(Commande client)</t>
  </si>
  <si>
    <t>Centre de coût</t>
  </si>
  <si>
    <t>A7-AGAIN - Produit fini Smartphone, tablette, MacBook</t>
  </si>
  <si>
    <t>Stocké</t>
  </si>
  <si>
    <t>Mobilité</t>
  </si>
  <si>
    <t>AGAIN</t>
  </si>
  <si>
    <t>Coché</t>
  </si>
  <si>
    <t>TN</t>
  </si>
  <si>
    <t>M-OK</t>
  </si>
  <si>
    <t>A_AGA5</t>
  </si>
  <si>
    <t>Sélection 2 :</t>
  </si>
  <si>
    <t>A25-AGAIN - Produit fini TVA / marge</t>
  </si>
  <si>
    <t>Non coché</t>
  </si>
  <si>
    <t>Groupe de modèles de stock</t>
  </si>
  <si>
    <t>Sous-Famille</t>
  </si>
  <si>
    <t>A24-AGAIN - Prestation Repair Val</t>
  </si>
  <si>
    <t>GARANTIE</t>
  </si>
  <si>
    <t>PRESTATION</t>
  </si>
  <si>
    <t>Spécifique</t>
  </si>
  <si>
    <t>Administration</t>
  </si>
  <si>
    <t>Vente -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</si>
</sst>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3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/>
    <xf numFmtId="0" fontId="0" fillId="0" borderId="1" xfId="0" applyFill="1" applyBorder="1"/>
    <xf numFmtId="0" fontId="0" fillId="4" borderId="0" xfId="0" applyFill="1" applyBorder="1"/>
    <xf numFmtId="0" fontId="0" fillId="4" borderId="10" xfId="0" applyFill="1" applyBorder="1"/>
    <xf numFmtId="0" fontId="0" fillId="0" borderId="10" xfId="0" applyFill="1" applyBorder="1"/>
    <xf numFmtId="0" fontId="0" fillId="5" borderId="1" xfId="0" applyFill="1" applyBorder="1"/>
    <xf numFmtId="0" fontId="0" fillId="4" borderId="1" xfId="0" applyFill="1" applyBorder="1"/>
    <xf numFmtId="0" fontId="0" fillId="0" borderId="11" xfId="0" applyBorder="1"/>
    <xf numFmtId="0" fontId="0" fillId="5" borderId="10" xfId="0" applyFill="1" applyBorder="1"/>
    <xf numFmtId="0" fontId="0" fillId="5" borderId="12" xfId="0" applyFill="1" applyBorder="1"/>
    <xf numFmtId="0" fontId="0" fillId="5" borderId="13" xfId="0" applyFill="1" applyBorder="1"/>
    <xf numFmtId="0" fontId="1" fillId="4" borderId="0" xfId="0" applyFont="1" applyFill="1"/>
    <xf numFmtId="0" fontId="1" fillId="4" borderId="0" xfId="0" applyFont="1" applyFill="1" applyBorder="1"/>
    <xf numFmtId="0" fontId="0" fillId="0" borderId="0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5" fillId="0" borderId="1" xfId="0" applyFont="1" applyFill="1" applyBorder="1"/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/>
    <xf numFmtId="0" fontId="0" fillId="4" borderId="1" xfId="0" applyFill="1" applyBorder="1" applyAlignment="1">
      <alignment horizontal="left"/>
    </xf>
    <xf numFmtId="0" fontId="0" fillId="6" borderId="1" xfId="0" applyFill="1" applyBorder="1" applyAlignment="1">
      <alignment horizontal="center"/>
    </xf>
    <xf numFmtId="0" fontId="0" fillId="5" borderId="0" xfId="0" applyFill="1"/>
    <xf numFmtId="0" fontId="2" fillId="0" borderId="0" xfId="0" applyFont="1"/>
    <xf numFmtId="0" fontId="0" fillId="0" borderId="0" xfId="0" applyAlignment="1">
      <alignment horizontal="left" vertical="center" inden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zoomScale="90" zoomScaleNormal="90" workbookViewId="0">
      <selection activeCell="C8" sqref="C8"/>
    </sheetView>
  </sheetViews>
  <sheetFormatPr baseColWidth="10" defaultRowHeight="14.5" x14ac:dyDescent="0.35"/>
  <cols>
    <col min="2" max="2" width="15" customWidth="1"/>
    <col min="3" max="3" width="12.7265625" customWidth="1"/>
    <col min="5" max="5" width="17.81640625" customWidth="1"/>
    <col min="8" max="8" width="14.453125" customWidth="1"/>
    <col min="10" max="10" width="14.1796875" hidden="1" customWidth="1"/>
    <col min="16" max="16" width="11.90625" customWidth="1"/>
    <col min="18" max="18" width="19.08984375" customWidth="1"/>
    <col min="19" max="19" width="15.26953125" customWidth="1"/>
  </cols>
  <sheetData>
    <row r="1" spans="1:19" ht="15" thickBot="1" x14ac:dyDescent="0.4"/>
    <row r="2" spans="1:19" x14ac:dyDescent="0.35">
      <c r="A2" s="20" t="s">
        <v>50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2"/>
      <c r="R2" s="20" t="s">
        <v>51</v>
      </c>
      <c r="S2" s="22"/>
    </row>
    <row r="3" spans="1:19" ht="14.5" customHeight="1" x14ac:dyDescent="0.35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5"/>
      <c r="Q3" s="9"/>
      <c r="R3" s="23"/>
      <c r="S3" s="25"/>
    </row>
    <row r="4" spans="1:19" ht="15" customHeight="1" thickBot="1" x14ac:dyDescent="0.4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8"/>
      <c r="Q4" s="9"/>
      <c r="R4" s="26"/>
      <c r="S4" s="28"/>
    </row>
    <row r="6" spans="1:19" x14ac:dyDescent="0.35">
      <c r="S6" s="8" t="s">
        <v>49</v>
      </c>
    </row>
    <row r="8" spans="1:19" ht="43.5" x14ac:dyDescent="0.35">
      <c r="A8" s="2" t="s">
        <v>22</v>
      </c>
      <c r="B8" s="2" t="s">
        <v>0</v>
      </c>
      <c r="C8" s="2" t="s">
        <v>12</v>
      </c>
      <c r="D8" s="2" t="s">
        <v>2</v>
      </c>
      <c r="E8" s="12" t="s">
        <v>23</v>
      </c>
      <c r="F8" s="2" t="s">
        <v>3</v>
      </c>
      <c r="G8" s="2" t="s">
        <v>4</v>
      </c>
      <c r="H8" s="2" t="s">
        <v>5</v>
      </c>
      <c r="I8" s="2" t="s">
        <v>29</v>
      </c>
      <c r="J8" s="2" t="s">
        <v>9</v>
      </c>
      <c r="K8" s="2" t="s">
        <v>10</v>
      </c>
      <c r="L8" s="2" t="s">
        <v>6</v>
      </c>
      <c r="M8" s="2" t="s">
        <v>7</v>
      </c>
      <c r="N8" s="2" t="s">
        <v>8</v>
      </c>
      <c r="O8" s="2" t="s">
        <v>44</v>
      </c>
      <c r="P8" s="2" t="s">
        <v>45</v>
      </c>
      <c r="Q8" s="1"/>
      <c r="R8" s="4" t="s">
        <v>47</v>
      </c>
      <c r="S8" s="4" t="s">
        <v>48</v>
      </c>
    </row>
    <row r="9" spans="1:19" x14ac:dyDescent="0.35">
      <c r="A9" t="s">
        <v>46</v>
      </c>
      <c r="B9" t="s">
        <v>24</v>
      </c>
      <c r="C9" t="s">
        <v>25</v>
      </c>
      <c r="D9" t="s">
        <v>28</v>
      </c>
      <c r="E9" t="s">
        <v>17</v>
      </c>
      <c r="F9" t="s">
        <v>27</v>
      </c>
      <c r="O9" t="s">
        <v>52</v>
      </c>
      <c r="R9" s="6" t="str">
        <f>IF(OR($B9&lt;&gt;"Distribution",$C9&lt;&gt;"ITANCIA"),"-",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T1</v>
      </c>
      <c r="S9" s="5" t="str">
        <f>IF(R9=O9,"ok","A corriger")</f>
        <v>ok</v>
      </c>
    </row>
    <row r="10" spans="1:19" x14ac:dyDescent="0.35">
      <c r="R10" s="6" t="str">
        <f>IF(OR($B10&lt;&gt;"Distribution",$C10&lt;&gt;"ITANCIA"),"-",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1" spans="1:19" x14ac:dyDescent="0.35">
      <c r="R11" s="6" t="str">
        <f>IF(OR($B11&lt;&gt;"Distribution",$C11&lt;&gt;"ITANCIA"),"-",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2" spans="1:19" x14ac:dyDescent="0.35">
      <c r="R12" s="6" t="str">
        <f>IF(OR($B12&lt;&gt;"Distribution",$C12&lt;&gt;"ITANCIA"),"-",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3" spans="1:19" x14ac:dyDescent="0.35">
      <c r="R13" s="6" t="str">
        <f>IF(OR($B13&lt;&gt;"Distribution",$C13&lt;&gt;"ITANCIA"),"-",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4" spans="1:19" x14ac:dyDescent="0.35">
      <c r="R14" s="6" t="str">
        <f>IF(OR($B14&lt;&gt;"Distribution",$C14&lt;&gt;"ITANCIA"),"-",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5" spans="1:19" hidden="1" x14ac:dyDescent="0.35">
      <c r="R15" s="6" t="str">
        <f>IF(OR($B15&lt;&gt;"Distribution",$C15&lt;&gt;"ITANCIA"),"-",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6" spans="1:19" hidden="1" x14ac:dyDescent="0.35">
      <c r="R16" s="6" t="str">
        <f>IF(OR($B16&lt;&gt;"Distribution",$C16&lt;&gt;"ITANCIA"),"-",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7" spans="3:19" hidden="1" x14ac:dyDescent="0.35">
      <c r="R17" s="6" t="str">
        <f>IF(OR($B17&lt;&gt;"Distribution",$C17&lt;&gt;"ITANCIA"),"-",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8" spans="3:19" hidden="1" x14ac:dyDescent="0.35">
      <c r="R18" s="6" t="str">
        <f>IF(OR($B18&lt;&gt;"Distribution",$C18&lt;&gt;"ITANCIA"),"-",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19" spans="3:19" hidden="1" x14ac:dyDescent="0.35">
      <c r="R19" s="6" t="str">
        <f>IF(OR($B19&lt;&gt;"Distribution",$C19&lt;&gt;"ITANCIA"),"-",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20" spans="3:19" hidden="1" x14ac:dyDescent="0.35">
      <c r="R20" s="6" t="str">
        <f>IF(OR($B20&lt;&gt;"Distribution",$C20&lt;&gt;"ITANCIA"),"-",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21" spans="3:19" hidden="1" x14ac:dyDescent="0.35">
      <c r="R21" s="6" t="str">
        <f>IF(OR($B21&lt;&gt;"Distribution",$C21&lt;&gt;"ITANCIA"),"-",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22" spans="3:19" hidden="1" x14ac:dyDescent="0.35">
      <c r="R22" s="6" t="str">
        <f>IF(OR($B22&lt;&gt;"Distribution",$C22&lt;&gt;"ITANCIA"),"-",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23" spans="3:19" hidden="1" x14ac:dyDescent="0.35">
      <c r="R23" s="6" t="str">
        <f>IF(OR($B23&lt;&gt;"Distribution",$C23&lt;&gt;"ITANCIA"),"-",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24" spans="3:19" x14ac:dyDescent="0.35">
      <c r="R24" s="6" t="str">
        <f>IF(OR($B24&lt;&gt;"Distribution",$C24&lt;&gt;"ITANCIA"),"-",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25" spans="3:19" x14ac:dyDescent="0.35">
      <c r="R25" s="6" t="str">
        <f>IF(OR($B25&lt;&gt;"Distribution",$C25&lt;&gt;"ITANCIA"),"-",
IF(AND(LEFT(D$9,2)="SW",E$9="non"),"T1",
IF(AND(LEFT(D$9,2)="SW",E$9="oui",F$9="STR"),"T2",
IF(AND(LEFT(D$9,2)="SW",E$9="oui",F$9="STR",I$9="ADV"),"T3",
IF(AND(LEFT(D$9,2)="SW",E$9="oui",F$9="STR"),"T4",
IF(AND(LEFT(D$9,2)="SW","SER",E$9="non",F$9="STR"),"T5",
IF(AND(F$9="STR",L$9="&gt;0"),"T6",
IF(AND(E$9="non",G$9="Service",H$9="Formation"),"F7",
IF(AND(E$9="non",G$9="Prestation hotline"),"F8",
IF(AND(E$9=non,G$9="Prestation hotline",ISBLANK(K$9)),"F9",
IF(AND(M$9="D-PORT"),"F12",
IF(AND(N$9="NON"),"F18",
IF(AND(N$9="OUI"),"F19","-")))))))))))))</f>
        <v>-</v>
      </c>
    </row>
    <row r="30" spans="3:19" ht="43.5" x14ac:dyDescent="0.35">
      <c r="C30" s="13" t="s">
        <v>58</v>
      </c>
      <c r="D30" s="13" t="s">
        <v>11</v>
      </c>
      <c r="E30" s="14" t="s">
        <v>0</v>
      </c>
      <c r="F30" s="14" t="s">
        <v>12</v>
      </c>
      <c r="G30" s="14" t="s">
        <v>2</v>
      </c>
      <c r="H30" s="44" t="s">
        <v>23</v>
      </c>
      <c r="I30" s="14" t="s">
        <v>3</v>
      </c>
      <c r="J30" s="14" t="s">
        <v>4</v>
      </c>
      <c r="K30" s="14" t="s">
        <v>5</v>
      </c>
      <c r="L30" s="14" t="s">
        <v>99</v>
      </c>
      <c r="M30" s="14" t="s">
        <v>10</v>
      </c>
      <c r="N30" s="45" t="s">
        <v>6</v>
      </c>
      <c r="O30" s="45" t="s">
        <v>7</v>
      </c>
      <c r="P30" s="45" t="s">
        <v>8</v>
      </c>
      <c r="Q30" s="45" t="s">
        <v>9</v>
      </c>
      <c r="R30" s="45"/>
      <c r="S30" s="46" t="s">
        <v>100</v>
      </c>
    </row>
    <row r="31" spans="3:19" x14ac:dyDescent="0.35">
      <c r="C31" s="47" t="s">
        <v>101</v>
      </c>
      <c r="D31" s="15" t="s">
        <v>13</v>
      </c>
      <c r="E31" s="48" t="s">
        <v>24</v>
      </c>
      <c r="F31" s="48" t="s">
        <v>25</v>
      </c>
      <c r="G31" s="48" t="s">
        <v>16</v>
      </c>
      <c r="H31" s="48" t="s">
        <v>17</v>
      </c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50"/>
    </row>
    <row r="32" spans="3:19" x14ac:dyDescent="0.35">
      <c r="C32" s="47" t="s">
        <v>102</v>
      </c>
      <c r="D32" s="15" t="s">
        <v>13</v>
      </c>
      <c r="E32" s="48" t="s">
        <v>24</v>
      </c>
      <c r="F32" s="48" t="s">
        <v>25</v>
      </c>
      <c r="G32" s="48" t="s">
        <v>89</v>
      </c>
      <c r="H32" s="48" t="s">
        <v>26</v>
      </c>
      <c r="I32" s="48" t="s">
        <v>27</v>
      </c>
      <c r="J32" s="49"/>
      <c r="K32" s="49"/>
      <c r="L32" s="49"/>
      <c r="M32" s="49"/>
      <c r="N32" s="49"/>
      <c r="O32" s="49"/>
      <c r="P32" s="49"/>
      <c r="Q32" s="49"/>
      <c r="R32" s="49"/>
      <c r="S32" s="51" t="s">
        <v>103</v>
      </c>
    </row>
    <row r="33" spans="3:19" x14ac:dyDescent="0.35">
      <c r="C33" s="47" t="s">
        <v>104</v>
      </c>
      <c r="D33" s="15" t="s">
        <v>13</v>
      </c>
      <c r="E33" s="48" t="s">
        <v>24</v>
      </c>
      <c r="F33" s="48" t="s">
        <v>25</v>
      </c>
      <c r="G33" s="48" t="s">
        <v>89</v>
      </c>
      <c r="H33" s="48" t="s">
        <v>26</v>
      </c>
      <c r="I33" s="48" t="s">
        <v>105</v>
      </c>
      <c r="J33" s="49"/>
      <c r="K33" s="49"/>
      <c r="L33" s="15" t="s">
        <v>106</v>
      </c>
      <c r="M33" s="49"/>
      <c r="N33" s="49"/>
      <c r="O33" s="49"/>
      <c r="P33" s="49"/>
      <c r="Q33" s="49"/>
      <c r="R33" s="49"/>
      <c r="S33" s="50"/>
    </row>
    <row r="34" spans="3:19" x14ac:dyDescent="0.35">
      <c r="C34" s="47" t="s">
        <v>107</v>
      </c>
      <c r="D34" s="15" t="s">
        <v>13</v>
      </c>
      <c r="E34" s="48" t="s">
        <v>24</v>
      </c>
      <c r="F34" s="48" t="s">
        <v>25</v>
      </c>
      <c r="G34" s="48" t="s">
        <v>89</v>
      </c>
      <c r="H34" s="48" t="s">
        <v>26</v>
      </c>
      <c r="I34" s="48" t="s">
        <v>105</v>
      </c>
      <c r="J34" s="49"/>
      <c r="K34" s="49"/>
      <c r="L34" s="15" t="s">
        <v>108</v>
      </c>
      <c r="M34" s="49"/>
      <c r="N34" s="49"/>
      <c r="O34" s="49"/>
      <c r="P34" s="49"/>
      <c r="Q34" s="49"/>
      <c r="R34" s="49"/>
      <c r="S34" s="50"/>
    </row>
    <row r="35" spans="3:19" x14ac:dyDescent="0.35">
      <c r="C35" s="52" t="s">
        <v>109</v>
      </c>
      <c r="D35" s="15" t="s">
        <v>13</v>
      </c>
      <c r="E35" s="48" t="s">
        <v>24</v>
      </c>
      <c r="F35" s="48" t="s">
        <v>25</v>
      </c>
      <c r="G35" s="48" t="s">
        <v>28</v>
      </c>
      <c r="H35" s="48" t="s">
        <v>17</v>
      </c>
      <c r="I35" s="48" t="s">
        <v>105</v>
      </c>
      <c r="J35" s="49"/>
      <c r="K35" s="49"/>
      <c r="L35" s="15" t="s">
        <v>108</v>
      </c>
      <c r="M35" s="49"/>
      <c r="N35" s="49"/>
      <c r="O35" s="49"/>
      <c r="P35" s="49"/>
      <c r="Q35" s="49"/>
      <c r="R35" s="49"/>
      <c r="S35" s="51" t="s">
        <v>110</v>
      </c>
    </row>
    <row r="36" spans="3:19" x14ac:dyDescent="0.35">
      <c r="C36" s="47" t="s">
        <v>111</v>
      </c>
      <c r="D36" s="15" t="s">
        <v>13</v>
      </c>
      <c r="E36" s="48" t="s">
        <v>24</v>
      </c>
      <c r="F36" s="48" t="s">
        <v>25</v>
      </c>
      <c r="G36" s="48" t="s">
        <v>89</v>
      </c>
      <c r="H36" s="48" t="s">
        <v>17</v>
      </c>
      <c r="I36" s="48" t="s">
        <v>105</v>
      </c>
      <c r="J36" s="49"/>
      <c r="K36" s="49"/>
      <c r="L36" s="15" t="s">
        <v>106</v>
      </c>
      <c r="M36" s="49"/>
      <c r="N36" s="49"/>
      <c r="O36" s="49"/>
      <c r="P36" s="49"/>
      <c r="Q36" s="49"/>
      <c r="R36" s="49"/>
      <c r="S36" s="51" t="s">
        <v>112</v>
      </c>
    </row>
    <row r="37" spans="3:19" x14ac:dyDescent="0.35">
      <c r="C37" s="47" t="s">
        <v>113</v>
      </c>
      <c r="D37" s="15" t="s">
        <v>13</v>
      </c>
      <c r="E37" s="48" t="s">
        <v>24</v>
      </c>
      <c r="F37" s="48" t="s">
        <v>25</v>
      </c>
      <c r="G37" s="48" t="s">
        <v>114</v>
      </c>
      <c r="H37" s="48" t="s">
        <v>26</v>
      </c>
      <c r="I37" s="48" t="s">
        <v>105</v>
      </c>
      <c r="J37" s="49"/>
      <c r="K37" s="49"/>
      <c r="L37" s="49"/>
      <c r="M37" s="49"/>
      <c r="N37" s="49"/>
      <c r="O37" s="49"/>
      <c r="P37" s="49"/>
      <c r="Q37" s="49"/>
      <c r="R37" s="49"/>
      <c r="S37" s="51" t="s">
        <v>115</v>
      </c>
    </row>
    <row r="38" spans="3:19" x14ac:dyDescent="0.35">
      <c r="C38" s="47" t="s">
        <v>116</v>
      </c>
      <c r="D38" s="15" t="s">
        <v>13</v>
      </c>
      <c r="E38" s="53" t="s">
        <v>24</v>
      </c>
      <c r="F38" s="48" t="s">
        <v>25</v>
      </c>
      <c r="G38" s="53" t="s">
        <v>114</v>
      </c>
      <c r="H38" s="53" t="s">
        <v>26</v>
      </c>
      <c r="I38" s="53" t="s">
        <v>105</v>
      </c>
      <c r="J38" s="49"/>
      <c r="K38" s="49"/>
      <c r="L38" s="36" t="s">
        <v>108</v>
      </c>
      <c r="M38" s="49"/>
      <c r="N38" s="49"/>
      <c r="O38" s="49"/>
      <c r="P38" s="49"/>
      <c r="Q38" s="49"/>
      <c r="R38" s="49"/>
      <c r="S38" s="50"/>
    </row>
    <row r="39" spans="3:19" x14ac:dyDescent="0.35">
      <c r="C39" s="47" t="s">
        <v>117</v>
      </c>
      <c r="D39" s="36" t="s">
        <v>13</v>
      </c>
      <c r="E39" s="54" t="s">
        <v>24</v>
      </c>
      <c r="F39" s="54" t="s">
        <v>25</v>
      </c>
      <c r="G39" s="54" t="s">
        <v>118</v>
      </c>
      <c r="H39" s="55"/>
      <c r="I39" s="54" t="s">
        <v>105</v>
      </c>
      <c r="J39" s="49"/>
      <c r="K39" s="49"/>
      <c r="L39" s="55"/>
      <c r="M39" s="49"/>
      <c r="N39" s="54" t="s">
        <v>119</v>
      </c>
      <c r="O39" s="49"/>
      <c r="P39" s="49"/>
      <c r="Q39" s="49"/>
      <c r="R39" s="49"/>
      <c r="S39" s="56"/>
    </row>
    <row r="40" spans="3:19" x14ac:dyDescent="0.35">
      <c r="C40" s="47" t="s">
        <v>120</v>
      </c>
      <c r="D40" s="15"/>
      <c r="E40" s="53" t="s">
        <v>24</v>
      </c>
      <c r="F40" s="48" t="s">
        <v>25</v>
      </c>
      <c r="G40" s="55"/>
      <c r="H40" s="48" t="s">
        <v>17</v>
      </c>
      <c r="I40" s="55"/>
      <c r="J40" s="15" t="s">
        <v>75</v>
      </c>
      <c r="K40" s="15" t="s">
        <v>121</v>
      </c>
      <c r="L40" s="55"/>
      <c r="M40" s="49"/>
      <c r="N40" s="49"/>
      <c r="O40" s="49"/>
      <c r="P40" s="49"/>
      <c r="Q40" s="49"/>
      <c r="R40" s="49"/>
      <c r="S40" s="50"/>
    </row>
    <row r="41" spans="3:19" x14ac:dyDescent="0.35">
      <c r="C41" s="47" t="s">
        <v>122</v>
      </c>
      <c r="D41" s="15"/>
      <c r="E41" s="53" t="s">
        <v>24</v>
      </c>
      <c r="F41" s="48" t="s">
        <v>25</v>
      </c>
      <c r="G41" s="55"/>
      <c r="H41" s="48" t="s">
        <v>17</v>
      </c>
      <c r="I41" s="55"/>
      <c r="J41" s="15" t="s">
        <v>123</v>
      </c>
      <c r="K41" s="55"/>
      <c r="L41" s="49"/>
      <c r="M41" s="15" t="s">
        <v>124</v>
      </c>
      <c r="N41" s="49"/>
      <c r="O41" s="49"/>
      <c r="P41" s="49"/>
      <c r="Q41" s="49"/>
      <c r="R41" s="49"/>
      <c r="S41" s="50"/>
    </row>
    <row r="42" spans="3:19" x14ac:dyDescent="0.35">
      <c r="C42" s="15" t="s">
        <v>125</v>
      </c>
      <c r="D42" s="15"/>
      <c r="E42" s="53" t="s">
        <v>24</v>
      </c>
      <c r="F42" s="48" t="s">
        <v>25</v>
      </c>
      <c r="G42" s="55"/>
      <c r="H42" s="48" t="s">
        <v>17</v>
      </c>
      <c r="I42" s="55"/>
      <c r="J42" s="15" t="s">
        <v>123</v>
      </c>
      <c r="K42" s="55"/>
      <c r="L42" s="49"/>
      <c r="M42" s="49"/>
      <c r="N42" s="49"/>
      <c r="O42" s="57"/>
      <c r="P42" s="57"/>
      <c r="Q42" s="57"/>
      <c r="R42" s="57"/>
      <c r="S42" s="50"/>
    </row>
    <row r="43" spans="3:19" x14ac:dyDescent="0.35">
      <c r="C43" s="31" t="s">
        <v>126</v>
      </c>
      <c r="D43" s="15"/>
      <c r="E43" s="53" t="s">
        <v>24</v>
      </c>
      <c r="F43" s="48" t="s">
        <v>25</v>
      </c>
      <c r="G43" s="55"/>
      <c r="H43" s="55"/>
      <c r="I43" s="55"/>
      <c r="J43" s="55"/>
      <c r="K43" s="55"/>
      <c r="L43" s="55"/>
      <c r="M43" s="55"/>
      <c r="N43" s="55"/>
      <c r="O43" s="54" t="s">
        <v>127</v>
      </c>
      <c r="P43" s="49"/>
      <c r="Q43" s="49"/>
      <c r="R43" s="49"/>
      <c r="S43" s="50"/>
    </row>
    <row r="44" spans="3:19" x14ac:dyDescent="0.35">
      <c r="C44" s="15" t="s">
        <v>128</v>
      </c>
      <c r="D44" s="15" t="s">
        <v>13</v>
      </c>
      <c r="E44" s="15" t="s">
        <v>63</v>
      </c>
      <c r="F44" s="48" t="s">
        <v>25</v>
      </c>
      <c r="G44" s="35"/>
      <c r="H44" s="35"/>
      <c r="I44" s="35"/>
      <c r="J44" s="35"/>
      <c r="K44" s="35"/>
      <c r="L44" s="35"/>
      <c r="M44" s="58"/>
      <c r="N44" s="35"/>
      <c r="O44" s="35"/>
      <c r="P44" s="15" t="s">
        <v>129</v>
      </c>
      <c r="Q44" s="15" t="s">
        <v>130</v>
      </c>
      <c r="R44" s="15"/>
      <c r="S44" s="50"/>
    </row>
    <row r="45" spans="3:19" x14ac:dyDescent="0.35">
      <c r="C45" s="15" t="s">
        <v>131</v>
      </c>
      <c r="D45" s="36" t="s">
        <v>13</v>
      </c>
      <c r="E45" s="15" t="s">
        <v>63</v>
      </c>
      <c r="F45" s="48" t="s">
        <v>25</v>
      </c>
      <c r="G45" s="35"/>
      <c r="H45" s="35"/>
      <c r="I45" s="35"/>
      <c r="J45" s="35"/>
      <c r="K45" s="35"/>
      <c r="L45" s="35"/>
      <c r="M45" s="35"/>
      <c r="N45" s="35"/>
      <c r="O45" s="35"/>
      <c r="P45" s="15" t="s">
        <v>132</v>
      </c>
      <c r="Q45" s="15" t="s">
        <v>130</v>
      </c>
      <c r="R45" s="15"/>
      <c r="S45" s="50"/>
    </row>
  </sheetData>
  <mergeCells count="2">
    <mergeCell ref="A2:P4"/>
    <mergeCell ref="R2:S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7" workbookViewId="0">
      <selection activeCell="A13" sqref="A13:J34"/>
    </sheetView>
  </sheetViews>
  <sheetFormatPr baseColWidth="10" defaultRowHeight="14.5" x14ac:dyDescent="0.35"/>
  <cols>
    <col min="1" max="1" width="15.1796875" customWidth="1"/>
    <col min="2" max="2" width="18.1796875" customWidth="1"/>
    <col min="3" max="3" width="16.54296875" customWidth="1"/>
    <col min="4" max="4" width="21" customWidth="1"/>
    <col min="6" max="6" width="20.6328125" customWidth="1"/>
    <col min="7" max="7" width="18.6328125" customWidth="1"/>
    <col min="8" max="8" width="18.26953125" customWidth="1"/>
    <col min="9" max="9" width="14.36328125" customWidth="1"/>
    <col min="10" max="10" width="22.08984375" customWidth="1"/>
    <col min="11" max="11" width="15.08984375" customWidth="1"/>
    <col min="12" max="12" width="15.1796875" customWidth="1"/>
    <col min="13" max="14" width="13.7265625" customWidth="1"/>
    <col min="15" max="15" width="14.6328125" customWidth="1"/>
  </cols>
  <sheetData>
    <row r="1" spans="1:19" ht="15" customHeight="1" thickBot="1" x14ac:dyDescent="0.4"/>
    <row r="2" spans="1:19" ht="14.5" customHeight="1" x14ac:dyDescent="0.35">
      <c r="A2" s="20" t="s">
        <v>50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2"/>
      <c r="M2" s="9"/>
      <c r="N2" s="20" t="s">
        <v>51</v>
      </c>
      <c r="O2" s="22"/>
      <c r="P2" s="9"/>
    </row>
    <row r="3" spans="1:19" ht="14.5" customHeight="1" x14ac:dyDescent="0.35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5"/>
      <c r="M3" s="9"/>
      <c r="N3" s="23"/>
      <c r="O3" s="25"/>
      <c r="P3" s="9"/>
      <c r="Q3" s="9"/>
    </row>
    <row r="4" spans="1:19" ht="12" customHeight="1" thickBot="1" x14ac:dyDescent="0.4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8"/>
      <c r="M4" s="9"/>
      <c r="N4" s="26"/>
      <c r="O4" s="28"/>
      <c r="P4" s="9"/>
      <c r="Q4" s="9"/>
    </row>
    <row r="5" spans="1:19" ht="15" customHeight="1" x14ac:dyDescent="0.3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10"/>
      <c r="S5" s="10"/>
    </row>
    <row r="6" spans="1:19" ht="13" customHeight="1" x14ac:dyDescent="0.3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1" t="s">
        <v>49</v>
      </c>
      <c r="P6" s="9"/>
      <c r="Q6" s="9"/>
      <c r="R6" s="10"/>
      <c r="S6" s="10"/>
    </row>
    <row r="8" spans="1:19" ht="61.5" customHeight="1" x14ac:dyDescent="0.35">
      <c r="A8" s="2" t="s">
        <v>22</v>
      </c>
      <c r="B8" s="2" t="s">
        <v>11</v>
      </c>
      <c r="C8" s="2" t="s">
        <v>0</v>
      </c>
      <c r="D8" s="2" t="s">
        <v>12</v>
      </c>
      <c r="E8" s="12" t="s">
        <v>2</v>
      </c>
      <c r="F8" s="2" t="s">
        <v>53</v>
      </c>
      <c r="G8" s="2" t="s">
        <v>4</v>
      </c>
      <c r="H8" s="2" t="s">
        <v>5</v>
      </c>
      <c r="I8" s="2" t="s">
        <v>20</v>
      </c>
      <c r="J8" s="2" t="s">
        <v>21</v>
      </c>
      <c r="K8" s="2" t="s">
        <v>54</v>
      </c>
      <c r="L8" s="2" t="s">
        <v>55</v>
      </c>
      <c r="N8" s="4" t="s">
        <v>47</v>
      </c>
      <c r="O8" s="4" t="s">
        <v>48</v>
      </c>
    </row>
    <row r="9" spans="1:19" x14ac:dyDescent="0.35">
      <c r="A9" t="s">
        <v>57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t="s">
        <v>18</v>
      </c>
      <c r="H9" t="s">
        <v>19</v>
      </c>
      <c r="K9" t="s">
        <v>56</v>
      </c>
      <c r="N9" t="str">
        <f>IF(AND($E9="HW",LEFT($G9,10)="Téléphonie",$H9="DECT-Combiné seul"),"A3", IF(AND($E9="HW",LEFT($I9,10)="Téléphonie",$H9&lt;&gt;"DECT-Combiné seul"),"A19", IF(AND($E9="HW",$G9="PC",$G9="Accessoire PC"),"A16", IF(AND($E9="HW",$I9="Data"),"A20", IF($E9="HW","A2", IF(AND($E9="SW",$G9="Licence"),"A17", IF($J9="oui","A21","-")))))))</f>
        <v>A3</v>
      </c>
      <c r="O9" t="str">
        <f>IF(N9=K9,"ok","A corriger")</f>
        <v>ok</v>
      </c>
    </row>
    <row r="10" spans="1:19" x14ac:dyDescent="0.35">
      <c r="B10" t="s">
        <v>78</v>
      </c>
      <c r="C10" t="s">
        <v>14</v>
      </c>
      <c r="D10" t="s">
        <v>15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N10" t="str">
        <f>IF(AND($E10="HW",LEFT($G10,10)="Téléphonie",$H10="DECT-Combiné seul"),"A3", IF(AND($E10="HW",LEFT($I10,10)="Téléphonie",$H10&lt;&gt;"DECT-Combiné seul"),"A19", IF(AND($E10="HW",$G10="PC",$G10="Accessoire PC"),"A16", IF(AND($E10="HW",$I10="Data"),"A20", IF($E10="HW","A2", IF(AND($E10="SW",$G10="Licence"),"A17", IF($J10="oui","A21","-")))))))</f>
        <v>-</v>
      </c>
    </row>
    <row r="11" spans="1:19" x14ac:dyDescent="0.35">
      <c r="N11" t="str">
        <f>IF(AND($E11="HW",LEFT($G11,10)="Téléphonie",$H11="DECT-Combiné seul"),"A3", IF(AND($E11="HW",LEFT($I11,10)="Téléphonie",$H11&lt;&gt;"DECT-Combiné seul"),"A19", IF(AND($E11="HW",$G11="PC",$G11="Accessoire PC"),"A16", IF(AND($E11="HW",$I11="Data"),"A20", IF($E11="HW","A2", IF(AND($E11="SW",$G11="Licence"),"A17", IF($J11="oui","A21","-")))))))</f>
        <v>-</v>
      </c>
    </row>
    <row r="12" spans="1:19" x14ac:dyDescent="0.35">
      <c r="N12" t="str">
        <f>IF(AND($E12="HW",LEFT($G12,10)="Téléphonie",$H12="DECT-Combiné seul"),"A3", IF(AND($E12="HW",LEFT($I12,10)="Téléphonie",$H12&lt;&gt;"DECT-Combiné seul"),"A19", IF(AND($E12="HW",$G12="PC",$G12="Accessoire PC"),"A16", IF(AND($E12="HW",$I12="Data"),"A20", IF($E12="HW","A2", IF(AND($E12="SW",$G12="Licence"),"A17", IF($J12="oui","A21","-")))))))</f>
        <v>-</v>
      </c>
    </row>
    <row r="13" spans="1:19" x14ac:dyDescent="0.35">
      <c r="A13" s="30" t="s">
        <v>79</v>
      </c>
      <c r="B13" s="13" t="s">
        <v>11</v>
      </c>
      <c r="C13" s="15" t="s">
        <v>0</v>
      </c>
      <c r="D13" s="15" t="s">
        <v>12</v>
      </c>
      <c r="E13" s="15" t="s">
        <v>2</v>
      </c>
      <c r="F13" s="15" t="s">
        <v>80</v>
      </c>
      <c r="G13" s="31" t="s">
        <v>4</v>
      </c>
      <c r="H13" s="15" t="s">
        <v>5</v>
      </c>
      <c r="I13" s="32"/>
      <c r="J13" s="32"/>
      <c r="N13" t="str">
        <f>IF(AND($E13="HW",LEFT($G13,10)="Téléphonie",$H13="DECT-Combiné seul"),"A3", IF(AND($E13="HW",LEFT($I13,10)="Téléphonie",$H13&lt;&gt;"DECT-Combiné seul"),"A19", IF(AND($E13="HW",$G13="PC",$G13="Accessoire PC"),"A16", IF(AND($E13="HW",$I13="Data"),"A20", IF($E13="HW","A2", IF(AND($E13="SW",$G13="Licence"),"A17", IF($J13="oui","A21","-")))))))</f>
        <v>-</v>
      </c>
    </row>
    <row r="14" spans="1:19" x14ac:dyDescent="0.35">
      <c r="A14" s="33" t="s">
        <v>81</v>
      </c>
      <c r="B14" s="15" t="s">
        <v>13</v>
      </c>
      <c r="C14" s="15" t="s">
        <v>14</v>
      </c>
      <c r="D14" s="15" t="s">
        <v>15</v>
      </c>
      <c r="E14" s="15" t="s">
        <v>16</v>
      </c>
      <c r="F14" s="15" t="s">
        <v>17</v>
      </c>
      <c r="G14" s="31" t="s">
        <v>18</v>
      </c>
      <c r="H14" s="15" t="s">
        <v>19</v>
      </c>
    </row>
    <row r="18" spans="1:10" x14ac:dyDescent="0.35">
      <c r="A18" s="30" t="s">
        <v>82</v>
      </c>
    </row>
    <row r="19" spans="1:10" x14ac:dyDescent="0.35">
      <c r="A19" s="15"/>
      <c r="B19" s="13" t="s">
        <v>11</v>
      </c>
      <c r="C19" s="15" t="s">
        <v>0</v>
      </c>
      <c r="D19" s="15" t="s">
        <v>12</v>
      </c>
      <c r="E19" s="15" t="s">
        <v>2</v>
      </c>
      <c r="F19" s="15" t="s">
        <v>80</v>
      </c>
      <c r="G19" s="15" t="s">
        <v>83</v>
      </c>
      <c r="H19" s="15" t="s">
        <v>20</v>
      </c>
      <c r="I19" s="34" t="s">
        <v>9</v>
      </c>
      <c r="J19" s="31" t="s">
        <v>84</v>
      </c>
    </row>
    <row r="20" spans="1:10" x14ac:dyDescent="0.35">
      <c r="A20" t="s">
        <v>85</v>
      </c>
      <c r="B20" s="15" t="s">
        <v>13</v>
      </c>
      <c r="C20" s="15" t="s">
        <v>14</v>
      </c>
      <c r="D20" s="15" t="s">
        <v>15</v>
      </c>
      <c r="E20" s="15" t="s">
        <v>16</v>
      </c>
      <c r="F20" s="15" t="s">
        <v>17</v>
      </c>
      <c r="G20" s="15" t="s">
        <v>86</v>
      </c>
      <c r="H20" s="35"/>
      <c r="I20" s="33" t="s">
        <v>87</v>
      </c>
      <c r="J20" s="36"/>
    </row>
    <row r="21" spans="1:10" x14ac:dyDescent="0.35">
      <c r="A21" t="s">
        <v>88</v>
      </c>
      <c r="B21" s="15" t="s">
        <v>13</v>
      </c>
      <c r="C21" s="15" t="s">
        <v>14</v>
      </c>
      <c r="D21" s="15" t="s">
        <v>15</v>
      </c>
      <c r="E21" s="15" t="s">
        <v>89</v>
      </c>
      <c r="F21" s="15" t="s">
        <v>17</v>
      </c>
      <c r="G21" s="15" t="s">
        <v>90</v>
      </c>
      <c r="H21" s="35"/>
      <c r="I21" s="33"/>
      <c r="J21" s="36"/>
    </row>
    <row r="22" spans="1:10" x14ac:dyDescent="0.35">
      <c r="A22" t="s">
        <v>91</v>
      </c>
      <c r="B22" s="15" t="s">
        <v>13</v>
      </c>
      <c r="C22" s="15" t="s">
        <v>14</v>
      </c>
      <c r="D22" s="15" t="s">
        <v>15</v>
      </c>
      <c r="E22" s="15" t="s">
        <v>16</v>
      </c>
      <c r="F22" s="15" t="s">
        <v>17</v>
      </c>
      <c r="G22" s="15"/>
      <c r="H22" s="15" t="s">
        <v>92</v>
      </c>
      <c r="I22" s="33"/>
      <c r="J22" s="36"/>
    </row>
    <row r="23" spans="1:10" x14ac:dyDescent="0.35">
      <c r="A23" t="s">
        <v>93</v>
      </c>
      <c r="B23" s="15" t="s">
        <v>13</v>
      </c>
      <c r="C23" s="15" t="s">
        <v>14</v>
      </c>
      <c r="D23" s="15" t="s">
        <v>15</v>
      </c>
      <c r="E23" s="15" t="s">
        <v>16</v>
      </c>
      <c r="F23" s="15" t="s">
        <v>17</v>
      </c>
      <c r="G23" s="15"/>
      <c r="H23" s="15" t="s">
        <v>94</v>
      </c>
      <c r="I23" s="33"/>
      <c r="J23" s="36"/>
    </row>
    <row r="24" spans="1:10" x14ac:dyDescent="0.35">
      <c r="A24" s="37" t="s">
        <v>95</v>
      </c>
      <c r="B24" s="15" t="s">
        <v>13</v>
      </c>
      <c r="C24" s="15" t="s">
        <v>14</v>
      </c>
      <c r="D24" s="15" t="s">
        <v>15</v>
      </c>
      <c r="E24" s="38"/>
      <c r="F24" s="39"/>
      <c r="G24" s="39"/>
      <c r="H24" s="39"/>
      <c r="I24" s="40"/>
      <c r="J24" s="36" t="s">
        <v>64</v>
      </c>
    </row>
    <row r="25" spans="1:10" x14ac:dyDescent="0.35">
      <c r="A25" s="41"/>
      <c r="B25" s="42"/>
      <c r="C25" s="42"/>
      <c r="D25" s="42"/>
      <c r="E25" s="41"/>
      <c r="F25" s="41"/>
      <c r="G25" s="41"/>
      <c r="H25" s="41"/>
      <c r="I25" s="41"/>
      <c r="J25" s="41"/>
    </row>
    <row r="26" spans="1:10" x14ac:dyDescent="0.35">
      <c r="A26" s="41"/>
      <c r="B26" s="42"/>
      <c r="C26" s="42"/>
      <c r="D26" s="42"/>
      <c r="E26" s="41"/>
      <c r="F26" s="41"/>
      <c r="G26" s="41"/>
      <c r="H26" s="41"/>
      <c r="I26" s="41"/>
      <c r="J26" s="41"/>
    </row>
    <row r="27" spans="1:10" x14ac:dyDescent="0.35">
      <c r="A27" s="41"/>
      <c r="B27" s="42"/>
      <c r="C27" s="42"/>
      <c r="D27" s="42"/>
      <c r="E27" s="41"/>
      <c r="F27" s="41"/>
      <c r="G27" s="41"/>
      <c r="H27" s="41"/>
      <c r="I27" s="41"/>
      <c r="J27" s="41"/>
    </row>
    <row r="29" spans="1:10" x14ac:dyDescent="0.35">
      <c r="A29" s="30" t="s">
        <v>96</v>
      </c>
      <c r="B29" s="13" t="s">
        <v>11</v>
      </c>
      <c r="C29" s="15" t="s">
        <v>0</v>
      </c>
      <c r="D29" s="15" t="s">
        <v>12</v>
      </c>
      <c r="E29" s="15" t="s">
        <v>2</v>
      </c>
      <c r="F29" s="15" t="s">
        <v>80</v>
      </c>
      <c r="G29" s="15" t="s">
        <v>83</v>
      </c>
      <c r="H29" s="15" t="s">
        <v>20</v>
      </c>
      <c r="I29" s="31" t="s">
        <v>9</v>
      </c>
      <c r="J29" s="43"/>
    </row>
    <row r="30" spans="1:10" x14ac:dyDescent="0.35">
      <c r="A30" s="15" t="s">
        <v>97</v>
      </c>
      <c r="B30" s="15" t="s">
        <v>13</v>
      </c>
      <c r="C30" s="15" t="s">
        <v>14</v>
      </c>
      <c r="D30" s="15" t="s">
        <v>15</v>
      </c>
      <c r="E30" s="15" t="s">
        <v>16</v>
      </c>
      <c r="F30" s="15" t="s">
        <v>17</v>
      </c>
      <c r="G30" s="15"/>
      <c r="H30" s="36"/>
      <c r="I30" s="36" t="s">
        <v>87</v>
      </c>
      <c r="J30" s="32"/>
    </row>
    <row r="33" spans="1:4" x14ac:dyDescent="0.35">
      <c r="A33" s="15"/>
      <c r="B33" s="13" t="s">
        <v>11</v>
      </c>
      <c r="C33" s="15" t="s">
        <v>0</v>
      </c>
      <c r="D33" s="15" t="s">
        <v>12</v>
      </c>
    </row>
    <row r="34" spans="1:4" x14ac:dyDescent="0.35">
      <c r="A34" s="31" t="s">
        <v>98</v>
      </c>
      <c r="B34" s="15" t="s">
        <v>78</v>
      </c>
      <c r="C34" s="15" t="s">
        <v>14</v>
      </c>
      <c r="D34" s="15" t="s">
        <v>15</v>
      </c>
    </row>
  </sheetData>
  <mergeCells count="2">
    <mergeCell ref="N2:O4"/>
    <mergeCell ref="A2:L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S10" sqref="S10"/>
    </sheetView>
  </sheetViews>
  <sheetFormatPr baseColWidth="10" defaultRowHeight="14.5" x14ac:dyDescent="0.35"/>
  <cols>
    <col min="1" max="1" width="14.54296875" customWidth="1"/>
    <col min="2" max="2" width="16.54296875" customWidth="1"/>
    <col min="3" max="3" width="16" customWidth="1"/>
    <col min="5" max="5" width="14.453125" customWidth="1"/>
    <col min="8" max="8" width="14.90625" customWidth="1"/>
    <col min="9" max="9" width="14.36328125" customWidth="1"/>
    <col min="10" max="10" width="15.453125" customWidth="1"/>
    <col min="11" max="11" width="14.08984375" customWidth="1"/>
    <col min="12" max="12" width="15.6328125" customWidth="1"/>
    <col min="13" max="13" width="14.81640625" customWidth="1"/>
    <col min="14" max="14" width="17.08984375" customWidth="1"/>
    <col min="15" max="15" width="14.26953125" customWidth="1"/>
    <col min="16" max="17" width="16.81640625" customWidth="1"/>
    <col min="19" max="19" width="13.26953125" customWidth="1"/>
    <col min="20" max="20" width="14.7265625" customWidth="1"/>
  </cols>
  <sheetData>
    <row r="1" spans="1:22" ht="15" thickBot="1" x14ac:dyDescent="0.4"/>
    <row r="2" spans="1:22" ht="14.5" customHeight="1" x14ac:dyDescent="0.35">
      <c r="A2" s="20" t="s">
        <v>50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2"/>
      <c r="S2" s="20" t="s">
        <v>51</v>
      </c>
      <c r="T2" s="22"/>
    </row>
    <row r="3" spans="1:22" ht="14.5" customHeight="1" x14ac:dyDescent="0.35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/>
      <c r="S3" s="23"/>
      <c r="T3" s="25"/>
    </row>
    <row r="4" spans="1:22" ht="15" customHeight="1" thickBot="1" x14ac:dyDescent="0.4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  <c r="S4" s="26"/>
      <c r="T4" s="28"/>
    </row>
    <row r="6" spans="1:22" x14ac:dyDescent="0.35">
      <c r="T6" s="7" t="s">
        <v>49</v>
      </c>
    </row>
    <row r="8" spans="1:22" ht="58" x14ac:dyDescent="0.35">
      <c r="A8" s="2" t="s">
        <v>22</v>
      </c>
      <c r="B8" s="2" t="s">
        <v>11</v>
      </c>
      <c r="C8" s="2" t="s">
        <v>0</v>
      </c>
      <c r="D8" s="2" t="s">
        <v>30</v>
      </c>
      <c r="E8" s="3" t="s">
        <v>1</v>
      </c>
      <c r="F8" s="2" t="s">
        <v>38</v>
      </c>
      <c r="G8" s="2" t="s">
        <v>2</v>
      </c>
      <c r="H8" s="2" t="s">
        <v>4</v>
      </c>
      <c r="I8" s="2" t="s">
        <v>5</v>
      </c>
      <c r="J8" s="2" t="s">
        <v>39</v>
      </c>
      <c r="K8" s="2" t="s">
        <v>31</v>
      </c>
      <c r="L8" s="2" t="s">
        <v>10</v>
      </c>
      <c r="M8" s="12" t="s">
        <v>32</v>
      </c>
      <c r="N8" s="2" t="s">
        <v>33</v>
      </c>
      <c r="O8" s="2" t="s">
        <v>34</v>
      </c>
      <c r="P8" s="2" t="s">
        <v>54</v>
      </c>
      <c r="Q8" s="2" t="s">
        <v>55</v>
      </c>
      <c r="S8" s="4" t="s">
        <v>47</v>
      </c>
      <c r="T8" s="4" t="s">
        <v>48</v>
      </c>
    </row>
    <row r="9" spans="1:22" x14ac:dyDescent="0.35">
      <c r="B9" t="s">
        <v>40</v>
      </c>
      <c r="C9" t="s">
        <v>14</v>
      </c>
      <c r="D9" t="s">
        <v>35</v>
      </c>
      <c r="E9" t="s">
        <v>25</v>
      </c>
      <c r="G9" t="s">
        <v>41</v>
      </c>
      <c r="H9" t="s">
        <v>42</v>
      </c>
      <c r="J9" t="s">
        <v>43</v>
      </c>
      <c r="L9" t="s">
        <v>36</v>
      </c>
      <c r="M9" t="s">
        <v>37</v>
      </c>
      <c r="N9" t="s">
        <v>37</v>
      </c>
      <c r="O9" t="s">
        <v>26</v>
      </c>
      <c r="S9" t="str">
        <f>IF(OR($B9&lt;&gt;"Article",$C9&lt;&gt;"Eco recycling"),"-",
IF(AND($D9="NEGOCE",$E9="ITANCIA",$G9="HW",$H9="Mobilité",$J9="TN",$L9="FR-AG-009844",$M9="M-TRAITMT",$N9="M-TRAITMT",$O9="oui"),"A7",
IF(AND($D9=NEGOTSM,$E9="ITANCIA",$G9="HW",$H9="Mobilité",$J9="TSM",$L9="FR-AG-009844",$M9="M-TRAITMT",$N9="M-TRAITMT",$O9="non"),"A25",
IF(AND($D9="GARANTIE",$F9="PRESTATION",$G9="HW",$H9="Administration",$I9="Vente-Facturation",$J9="AGAIN",$L9="FR-AG-009844",$M9="M-OK",$N9="M-OK",$O9="non"),"A24","-"))))</f>
        <v>A7</v>
      </c>
    </row>
    <row r="10" spans="1:22" x14ac:dyDescent="0.35">
      <c r="B10" t="s">
        <v>40</v>
      </c>
      <c r="C10" t="s">
        <v>14</v>
      </c>
      <c r="D10" t="s">
        <v>76</v>
      </c>
      <c r="E10" t="s">
        <v>25</v>
      </c>
      <c r="G10" t="s">
        <v>41</v>
      </c>
      <c r="H10" t="s">
        <v>42</v>
      </c>
      <c r="J10" t="s">
        <v>77</v>
      </c>
      <c r="L10" t="s">
        <v>36</v>
      </c>
      <c r="M10" t="s">
        <v>37</v>
      </c>
      <c r="N10" t="s">
        <v>37</v>
      </c>
      <c r="O10" t="s">
        <v>17</v>
      </c>
      <c r="S10" t="e">
        <f>IF(OR($B10&lt;&gt;"Article",$C10&lt;&gt;"Eco recycling"),"-",
IF(AND($D10="NEGOCE",$E10="ITANCIA",$G10="HW",$H10="Mobilité",$J10="TN",$L10="FR-AG-009844",$M10="M-TRAITMT",$N10="M-TRAITMT",$O10="oui"),"A7",
IF(AND($D10=NEGOTSM,$E10="ITANCIA",$G10="HW",$H10="Mobilité",$J10="TSM",$L10="FR-AG-009844",$M10="M-TRAITMT",$N10="M-TRAITMT",$O10="non"),"A25",
IF(AND($D10="GARANTIE",$F10="PRESTATION",$G10="HW",$H10="Administration",$I10="Vente-Facturation",$J10="AGAIN",$L10="FR-AG-009844",$M10="M-OK",$N10="M-OK",$O10="non"),"A24","-"))))</f>
        <v>#NAME?</v>
      </c>
    </row>
    <row r="11" spans="1:22" x14ac:dyDescent="0.35">
      <c r="S11" t="str">
        <f>IF(OR($B11&lt;&gt;"Article",$C11&lt;&gt;"Eco recycling"),"-",
IF(AND($D11="NEGOCE",$E11="ITANCIA",$G11="HW",$H11="Mobilité",$J11="TN",$L11="FR-AG-009844",$M11="M-TRAITMT",$N11="M-TRAITMT",$O11="oui"),"A7",
IF(AND($D11=NEGOTSM,$E11="ITANCIA",$G11="HW",$H11="Mobilité",$J11="TSM",$L11="FR-AG-009844",$M11="M-TRAITMT",$N11="M-TRAITMT",$O11="non"),"A25",
IF(AND($D11="GARANTIE",$F11="PRESTATION",$G11="HW",$H11="Administration",$I11="Vente-Facturation",$J11="AGAIN",$L11="FR-AG-009844",$M11="M-OK",$N11="M-OK",$O11="non"),"A24","-"))))</f>
        <v>-</v>
      </c>
    </row>
    <row r="12" spans="1:22" x14ac:dyDescent="0.35">
      <c r="S12" t="str">
        <f>IF(OR($B12&lt;&gt;"Article",$C12&lt;&gt;"Eco recycling"),"-",
IF(AND($D12="NEGOCE",$E12="ITANCIA",$G12="HW",$H12="Mobilité",$J12="TN",$L12="FR-AG-009844",$M12="M-TRAITMT",$N12="M-TRAITMT",$O12="oui"),"A7",
IF(AND($D12=NEGOTSM,$E12="ITANCIA",$G12="HW",$H12="Mobilité",$J12="TSM",$L12="FR-AG-009844",$M12="M-TRAITMT",$N12="M-TRAITMT",$O12="non"),"A25",
IF(AND($D12="GARANTIE",$F12="PRESTATION",$G12="HW",$H12="Administration",$I12="Vente-Facturation",$J12="AGAIN",$L12="FR-AG-009844",$M12="M-OK",$N12="M-OK",$O12="non"),"A24","-"))))</f>
        <v>-</v>
      </c>
    </row>
    <row r="13" spans="1:22" x14ac:dyDescent="0.35">
      <c r="S13" t="str">
        <f>IF(OR($B13&lt;&gt;"Article",$C13&lt;&gt;"Eco recycling"),"-",
IF(AND($D13="NEGOCE",$E13="ITANCIA",$G13="HW",$H13="Mobilité",$J13="TN",$L13="FR-AG-009844",$M13="M-TRAITMT",$N13="M-TRAITMT",$O13="oui"),"A7",
IF(AND($D13=NEGOTSM,$E13="ITANCIA",$G13="HW",$H13="Mobilité",$J13="TSM",$L13="FR-AG-009844",$M13="M-TRAITMT",$N13="M-TRAITMT",$O13="non"),"A25",
IF(AND($D13="GARANTIE",$F13="PRESTATION",$G13="HW",$H13="Administration",$I13="Vente-Facturation",$J13="AGAIN",$L13="FR-AG-009844",$M13="M-OK",$N13="M-OK",$O13="non"),"A24","-"))))</f>
        <v>-</v>
      </c>
    </row>
    <row r="14" spans="1:22" x14ac:dyDescent="0.35">
      <c r="A14" s="59" t="s">
        <v>133</v>
      </c>
      <c r="C14" s="60"/>
      <c r="D14" s="60"/>
      <c r="E14" s="60"/>
      <c r="F14" s="60"/>
      <c r="G14" s="60"/>
      <c r="H14" s="60"/>
      <c r="I14" s="60"/>
    </row>
    <row r="15" spans="1:22" x14ac:dyDescent="0.35">
      <c r="B15" s="61" t="s">
        <v>134</v>
      </c>
      <c r="C15" s="61"/>
      <c r="D15" s="61"/>
      <c r="E15" s="61"/>
      <c r="F15" s="61"/>
      <c r="G15" s="61"/>
      <c r="H15" s="61"/>
      <c r="I15" s="61"/>
      <c r="J15" s="61"/>
      <c r="K15" s="61"/>
      <c r="L15" s="61" t="s">
        <v>135</v>
      </c>
      <c r="M15" s="61"/>
      <c r="N15" s="61" t="s">
        <v>136</v>
      </c>
      <c r="O15" s="61"/>
      <c r="P15" s="61"/>
      <c r="Q15" s="61" t="s">
        <v>137</v>
      </c>
      <c r="R15" s="61"/>
      <c r="S15" s="61"/>
      <c r="T15" s="61" t="s">
        <v>138</v>
      </c>
      <c r="U15" s="61"/>
      <c r="V15" s="62" t="s">
        <v>139</v>
      </c>
    </row>
    <row r="16" spans="1:22" ht="58" x14ac:dyDescent="0.35">
      <c r="A16" s="63" t="s">
        <v>58</v>
      </c>
      <c r="B16" s="63" t="s">
        <v>11</v>
      </c>
      <c r="C16" s="64" t="s">
        <v>0</v>
      </c>
      <c r="D16" s="65" t="s">
        <v>30</v>
      </c>
      <c r="E16" s="64" t="s">
        <v>12</v>
      </c>
      <c r="F16" s="64" t="s">
        <v>140</v>
      </c>
      <c r="G16" s="64" t="s">
        <v>2</v>
      </c>
      <c r="H16" s="65" t="s">
        <v>141</v>
      </c>
      <c r="I16" s="64" t="s">
        <v>142</v>
      </c>
      <c r="J16" s="64" t="s">
        <v>4</v>
      </c>
      <c r="K16" s="64" t="s">
        <v>99</v>
      </c>
      <c r="L16" s="65" t="s">
        <v>31</v>
      </c>
      <c r="M16" s="65" t="s">
        <v>143</v>
      </c>
      <c r="N16" s="65" t="s">
        <v>144</v>
      </c>
      <c r="O16" s="65" t="s">
        <v>145</v>
      </c>
      <c r="P16" s="64" t="s">
        <v>10</v>
      </c>
      <c r="Q16" s="65" t="s">
        <v>32</v>
      </c>
      <c r="R16" s="65" t="s">
        <v>33</v>
      </c>
      <c r="S16" s="65" t="s">
        <v>146</v>
      </c>
      <c r="T16" s="66" t="s">
        <v>0</v>
      </c>
      <c r="U16" s="66" t="s">
        <v>147</v>
      </c>
      <c r="V16" s="67" t="s">
        <v>34</v>
      </c>
    </row>
    <row r="17" spans="1:22" x14ac:dyDescent="0.35">
      <c r="A17" s="15" t="s">
        <v>148</v>
      </c>
      <c r="B17" s="15" t="s">
        <v>13</v>
      </c>
      <c r="C17" s="15" t="s">
        <v>14</v>
      </c>
      <c r="D17" s="15" t="s">
        <v>35</v>
      </c>
      <c r="E17" s="15" t="s">
        <v>25</v>
      </c>
      <c r="F17" s="15" t="s">
        <v>149</v>
      </c>
      <c r="G17" s="15" t="s">
        <v>16</v>
      </c>
      <c r="H17" s="15">
        <v>365</v>
      </c>
      <c r="I17" s="15">
        <v>15</v>
      </c>
      <c r="J17" s="15" t="s">
        <v>150</v>
      </c>
      <c r="K17" s="15" t="s">
        <v>151</v>
      </c>
      <c r="L17" s="15" t="s">
        <v>152</v>
      </c>
      <c r="M17" s="15">
        <v>15</v>
      </c>
      <c r="N17" s="15" t="s">
        <v>153</v>
      </c>
      <c r="O17" s="15" t="s">
        <v>153</v>
      </c>
      <c r="P17" s="15" t="s">
        <v>36</v>
      </c>
      <c r="Q17" s="15" t="s">
        <v>37</v>
      </c>
      <c r="R17" s="15" t="s">
        <v>37</v>
      </c>
      <c r="S17" s="15" t="s">
        <v>154</v>
      </c>
      <c r="T17" s="15" t="s">
        <v>151</v>
      </c>
      <c r="U17" s="15" t="s">
        <v>155</v>
      </c>
      <c r="V17" s="15" t="s">
        <v>152</v>
      </c>
    </row>
    <row r="19" spans="1:22" x14ac:dyDescent="0.35">
      <c r="A19" s="59" t="s">
        <v>156</v>
      </c>
      <c r="C19" s="60"/>
      <c r="D19" s="60"/>
      <c r="E19" s="60"/>
      <c r="F19" s="60"/>
      <c r="G19" s="60"/>
      <c r="H19" s="60"/>
      <c r="I19" s="60"/>
    </row>
    <row r="20" spans="1:22" x14ac:dyDescent="0.35">
      <c r="B20" s="61" t="s">
        <v>134</v>
      </c>
      <c r="C20" s="61"/>
      <c r="D20" s="61"/>
      <c r="E20" s="61"/>
      <c r="F20" s="61"/>
      <c r="G20" s="61"/>
      <c r="H20" s="61"/>
      <c r="I20" s="61"/>
      <c r="J20" s="61"/>
      <c r="K20" s="61"/>
      <c r="L20" s="61" t="s">
        <v>135</v>
      </c>
      <c r="M20" s="61"/>
      <c r="N20" s="61" t="s">
        <v>136</v>
      </c>
      <c r="O20" s="61"/>
      <c r="P20" s="61"/>
      <c r="Q20" s="61" t="s">
        <v>137</v>
      </c>
      <c r="R20" s="61"/>
      <c r="S20" s="61"/>
      <c r="T20" s="61" t="s">
        <v>138</v>
      </c>
      <c r="U20" s="61"/>
      <c r="V20" s="62" t="s">
        <v>139</v>
      </c>
    </row>
    <row r="21" spans="1:22" ht="58" x14ac:dyDescent="0.35">
      <c r="A21" s="63" t="s">
        <v>58</v>
      </c>
      <c r="B21" s="63" t="s">
        <v>11</v>
      </c>
      <c r="C21" s="64" t="s">
        <v>0</v>
      </c>
      <c r="D21" s="65" t="s">
        <v>30</v>
      </c>
      <c r="E21" s="64" t="s">
        <v>12</v>
      </c>
      <c r="F21" s="64" t="s">
        <v>140</v>
      </c>
      <c r="G21" s="64" t="s">
        <v>2</v>
      </c>
      <c r="H21" s="65" t="s">
        <v>141</v>
      </c>
      <c r="I21" s="64" t="s">
        <v>142</v>
      </c>
      <c r="J21" s="64" t="s">
        <v>4</v>
      </c>
      <c r="K21" s="64" t="s">
        <v>99</v>
      </c>
      <c r="L21" s="65" t="s">
        <v>31</v>
      </c>
      <c r="M21" s="65" t="s">
        <v>143</v>
      </c>
      <c r="N21" s="65" t="s">
        <v>144</v>
      </c>
      <c r="O21" s="65" t="s">
        <v>145</v>
      </c>
      <c r="P21" s="64" t="s">
        <v>10</v>
      </c>
      <c r="Q21" s="65" t="s">
        <v>32</v>
      </c>
      <c r="R21" s="65" t="s">
        <v>33</v>
      </c>
      <c r="S21" s="65" t="s">
        <v>146</v>
      </c>
      <c r="T21" s="66" t="s">
        <v>0</v>
      </c>
      <c r="U21" s="66" t="s">
        <v>147</v>
      </c>
      <c r="V21" s="67" t="s">
        <v>34</v>
      </c>
    </row>
    <row r="22" spans="1:22" x14ac:dyDescent="0.35">
      <c r="A22" s="15" t="s">
        <v>157</v>
      </c>
      <c r="B22" s="15" t="s">
        <v>13</v>
      </c>
      <c r="C22" s="15" t="s">
        <v>14</v>
      </c>
      <c r="D22" s="15" t="s">
        <v>76</v>
      </c>
      <c r="E22" s="15" t="s">
        <v>25</v>
      </c>
      <c r="F22" s="15" t="s">
        <v>149</v>
      </c>
      <c r="G22" s="15" t="s">
        <v>16</v>
      </c>
      <c r="H22" s="15">
        <v>365</v>
      </c>
      <c r="I22" s="15">
        <v>15</v>
      </c>
      <c r="J22" s="15" t="s">
        <v>150</v>
      </c>
      <c r="K22" s="15" t="s">
        <v>151</v>
      </c>
      <c r="L22" s="15" t="s">
        <v>152</v>
      </c>
      <c r="M22" s="15">
        <v>15</v>
      </c>
      <c r="N22" s="15" t="s">
        <v>77</v>
      </c>
      <c r="O22" s="15" t="s">
        <v>77</v>
      </c>
      <c r="P22" s="15" t="s">
        <v>36</v>
      </c>
      <c r="Q22" s="15" t="s">
        <v>37</v>
      </c>
      <c r="R22" s="15" t="s">
        <v>37</v>
      </c>
      <c r="S22" s="15" t="s">
        <v>154</v>
      </c>
      <c r="T22" s="15" t="s">
        <v>151</v>
      </c>
      <c r="U22" s="15" t="s">
        <v>155</v>
      </c>
      <c r="V22" s="31" t="s">
        <v>158</v>
      </c>
    </row>
    <row r="24" spans="1:22" x14ac:dyDescent="0.35">
      <c r="A24" s="59" t="s">
        <v>79</v>
      </c>
    </row>
    <row r="25" spans="1:22" x14ac:dyDescent="0.35">
      <c r="B25" s="68" t="s">
        <v>134</v>
      </c>
      <c r="C25" s="69"/>
      <c r="D25" s="69"/>
      <c r="E25" s="69"/>
      <c r="F25" s="69"/>
      <c r="G25" s="69"/>
      <c r="H25" s="69"/>
      <c r="I25" s="69"/>
      <c r="J25" s="70"/>
      <c r="K25" s="61" t="s">
        <v>136</v>
      </c>
      <c r="L25" s="61"/>
      <c r="M25" s="61"/>
      <c r="N25" s="68" t="s">
        <v>137</v>
      </c>
      <c r="O25" s="69"/>
      <c r="P25" s="70"/>
      <c r="Q25" s="61" t="s">
        <v>138</v>
      </c>
      <c r="R25" s="61"/>
      <c r="S25" s="62" t="s">
        <v>139</v>
      </c>
    </row>
    <row r="26" spans="1:22" ht="58" x14ac:dyDescent="0.35">
      <c r="A26" s="63" t="s">
        <v>58</v>
      </c>
      <c r="B26" s="63" t="s">
        <v>11</v>
      </c>
      <c r="C26" s="64" t="s">
        <v>0</v>
      </c>
      <c r="D26" s="65" t="s">
        <v>30</v>
      </c>
      <c r="E26" s="65" t="s">
        <v>159</v>
      </c>
      <c r="F26" s="64" t="s">
        <v>140</v>
      </c>
      <c r="G26" s="64" t="s">
        <v>2</v>
      </c>
      <c r="H26" s="65" t="s">
        <v>4</v>
      </c>
      <c r="I26" s="64" t="s">
        <v>160</v>
      </c>
      <c r="J26" s="65" t="s">
        <v>99</v>
      </c>
      <c r="K26" s="65" t="s">
        <v>144</v>
      </c>
      <c r="L26" s="65" t="s">
        <v>145</v>
      </c>
      <c r="M26" s="64" t="s">
        <v>10</v>
      </c>
      <c r="N26" s="65" t="s">
        <v>32</v>
      </c>
      <c r="O26" s="65" t="s">
        <v>33</v>
      </c>
      <c r="P26" s="65" t="s">
        <v>146</v>
      </c>
      <c r="Q26" s="66" t="s">
        <v>0</v>
      </c>
      <c r="R26" s="66" t="s">
        <v>147</v>
      </c>
      <c r="S26" s="67" t="s">
        <v>34</v>
      </c>
    </row>
    <row r="27" spans="1:22" x14ac:dyDescent="0.35">
      <c r="A27" s="15" t="s">
        <v>161</v>
      </c>
      <c r="B27" s="15" t="s">
        <v>13</v>
      </c>
      <c r="C27" s="15" t="s">
        <v>14</v>
      </c>
      <c r="D27" s="15" t="s">
        <v>162</v>
      </c>
      <c r="E27" s="15" t="s">
        <v>163</v>
      </c>
      <c r="F27" s="15" t="s">
        <v>164</v>
      </c>
      <c r="G27" s="15" t="s">
        <v>16</v>
      </c>
      <c r="H27" s="15" t="s">
        <v>165</v>
      </c>
      <c r="I27" s="15" t="s">
        <v>166</v>
      </c>
      <c r="J27" s="15" t="s">
        <v>151</v>
      </c>
      <c r="K27" s="15" t="s">
        <v>153</v>
      </c>
      <c r="L27" s="15" t="s">
        <v>153</v>
      </c>
      <c r="M27" s="15" t="s">
        <v>36</v>
      </c>
      <c r="N27" s="15" t="s">
        <v>154</v>
      </c>
      <c r="O27" s="15" t="s">
        <v>154</v>
      </c>
      <c r="P27" s="15" t="s">
        <v>154</v>
      </c>
      <c r="Q27" s="15" t="s">
        <v>151</v>
      </c>
      <c r="R27" s="15" t="s">
        <v>155</v>
      </c>
      <c r="S27" s="15" t="s">
        <v>158</v>
      </c>
    </row>
  </sheetData>
  <mergeCells count="16">
    <mergeCell ref="B25:J25"/>
    <mergeCell ref="K25:M25"/>
    <mergeCell ref="N25:P25"/>
    <mergeCell ref="Q25:R25"/>
    <mergeCell ref="B20:K20"/>
    <mergeCell ref="L20:M20"/>
    <mergeCell ref="N20:P20"/>
    <mergeCell ref="Q20:S20"/>
    <mergeCell ref="T20:U20"/>
    <mergeCell ref="A2:Q4"/>
    <mergeCell ref="S2:T4"/>
    <mergeCell ref="B15:K15"/>
    <mergeCell ref="L15:M15"/>
    <mergeCell ref="N15:P15"/>
    <mergeCell ref="Q15:S15"/>
    <mergeCell ref="T15:U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H9" sqref="H9"/>
    </sheetView>
  </sheetViews>
  <sheetFormatPr baseColWidth="10" defaultRowHeight="14.5" x14ac:dyDescent="0.35"/>
  <cols>
    <col min="1" max="1" width="15.90625" customWidth="1"/>
    <col min="2" max="2" width="17.7265625" customWidth="1"/>
    <col min="3" max="3" width="19.7265625" customWidth="1"/>
    <col min="4" max="4" width="16.81640625" customWidth="1"/>
    <col min="5" max="5" width="18.81640625" customWidth="1"/>
    <col min="6" max="6" width="20.08984375" customWidth="1"/>
    <col min="7" max="7" width="34.81640625" style="18" customWidth="1"/>
    <col min="8" max="8" width="13.26953125" customWidth="1"/>
    <col min="9" max="9" width="14.7265625" customWidth="1"/>
    <col min="10" max="17" width="10.90625" style="18"/>
  </cols>
  <sheetData>
    <row r="1" spans="1:17" ht="15" thickBot="1" x14ac:dyDescent="0.4"/>
    <row r="2" spans="1:17" ht="14.5" customHeight="1" x14ac:dyDescent="0.35">
      <c r="A2" s="20" t="s">
        <v>50</v>
      </c>
      <c r="B2" s="21"/>
      <c r="C2" s="21"/>
      <c r="D2" s="21"/>
      <c r="E2" s="21"/>
      <c r="F2" s="22"/>
      <c r="G2" s="9"/>
      <c r="H2" s="20" t="s">
        <v>51</v>
      </c>
      <c r="I2" s="22"/>
      <c r="J2" s="9"/>
      <c r="K2" s="9"/>
      <c r="L2" s="9"/>
      <c r="M2" s="9"/>
      <c r="N2" s="9"/>
      <c r="O2" s="9"/>
      <c r="P2" s="9"/>
      <c r="Q2" s="9"/>
    </row>
    <row r="3" spans="1:17" ht="14.5" customHeight="1" x14ac:dyDescent="0.35">
      <c r="A3" s="23"/>
      <c r="B3" s="24"/>
      <c r="C3" s="24"/>
      <c r="D3" s="24"/>
      <c r="E3" s="24"/>
      <c r="F3" s="25"/>
      <c r="G3" s="9"/>
      <c r="H3" s="23"/>
      <c r="I3" s="25"/>
      <c r="J3" s="9"/>
      <c r="K3" s="9"/>
      <c r="L3" s="9"/>
      <c r="M3" s="9"/>
      <c r="N3" s="9"/>
      <c r="O3" s="9"/>
      <c r="P3" s="9"/>
      <c r="Q3" s="9"/>
    </row>
    <row r="4" spans="1:17" ht="15" customHeight="1" thickBot="1" x14ac:dyDescent="0.4">
      <c r="A4" s="26"/>
      <c r="B4" s="27"/>
      <c r="C4" s="27"/>
      <c r="D4" s="27"/>
      <c r="E4" s="27"/>
      <c r="F4" s="28"/>
      <c r="G4" s="9"/>
      <c r="H4" s="26"/>
      <c r="I4" s="28"/>
      <c r="J4" s="9"/>
      <c r="K4" s="9"/>
      <c r="L4" s="9"/>
      <c r="M4" s="9"/>
      <c r="N4" s="9"/>
      <c r="O4" s="9"/>
      <c r="P4" s="9"/>
      <c r="Q4" s="9"/>
    </row>
    <row r="6" spans="1:17" x14ac:dyDescent="0.35">
      <c r="I6" s="7" t="s">
        <v>49</v>
      </c>
    </row>
    <row r="7" spans="1:17" x14ac:dyDescent="0.35">
      <c r="H7" s="29"/>
      <c r="I7" s="29"/>
    </row>
    <row r="8" spans="1:17" ht="43.5" x14ac:dyDescent="0.35">
      <c r="A8" s="2" t="s">
        <v>22</v>
      </c>
      <c r="B8" s="2" t="s">
        <v>11</v>
      </c>
      <c r="C8" s="2" t="s">
        <v>0</v>
      </c>
      <c r="D8" s="2" t="s">
        <v>30</v>
      </c>
      <c r="E8" s="3" t="s">
        <v>1</v>
      </c>
      <c r="F8" s="2" t="s">
        <v>31</v>
      </c>
      <c r="H8" s="4" t="s">
        <v>47</v>
      </c>
      <c r="I8" s="4" t="s">
        <v>48</v>
      </c>
    </row>
    <row r="9" spans="1:17" x14ac:dyDescent="0.35">
      <c r="A9" t="s">
        <v>74</v>
      </c>
      <c r="B9" t="s">
        <v>13</v>
      </c>
      <c r="C9" t="s">
        <v>63</v>
      </c>
      <c r="D9" t="s">
        <v>73</v>
      </c>
      <c r="E9" t="s">
        <v>15</v>
      </c>
      <c r="H9" t="e">
        <f>IF(AND($B9="Article",$C9="Logistic",$D9="MATLOG",$E9="Itancia",$F9="Oui"),"F12",
IF(AND($B9="Article",$C9="Logistic",$D9="MATLOG",$E9="AP-FT AFPA","FT-J1",$F9="Non"),"F13",
IF(AND($B9=Article,$C9="Logistic",$D9="MATLOG",$E9="AP-FT AFPA", "FT-J1",$F9="Oui"),"F16",
IF(AND($B9="Article",$C9="Logisitc",$D9="MATLOG",$E9="AP-FT AFPA","FT-J1",$F9="Non"),"F17",
IF(AND($B9="Article", "Service",$C9="Logistic",$D9="NEGOPREST"),"F14")))))</f>
        <v>#VALUE!</v>
      </c>
    </row>
    <row r="10" spans="1:17" x14ac:dyDescent="0.35">
      <c r="H10" t="e">
        <f>IF(AND($B10="Article",$C10="Logistic",$D10="MATLOG",$E10="Itancia",$F10="Oui"),"F12",
IF(AND($B10="Article",$C10="Logistic",$D10="MATLOG",$E10="AP-FT AFPA","FT-J1",$F10="Non"),"F13",
IF(AND($B10=Article,$C10="Logistic",$D10="MATLOG",$E10="AP-FT AFPA", "FT-J1",$F10="Oui"),"F16",
IF(AND($B10="Article",$C10="Logisitc",$D10="MATLOG",$E10="AP-FT AFPA","FT-J1",$F10="Non"),"F17",
IF(AND($B10="Article", "Service",$C10="Logistic",$D10="NEGOPREST"),"F14")))))</f>
        <v>#VALUE!</v>
      </c>
    </row>
    <row r="11" spans="1:17" x14ac:dyDescent="0.35">
      <c r="H11" t="e">
        <f>IF(OR($B11="Article",$C11="Logistic",$D11="MATLOG",$E11="Itancia",$F11="Oui"),"F12",
IF(AND($B11="Article",$C11="Logistic",$D11="MATLOG",$E11="AP-FT AFPA","FT-J1",$F11="Non"),"F13",
IF(AND($B11=Article,$C11="Logistic",$D11="MATLOG",$E11="AP-FT AFPA", "FT-J1",$F11="Oui"),"F16",
IF(AND($B11="Article",$C11="Logisitc",$D11="MATLOG",$E11="AP-FT AFPA","FT-J1",$F11="Non"),"F17",
IF(AND($B11="Article", "Service",$C11="Logistic",$D11="NEGOPREST"),"F14")))))</f>
        <v>#VALUE!</v>
      </c>
    </row>
    <row r="12" spans="1:17" x14ac:dyDescent="0.35">
      <c r="H12" t="e">
        <f>IF(OR($B12="Article",$C12="Logistic",$D12="MATLOG",$E12="Itancia",$F12="Oui"),"F12",
IF(AND($B12="Article",$C12="Logistic",$D12="MATLOG",$E12="AP-FT AFPA","FT-J1",$F12="Non"),"F13",
IF(AND($B12=Article,$C12="Logistic",$D12="MATLOG",$E12="AP-FT AFPA", "FT-J1",$F12="Oui"),"F16",
IF(AND($B12="Article",$C12="Logisitc",$D12="MATLOG",$E12="AP-FT AFPA","FT-J1",$F12="Non"),"F17",
IF(AND($B12="Article", "Service",$C12="Logistic",$D12="NEGOPREST"),"F14")))))</f>
        <v>#VALUE!</v>
      </c>
    </row>
    <row r="13" spans="1:17" x14ac:dyDescent="0.35">
      <c r="H13" t="e">
        <f>IF(OR($B13="Article",$C13="Logistic",$D13="MATLOG",$E13="Itancia",$F13="Oui"),"F12",
IF(AND($B13="Article",$C13="Logistic",$D13="MATLOG",$E13="AP-FT AFPA","FT-J1",$F13="Non"),"F13",
IF(AND($B13=Article,$C13="Logistic",$D13="MATLOG",$E13="AP-FT AFPA", "FT-J1",$F13="Oui"),"F16",
IF(AND($B13="Article",$C13="Logisitc",$D13="MATLOG",$E13="AP-FT AFPA","FT-J1",$F13="Non"),"F17",
IF(AND($B13="Article", "Service",$C13="Logistic",$D13="NEGOPREST"),"F14")))))</f>
        <v>#VALUE!</v>
      </c>
    </row>
    <row r="14" spans="1:17" x14ac:dyDescent="0.35">
      <c r="H14" t="e">
        <f>IF(OR($B14="Article",$C14="Logistic",$D14="MATLOG",$E14="Itancia",$F14="Oui"),"F12",
IF(AND($B14="Article",$C14="Logistic",$D14="MATLOG",$E14="AP-FT AFPA","FT-J1",$F14="Non"),"F13",
IF(AND($B14=Article,$C14="Logistic",$D14="MATLOG",$E14="AP-FT AFPA", "FT-J1",$F14="Oui"),"F16",
IF(AND($B14="Article",$C14="Logisitc",$D14="MATLOG",$E14="AP-FT AFPA","FT-J1",$F14="Non"),"F17",
IF(AND($B14="Article", "Service",$C14="Logistic",$D14="NEGOPREST"),"F14")))))</f>
        <v>#VALUE!</v>
      </c>
    </row>
    <row r="15" spans="1:17" x14ac:dyDescent="0.35">
      <c r="H15" t="e">
        <f>IF(OR($B15="Article",$C15="Logistic",$D15="MATLOG",$E15="Itancia",$F15="Oui"),"F12",
IF(AND($B15="Article",$C15="Logistic",$D15="MATLOG",$E15="AP-FT AFPA","FT-J1",$F15="Non"),"F13",
IF(AND($B15=Article,$C15="Logistic",$D15="MATLOG",$E15="AP-FT AFPA", "FT-J1",$F15="Oui"),"F16",
IF(AND($B15="Article",$C15="Logisitc",$D15="MATLOG",$E15="AP-FT AFPA","FT-J1",$F15="Non"),"F17",
IF(AND($B15="Article", "Service",$C15="Logistic",$D15="NEGOPREST"),"F14")))))</f>
        <v>#VALUE!</v>
      </c>
    </row>
    <row r="24" spans="3:8" x14ac:dyDescent="0.35">
      <c r="C24" s="13" t="s">
        <v>58</v>
      </c>
      <c r="D24" s="13" t="s">
        <v>11</v>
      </c>
      <c r="E24" s="13" t="s">
        <v>59</v>
      </c>
      <c r="F24" s="16" t="s">
        <v>0</v>
      </c>
      <c r="G24" s="14" t="s">
        <v>12</v>
      </c>
      <c r="H24" t="s">
        <v>60</v>
      </c>
    </row>
    <row r="25" spans="3:8" x14ac:dyDescent="0.35">
      <c r="C25" s="15" t="s">
        <v>61</v>
      </c>
      <c r="D25" s="15" t="s">
        <v>13</v>
      </c>
      <c r="E25" s="15" t="s">
        <v>62</v>
      </c>
      <c r="F25" s="17" t="s">
        <v>63</v>
      </c>
      <c r="G25" s="19" t="s">
        <v>15</v>
      </c>
      <c r="H25" t="s">
        <v>64</v>
      </c>
    </row>
    <row r="26" spans="3:8" x14ac:dyDescent="0.35">
      <c r="C26" s="15" t="s">
        <v>65</v>
      </c>
      <c r="D26" s="15" t="s">
        <v>13</v>
      </c>
      <c r="E26" s="15" t="s">
        <v>62</v>
      </c>
      <c r="F26" s="17" t="s">
        <v>63</v>
      </c>
      <c r="G26" s="19" t="s">
        <v>66</v>
      </c>
      <c r="H26" t="s">
        <v>67</v>
      </c>
    </row>
    <row r="27" spans="3:8" x14ac:dyDescent="0.35">
      <c r="C27" s="15" t="s">
        <v>68</v>
      </c>
      <c r="D27" s="15" t="s">
        <v>13</v>
      </c>
      <c r="E27" s="15" t="s">
        <v>62</v>
      </c>
      <c r="F27" s="17" t="s">
        <v>63</v>
      </c>
      <c r="G27" s="18" t="s">
        <v>69</v>
      </c>
      <c r="H27" t="s">
        <v>64</v>
      </c>
    </row>
    <row r="28" spans="3:8" x14ac:dyDescent="0.35">
      <c r="C28" s="15" t="s">
        <v>70</v>
      </c>
      <c r="D28" s="15" t="s">
        <v>13</v>
      </c>
      <c r="E28" s="15" t="s">
        <v>62</v>
      </c>
      <c r="F28" s="17" t="s">
        <v>63</v>
      </c>
      <c r="G28" s="18" t="s">
        <v>69</v>
      </c>
      <c r="H28" t="s">
        <v>67</v>
      </c>
    </row>
    <row r="29" spans="3:8" x14ac:dyDescent="0.35">
      <c r="C29" s="15" t="s">
        <v>71</v>
      </c>
      <c r="D29" s="15" t="s">
        <v>72</v>
      </c>
      <c r="E29" s="15" t="s">
        <v>73</v>
      </c>
      <c r="F29" s="17" t="s">
        <v>63</v>
      </c>
    </row>
  </sheetData>
  <mergeCells count="2">
    <mergeCell ref="H2:I4"/>
    <mergeCell ref="A2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TECHNOLOGY</vt:lpstr>
      <vt:lpstr>AGAIN BtoB</vt:lpstr>
      <vt:lpstr>AGAIN BtoC</vt:lpstr>
      <vt:lpstr>FACTORY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Farida SITOU</dc:creator>
  <cp:lastModifiedBy>Farida SITOU</cp:lastModifiedBy>
  <dcterms:created xsi:type="dcterms:W3CDTF">2022-04-15T11:54:21Z</dcterms:created>
  <dcterms:modified xsi:type="dcterms:W3CDTF">2022-05-02T10:25:02Z</dcterms:modified>
</cp:coreProperties>
</file>