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R31" i="1" l="1"/>
  <c r="R32" i="1"/>
  <c r="S32" i="1"/>
  <c r="R33" i="1"/>
  <c r="S33" i="1"/>
  <c r="T33" i="1"/>
  <c r="R34" i="1"/>
  <c r="S34" i="1"/>
  <c r="T34" i="1"/>
  <c r="U34" i="1"/>
  <c r="R35" i="1"/>
  <c r="S35" i="1"/>
  <c r="T35" i="1"/>
  <c r="U35" i="1"/>
  <c r="V35" i="1"/>
  <c r="R36" i="1"/>
  <c r="S36" i="1"/>
  <c r="T36" i="1"/>
  <c r="U36" i="1"/>
  <c r="V36" i="1"/>
  <c r="W36" i="1"/>
  <c r="K24" i="1" l="1"/>
  <c r="K25" i="1"/>
  <c r="L25" i="1"/>
  <c r="K26" i="1"/>
  <c r="L26" i="1"/>
  <c r="M26" i="1"/>
  <c r="K27" i="1"/>
  <c r="L27" i="1"/>
  <c r="M27" i="1"/>
  <c r="N27" i="1"/>
  <c r="K28" i="1"/>
  <c r="L28" i="1"/>
  <c r="M28" i="1"/>
  <c r="N28" i="1"/>
  <c r="O28" i="1"/>
  <c r="K29" i="1"/>
  <c r="L29" i="1"/>
  <c r="M29" i="1"/>
  <c r="N29" i="1"/>
  <c r="O29" i="1"/>
  <c r="P29" i="1"/>
  <c r="K30" i="1"/>
  <c r="L30" i="1"/>
  <c r="M30" i="1"/>
  <c r="N30" i="1"/>
  <c r="O30" i="1"/>
  <c r="P30" i="1"/>
  <c r="Q30" i="1"/>
  <c r="K31" i="1"/>
  <c r="L31" i="1"/>
  <c r="M31" i="1"/>
  <c r="N31" i="1"/>
  <c r="O31" i="1"/>
  <c r="P31" i="1"/>
  <c r="Q31" i="1"/>
  <c r="K32" i="1"/>
  <c r="L32" i="1"/>
  <c r="M32" i="1"/>
  <c r="N32" i="1"/>
  <c r="O32" i="1"/>
  <c r="P32" i="1"/>
  <c r="Q32" i="1"/>
  <c r="K33" i="1"/>
  <c r="L33" i="1"/>
  <c r="M33" i="1"/>
  <c r="N33" i="1"/>
  <c r="O33" i="1"/>
  <c r="P33" i="1"/>
  <c r="Q33" i="1"/>
  <c r="K34" i="1"/>
  <c r="L34" i="1"/>
  <c r="M34" i="1"/>
  <c r="N34" i="1"/>
  <c r="O34" i="1"/>
  <c r="P34" i="1"/>
  <c r="Q34" i="1"/>
  <c r="K35" i="1"/>
  <c r="L35" i="1"/>
  <c r="M35" i="1"/>
  <c r="N35" i="1"/>
  <c r="O35" i="1"/>
  <c r="P35" i="1"/>
  <c r="Q35" i="1"/>
  <c r="K36" i="1"/>
  <c r="L36" i="1"/>
  <c r="M36" i="1"/>
  <c r="N36" i="1"/>
  <c r="O36" i="1"/>
  <c r="P36" i="1"/>
  <c r="Q36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21" i="1"/>
  <c r="E28" i="1" l="1"/>
  <c r="H14" i="1"/>
  <c r="H13" i="1"/>
  <c r="H12" i="1"/>
  <c r="H11" i="1"/>
  <c r="H10" i="1"/>
  <c r="H9" i="1"/>
  <c r="H8" i="1"/>
  <c r="D8" i="1"/>
  <c r="F8" i="1" s="1"/>
  <c r="H7" i="1"/>
  <c r="G7" i="1"/>
  <c r="F7" i="1"/>
  <c r="R7" i="1" l="1"/>
  <c r="V7" i="1"/>
  <c r="S7" i="1"/>
  <c r="T7" i="1"/>
  <c r="U7" i="1"/>
  <c r="W7" i="1"/>
  <c r="X7" i="1"/>
  <c r="K7" i="1"/>
  <c r="N7" i="1"/>
  <c r="L7" i="1"/>
  <c r="I7" i="1"/>
  <c r="O7" i="1"/>
  <c r="M7" i="1"/>
  <c r="P7" i="1"/>
  <c r="Q7" i="1"/>
  <c r="J7" i="1"/>
  <c r="G8" i="1"/>
  <c r="D9" i="1"/>
  <c r="S8" i="1" l="1"/>
  <c r="V8" i="1"/>
  <c r="T8" i="1"/>
  <c r="W8" i="1"/>
  <c r="U8" i="1"/>
  <c r="X8" i="1"/>
  <c r="R8" i="1"/>
  <c r="L8" i="1"/>
  <c r="J8" i="1"/>
  <c r="P8" i="1"/>
  <c r="Q8" i="1"/>
  <c r="M8" i="1"/>
  <c r="O8" i="1"/>
  <c r="N8" i="1"/>
  <c r="I8" i="1"/>
  <c r="K8" i="1"/>
  <c r="G9" i="1"/>
  <c r="F9" i="1"/>
  <c r="D10" i="1"/>
  <c r="T9" i="1" l="1"/>
  <c r="X9" i="1"/>
  <c r="U9" i="1"/>
  <c r="W9" i="1"/>
  <c r="V9" i="1"/>
  <c r="R9" i="1"/>
  <c r="S9" i="1"/>
  <c r="M9" i="1"/>
  <c r="I9" i="1"/>
  <c r="N9" i="1"/>
  <c r="J9" i="1"/>
  <c r="O9" i="1"/>
  <c r="P9" i="1"/>
  <c r="Q9" i="1"/>
  <c r="K9" i="1"/>
  <c r="L9" i="1"/>
  <c r="D11" i="1"/>
  <c r="G10" i="1"/>
  <c r="F10" i="1"/>
  <c r="U10" i="1" l="1"/>
  <c r="X10" i="1"/>
  <c r="V10" i="1"/>
  <c r="W10" i="1"/>
  <c r="R10" i="1"/>
  <c r="S10" i="1"/>
  <c r="T10" i="1"/>
  <c r="N10" i="1"/>
  <c r="Q10" i="1"/>
  <c r="O10" i="1"/>
  <c r="P10" i="1"/>
  <c r="J10" i="1"/>
  <c r="I10" i="1"/>
  <c r="L10" i="1"/>
  <c r="M10" i="1"/>
  <c r="K10" i="1"/>
  <c r="F11" i="1"/>
  <c r="D12" i="1"/>
  <c r="G11" i="1"/>
  <c r="V11" i="1" l="1"/>
  <c r="W11" i="1"/>
  <c r="R11" i="1"/>
  <c r="X11" i="1"/>
  <c r="S11" i="1"/>
  <c r="T11" i="1"/>
  <c r="U11" i="1"/>
  <c r="O11" i="1"/>
  <c r="P11" i="1"/>
  <c r="L11" i="1"/>
  <c r="I11" i="1"/>
  <c r="Q11" i="1"/>
  <c r="J11" i="1"/>
  <c r="M11" i="1"/>
  <c r="N11" i="1"/>
  <c r="K11" i="1"/>
  <c r="G12" i="1"/>
  <c r="F12" i="1"/>
  <c r="D13" i="1"/>
  <c r="W12" i="1" l="1"/>
  <c r="X12" i="1"/>
  <c r="R12" i="1"/>
  <c r="S12" i="1"/>
  <c r="T12" i="1"/>
  <c r="U12" i="1"/>
  <c r="V12" i="1"/>
  <c r="P12" i="1"/>
  <c r="J12" i="1"/>
  <c r="M12" i="1"/>
  <c r="Q12" i="1"/>
  <c r="K12" i="1"/>
  <c r="L12" i="1"/>
  <c r="N12" i="1"/>
  <c r="I12" i="1"/>
  <c r="O12" i="1"/>
  <c r="G13" i="1"/>
  <c r="F13" i="1"/>
  <c r="D14" i="1"/>
  <c r="X13" i="1" l="1"/>
  <c r="T13" i="1"/>
  <c r="S13" i="1"/>
  <c r="R13" i="1"/>
  <c r="U13" i="1"/>
  <c r="V13" i="1"/>
  <c r="W13" i="1"/>
  <c r="Q13" i="1"/>
  <c r="L13" i="1"/>
  <c r="M13" i="1"/>
  <c r="N13" i="1"/>
  <c r="K13" i="1"/>
  <c r="J13" i="1"/>
  <c r="O13" i="1"/>
  <c r="P13" i="1"/>
  <c r="I13" i="1"/>
  <c r="D15" i="1"/>
  <c r="G14" i="1"/>
  <c r="F14" i="1"/>
  <c r="T14" i="1" l="1"/>
  <c r="R14" i="1"/>
  <c r="U14" i="1"/>
  <c r="S14" i="1"/>
  <c r="V14" i="1"/>
  <c r="W14" i="1"/>
  <c r="X14" i="1"/>
  <c r="I14" i="1"/>
  <c r="O14" i="1"/>
  <c r="K14" i="1"/>
  <c r="M14" i="1"/>
  <c r="N14" i="1"/>
  <c r="L14" i="1"/>
  <c r="P14" i="1"/>
  <c r="J14" i="1"/>
  <c r="Q14" i="1"/>
  <c r="G15" i="1"/>
  <c r="F15" i="1"/>
  <c r="D16" i="1"/>
  <c r="R15" i="1" l="1"/>
  <c r="S15" i="1"/>
  <c r="V15" i="1"/>
  <c r="T15" i="1"/>
  <c r="U15" i="1"/>
  <c r="W15" i="1"/>
  <c r="X15" i="1"/>
  <c r="K15" i="1"/>
  <c r="N15" i="1"/>
  <c r="O15" i="1"/>
  <c r="L15" i="1"/>
  <c r="I15" i="1"/>
  <c r="P15" i="1"/>
  <c r="M15" i="1"/>
  <c r="Q15" i="1"/>
  <c r="J15" i="1"/>
  <c r="D17" i="1"/>
  <c r="G16" i="1"/>
  <c r="F16" i="1"/>
  <c r="S16" i="1" l="1"/>
  <c r="T16" i="1"/>
  <c r="V16" i="1"/>
  <c r="W16" i="1"/>
  <c r="U16" i="1"/>
  <c r="X16" i="1"/>
  <c r="R16" i="1"/>
  <c r="L16" i="1"/>
  <c r="J16" i="1"/>
  <c r="N16" i="1"/>
  <c r="I16" i="1"/>
  <c r="M16" i="1"/>
  <c r="O16" i="1"/>
  <c r="P16" i="1"/>
  <c r="K16" i="1"/>
  <c r="Q16" i="1"/>
  <c r="F17" i="1"/>
  <c r="G17" i="1"/>
  <c r="D18" i="1"/>
  <c r="T17" i="1" l="1"/>
  <c r="U17" i="1"/>
  <c r="W17" i="1"/>
  <c r="V17" i="1"/>
  <c r="X17" i="1"/>
  <c r="R17" i="1"/>
  <c r="S17" i="1"/>
  <c r="M17" i="1"/>
  <c r="P17" i="1"/>
  <c r="N17" i="1"/>
  <c r="J17" i="1"/>
  <c r="O17" i="1"/>
  <c r="Q17" i="1"/>
  <c r="I17" i="1"/>
  <c r="K17" i="1"/>
  <c r="L17" i="1"/>
  <c r="G18" i="1"/>
  <c r="F18" i="1"/>
  <c r="D19" i="1"/>
  <c r="U18" i="1" l="1"/>
  <c r="V18" i="1"/>
  <c r="W18" i="1"/>
  <c r="X18" i="1"/>
  <c r="R18" i="1"/>
  <c r="S18" i="1"/>
  <c r="T18" i="1"/>
  <c r="N18" i="1"/>
  <c r="I18" i="1"/>
  <c r="K18" i="1"/>
  <c r="O18" i="1"/>
  <c r="J18" i="1"/>
  <c r="Q18" i="1"/>
  <c r="P18" i="1"/>
  <c r="L18" i="1"/>
  <c r="M18" i="1"/>
  <c r="D20" i="1"/>
  <c r="G19" i="1"/>
  <c r="F19" i="1"/>
  <c r="V19" i="1" l="1"/>
  <c r="W19" i="1"/>
  <c r="R19" i="1"/>
  <c r="X19" i="1"/>
  <c r="S19" i="1"/>
  <c r="T19" i="1"/>
  <c r="U19" i="1"/>
  <c r="O19" i="1"/>
  <c r="J19" i="1"/>
  <c r="K19" i="1"/>
  <c r="P19" i="1"/>
  <c r="L19" i="1"/>
  <c r="Q19" i="1"/>
  <c r="M19" i="1"/>
  <c r="N19" i="1"/>
  <c r="I19" i="1"/>
  <c r="D21" i="1"/>
  <c r="G20" i="1"/>
  <c r="F20" i="1"/>
  <c r="W20" i="1" l="1"/>
  <c r="X20" i="1"/>
  <c r="R20" i="1"/>
  <c r="S20" i="1"/>
  <c r="T20" i="1"/>
  <c r="U20" i="1"/>
  <c r="V20" i="1"/>
  <c r="P20" i="1"/>
  <c r="K20" i="1"/>
  <c r="Q20" i="1"/>
  <c r="L20" i="1"/>
  <c r="J20" i="1"/>
  <c r="N20" i="1"/>
  <c r="I20" i="1"/>
  <c r="O20" i="1"/>
  <c r="M20" i="1"/>
  <c r="G21" i="1"/>
  <c r="D22" i="1"/>
  <c r="F21" i="1"/>
  <c r="X21" i="1" l="1"/>
  <c r="S21" i="1"/>
  <c r="T21" i="1"/>
  <c r="R21" i="1"/>
  <c r="U21" i="1"/>
  <c r="V21" i="1"/>
  <c r="W21" i="1"/>
  <c r="Q21" i="1"/>
  <c r="K21" i="1"/>
  <c r="L21" i="1"/>
  <c r="M21" i="1"/>
  <c r="N21" i="1"/>
  <c r="O21" i="1"/>
  <c r="P21" i="1"/>
  <c r="I21" i="1"/>
  <c r="I39" i="1" s="1"/>
  <c r="AE6" i="1" s="1"/>
  <c r="J21" i="1"/>
  <c r="G22" i="1"/>
  <c r="F22" i="1"/>
  <c r="D23" i="1"/>
  <c r="R22" i="1" l="1"/>
  <c r="S22" i="1"/>
  <c r="T22" i="1"/>
  <c r="U22" i="1"/>
  <c r="V22" i="1"/>
  <c r="W22" i="1"/>
  <c r="X22" i="1"/>
  <c r="AG6" i="1"/>
  <c r="AF6" i="1"/>
  <c r="K22" i="1"/>
  <c r="L22" i="1"/>
  <c r="M22" i="1"/>
  <c r="N22" i="1"/>
  <c r="O22" i="1"/>
  <c r="P22" i="1"/>
  <c r="J22" i="1"/>
  <c r="J39" i="1" s="1"/>
  <c r="AE7" i="1" s="1"/>
  <c r="Q22" i="1"/>
  <c r="F23" i="1"/>
  <c r="G23" i="1"/>
  <c r="D24" i="1"/>
  <c r="R23" i="1" l="1"/>
  <c r="S23" i="1"/>
  <c r="U23" i="1"/>
  <c r="V23" i="1"/>
  <c r="T23" i="1"/>
  <c r="W23" i="1"/>
  <c r="X23" i="1"/>
  <c r="AF7" i="1"/>
  <c r="AG7" i="1"/>
  <c r="K23" i="1"/>
  <c r="K39" i="1" s="1"/>
  <c r="AE8" i="1" s="1"/>
  <c r="L23" i="1"/>
  <c r="O23" i="1"/>
  <c r="P23" i="1"/>
  <c r="M23" i="1"/>
  <c r="N23" i="1"/>
  <c r="Q23" i="1"/>
  <c r="G24" i="1"/>
  <c r="F24" i="1"/>
  <c r="D25" i="1"/>
  <c r="S24" i="1" l="1"/>
  <c r="V24" i="1"/>
  <c r="W24" i="1"/>
  <c r="T24" i="1"/>
  <c r="U24" i="1"/>
  <c r="X24" i="1"/>
  <c r="R24" i="1"/>
  <c r="AG8" i="1"/>
  <c r="AF8" i="1"/>
  <c r="L24" i="1"/>
  <c r="L39" i="1" s="1"/>
  <c r="AE9" i="1" s="1"/>
  <c r="O24" i="1"/>
  <c r="P24" i="1"/>
  <c r="M24" i="1"/>
  <c r="N24" i="1"/>
  <c r="Q24" i="1"/>
  <c r="G25" i="1"/>
  <c r="F25" i="1"/>
  <c r="D26" i="1"/>
  <c r="T25" i="1" l="1"/>
  <c r="U25" i="1"/>
  <c r="V25" i="1"/>
  <c r="W25" i="1"/>
  <c r="X25" i="1"/>
  <c r="R25" i="1"/>
  <c r="S25" i="1"/>
  <c r="AF9" i="1"/>
  <c r="AG9" i="1"/>
  <c r="M25" i="1"/>
  <c r="M39" i="1" s="1"/>
  <c r="AE10" i="1" s="1"/>
  <c r="O25" i="1"/>
  <c r="N25" i="1"/>
  <c r="P25" i="1"/>
  <c r="Q25" i="1"/>
  <c r="F26" i="1"/>
  <c r="G26" i="1"/>
  <c r="D27" i="1"/>
  <c r="U26" i="1" l="1"/>
  <c r="V26" i="1"/>
  <c r="W26" i="1"/>
  <c r="X26" i="1"/>
  <c r="R26" i="1"/>
  <c r="S26" i="1"/>
  <c r="T26" i="1"/>
  <c r="AF10" i="1"/>
  <c r="AG10" i="1"/>
  <c r="N26" i="1"/>
  <c r="N39" i="1" s="1"/>
  <c r="AE11" i="1" s="1"/>
  <c r="Q26" i="1"/>
  <c r="O26" i="1"/>
  <c r="P26" i="1"/>
  <c r="F27" i="1"/>
  <c r="D28" i="1"/>
  <c r="G27" i="1"/>
  <c r="V27" i="1" l="1"/>
  <c r="W27" i="1"/>
  <c r="X27" i="1"/>
  <c r="R27" i="1"/>
  <c r="S27" i="1"/>
  <c r="T27" i="1"/>
  <c r="U27" i="1"/>
  <c r="AF11" i="1"/>
  <c r="AG11" i="1"/>
  <c r="O27" i="1"/>
  <c r="O39" i="1" s="1"/>
  <c r="AE12" i="1" s="1"/>
  <c r="P27" i="1"/>
  <c r="Q27" i="1"/>
  <c r="D29" i="1"/>
  <c r="G29" i="1" s="1"/>
  <c r="G28" i="1"/>
  <c r="F28" i="1"/>
  <c r="Q29" i="1" l="1"/>
  <c r="X29" i="1"/>
  <c r="R29" i="1"/>
  <c r="S29" i="1"/>
  <c r="T29" i="1"/>
  <c r="U29" i="1"/>
  <c r="V29" i="1"/>
  <c r="W29" i="1"/>
  <c r="W28" i="1"/>
  <c r="X28" i="1"/>
  <c r="R28" i="1"/>
  <c r="S28" i="1"/>
  <c r="T28" i="1"/>
  <c r="U28" i="1"/>
  <c r="V28" i="1"/>
  <c r="AG12" i="1"/>
  <c r="AF12" i="1"/>
  <c r="P28" i="1"/>
  <c r="P39" i="1" s="1"/>
  <c r="AE13" i="1" s="1"/>
  <c r="Q28" i="1"/>
  <c r="Q39" i="1" s="1"/>
  <c r="AE14" i="1" s="1"/>
  <c r="D30" i="1"/>
  <c r="AG14" i="1" l="1"/>
  <c r="AF14" i="1"/>
  <c r="AG13" i="1"/>
  <c r="AF13" i="1"/>
  <c r="AH9" i="1"/>
  <c r="D31" i="1"/>
  <c r="G30" i="1"/>
  <c r="AH12" i="1"/>
  <c r="AH10" i="1"/>
  <c r="AH7" i="1"/>
  <c r="AH11" i="1"/>
  <c r="AH6" i="1"/>
  <c r="AH8" i="1"/>
  <c r="S30" i="1" l="1"/>
  <c r="T30" i="1"/>
  <c r="R30" i="1"/>
  <c r="R39" i="1" s="1"/>
  <c r="AE15" i="1" s="1"/>
  <c r="AG15" i="1" s="1"/>
  <c r="U30" i="1"/>
  <c r="V30" i="1"/>
  <c r="W30" i="1"/>
  <c r="X30" i="1"/>
  <c r="AH13" i="1"/>
  <c r="AH14" i="1"/>
  <c r="D32" i="1"/>
  <c r="G31" i="1"/>
  <c r="S31" i="1" l="1"/>
  <c r="S39" i="1" s="1"/>
  <c r="AE16" i="1" s="1"/>
  <c r="AG16" i="1" s="1"/>
  <c r="V31" i="1"/>
  <c r="U31" i="1"/>
  <c r="T31" i="1"/>
  <c r="W31" i="1"/>
  <c r="X31" i="1"/>
  <c r="AF15" i="1"/>
  <c r="AH15" i="1" s="1"/>
  <c r="D33" i="1"/>
  <c r="G32" i="1"/>
  <c r="T32" i="1" l="1"/>
  <c r="T39" i="1" s="1"/>
  <c r="AE17" i="1" s="1"/>
  <c r="AG17" i="1" s="1"/>
  <c r="U32" i="1"/>
  <c r="V32" i="1"/>
  <c r="W32" i="1"/>
  <c r="X32" i="1"/>
  <c r="AF16" i="1"/>
  <c r="AH16" i="1" s="1"/>
  <c r="D34" i="1"/>
  <c r="G33" i="1"/>
  <c r="V33" i="1" l="1"/>
  <c r="W33" i="1"/>
  <c r="U33" i="1"/>
  <c r="U39" i="1" s="1"/>
  <c r="AE18" i="1" s="1"/>
  <c r="AG18" i="1" s="1"/>
  <c r="X33" i="1"/>
  <c r="AF17" i="1"/>
  <c r="AH17" i="1" s="1"/>
  <c r="D35" i="1"/>
  <c r="G34" i="1"/>
  <c r="AF18" i="1" l="1"/>
  <c r="AH18" i="1" s="1"/>
  <c r="V34" i="1"/>
  <c r="V39" i="1" s="1"/>
  <c r="AE19" i="1" s="1"/>
  <c r="AG19" i="1" s="1"/>
  <c r="W34" i="1"/>
  <c r="X34" i="1"/>
  <c r="D36" i="1"/>
  <c r="G35" i="1"/>
  <c r="W35" i="1" l="1"/>
  <c r="W39" i="1" s="1"/>
  <c r="AE20" i="1" s="1"/>
  <c r="AG20" i="1" s="1"/>
  <c r="X35" i="1"/>
  <c r="AF19" i="1"/>
  <c r="AH19" i="1" s="1"/>
  <c r="G36" i="1"/>
  <c r="X36" i="1" s="1"/>
  <c r="X39" i="1" l="1"/>
  <c r="AE21" i="1" s="1"/>
  <c r="AG21" i="1" s="1"/>
  <c r="AF20" i="1"/>
  <c r="AH20" i="1" s="1"/>
  <c r="AF21" i="1" l="1"/>
  <c r="AH21" i="1" s="1"/>
</calcChain>
</file>

<file path=xl/sharedStrings.xml><?xml version="1.0" encoding="utf-8"?>
<sst xmlns="http://schemas.openxmlformats.org/spreadsheetml/2006/main" count="60" uniqueCount="36">
  <si>
    <t>Valeur de départ</t>
  </si>
  <si>
    <t>Rang année</t>
  </si>
  <si>
    <t>Années</t>
  </si>
  <si>
    <t>Flux nets</t>
  </si>
  <si>
    <t>Indice de départ</t>
  </si>
  <si>
    <t>Nombre d'années</t>
  </si>
  <si>
    <t>VAT</t>
  </si>
  <si>
    <t/>
  </si>
  <si>
    <t>Taux de rentabilté interne</t>
  </si>
  <si>
    <t>A</t>
  </si>
  <si>
    <t>B</t>
  </si>
  <si>
    <t>REVENUS A</t>
  </si>
  <si>
    <t>REVENUS B</t>
  </si>
  <si>
    <t>INVESTISSEMENT</t>
  </si>
  <si>
    <t>Durée investissement</t>
  </si>
  <si>
    <t>VAN A</t>
  </si>
  <si>
    <t>VAN 2</t>
  </si>
  <si>
    <t>INVESTISSEMENT  DE 22  ANS</t>
  </si>
  <si>
    <t>TOTAL</t>
  </si>
  <si>
    <t>TIR</t>
  </si>
  <si>
    <t>Flux nets durée 15</t>
  </si>
  <si>
    <t>Flux nets durée 16</t>
  </si>
  <si>
    <t>Flux nets durée 17</t>
  </si>
  <si>
    <t>Flux nets durée 18</t>
  </si>
  <si>
    <t>Flux nets durée 19</t>
  </si>
  <si>
    <t>Flux nets durée 20</t>
  </si>
  <si>
    <t>Flux nets durée 21</t>
  </si>
  <si>
    <t>Flux nets durée 22</t>
  </si>
  <si>
    <t>Flux nets durée 23</t>
  </si>
  <si>
    <t>Flux nets durée 24</t>
  </si>
  <si>
    <t>Flux nets durée 25</t>
  </si>
  <si>
    <t>Flux nets durée 26</t>
  </si>
  <si>
    <t>Flux nets durée 27</t>
  </si>
  <si>
    <t>Flux nets durée 28</t>
  </si>
  <si>
    <t>Flux nets durée 29</t>
  </si>
  <si>
    <t>Flux nets durée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</si>
</sst>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0.0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indexed="8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rgb="FFF1F8E8"/>
        <bgColor indexed="64"/>
      </patternFill>
    </fill>
    <fill>
      <patternFill patternType="solid">
        <fgColor rgb="FFEDEAF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7">
    <xf numFmtId="0" fontId="0" fillId="0" borderId="0" xfId="0"/>
    <xf numFmtId="0" fontId="0" fillId="0" borderId="0" xfId="0"/>
    <xf numFmtId="0" fontId="2" fillId="0" borderId="0" xfId="0" applyFont="1"/>
    <xf numFmtId="0" fontId="3" fillId="4" borderId="9" xfId="0" quotePrefix="1" applyFont="1" applyFill="1" applyBorder="1" applyAlignment="1">
      <alignment horizontal="center"/>
    </xf>
    <xf numFmtId="4" fontId="0" fillId="0" borderId="13" xfId="0" applyNumberFormat="1" applyBorder="1"/>
    <xf numFmtId="3" fontId="0" fillId="0" borderId="13" xfId="0" applyNumberFormat="1" applyBorder="1"/>
    <xf numFmtId="3" fontId="5" fillId="2" borderId="4" xfId="0" applyNumberFormat="1" applyFont="1" applyFill="1" applyBorder="1" applyAlignment="1" applyProtection="1">
      <alignment horizontal="right" vertical="top"/>
    </xf>
    <xf numFmtId="3" fontId="5" fillId="2" borderId="9" xfId="0" applyNumberFormat="1" applyFont="1" applyFill="1" applyBorder="1" applyAlignment="1" applyProtection="1">
      <alignment horizontal="right" vertical="top"/>
    </xf>
    <xf numFmtId="3" fontId="5" fillId="3" borderId="8" xfId="0" applyNumberFormat="1" applyFont="1" applyFill="1" applyBorder="1" applyAlignment="1" applyProtection="1">
      <alignment horizontal="right" vertical="top"/>
    </xf>
    <xf numFmtId="3" fontId="5" fillId="3" borderId="5" xfId="0" applyNumberFormat="1" applyFont="1" applyFill="1" applyBorder="1" applyAlignment="1" applyProtection="1">
      <alignment horizontal="right" vertical="top"/>
    </xf>
    <xf numFmtId="3" fontId="5" fillId="3" borderId="0" xfId="0" applyNumberFormat="1" applyFont="1" applyFill="1" applyBorder="1" applyAlignment="1" applyProtection="1">
      <alignment horizontal="right" vertical="top"/>
    </xf>
    <xf numFmtId="3" fontId="5" fillId="2" borderId="8" xfId="0" applyNumberFormat="1" applyFont="1" applyFill="1" applyBorder="1" applyAlignment="1" applyProtection="1">
      <alignment horizontal="right" vertical="top"/>
    </xf>
    <xf numFmtId="3" fontId="5" fillId="2" borderId="5" xfId="0" applyNumberFormat="1" applyFont="1" applyFill="1" applyBorder="1" applyAlignment="1" applyProtection="1">
      <alignment horizontal="right" vertical="top"/>
    </xf>
    <xf numFmtId="3" fontId="5" fillId="2" borderId="6" xfId="0" applyNumberFormat="1" applyFont="1" applyFill="1" applyBorder="1" applyAlignment="1" applyProtection="1">
      <alignment horizontal="right" vertical="top"/>
    </xf>
    <xf numFmtId="3" fontId="5" fillId="2" borderId="7" xfId="0" applyNumberFormat="1" applyFont="1" applyFill="1" applyBorder="1" applyAlignment="1" applyProtection="1">
      <alignment horizontal="right" vertical="top"/>
    </xf>
    <xf numFmtId="0" fontId="0" fillId="0" borderId="13" xfId="0" applyBorder="1"/>
    <xf numFmtId="0" fontId="0" fillId="6" borderId="0" xfId="0" applyFill="1"/>
    <xf numFmtId="8" fontId="0" fillId="0" borderId="0" xfId="0" applyNumberFormat="1"/>
    <xf numFmtId="1" fontId="5" fillId="2" borderId="10" xfId="0" applyNumberFormat="1" applyFont="1" applyFill="1" applyBorder="1" applyAlignment="1" applyProtection="1">
      <alignment horizontal="right" vertical="top"/>
    </xf>
    <xf numFmtId="1" fontId="5" fillId="3" borderId="2" xfId="0" applyNumberFormat="1" applyFont="1" applyFill="1" applyBorder="1" applyAlignment="1" applyProtection="1">
      <alignment horizontal="right" vertical="top"/>
    </xf>
    <xf numFmtId="1" fontId="5" fillId="2" borderId="2" xfId="0" applyNumberFormat="1" applyFont="1" applyFill="1" applyBorder="1" applyAlignment="1" applyProtection="1">
      <alignment horizontal="right" vertical="top"/>
    </xf>
    <xf numFmtId="1" fontId="5" fillId="2" borderId="3" xfId="0" applyNumberFormat="1" applyFont="1" applyFill="1" applyBorder="1" applyAlignment="1" applyProtection="1">
      <alignment horizontal="right" vertical="top"/>
    </xf>
    <xf numFmtId="3" fontId="0" fillId="5" borderId="9" xfId="0" applyNumberFormat="1" applyFill="1" applyBorder="1"/>
    <xf numFmtId="0" fontId="4" fillId="4" borderId="1" xfId="0" quotePrefix="1" applyFont="1" applyFill="1" applyBorder="1" applyAlignment="1">
      <alignment vertical="center" wrapText="1"/>
    </xf>
    <xf numFmtId="10" fontId="0" fillId="0" borderId="1" xfId="0" applyNumberFormat="1" applyBorder="1" applyAlignment="1">
      <alignment horizontal="center" vertical="center"/>
    </xf>
    <xf numFmtId="164" fontId="0" fillId="0" borderId="13" xfId="0" applyNumberFormat="1" applyBorder="1"/>
    <xf numFmtId="0" fontId="0" fillId="0" borderId="13" xfId="0" applyBorder="1" applyAlignment="1">
      <alignment wrapText="1"/>
    </xf>
    <xf numFmtId="0" fontId="0" fillId="0" borderId="13" xfId="0" applyBorder="1" applyAlignment="1">
      <alignment horizontal="center"/>
    </xf>
    <xf numFmtId="0" fontId="0" fillId="7" borderId="9" xfId="0" applyFill="1" applyBorder="1"/>
    <xf numFmtId="0" fontId="0" fillId="7" borderId="5" xfId="0" applyFill="1" applyBorder="1"/>
    <xf numFmtId="0" fontId="0" fillId="7" borderId="6" xfId="0" applyFill="1" applyBorder="1"/>
    <xf numFmtId="3" fontId="0" fillId="0" borderId="13" xfId="0" applyNumberFormat="1" applyFill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1" applyNumberFormat="1" applyFont="1" applyAlignment="1">
      <alignment horizontal="center"/>
    </xf>
    <xf numFmtId="0" fontId="0" fillId="0" borderId="13" xfId="0" applyFill="1" applyBorder="1" applyAlignment="1">
      <alignment horizontal="center"/>
    </xf>
    <xf numFmtId="3" fontId="0" fillId="0" borderId="0" xfId="0" applyNumberFormat="1" applyBorder="1"/>
    <xf numFmtId="164" fontId="0" fillId="0" borderId="0" xfId="0" applyNumberFormat="1" applyBorder="1"/>
    <xf numFmtId="0" fontId="0" fillId="0" borderId="0" xfId="0" applyFill="1" applyBorder="1"/>
    <xf numFmtId="0" fontId="4" fillId="0" borderId="0" xfId="0" quotePrefix="1" applyFont="1" applyFill="1" applyBorder="1" applyAlignment="1">
      <alignment horizontal="center" vertical="center" wrapText="1"/>
    </xf>
    <xf numFmtId="0" fontId="4" fillId="0" borderId="0" xfId="0" quotePrefix="1" applyFont="1" applyFill="1" applyBorder="1" applyAlignment="1">
      <alignment vertical="center" wrapText="1"/>
    </xf>
    <xf numFmtId="10" fontId="0" fillId="0" borderId="0" xfId="0" applyNumberFormat="1" applyFill="1" applyBorder="1" applyAlignment="1">
      <alignment horizontal="center" vertical="center"/>
    </xf>
    <xf numFmtId="3" fontId="5" fillId="0" borderId="0" xfId="0" applyNumberFormat="1" applyFont="1" applyFill="1" applyBorder="1" applyAlignment="1" applyProtection="1">
      <alignment horizontal="right" vertical="center"/>
    </xf>
    <xf numFmtId="3" fontId="5" fillId="3" borderId="4" xfId="0" applyNumberFormat="1" applyFont="1" applyFill="1" applyBorder="1" applyAlignment="1" applyProtection="1">
      <alignment horizontal="right" vertical="top"/>
    </xf>
    <xf numFmtId="3" fontId="5" fillId="3" borderId="14" xfId="0" applyNumberFormat="1" applyFont="1" applyFill="1" applyBorder="1" applyAlignment="1" applyProtection="1">
      <alignment horizontal="right" vertical="top"/>
    </xf>
    <xf numFmtId="3" fontId="0" fillId="0" borderId="8" xfId="0" applyNumberFormat="1" applyBorder="1"/>
    <xf numFmtId="3" fontId="0" fillId="0" borderId="15" xfId="0" applyNumberFormat="1" applyBorder="1"/>
    <xf numFmtId="3" fontId="0" fillId="0" borderId="16" xfId="0" applyNumberFormat="1" applyBorder="1"/>
    <xf numFmtId="3" fontId="0" fillId="0" borderId="7" xfId="0" applyNumberFormat="1" applyBorder="1"/>
    <xf numFmtId="3" fontId="0" fillId="0" borderId="17" xfId="0" applyNumberFormat="1" applyBorder="1"/>
    <xf numFmtId="3" fontId="0" fillId="0" borderId="18" xfId="0" applyNumberFormat="1" applyBorder="1"/>
    <xf numFmtId="0" fontId="4" fillId="4" borderId="5" xfId="0" quotePrefix="1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3"/>
  <sheetViews>
    <sheetView showGridLines="0" tabSelected="1" topLeftCell="A4" workbookViewId="0">
      <selection activeCell="B40" sqref="B40"/>
    </sheetView>
  </sheetViews>
  <sheetFormatPr baseColWidth="10" defaultRowHeight="15" x14ac:dyDescent="0.25"/>
  <cols>
    <col min="3" max="3" width="14.7109375" customWidth="1"/>
    <col min="14" max="27" width="11.42578125" style="1"/>
    <col min="30" max="30" width="16.5703125" customWidth="1"/>
    <col min="31" max="31" width="16.5703125" style="1" customWidth="1"/>
  </cols>
  <sheetData>
    <row r="1" spans="1:34" x14ac:dyDescent="0.25">
      <c r="A1" s="2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AB1" s="1"/>
    </row>
    <row r="2" spans="1:34" ht="15.75" thickBot="1" x14ac:dyDescent="0.3">
      <c r="A2" s="2" t="s">
        <v>17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AB2" s="1"/>
    </row>
    <row r="3" spans="1:34" x14ac:dyDescent="0.25">
      <c r="A3" s="3"/>
      <c r="B3" s="3"/>
      <c r="C3" s="3"/>
      <c r="D3" s="3"/>
      <c r="E3" s="3"/>
      <c r="F3" s="3"/>
      <c r="G3" s="3"/>
      <c r="H3" s="3"/>
      <c r="I3" s="3">
        <v>15</v>
      </c>
      <c r="J3" s="3">
        <v>16</v>
      </c>
      <c r="K3" s="3">
        <v>17</v>
      </c>
      <c r="L3" s="3">
        <v>18</v>
      </c>
      <c r="M3" s="3">
        <v>19</v>
      </c>
      <c r="N3" s="3">
        <v>20</v>
      </c>
      <c r="O3" s="3">
        <v>21</v>
      </c>
      <c r="P3" s="3">
        <v>22</v>
      </c>
      <c r="Q3" s="3">
        <v>23</v>
      </c>
      <c r="R3" s="3">
        <v>24</v>
      </c>
      <c r="S3" s="3">
        <v>25</v>
      </c>
      <c r="T3" s="3">
        <v>26</v>
      </c>
      <c r="U3" s="3">
        <v>27</v>
      </c>
      <c r="V3" s="3">
        <v>28</v>
      </c>
      <c r="W3" s="3">
        <v>29</v>
      </c>
      <c r="X3" s="3">
        <v>30</v>
      </c>
      <c r="Z3" s="15" t="s">
        <v>0</v>
      </c>
      <c r="AA3" s="15"/>
      <c r="AB3" s="5">
        <v>2250000</v>
      </c>
      <c r="AC3" s="35"/>
    </row>
    <row r="4" spans="1:34" ht="15" customHeight="1" x14ac:dyDescent="0.25">
      <c r="A4" s="52" t="s">
        <v>1</v>
      </c>
      <c r="B4" s="53" t="s">
        <v>2</v>
      </c>
      <c r="C4" s="50" t="s">
        <v>13</v>
      </c>
      <c r="D4" s="50" t="s">
        <v>11</v>
      </c>
      <c r="E4" s="50" t="s">
        <v>12</v>
      </c>
      <c r="F4" s="50" t="s">
        <v>3</v>
      </c>
      <c r="G4" s="50" t="s">
        <v>9</v>
      </c>
      <c r="H4" s="50" t="s">
        <v>10</v>
      </c>
      <c r="I4" s="50" t="s">
        <v>20</v>
      </c>
      <c r="J4" s="50" t="s">
        <v>21</v>
      </c>
      <c r="K4" s="50" t="s">
        <v>22</v>
      </c>
      <c r="L4" s="50" t="s">
        <v>23</v>
      </c>
      <c r="M4" s="50" t="s">
        <v>24</v>
      </c>
      <c r="N4" s="50" t="s">
        <v>25</v>
      </c>
      <c r="O4" s="50" t="s">
        <v>26</v>
      </c>
      <c r="P4" s="50" t="s">
        <v>27</v>
      </c>
      <c r="Q4" s="50" t="s">
        <v>28</v>
      </c>
      <c r="R4" s="50" t="s">
        <v>29</v>
      </c>
      <c r="S4" s="50" t="s">
        <v>30</v>
      </c>
      <c r="T4" s="50" t="s">
        <v>31</v>
      </c>
      <c r="U4" s="50" t="s">
        <v>32</v>
      </c>
      <c r="V4" s="50" t="s">
        <v>33</v>
      </c>
      <c r="W4" s="50" t="s">
        <v>34</v>
      </c>
      <c r="X4" s="50" t="s">
        <v>35</v>
      </c>
      <c r="Z4" s="15" t="s">
        <v>4</v>
      </c>
      <c r="AA4" s="15"/>
      <c r="AB4" s="25">
        <v>1.6861824854210141</v>
      </c>
      <c r="AC4" s="36"/>
    </row>
    <row r="5" spans="1:34" ht="30.75" thickBot="1" x14ac:dyDescent="0.3">
      <c r="A5" s="51"/>
      <c r="B5" s="54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Z5" s="26" t="s">
        <v>5</v>
      </c>
      <c r="AA5" s="27" t="s">
        <v>6</v>
      </c>
      <c r="AB5" s="1"/>
      <c r="AC5" s="1"/>
      <c r="AD5" s="26" t="s">
        <v>14</v>
      </c>
      <c r="AE5" s="26" t="s">
        <v>19</v>
      </c>
      <c r="AF5" s="27" t="s">
        <v>15</v>
      </c>
      <c r="AG5" s="27" t="s">
        <v>16</v>
      </c>
      <c r="AH5" s="34" t="s">
        <v>18</v>
      </c>
    </row>
    <row r="6" spans="1:34" ht="15.75" thickBot="1" x14ac:dyDescent="0.3">
      <c r="A6" s="55">
        <v>0</v>
      </c>
      <c r="B6" s="56"/>
      <c r="C6" s="22">
        <v>-2300000</v>
      </c>
      <c r="D6" s="16"/>
      <c r="E6" s="16"/>
      <c r="F6" s="10">
        <v>-2300000</v>
      </c>
      <c r="G6" s="10"/>
      <c r="H6" s="10"/>
      <c r="I6" s="42">
        <v>-2300000</v>
      </c>
      <c r="J6" s="43">
        <v>-2300000</v>
      </c>
      <c r="K6" s="43">
        <v>-2300000</v>
      </c>
      <c r="L6" s="43">
        <v>-2300000</v>
      </c>
      <c r="M6" s="43">
        <v>-2300000</v>
      </c>
      <c r="N6" s="43">
        <v>-2300000</v>
      </c>
      <c r="O6" s="43">
        <v>-2300000</v>
      </c>
      <c r="P6" s="43">
        <v>-2300000</v>
      </c>
      <c r="Q6" s="43">
        <v>-2300000</v>
      </c>
      <c r="R6" s="43">
        <v>-2300000</v>
      </c>
      <c r="S6" s="43">
        <v>-2300000</v>
      </c>
      <c r="T6" s="43">
        <v>-2300000</v>
      </c>
      <c r="U6" s="43">
        <v>-2300000</v>
      </c>
      <c r="V6" s="43">
        <v>-2300000</v>
      </c>
      <c r="W6" s="43">
        <v>-2300000</v>
      </c>
      <c r="X6" s="43">
        <v>-2300000</v>
      </c>
      <c r="Z6" s="27">
        <v>15</v>
      </c>
      <c r="AA6" s="4">
        <v>2715599.259789627</v>
      </c>
      <c r="AB6" s="1"/>
      <c r="AC6" s="1"/>
      <c r="AD6" s="31">
        <v>15</v>
      </c>
      <c r="AE6" s="24">
        <f>+I39</f>
        <v>0.10591429857763068</v>
      </c>
      <c r="AF6" s="5">
        <f ca="1">NPV(AE6,OFFSET($G$7,,,AD6,1))</f>
        <v>1700148.7281504208</v>
      </c>
      <c r="AG6" s="5">
        <f>AA6*(1+AE6)^-AD6</f>
        <v>599851.27184957953</v>
      </c>
      <c r="AH6" s="5">
        <f ca="1">SUM(AF6:AG6)</f>
        <v>2300000.0000000005</v>
      </c>
    </row>
    <row r="7" spans="1:34" ht="15.75" thickBot="1" x14ac:dyDescent="0.3">
      <c r="A7" s="6">
        <v>1</v>
      </c>
      <c r="B7" s="18">
        <v>2012</v>
      </c>
      <c r="C7" s="28"/>
      <c r="D7" s="7">
        <v>202500</v>
      </c>
      <c r="E7" s="7">
        <v>0</v>
      </c>
      <c r="F7" s="7">
        <f>SUM(D7:E7)</f>
        <v>202500</v>
      </c>
      <c r="G7" s="7">
        <f>SUM(D7)</f>
        <v>202500</v>
      </c>
      <c r="H7" s="7">
        <f>SUM(E7)</f>
        <v>0</v>
      </c>
      <c r="I7" s="44">
        <f>IF($A7&lt;=I$3,$G7,0)+IF($A7=I$3,$H7,0)</f>
        <v>202500</v>
      </c>
      <c r="J7" s="45">
        <f>IF($A7&lt;=J$3,$G7,0)+IF($A7=J$3,$H7,0)</f>
        <v>202500</v>
      </c>
      <c r="K7" s="45">
        <f t="shared" ref="K7:X22" si="0">IF($A7&lt;=K$3,$G7,0)+IF($A7=K$3,$H7,0)</f>
        <v>202500</v>
      </c>
      <c r="L7" s="45">
        <f t="shared" si="0"/>
        <v>202500</v>
      </c>
      <c r="M7" s="45">
        <f t="shared" si="0"/>
        <v>202500</v>
      </c>
      <c r="N7" s="45">
        <f t="shared" si="0"/>
        <v>202500</v>
      </c>
      <c r="O7" s="45">
        <f t="shared" si="0"/>
        <v>202500</v>
      </c>
      <c r="P7" s="45">
        <f t="shared" si="0"/>
        <v>202500</v>
      </c>
      <c r="Q7" s="45">
        <f t="shared" si="0"/>
        <v>202500</v>
      </c>
      <c r="R7" s="45">
        <f t="shared" si="0"/>
        <v>202500</v>
      </c>
      <c r="S7" s="45">
        <f t="shared" si="0"/>
        <v>202500</v>
      </c>
      <c r="T7" s="45">
        <f t="shared" si="0"/>
        <v>202500</v>
      </c>
      <c r="U7" s="45">
        <f t="shared" si="0"/>
        <v>202500</v>
      </c>
      <c r="V7" s="45">
        <f t="shared" si="0"/>
        <v>202500</v>
      </c>
      <c r="W7" s="45">
        <f t="shared" si="0"/>
        <v>202500</v>
      </c>
      <c r="X7" s="46">
        <f t="shared" si="0"/>
        <v>202500</v>
      </c>
      <c r="Z7" s="27">
        <v>16</v>
      </c>
      <c r="AA7" s="4">
        <v>2748856.3497746</v>
      </c>
      <c r="AB7" s="1"/>
      <c r="AC7" s="1"/>
      <c r="AD7" s="31">
        <v>16</v>
      </c>
      <c r="AE7" s="24">
        <f>+J39</f>
        <v>0.10631648365043533</v>
      </c>
      <c r="AF7" s="5">
        <f t="shared" ref="AF7:AF14" ca="1" si="1">NPV(AE7,OFFSET($G$7,,,AD7,1))</f>
        <v>1754139.1928065352</v>
      </c>
      <c r="AG7" s="5">
        <f t="shared" ref="AG7:AG14" si="2">AA7*(1+AE7)^-AD7</f>
        <v>545860.80719346402</v>
      </c>
      <c r="AH7" s="5">
        <f t="shared" ref="AH7:AH21" ca="1" si="3">SUM(AF7:AG7)</f>
        <v>2299999.9999999991</v>
      </c>
    </row>
    <row r="8" spans="1:34" ht="15.75" thickBot="1" x14ac:dyDescent="0.3">
      <c r="A8" s="8">
        <v>2</v>
      </c>
      <c r="B8" s="19">
        <v>2013</v>
      </c>
      <c r="C8" s="29"/>
      <c r="D8" s="9">
        <f>D7*1.0248</f>
        <v>207522</v>
      </c>
      <c r="E8" s="9">
        <v>0</v>
      </c>
      <c r="F8" s="9">
        <f t="shared" ref="F8:F28" si="4">SUM(D8:E8)</f>
        <v>207522</v>
      </c>
      <c r="G8" s="9">
        <f t="shared" ref="G8:G36" si="5">SUM(D8)</f>
        <v>207522</v>
      </c>
      <c r="H8" s="9">
        <f t="shared" ref="H8:H14" si="6">SUM(E8)</f>
        <v>0</v>
      </c>
      <c r="I8" s="44">
        <f t="shared" ref="I8:Q36" si="7">IF($A8&lt;=I$3,$G8,0)+IF($A8=I$3,$H8,0)</f>
        <v>207522</v>
      </c>
      <c r="J8" s="45">
        <f t="shared" si="7"/>
        <v>207522</v>
      </c>
      <c r="K8" s="45">
        <f t="shared" si="7"/>
        <v>207522</v>
      </c>
      <c r="L8" s="45">
        <f t="shared" si="7"/>
        <v>207522</v>
      </c>
      <c r="M8" s="45">
        <f t="shared" si="7"/>
        <v>207522</v>
      </c>
      <c r="N8" s="45">
        <f t="shared" si="7"/>
        <v>207522</v>
      </c>
      <c r="O8" s="45">
        <f t="shared" si="7"/>
        <v>207522</v>
      </c>
      <c r="P8" s="45">
        <f t="shared" si="7"/>
        <v>207522</v>
      </c>
      <c r="Q8" s="45">
        <f t="shared" si="7"/>
        <v>207522</v>
      </c>
      <c r="R8" s="45">
        <f t="shared" si="0"/>
        <v>207522</v>
      </c>
      <c r="S8" s="45">
        <f t="shared" si="0"/>
        <v>207522</v>
      </c>
      <c r="T8" s="45">
        <f t="shared" si="0"/>
        <v>207522</v>
      </c>
      <c r="U8" s="45">
        <f t="shared" si="0"/>
        <v>207522</v>
      </c>
      <c r="V8" s="45">
        <f t="shared" si="0"/>
        <v>207522</v>
      </c>
      <c r="W8" s="45">
        <f t="shared" si="0"/>
        <v>207522</v>
      </c>
      <c r="X8" s="46">
        <f t="shared" si="0"/>
        <v>207522</v>
      </c>
      <c r="Z8" s="27">
        <v>17</v>
      </c>
      <c r="AA8" s="4">
        <v>2782113.4397595725</v>
      </c>
      <c r="AB8" s="1"/>
      <c r="AC8" s="1"/>
      <c r="AD8" s="31">
        <v>17</v>
      </c>
      <c r="AE8" s="24">
        <f>+K39</f>
        <v>0.10669260786962198</v>
      </c>
      <c r="AF8" s="5">
        <f t="shared" ca="1" si="1"/>
        <v>1803504.0850049348</v>
      </c>
      <c r="AG8" s="5">
        <f t="shared" si="2"/>
        <v>496495.91499506577</v>
      </c>
      <c r="AH8" s="5">
        <f t="shared" ca="1" si="3"/>
        <v>2300000.0000000005</v>
      </c>
    </row>
    <row r="9" spans="1:34" ht="15.75" thickBot="1" x14ac:dyDescent="0.3">
      <c r="A9" s="11">
        <v>3</v>
      </c>
      <c r="B9" s="20">
        <v>2014</v>
      </c>
      <c r="C9" s="29"/>
      <c r="D9" s="12">
        <f t="shared" ref="D9:D36" si="8">D8*1.0248</f>
        <v>212668.54559999998</v>
      </c>
      <c r="E9" s="12">
        <v>0</v>
      </c>
      <c r="F9" s="12">
        <f t="shared" si="4"/>
        <v>212668.54559999998</v>
      </c>
      <c r="G9" s="12">
        <f t="shared" si="5"/>
        <v>212668.54559999998</v>
      </c>
      <c r="H9" s="12">
        <f t="shared" si="6"/>
        <v>0</v>
      </c>
      <c r="I9" s="44">
        <f t="shared" si="7"/>
        <v>212668.54559999998</v>
      </c>
      <c r="J9" s="45">
        <f t="shared" si="7"/>
        <v>212668.54559999998</v>
      </c>
      <c r="K9" s="45">
        <f t="shared" si="7"/>
        <v>212668.54559999998</v>
      </c>
      <c r="L9" s="45">
        <f t="shared" si="7"/>
        <v>212668.54559999998</v>
      </c>
      <c r="M9" s="45">
        <f t="shared" si="7"/>
        <v>212668.54559999998</v>
      </c>
      <c r="N9" s="45">
        <f t="shared" si="7"/>
        <v>212668.54559999998</v>
      </c>
      <c r="O9" s="45">
        <f t="shared" si="7"/>
        <v>212668.54559999998</v>
      </c>
      <c r="P9" s="45">
        <f t="shared" si="7"/>
        <v>212668.54559999998</v>
      </c>
      <c r="Q9" s="45">
        <f t="shared" si="7"/>
        <v>212668.54559999998</v>
      </c>
      <c r="R9" s="45">
        <f t="shared" si="0"/>
        <v>212668.54559999998</v>
      </c>
      <c r="S9" s="45">
        <f t="shared" si="0"/>
        <v>212668.54559999998</v>
      </c>
      <c r="T9" s="45">
        <f t="shared" si="0"/>
        <v>212668.54559999998</v>
      </c>
      <c r="U9" s="45">
        <f t="shared" si="0"/>
        <v>212668.54559999998</v>
      </c>
      <c r="V9" s="45">
        <f t="shared" si="0"/>
        <v>212668.54559999998</v>
      </c>
      <c r="W9" s="45">
        <f t="shared" si="0"/>
        <v>212668.54559999998</v>
      </c>
      <c r="X9" s="46">
        <f t="shared" si="0"/>
        <v>212668.54559999998</v>
      </c>
      <c r="Z9" s="27">
        <v>18</v>
      </c>
      <c r="AA9" s="4">
        <v>2815370.529744545</v>
      </c>
      <c r="AB9" s="1"/>
      <c r="AC9" s="1"/>
      <c r="AD9" s="31">
        <v>18</v>
      </c>
      <c r="AE9" s="24">
        <f>+L39</f>
        <v>0.10704561689490344</v>
      </c>
      <c r="AF9" s="5">
        <f t="shared" ca="1" si="1"/>
        <v>1848605.5050094912</v>
      </c>
      <c r="AG9" s="5">
        <f t="shared" si="2"/>
        <v>451394.4949905083</v>
      </c>
      <c r="AH9" s="5">
        <f t="shared" ca="1" si="3"/>
        <v>2299999.9999999995</v>
      </c>
    </row>
    <row r="10" spans="1:34" ht="15.75" thickBot="1" x14ac:dyDescent="0.3">
      <c r="A10" s="8">
        <v>4</v>
      </c>
      <c r="B10" s="19">
        <v>2015</v>
      </c>
      <c r="C10" s="29"/>
      <c r="D10" s="9">
        <f t="shared" si="8"/>
        <v>217942.72553087998</v>
      </c>
      <c r="E10" s="9">
        <v>0</v>
      </c>
      <c r="F10" s="9">
        <f t="shared" si="4"/>
        <v>217942.72553087998</v>
      </c>
      <c r="G10" s="9">
        <f t="shared" si="5"/>
        <v>217942.72553087998</v>
      </c>
      <c r="H10" s="9">
        <f t="shared" si="6"/>
        <v>0</v>
      </c>
      <c r="I10" s="44">
        <f t="shared" si="7"/>
        <v>217942.72553087998</v>
      </c>
      <c r="J10" s="45">
        <f t="shared" si="7"/>
        <v>217942.72553087998</v>
      </c>
      <c r="K10" s="45">
        <f t="shared" si="7"/>
        <v>217942.72553087998</v>
      </c>
      <c r="L10" s="45">
        <f t="shared" si="7"/>
        <v>217942.72553087998</v>
      </c>
      <c r="M10" s="45">
        <f t="shared" si="7"/>
        <v>217942.72553087998</v>
      </c>
      <c r="N10" s="45">
        <f t="shared" si="7"/>
        <v>217942.72553087998</v>
      </c>
      <c r="O10" s="45">
        <f t="shared" si="7"/>
        <v>217942.72553087998</v>
      </c>
      <c r="P10" s="45">
        <f t="shared" si="7"/>
        <v>217942.72553087998</v>
      </c>
      <c r="Q10" s="45">
        <f t="shared" si="7"/>
        <v>217942.72553087998</v>
      </c>
      <c r="R10" s="45">
        <f t="shared" si="0"/>
        <v>217942.72553087998</v>
      </c>
      <c r="S10" s="45">
        <f t="shared" si="0"/>
        <v>217942.72553087998</v>
      </c>
      <c r="T10" s="45">
        <f t="shared" si="0"/>
        <v>217942.72553087998</v>
      </c>
      <c r="U10" s="45">
        <f t="shared" si="0"/>
        <v>217942.72553087998</v>
      </c>
      <c r="V10" s="45">
        <f t="shared" si="0"/>
        <v>217942.72553087998</v>
      </c>
      <c r="W10" s="45">
        <f t="shared" si="0"/>
        <v>217942.72553087998</v>
      </c>
      <c r="X10" s="46">
        <f t="shared" si="0"/>
        <v>217942.72553087998</v>
      </c>
      <c r="Z10" s="27">
        <v>19</v>
      </c>
      <c r="AA10" s="4">
        <v>2848627.619729518</v>
      </c>
      <c r="AB10" s="1"/>
      <c r="AC10" s="1"/>
      <c r="AD10" s="31">
        <v>19</v>
      </c>
      <c r="AE10" s="24">
        <f>+M39</f>
        <v>0.10737783346299623</v>
      </c>
      <c r="AF10" s="5">
        <f t="shared" ca="1" si="1"/>
        <v>1889781.7400185436</v>
      </c>
      <c r="AG10" s="5">
        <f t="shared" si="2"/>
        <v>410218.25998146104</v>
      </c>
      <c r="AH10" s="5">
        <f t="shared" ca="1" si="3"/>
        <v>2300000.0000000047</v>
      </c>
    </row>
    <row r="11" spans="1:34" ht="15.75" thickBot="1" x14ac:dyDescent="0.3">
      <c r="A11" s="11">
        <v>5</v>
      </c>
      <c r="B11" s="20">
        <v>2016</v>
      </c>
      <c r="C11" s="29"/>
      <c r="D11" s="12">
        <f t="shared" si="8"/>
        <v>223347.70512404578</v>
      </c>
      <c r="E11" s="12">
        <v>0</v>
      </c>
      <c r="F11" s="12">
        <f t="shared" si="4"/>
        <v>223347.70512404578</v>
      </c>
      <c r="G11" s="12">
        <f t="shared" si="5"/>
        <v>223347.70512404578</v>
      </c>
      <c r="H11" s="12">
        <f t="shared" si="6"/>
        <v>0</v>
      </c>
      <c r="I11" s="44">
        <f t="shared" si="7"/>
        <v>223347.70512404578</v>
      </c>
      <c r="J11" s="45">
        <f t="shared" si="7"/>
        <v>223347.70512404578</v>
      </c>
      <c r="K11" s="45">
        <f t="shared" si="7"/>
        <v>223347.70512404578</v>
      </c>
      <c r="L11" s="45">
        <f t="shared" si="7"/>
        <v>223347.70512404578</v>
      </c>
      <c r="M11" s="45">
        <f t="shared" si="7"/>
        <v>223347.70512404578</v>
      </c>
      <c r="N11" s="45">
        <f t="shared" si="7"/>
        <v>223347.70512404578</v>
      </c>
      <c r="O11" s="45">
        <f t="shared" si="7"/>
        <v>223347.70512404578</v>
      </c>
      <c r="P11" s="45">
        <f t="shared" si="7"/>
        <v>223347.70512404578</v>
      </c>
      <c r="Q11" s="45">
        <f t="shared" si="7"/>
        <v>223347.70512404578</v>
      </c>
      <c r="R11" s="45">
        <f t="shared" si="0"/>
        <v>223347.70512404578</v>
      </c>
      <c r="S11" s="45">
        <f t="shared" si="0"/>
        <v>223347.70512404578</v>
      </c>
      <c r="T11" s="45">
        <f t="shared" si="0"/>
        <v>223347.70512404578</v>
      </c>
      <c r="U11" s="45">
        <f t="shared" si="0"/>
        <v>223347.70512404578</v>
      </c>
      <c r="V11" s="45">
        <f t="shared" si="0"/>
        <v>223347.70512404578</v>
      </c>
      <c r="W11" s="45">
        <f t="shared" si="0"/>
        <v>223347.70512404578</v>
      </c>
      <c r="X11" s="46">
        <f t="shared" si="0"/>
        <v>223347.70512404578</v>
      </c>
      <c r="Z11" s="27">
        <v>20</v>
      </c>
      <c r="AA11" s="4">
        <v>2881884.7097144905</v>
      </c>
      <c r="AB11" s="1"/>
      <c r="AC11" s="1"/>
      <c r="AD11" s="31">
        <v>20</v>
      </c>
      <c r="AE11" s="24">
        <f>+N39</f>
        <v>0.10769112264846181</v>
      </c>
      <c r="AF11" s="5">
        <f t="shared" ca="1" si="1"/>
        <v>1927348.306268068</v>
      </c>
      <c r="AG11" s="5">
        <f t="shared" si="2"/>
        <v>372651.69373193505</v>
      </c>
      <c r="AH11" s="5">
        <f t="shared" ca="1" si="3"/>
        <v>2300000.0000000033</v>
      </c>
    </row>
    <row r="12" spans="1:34" ht="15.75" thickBot="1" x14ac:dyDescent="0.3">
      <c r="A12" s="8">
        <v>6</v>
      </c>
      <c r="B12" s="19">
        <v>2017</v>
      </c>
      <c r="C12" s="29"/>
      <c r="D12" s="9">
        <f t="shared" si="8"/>
        <v>228886.7282111221</v>
      </c>
      <c r="E12" s="9">
        <v>0</v>
      </c>
      <c r="F12" s="9">
        <f t="shared" si="4"/>
        <v>228886.7282111221</v>
      </c>
      <c r="G12" s="9">
        <f t="shared" si="5"/>
        <v>228886.7282111221</v>
      </c>
      <c r="H12" s="9">
        <f t="shared" si="6"/>
        <v>0</v>
      </c>
      <c r="I12" s="44">
        <f t="shared" si="7"/>
        <v>228886.7282111221</v>
      </c>
      <c r="J12" s="45">
        <f t="shared" si="7"/>
        <v>228886.7282111221</v>
      </c>
      <c r="K12" s="45">
        <f t="shared" si="7"/>
        <v>228886.7282111221</v>
      </c>
      <c r="L12" s="45">
        <f t="shared" si="7"/>
        <v>228886.7282111221</v>
      </c>
      <c r="M12" s="45">
        <f t="shared" si="7"/>
        <v>228886.7282111221</v>
      </c>
      <c r="N12" s="45">
        <f t="shared" si="7"/>
        <v>228886.7282111221</v>
      </c>
      <c r="O12" s="45">
        <f t="shared" si="7"/>
        <v>228886.7282111221</v>
      </c>
      <c r="P12" s="45">
        <f t="shared" si="7"/>
        <v>228886.7282111221</v>
      </c>
      <c r="Q12" s="45">
        <f t="shared" si="7"/>
        <v>228886.7282111221</v>
      </c>
      <c r="R12" s="45">
        <f t="shared" si="0"/>
        <v>228886.7282111221</v>
      </c>
      <c r="S12" s="45">
        <f t="shared" si="0"/>
        <v>228886.7282111221</v>
      </c>
      <c r="T12" s="45">
        <f t="shared" si="0"/>
        <v>228886.7282111221</v>
      </c>
      <c r="U12" s="45">
        <f t="shared" si="0"/>
        <v>228886.7282111221</v>
      </c>
      <c r="V12" s="45">
        <f t="shared" si="0"/>
        <v>228886.7282111221</v>
      </c>
      <c r="W12" s="45">
        <f t="shared" si="0"/>
        <v>228886.7282111221</v>
      </c>
      <c r="X12" s="46">
        <f t="shared" si="0"/>
        <v>228886.7282111221</v>
      </c>
      <c r="Z12" s="27">
        <v>21</v>
      </c>
      <c r="AA12" s="4">
        <v>2915141.799699463</v>
      </c>
      <c r="AB12" s="1"/>
      <c r="AC12" s="1"/>
      <c r="AD12" s="31">
        <v>21</v>
      </c>
      <c r="AE12" s="24">
        <f>+O39</f>
        <v>0.10798700919581283</v>
      </c>
      <c r="AF12" s="5">
        <f t="shared" ca="1" si="1"/>
        <v>1961598.9926068916</v>
      </c>
      <c r="AG12" s="5">
        <f t="shared" si="2"/>
        <v>338401.00739310746</v>
      </c>
      <c r="AH12" s="5">
        <f t="shared" ca="1" si="3"/>
        <v>2299999.9999999991</v>
      </c>
    </row>
    <row r="13" spans="1:34" ht="15.75" thickBot="1" x14ac:dyDescent="0.3">
      <c r="A13" s="11">
        <v>7</v>
      </c>
      <c r="B13" s="20">
        <v>2018</v>
      </c>
      <c r="C13" s="29"/>
      <c r="D13" s="12">
        <f t="shared" si="8"/>
        <v>234563.11907075791</v>
      </c>
      <c r="E13" s="12">
        <v>0</v>
      </c>
      <c r="F13" s="12">
        <f t="shared" si="4"/>
        <v>234563.11907075791</v>
      </c>
      <c r="G13" s="12">
        <f t="shared" si="5"/>
        <v>234563.11907075791</v>
      </c>
      <c r="H13" s="12">
        <f t="shared" si="6"/>
        <v>0</v>
      </c>
      <c r="I13" s="44">
        <f t="shared" si="7"/>
        <v>234563.11907075791</v>
      </c>
      <c r="J13" s="45">
        <f t="shared" si="7"/>
        <v>234563.11907075791</v>
      </c>
      <c r="K13" s="45">
        <f t="shared" si="7"/>
        <v>234563.11907075791</v>
      </c>
      <c r="L13" s="45">
        <f t="shared" si="7"/>
        <v>234563.11907075791</v>
      </c>
      <c r="M13" s="45">
        <f t="shared" si="7"/>
        <v>234563.11907075791</v>
      </c>
      <c r="N13" s="45">
        <f t="shared" si="7"/>
        <v>234563.11907075791</v>
      </c>
      <c r="O13" s="45">
        <f t="shared" si="7"/>
        <v>234563.11907075791</v>
      </c>
      <c r="P13" s="45">
        <f t="shared" si="7"/>
        <v>234563.11907075791</v>
      </c>
      <c r="Q13" s="45">
        <f t="shared" si="7"/>
        <v>234563.11907075791</v>
      </c>
      <c r="R13" s="45">
        <f t="shared" si="0"/>
        <v>234563.11907075791</v>
      </c>
      <c r="S13" s="45">
        <f t="shared" si="0"/>
        <v>234563.11907075791</v>
      </c>
      <c r="T13" s="45">
        <f t="shared" si="0"/>
        <v>234563.11907075791</v>
      </c>
      <c r="U13" s="45">
        <f t="shared" si="0"/>
        <v>234563.11907075791</v>
      </c>
      <c r="V13" s="45">
        <f t="shared" si="0"/>
        <v>234563.11907075791</v>
      </c>
      <c r="W13" s="45">
        <f t="shared" si="0"/>
        <v>234563.11907075791</v>
      </c>
      <c r="X13" s="46">
        <f t="shared" si="0"/>
        <v>234563.11907075791</v>
      </c>
      <c r="Z13" s="27">
        <v>22</v>
      </c>
      <c r="AA13" s="4">
        <v>2948398.8896844359</v>
      </c>
      <c r="AB13" s="1"/>
      <c r="AC13" s="1"/>
      <c r="AD13" s="31">
        <v>22</v>
      </c>
      <c r="AE13" s="24">
        <f>+P39</f>
        <v>0.10826676210753616</v>
      </c>
      <c r="AF13" s="5">
        <f t="shared" ca="1" si="1"/>
        <v>1992806.9041572178</v>
      </c>
      <c r="AG13" s="5">
        <f t="shared" si="2"/>
        <v>307193.09584278037</v>
      </c>
      <c r="AH13" s="5">
        <f t="shared" ca="1" si="3"/>
        <v>2299999.9999999981</v>
      </c>
    </row>
    <row r="14" spans="1:34" ht="15.75" thickBot="1" x14ac:dyDescent="0.3">
      <c r="A14" s="8">
        <v>8</v>
      </c>
      <c r="B14" s="19">
        <v>2019</v>
      </c>
      <c r="C14" s="29"/>
      <c r="D14" s="9">
        <f t="shared" si="8"/>
        <v>240380.2844237127</v>
      </c>
      <c r="E14" s="9">
        <v>0</v>
      </c>
      <c r="F14" s="9">
        <f t="shared" si="4"/>
        <v>240380.2844237127</v>
      </c>
      <c r="G14" s="9">
        <f t="shared" si="5"/>
        <v>240380.2844237127</v>
      </c>
      <c r="H14" s="9">
        <f t="shared" si="6"/>
        <v>0</v>
      </c>
      <c r="I14" s="44">
        <f t="shared" si="7"/>
        <v>240380.2844237127</v>
      </c>
      <c r="J14" s="45">
        <f t="shared" si="7"/>
        <v>240380.2844237127</v>
      </c>
      <c r="K14" s="45">
        <f t="shared" si="7"/>
        <v>240380.2844237127</v>
      </c>
      <c r="L14" s="45">
        <f t="shared" si="7"/>
        <v>240380.2844237127</v>
      </c>
      <c r="M14" s="45">
        <f t="shared" si="7"/>
        <v>240380.2844237127</v>
      </c>
      <c r="N14" s="45">
        <f t="shared" si="7"/>
        <v>240380.2844237127</v>
      </c>
      <c r="O14" s="45">
        <f t="shared" si="7"/>
        <v>240380.2844237127</v>
      </c>
      <c r="P14" s="45">
        <f t="shared" si="7"/>
        <v>240380.2844237127</v>
      </c>
      <c r="Q14" s="45">
        <f t="shared" si="7"/>
        <v>240380.2844237127</v>
      </c>
      <c r="R14" s="45">
        <f t="shared" si="0"/>
        <v>240380.2844237127</v>
      </c>
      <c r="S14" s="45">
        <f t="shared" si="0"/>
        <v>240380.2844237127</v>
      </c>
      <c r="T14" s="45">
        <f t="shared" si="0"/>
        <v>240380.2844237127</v>
      </c>
      <c r="U14" s="45">
        <f t="shared" si="0"/>
        <v>240380.2844237127</v>
      </c>
      <c r="V14" s="45">
        <f t="shared" si="0"/>
        <v>240380.2844237127</v>
      </c>
      <c r="W14" s="45">
        <f t="shared" si="0"/>
        <v>240380.2844237127</v>
      </c>
      <c r="X14" s="46">
        <f t="shared" si="0"/>
        <v>240380.2844237127</v>
      </c>
      <c r="Z14" s="27">
        <v>23</v>
      </c>
      <c r="AA14" s="4">
        <v>2981655.9796694084</v>
      </c>
      <c r="AB14" s="1"/>
      <c r="AC14" s="1"/>
      <c r="AD14" s="31">
        <v>23</v>
      </c>
      <c r="AE14" s="24">
        <f>+Q39</f>
        <v>0.10853145641172079</v>
      </c>
      <c r="AF14" s="5">
        <f t="shared" ca="1" si="1"/>
        <v>2021225.5034086963</v>
      </c>
      <c r="AG14" s="5">
        <f t="shared" si="2"/>
        <v>278774.49659130583</v>
      </c>
      <c r="AH14" s="5">
        <f t="shared" ca="1" si="3"/>
        <v>2300000.0000000019</v>
      </c>
    </row>
    <row r="15" spans="1:34" ht="15.75" thickBot="1" x14ac:dyDescent="0.3">
      <c r="A15" s="11">
        <v>9</v>
      </c>
      <c r="B15" s="20">
        <v>2020</v>
      </c>
      <c r="C15" s="29"/>
      <c r="D15" s="12">
        <f t="shared" si="8"/>
        <v>246341.71547742074</v>
      </c>
      <c r="E15" s="12">
        <v>0</v>
      </c>
      <c r="F15" s="12">
        <f t="shared" si="4"/>
        <v>246341.71547742074</v>
      </c>
      <c r="G15" s="12">
        <f t="shared" si="5"/>
        <v>246341.71547742074</v>
      </c>
      <c r="H15" s="12">
        <v>0</v>
      </c>
      <c r="I15" s="44">
        <f t="shared" si="7"/>
        <v>246341.71547742074</v>
      </c>
      <c r="J15" s="45">
        <f t="shared" si="7"/>
        <v>246341.71547742074</v>
      </c>
      <c r="K15" s="45">
        <f t="shared" si="7"/>
        <v>246341.71547742074</v>
      </c>
      <c r="L15" s="45">
        <f t="shared" si="7"/>
        <v>246341.71547742074</v>
      </c>
      <c r="M15" s="45">
        <f t="shared" si="7"/>
        <v>246341.71547742074</v>
      </c>
      <c r="N15" s="45">
        <f t="shared" si="7"/>
        <v>246341.71547742074</v>
      </c>
      <c r="O15" s="45">
        <f t="shared" si="7"/>
        <v>246341.71547742074</v>
      </c>
      <c r="P15" s="45">
        <f t="shared" si="7"/>
        <v>246341.71547742074</v>
      </c>
      <c r="Q15" s="45">
        <f t="shared" si="7"/>
        <v>246341.71547742074</v>
      </c>
      <c r="R15" s="45">
        <f t="shared" si="0"/>
        <v>246341.71547742074</v>
      </c>
      <c r="S15" s="45">
        <f t="shared" si="0"/>
        <v>246341.71547742074</v>
      </c>
      <c r="T15" s="45">
        <f t="shared" si="0"/>
        <v>246341.71547742074</v>
      </c>
      <c r="U15" s="45">
        <f t="shared" si="0"/>
        <v>246341.71547742074</v>
      </c>
      <c r="V15" s="45">
        <f t="shared" si="0"/>
        <v>246341.71547742074</v>
      </c>
      <c r="W15" s="45">
        <f t="shared" si="0"/>
        <v>246341.71547742074</v>
      </c>
      <c r="X15" s="46">
        <f t="shared" si="0"/>
        <v>246341.71547742074</v>
      </c>
      <c r="Z15" s="27">
        <v>24</v>
      </c>
      <c r="AA15" s="4">
        <v>3014913.0696543809</v>
      </c>
      <c r="AB15" s="1"/>
      <c r="AC15" s="1"/>
      <c r="AD15" s="31">
        <v>24</v>
      </c>
      <c r="AE15" s="24">
        <f>+R39</f>
        <v>0.1087820187431312</v>
      </c>
      <c r="AF15" s="5">
        <f t="shared" ref="AF15:AF21" ca="1" si="9">NPV(AE15,OFFSET($G$7,,,AD15,1))</f>
        <v>2047089.6451978958</v>
      </c>
      <c r="AG15" s="5">
        <f>AA15*(1+AE15)^-AD15</f>
        <v>252910.35480210843</v>
      </c>
      <c r="AH15" s="5">
        <f t="shared" ca="1" si="3"/>
        <v>2300000.0000000042</v>
      </c>
    </row>
    <row r="16" spans="1:34" ht="15.75" thickBot="1" x14ac:dyDescent="0.3">
      <c r="A16" s="8">
        <v>10</v>
      </c>
      <c r="B16" s="19">
        <v>2021</v>
      </c>
      <c r="C16" s="29"/>
      <c r="D16" s="9">
        <f t="shared" si="8"/>
        <v>252450.99002126078</v>
      </c>
      <c r="E16" s="9">
        <v>0</v>
      </c>
      <c r="F16" s="9">
        <f t="shared" si="4"/>
        <v>252450.99002126078</v>
      </c>
      <c r="G16" s="9">
        <f t="shared" si="5"/>
        <v>252450.99002126078</v>
      </c>
      <c r="H16" s="9">
        <v>0</v>
      </c>
      <c r="I16" s="44">
        <f t="shared" si="7"/>
        <v>252450.99002126078</v>
      </c>
      <c r="J16" s="45">
        <f t="shared" si="7"/>
        <v>252450.99002126078</v>
      </c>
      <c r="K16" s="45">
        <f t="shared" si="7"/>
        <v>252450.99002126078</v>
      </c>
      <c r="L16" s="45">
        <f t="shared" si="7"/>
        <v>252450.99002126078</v>
      </c>
      <c r="M16" s="45">
        <f t="shared" si="7"/>
        <v>252450.99002126078</v>
      </c>
      <c r="N16" s="45">
        <f t="shared" si="7"/>
        <v>252450.99002126078</v>
      </c>
      <c r="O16" s="45">
        <f t="shared" si="7"/>
        <v>252450.99002126078</v>
      </c>
      <c r="P16" s="45">
        <f t="shared" si="7"/>
        <v>252450.99002126078</v>
      </c>
      <c r="Q16" s="45">
        <f t="shared" si="7"/>
        <v>252450.99002126078</v>
      </c>
      <c r="R16" s="45">
        <f t="shared" si="0"/>
        <v>252450.99002126078</v>
      </c>
      <c r="S16" s="45">
        <f t="shared" si="0"/>
        <v>252450.99002126078</v>
      </c>
      <c r="T16" s="45">
        <f t="shared" si="0"/>
        <v>252450.99002126078</v>
      </c>
      <c r="U16" s="45">
        <f t="shared" si="0"/>
        <v>252450.99002126078</v>
      </c>
      <c r="V16" s="45">
        <f t="shared" si="0"/>
        <v>252450.99002126078</v>
      </c>
      <c r="W16" s="45">
        <f t="shared" si="0"/>
        <v>252450.99002126078</v>
      </c>
      <c r="X16" s="46">
        <f t="shared" si="0"/>
        <v>252450.99002126078</v>
      </c>
      <c r="Z16" s="27">
        <v>25</v>
      </c>
      <c r="AA16" s="4">
        <v>3048170.1596393539</v>
      </c>
      <c r="AB16" s="1"/>
      <c r="AC16" s="1"/>
      <c r="AD16" s="31">
        <v>25</v>
      </c>
      <c r="AE16" s="24">
        <f>+S39</f>
        <v>0.10901926126444006</v>
      </c>
      <c r="AF16" s="5">
        <f t="shared" ca="1" si="9"/>
        <v>2070616.601459258</v>
      </c>
      <c r="AG16" s="5">
        <f t="shared" ref="AG16:AG21" si="10">AA16*(1+AE16)^-AD16</f>
        <v>229383.39854074278</v>
      </c>
      <c r="AH16" s="5">
        <f t="shared" ca="1" si="3"/>
        <v>2300000.0000000009</v>
      </c>
    </row>
    <row r="17" spans="1:34" ht="15.75" thickBot="1" x14ac:dyDescent="0.3">
      <c r="A17" s="11">
        <v>11</v>
      </c>
      <c r="B17" s="20">
        <v>2022</v>
      </c>
      <c r="C17" s="29"/>
      <c r="D17" s="12">
        <f t="shared" si="8"/>
        <v>258711.77457378802</v>
      </c>
      <c r="E17" s="12">
        <v>0</v>
      </c>
      <c r="F17" s="12">
        <f t="shared" si="4"/>
        <v>258711.77457378802</v>
      </c>
      <c r="G17" s="12">
        <f t="shared" si="5"/>
        <v>258711.77457378802</v>
      </c>
      <c r="H17" s="12">
        <v>0</v>
      </c>
      <c r="I17" s="44">
        <f t="shared" si="7"/>
        <v>258711.77457378802</v>
      </c>
      <c r="J17" s="45">
        <f t="shared" si="7"/>
        <v>258711.77457378802</v>
      </c>
      <c r="K17" s="45">
        <f t="shared" si="7"/>
        <v>258711.77457378802</v>
      </c>
      <c r="L17" s="45">
        <f t="shared" si="7"/>
        <v>258711.77457378802</v>
      </c>
      <c r="M17" s="45">
        <f t="shared" si="7"/>
        <v>258711.77457378802</v>
      </c>
      <c r="N17" s="45">
        <f t="shared" si="7"/>
        <v>258711.77457378802</v>
      </c>
      <c r="O17" s="45">
        <f t="shared" si="7"/>
        <v>258711.77457378802</v>
      </c>
      <c r="P17" s="45">
        <f t="shared" si="7"/>
        <v>258711.77457378802</v>
      </c>
      <c r="Q17" s="45">
        <f t="shared" si="7"/>
        <v>258711.77457378802</v>
      </c>
      <c r="R17" s="45">
        <f t="shared" si="0"/>
        <v>258711.77457378802</v>
      </c>
      <c r="S17" s="45">
        <f t="shared" si="0"/>
        <v>258711.77457378802</v>
      </c>
      <c r="T17" s="45">
        <f t="shared" si="0"/>
        <v>258711.77457378802</v>
      </c>
      <c r="U17" s="45">
        <f t="shared" si="0"/>
        <v>258711.77457378802</v>
      </c>
      <c r="V17" s="45">
        <f t="shared" si="0"/>
        <v>258711.77457378802</v>
      </c>
      <c r="W17" s="45">
        <f t="shared" si="0"/>
        <v>258711.77457378802</v>
      </c>
      <c r="X17" s="46">
        <f t="shared" si="0"/>
        <v>258711.77457378802</v>
      </c>
      <c r="Z17" s="27">
        <v>26</v>
      </c>
      <c r="AA17" s="4">
        <v>3081427.2496243264</v>
      </c>
      <c r="AC17" s="1"/>
      <c r="AD17" s="31">
        <v>26</v>
      </c>
      <c r="AE17" s="24">
        <f>+T39</f>
        <v>0.10924390707496401</v>
      </c>
      <c r="AF17" s="5">
        <f t="shared" ca="1" si="9"/>
        <v>2092007.0713555873</v>
      </c>
      <c r="AG17" s="5">
        <f t="shared" si="10"/>
        <v>207992.92864441429</v>
      </c>
      <c r="AH17" s="5">
        <f t="shared" ca="1" si="3"/>
        <v>2300000.0000000019</v>
      </c>
    </row>
    <row r="18" spans="1:34" ht="15.75" thickBot="1" x14ac:dyDescent="0.3">
      <c r="A18" s="8">
        <v>12</v>
      </c>
      <c r="B18" s="19">
        <v>2023</v>
      </c>
      <c r="C18" s="29"/>
      <c r="D18" s="9">
        <f t="shared" si="8"/>
        <v>265127.82658321795</v>
      </c>
      <c r="E18" s="9">
        <v>0</v>
      </c>
      <c r="F18" s="9">
        <f t="shared" si="4"/>
        <v>265127.82658321795</v>
      </c>
      <c r="G18" s="9">
        <f t="shared" si="5"/>
        <v>265127.82658321795</v>
      </c>
      <c r="H18" s="9">
        <v>0</v>
      </c>
      <c r="I18" s="44">
        <f t="shared" si="7"/>
        <v>265127.82658321795</v>
      </c>
      <c r="J18" s="45">
        <f t="shared" si="7"/>
        <v>265127.82658321795</v>
      </c>
      <c r="K18" s="45">
        <f t="shared" si="7"/>
        <v>265127.82658321795</v>
      </c>
      <c r="L18" s="45">
        <f t="shared" si="7"/>
        <v>265127.82658321795</v>
      </c>
      <c r="M18" s="45">
        <f t="shared" si="7"/>
        <v>265127.82658321795</v>
      </c>
      <c r="N18" s="45">
        <f t="shared" si="7"/>
        <v>265127.82658321795</v>
      </c>
      <c r="O18" s="45">
        <f t="shared" si="7"/>
        <v>265127.82658321795</v>
      </c>
      <c r="P18" s="45">
        <f t="shared" si="7"/>
        <v>265127.82658321795</v>
      </c>
      <c r="Q18" s="45">
        <f t="shared" si="7"/>
        <v>265127.82658321795</v>
      </c>
      <c r="R18" s="45">
        <f t="shared" si="0"/>
        <v>265127.82658321795</v>
      </c>
      <c r="S18" s="45">
        <f t="shared" si="0"/>
        <v>265127.82658321795</v>
      </c>
      <c r="T18" s="45">
        <f t="shared" si="0"/>
        <v>265127.82658321795</v>
      </c>
      <c r="U18" s="45">
        <f t="shared" si="0"/>
        <v>265127.82658321795</v>
      </c>
      <c r="V18" s="45">
        <f t="shared" si="0"/>
        <v>265127.82658321795</v>
      </c>
      <c r="W18" s="45">
        <f t="shared" si="0"/>
        <v>265127.82658321795</v>
      </c>
      <c r="X18" s="46">
        <f t="shared" si="0"/>
        <v>265127.82658321795</v>
      </c>
      <c r="Z18" s="27">
        <v>27</v>
      </c>
      <c r="AA18" s="4">
        <v>3114684.3396093091</v>
      </c>
      <c r="AC18" s="1"/>
      <c r="AD18" s="31">
        <v>27</v>
      </c>
      <c r="AE18" s="24">
        <f>+U39</f>
        <v>0.10945660933298429</v>
      </c>
      <c r="AF18" s="5">
        <f t="shared" ca="1" si="9"/>
        <v>2111446.1723609725</v>
      </c>
      <c r="AG18" s="5">
        <f t="shared" si="10"/>
        <v>188553.82763903393</v>
      </c>
      <c r="AH18" s="5">
        <f t="shared" ca="1" si="3"/>
        <v>2300000.0000000065</v>
      </c>
    </row>
    <row r="19" spans="1:34" ht="15.75" thickBot="1" x14ac:dyDescent="0.3">
      <c r="A19" s="11">
        <v>13</v>
      </c>
      <c r="B19" s="20">
        <v>2024</v>
      </c>
      <c r="C19" s="29"/>
      <c r="D19" s="12">
        <f t="shared" si="8"/>
        <v>271702.99668248172</v>
      </c>
      <c r="E19" s="12">
        <v>0</v>
      </c>
      <c r="F19" s="12">
        <f t="shared" si="4"/>
        <v>271702.99668248172</v>
      </c>
      <c r="G19" s="12">
        <f t="shared" si="5"/>
        <v>271702.99668248172</v>
      </c>
      <c r="H19" s="12">
        <v>0</v>
      </c>
      <c r="I19" s="44">
        <f t="shared" si="7"/>
        <v>271702.99668248172</v>
      </c>
      <c r="J19" s="45">
        <f t="shared" si="7"/>
        <v>271702.99668248172</v>
      </c>
      <c r="K19" s="45">
        <f t="shared" si="7"/>
        <v>271702.99668248172</v>
      </c>
      <c r="L19" s="45">
        <f t="shared" si="7"/>
        <v>271702.99668248172</v>
      </c>
      <c r="M19" s="45">
        <f t="shared" si="7"/>
        <v>271702.99668248172</v>
      </c>
      <c r="N19" s="45">
        <f t="shared" si="7"/>
        <v>271702.99668248172</v>
      </c>
      <c r="O19" s="45">
        <f t="shared" si="7"/>
        <v>271702.99668248172</v>
      </c>
      <c r="P19" s="45">
        <f t="shared" si="7"/>
        <v>271702.99668248172</v>
      </c>
      <c r="Q19" s="45">
        <f t="shared" si="7"/>
        <v>271702.99668248172</v>
      </c>
      <c r="R19" s="45">
        <f t="shared" si="0"/>
        <v>271702.99668248172</v>
      </c>
      <c r="S19" s="45">
        <f t="shared" si="0"/>
        <v>271702.99668248172</v>
      </c>
      <c r="T19" s="45">
        <f t="shared" si="0"/>
        <v>271702.99668248172</v>
      </c>
      <c r="U19" s="45">
        <f t="shared" si="0"/>
        <v>271702.99668248172</v>
      </c>
      <c r="V19" s="45">
        <f t="shared" si="0"/>
        <v>271702.99668248172</v>
      </c>
      <c r="W19" s="45">
        <f t="shared" si="0"/>
        <v>271702.99668248172</v>
      </c>
      <c r="X19" s="46">
        <f t="shared" si="0"/>
        <v>271702.99668248172</v>
      </c>
      <c r="Z19" s="27">
        <v>28</v>
      </c>
      <c r="AA19" s="4">
        <v>3147941.4295942816</v>
      </c>
      <c r="AC19" s="1"/>
      <c r="AD19" s="31">
        <v>28</v>
      </c>
      <c r="AE19" s="24">
        <f>+V39</f>
        <v>0.10965796569088182</v>
      </c>
      <c r="AF19" s="5">
        <f t="shared" ca="1" si="9"/>
        <v>2129104.4080315079</v>
      </c>
      <c r="AG19" s="5">
        <f t="shared" si="10"/>
        <v>170895.59196850579</v>
      </c>
      <c r="AH19" s="5">
        <f t="shared" ca="1" si="3"/>
        <v>2300000.0000000135</v>
      </c>
    </row>
    <row r="20" spans="1:34" ht="15.75" thickBot="1" x14ac:dyDescent="0.3">
      <c r="A20" s="8">
        <v>14</v>
      </c>
      <c r="B20" s="19">
        <v>2025</v>
      </c>
      <c r="C20" s="29"/>
      <c r="D20" s="9">
        <f t="shared" si="8"/>
        <v>278441.23100020725</v>
      </c>
      <c r="E20" s="9">
        <v>0</v>
      </c>
      <c r="F20" s="9">
        <f t="shared" si="4"/>
        <v>278441.23100020725</v>
      </c>
      <c r="G20" s="9">
        <f t="shared" si="5"/>
        <v>278441.23100020725</v>
      </c>
      <c r="H20" s="9">
        <v>0</v>
      </c>
      <c r="I20" s="44">
        <f t="shared" si="7"/>
        <v>278441.23100020725</v>
      </c>
      <c r="J20" s="45">
        <f t="shared" si="7"/>
        <v>278441.23100020725</v>
      </c>
      <c r="K20" s="45">
        <f t="shared" si="7"/>
        <v>278441.23100020725</v>
      </c>
      <c r="L20" s="45">
        <f t="shared" si="7"/>
        <v>278441.23100020725</v>
      </c>
      <c r="M20" s="45">
        <f t="shared" si="7"/>
        <v>278441.23100020725</v>
      </c>
      <c r="N20" s="45">
        <f t="shared" si="7"/>
        <v>278441.23100020725</v>
      </c>
      <c r="O20" s="45">
        <f t="shared" si="7"/>
        <v>278441.23100020725</v>
      </c>
      <c r="P20" s="45">
        <f t="shared" si="7"/>
        <v>278441.23100020725</v>
      </c>
      <c r="Q20" s="45">
        <f t="shared" si="7"/>
        <v>278441.23100020725</v>
      </c>
      <c r="R20" s="45">
        <f t="shared" si="0"/>
        <v>278441.23100020725</v>
      </c>
      <c r="S20" s="45">
        <f t="shared" si="0"/>
        <v>278441.23100020725</v>
      </c>
      <c r="T20" s="45">
        <f t="shared" si="0"/>
        <v>278441.23100020725</v>
      </c>
      <c r="U20" s="45">
        <f t="shared" si="0"/>
        <v>278441.23100020725</v>
      </c>
      <c r="V20" s="45">
        <f t="shared" si="0"/>
        <v>278441.23100020725</v>
      </c>
      <c r="W20" s="45">
        <f t="shared" si="0"/>
        <v>278441.23100020725</v>
      </c>
      <c r="X20" s="46">
        <f t="shared" si="0"/>
        <v>278441.23100020725</v>
      </c>
      <c r="Z20" s="27">
        <v>29</v>
      </c>
      <c r="AA20" s="4">
        <v>3181198.5195792541</v>
      </c>
      <c r="AC20" s="1"/>
      <c r="AD20" s="31">
        <v>29</v>
      </c>
      <c r="AE20" s="24">
        <f>+W39</f>
        <v>0.10984852920833221</v>
      </c>
      <c r="AF20" s="5">
        <f t="shared" ca="1" si="9"/>
        <v>2145138.6085150484</v>
      </c>
      <c r="AG20" s="5">
        <f t="shared" si="10"/>
        <v>154861.39148496164</v>
      </c>
      <c r="AH20" s="5">
        <f t="shared" ca="1" si="3"/>
        <v>2300000.0000000102</v>
      </c>
    </row>
    <row r="21" spans="1:34" ht="15.75" thickBot="1" x14ac:dyDescent="0.3">
      <c r="A21" s="11">
        <v>15</v>
      </c>
      <c r="B21" s="20">
        <v>2026</v>
      </c>
      <c r="C21" s="29"/>
      <c r="D21" s="12">
        <f t="shared" si="8"/>
        <v>285346.57352901238</v>
      </c>
      <c r="E21" s="12">
        <v>0</v>
      </c>
      <c r="F21" s="12">
        <f t="shared" si="4"/>
        <v>285346.57352901238</v>
      </c>
      <c r="G21" s="12">
        <f t="shared" si="5"/>
        <v>285346.57352901238</v>
      </c>
      <c r="H21" s="12">
        <f>+AA6</f>
        <v>2715599.259789627</v>
      </c>
      <c r="I21" s="44">
        <f t="shared" si="7"/>
        <v>3000945.8333186395</v>
      </c>
      <c r="J21" s="45">
        <f t="shared" si="7"/>
        <v>285346.57352901238</v>
      </c>
      <c r="K21" s="45">
        <f t="shared" si="7"/>
        <v>285346.57352901238</v>
      </c>
      <c r="L21" s="45">
        <f t="shared" si="7"/>
        <v>285346.57352901238</v>
      </c>
      <c r="M21" s="45">
        <f t="shared" si="7"/>
        <v>285346.57352901238</v>
      </c>
      <c r="N21" s="45">
        <f t="shared" si="7"/>
        <v>285346.57352901238</v>
      </c>
      <c r="O21" s="45">
        <f t="shared" si="7"/>
        <v>285346.57352901238</v>
      </c>
      <c r="P21" s="45">
        <f t="shared" si="7"/>
        <v>285346.57352901238</v>
      </c>
      <c r="Q21" s="45">
        <f t="shared" si="7"/>
        <v>285346.57352901238</v>
      </c>
      <c r="R21" s="45">
        <f t="shared" si="0"/>
        <v>285346.57352901238</v>
      </c>
      <c r="S21" s="45">
        <f t="shared" si="0"/>
        <v>285346.57352901238</v>
      </c>
      <c r="T21" s="45">
        <f t="shared" si="0"/>
        <v>285346.57352901238</v>
      </c>
      <c r="U21" s="45">
        <f t="shared" si="0"/>
        <v>285346.57352901238</v>
      </c>
      <c r="V21" s="45">
        <f t="shared" si="0"/>
        <v>285346.57352901238</v>
      </c>
      <c r="W21" s="45">
        <f t="shared" si="0"/>
        <v>285346.57352901238</v>
      </c>
      <c r="X21" s="46">
        <f t="shared" si="0"/>
        <v>285346.57352901238</v>
      </c>
      <c r="Z21" s="27">
        <v>30</v>
      </c>
      <c r="AA21" s="4">
        <v>3214455.6095642271</v>
      </c>
      <c r="AC21" s="1"/>
      <c r="AD21" s="31">
        <v>30</v>
      </c>
      <c r="AE21" s="24">
        <f>+X39</f>
        <v>0.11002881660339869</v>
      </c>
      <c r="AF21" s="5">
        <f t="shared" ca="1" si="9"/>
        <v>2159692.8402797212</v>
      </c>
      <c r="AG21" s="5">
        <f t="shared" si="10"/>
        <v>140307.1597203</v>
      </c>
      <c r="AH21" s="5">
        <f t="shared" ca="1" si="3"/>
        <v>2300000.0000000214</v>
      </c>
    </row>
    <row r="22" spans="1:34" x14ac:dyDescent="0.25">
      <c r="A22" s="8">
        <v>16</v>
      </c>
      <c r="B22" s="19">
        <v>2027</v>
      </c>
      <c r="C22" s="29"/>
      <c r="D22" s="9">
        <f t="shared" si="8"/>
        <v>292423.16855253186</v>
      </c>
      <c r="E22" s="9">
        <v>0</v>
      </c>
      <c r="F22" s="9">
        <f t="shared" si="4"/>
        <v>292423.16855253186</v>
      </c>
      <c r="G22" s="9">
        <f t="shared" si="5"/>
        <v>292423.16855253186</v>
      </c>
      <c r="H22" s="9">
        <f t="shared" ref="H22:H36" si="11">+AA7</f>
        <v>2748856.3497746</v>
      </c>
      <c r="I22" s="44">
        <f t="shared" si="7"/>
        <v>0</v>
      </c>
      <c r="J22" s="45">
        <f t="shared" si="7"/>
        <v>3041279.5183271319</v>
      </c>
      <c r="K22" s="45">
        <f t="shared" si="7"/>
        <v>292423.16855253186</v>
      </c>
      <c r="L22" s="45">
        <f t="shared" si="7"/>
        <v>292423.16855253186</v>
      </c>
      <c r="M22" s="45">
        <f t="shared" si="7"/>
        <v>292423.16855253186</v>
      </c>
      <c r="N22" s="45">
        <f t="shared" si="7"/>
        <v>292423.16855253186</v>
      </c>
      <c r="O22" s="45">
        <f t="shared" si="7"/>
        <v>292423.16855253186</v>
      </c>
      <c r="P22" s="45">
        <f t="shared" si="7"/>
        <v>292423.16855253186</v>
      </c>
      <c r="Q22" s="45">
        <f t="shared" si="7"/>
        <v>292423.16855253186</v>
      </c>
      <c r="R22" s="45">
        <f t="shared" si="0"/>
        <v>292423.16855253186</v>
      </c>
      <c r="S22" s="45">
        <f t="shared" si="0"/>
        <v>292423.16855253186</v>
      </c>
      <c r="T22" s="45">
        <f t="shared" si="0"/>
        <v>292423.16855253186</v>
      </c>
      <c r="U22" s="45">
        <f t="shared" si="0"/>
        <v>292423.16855253186</v>
      </c>
      <c r="V22" s="45">
        <f t="shared" si="0"/>
        <v>292423.16855253186</v>
      </c>
      <c r="W22" s="45">
        <f t="shared" si="0"/>
        <v>292423.16855253186</v>
      </c>
      <c r="X22" s="46">
        <f t="shared" si="0"/>
        <v>292423.16855253186</v>
      </c>
    </row>
    <row r="23" spans="1:34" x14ac:dyDescent="0.25">
      <c r="A23" s="11">
        <v>17</v>
      </c>
      <c r="B23" s="20">
        <v>2028</v>
      </c>
      <c r="C23" s="29"/>
      <c r="D23" s="12">
        <f t="shared" si="8"/>
        <v>299675.26313263463</v>
      </c>
      <c r="E23" s="12">
        <v>0</v>
      </c>
      <c r="F23" s="12">
        <f t="shared" si="4"/>
        <v>299675.26313263463</v>
      </c>
      <c r="G23" s="12">
        <f t="shared" si="5"/>
        <v>299675.26313263463</v>
      </c>
      <c r="H23" s="12">
        <f t="shared" si="11"/>
        <v>2782113.4397595725</v>
      </c>
      <c r="I23" s="44">
        <f t="shared" si="7"/>
        <v>0</v>
      </c>
      <c r="J23" s="45">
        <f t="shared" si="7"/>
        <v>0</v>
      </c>
      <c r="K23" s="45">
        <f t="shared" si="7"/>
        <v>3081788.7028922071</v>
      </c>
      <c r="L23" s="45">
        <f t="shared" si="7"/>
        <v>299675.26313263463</v>
      </c>
      <c r="M23" s="45">
        <f t="shared" si="7"/>
        <v>299675.26313263463</v>
      </c>
      <c r="N23" s="45">
        <f t="shared" si="7"/>
        <v>299675.26313263463</v>
      </c>
      <c r="O23" s="45">
        <f t="shared" si="7"/>
        <v>299675.26313263463</v>
      </c>
      <c r="P23" s="45">
        <f t="shared" si="7"/>
        <v>299675.26313263463</v>
      </c>
      <c r="Q23" s="45">
        <f t="shared" si="7"/>
        <v>299675.26313263463</v>
      </c>
      <c r="R23" s="45">
        <f t="shared" ref="R23:X34" si="12">IF($A23&lt;=R$3,$G23,0)+IF($A23=R$3,$H23,0)</f>
        <v>299675.26313263463</v>
      </c>
      <c r="S23" s="45">
        <f t="shared" si="12"/>
        <v>299675.26313263463</v>
      </c>
      <c r="T23" s="45">
        <f t="shared" si="12"/>
        <v>299675.26313263463</v>
      </c>
      <c r="U23" s="45">
        <f t="shared" si="12"/>
        <v>299675.26313263463</v>
      </c>
      <c r="V23" s="45">
        <f t="shared" si="12"/>
        <v>299675.26313263463</v>
      </c>
      <c r="W23" s="45">
        <f t="shared" si="12"/>
        <v>299675.26313263463</v>
      </c>
      <c r="X23" s="46">
        <f t="shared" si="12"/>
        <v>299675.26313263463</v>
      </c>
    </row>
    <row r="24" spans="1:34" x14ac:dyDescent="0.25">
      <c r="A24" s="8">
        <v>18</v>
      </c>
      <c r="B24" s="19">
        <v>2029</v>
      </c>
      <c r="C24" s="29"/>
      <c r="D24" s="9">
        <f t="shared" si="8"/>
        <v>307107.20965832396</v>
      </c>
      <c r="E24" s="9">
        <v>0</v>
      </c>
      <c r="F24" s="9">
        <f t="shared" si="4"/>
        <v>307107.20965832396</v>
      </c>
      <c r="G24" s="9">
        <f t="shared" si="5"/>
        <v>307107.20965832396</v>
      </c>
      <c r="H24" s="9">
        <f t="shared" si="11"/>
        <v>2815370.529744545</v>
      </c>
      <c r="I24" s="44">
        <f t="shared" si="7"/>
        <v>0</v>
      </c>
      <c r="J24" s="45">
        <f t="shared" si="7"/>
        <v>0</v>
      </c>
      <c r="K24" s="45">
        <f t="shared" si="7"/>
        <v>0</v>
      </c>
      <c r="L24" s="45">
        <f t="shared" si="7"/>
        <v>3122477.7394028688</v>
      </c>
      <c r="M24" s="45">
        <f t="shared" si="7"/>
        <v>307107.20965832396</v>
      </c>
      <c r="N24" s="45">
        <f t="shared" si="7"/>
        <v>307107.20965832396</v>
      </c>
      <c r="O24" s="45">
        <f t="shared" si="7"/>
        <v>307107.20965832396</v>
      </c>
      <c r="P24" s="45">
        <f t="shared" si="7"/>
        <v>307107.20965832396</v>
      </c>
      <c r="Q24" s="45">
        <f t="shared" si="7"/>
        <v>307107.20965832396</v>
      </c>
      <c r="R24" s="45">
        <f t="shared" si="12"/>
        <v>307107.20965832396</v>
      </c>
      <c r="S24" s="45">
        <f t="shared" si="12"/>
        <v>307107.20965832396</v>
      </c>
      <c r="T24" s="45">
        <f t="shared" si="12"/>
        <v>307107.20965832396</v>
      </c>
      <c r="U24" s="45">
        <f t="shared" si="12"/>
        <v>307107.20965832396</v>
      </c>
      <c r="V24" s="45">
        <f t="shared" si="12"/>
        <v>307107.20965832396</v>
      </c>
      <c r="W24" s="45">
        <f t="shared" si="12"/>
        <v>307107.20965832396</v>
      </c>
      <c r="X24" s="46">
        <f t="shared" si="12"/>
        <v>307107.20965832396</v>
      </c>
    </row>
    <row r="25" spans="1:34" x14ac:dyDescent="0.25">
      <c r="A25" s="11">
        <v>19</v>
      </c>
      <c r="B25" s="20">
        <v>2030</v>
      </c>
      <c r="C25" s="29"/>
      <c r="D25" s="12">
        <f t="shared" si="8"/>
        <v>314723.46845785039</v>
      </c>
      <c r="E25" s="12">
        <v>0</v>
      </c>
      <c r="F25" s="12">
        <f t="shared" si="4"/>
        <v>314723.46845785039</v>
      </c>
      <c r="G25" s="12">
        <f t="shared" si="5"/>
        <v>314723.46845785039</v>
      </c>
      <c r="H25" s="12">
        <f t="shared" si="11"/>
        <v>2848627.619729518</v>
      </c>
      <c r="I25" s="44">
        <f t="shared" si="7"/>
        <v>0</v>
      </c>
      <c r="J25" s="45">
        <f t="shared" si="7"/>
        <v>0</v>
      </c>
      <c r="K25" s="45">
        <f t="shared" si="7"/>
        <v>0</v>
      </c>
      <c r="L25" s="45">
        <f t="shared" si="7"/>
        <v>0</v>
      </c>
      <c r="M25" s="45">
        <f t="shared" si="7"/>
        <v>3163351.0881873686</v>
      </c>
      <c r="N25" s="45">
        <f t="shared" si="7"/>
        <v>314723.46845785039</v>
      </c>
      <c r="O25" s="45">
        <f t="shared" si="7"/>
        <v>314723.46845785039</v>
      </c>
      <c r="P25" s="45">
        <f t="shared" si="7"/>
        <v>314723.46845785039</v>
      </c>
      <c r="Q25" s="45">
        <f t="shared" si="7"/>
        <v>314723.46845785039</v>
      </c>
      <c r="R25" s="45">
        <f t="shared" si="12"/>
        <v>314723.46845785039</v>
      </c>
      <c r="S25" s="45">
        <f t="shared" si="12"/>
        <v>314723.46845785039</v>
      </c>
      <c r="T25" s="45">
        <f t="shared" si="12"/>
        <v>314723.46845785039</v>
      </c>
      <c r="U25" s="45">
        <f t="shared" si="12"/>
        <v>314723.46845785039</v>
      </c>
      <c r="V25" s="45">
        <f t="shared" si="12"/>
        <v>314723.46845785039</v>
      </c>
      <c r="W25" s="45">
        <f t="shared" si="12"/>
        <v>314723.46845785039</v>
      </c>
      <c r="X25" s="46">
        <f t="shared" si="12"/>
        <v>314723.46845785039</v>
      </c>
    </row>
    <row r="26" spans="1:34" x14ac:dyDescent="0.25">
      <c r="A26" s="8">
        <v>20</v>
      </c>
      <c r="B26" s="19">
        <v>2031</v>
      </c>
      <c r="C26" s="29"/>
      <c r="D26" s="9">
        <f t="shared" si="8"/>
        <v>322528.61047560506</v>
      </c>
      <c r="E26" s="9">
        <v>0</v>
      </c>
      <c r="F26" s="9">
        <f t="shared" si="4"/>
        <v>322528.61047560506</v>
      </c>
      <c r="G26" s="9">
        <f t="shared" si="5"/>
        <v>322528.61047560506</v>
      </c>
      <c r="H26" s="9">
        <f t="shared" si="11"/>
        <v>2881884.7097144905</v>
      </c>
      <c r="I26" s="44">
        <f t="shared" si="7"/>
        <v>0</v>
      </c>
      <c r="J26" s="45">
        <f t="shared" si="7"/>
        <v>0</v>
      </c>
      <c r="K26" s="45">
        <f t="shared" si="7"/>
        <v>0</v>
      </c>
      <c r="L26" s="45">
        <f t="shared" si="7"/>
        <v>0</v>
      </c>
      <c r="M26" s="45">
        <f t="shared" si="7"/>
        <v>0</v>
      </c>
      <c r="N26" s="45">
        <f t="shared" si="7"/>
        <v>3204413.3201900953</v>
      </c>
      <c r="O26" s="45">
        <f t="shared" si="7"/>
        <v>322528.61047560506</v>
      </c>
      <c r="P26" s="45">
        <f t="shared" si="7"/>
        <v>322528.61047560506</v>
      </c>
      <c r="Q26" s="45">
        <f t="shared" si="7"/>
        <v>322528.61047560506</v>
      </c>
      <c r="R26" s="45">
        <f t="shared" si="12"/>
        <v>322528.61047560506</v>
      </c>
      <c r="S26" s="45">
        <f t="shared" si="12"/>
        <v>322528.61047560506</v>
      </c>
      <c r="T26" s="45">
        <f t="shared" si="12"/>
        <v>322528.61047560506</v>
      </c>
      <c r="U26" s="45">
        <f t="shared" si="12"/>
        <v>322528.61047560506</v>
      </c>
      <c r="V26" s="45">
        <f t="shared" si="12"/>
        <v>322528.61047560506</v>
      </c>
      <c r="W26" s="45">
        <f t="shared" si="12"/>
        <v>322528.61047560506</v>
      </c>
      <c r="X26" s="46">
        <f t="shared" si="12"/>
        <v>322528.61047560506</v>
      </c>
    </row>
    <row r="27" spans="1:34" x14ac:dyDescent="0.25">
      <c r="A27" s="11">
        <v>21</v>
      </c>
      <c r="B27" s="20">
        <v>2032</v>
      </c>
      <c r="C27" s="29"/>
      <c r="D27" s="12">
        <f t="shared" si="8"/>
        <v>330527.32001540007</v>
      </c>
      <c r="E27" s="12">
        <v>0</v>
      </c>
      <c r="F27" s="12">
        <f t="shared" si="4"/>
        <v>330527.32001540007</v>
      </c>
      <c r="G27" s="12">
        <f t="shared" si="5"/>
        <v>330527.32001540007</v>
      </c>
      <c r="H27" s="12">
        <f t="shared" si="11"/>
        <v>2915141.799699463</v>
      </c>
      <c r="I27" s="44">
        <f t="shared" si="7"/>
        <v>0</v>
      </c>
      <c r="J27" s="45">
        <f t="shared" si="7"/>
        <v>0</v>
      </c>
      <c r="K27" s="45">
        <f t="shared" si="7"/>
        <v>0</v>
      </c>
      <c r="L27" s="45">
        <f t="shared" si="7"/>
        <v>0</v>
      </c>
      <c r="M27" s="45">
        <f t="shared" si="7"/>
        <v>0</v>
      </c>
      <c r="N27" s="45">
        <f t="shared" si="7"/>
        <v>0</v>
      </c>
      <c r="O27" s="45">
        <f t="shared" si="7"/>
        <v>3245669.1197148631</v>
      </c>
      <c r="P27" s="45">
        <f t="shared" si="7"/>
        <v>330527.32001540007</v>
      </c>
      <c r="Q27" s="45">
        <f t="shared" si="7"/>
        <v>330527.32001540007</v>
      </c>
      <c r="R27" s="45">
        <f t="shared" si="12"/>
        <v>330527.32001540007</v>
      </c>
      <c r="S27" s="45">
        <f t="shared" si="12"/>
        <v>330527.32001540007</v>
      </c>
      <c r="T27" s="45">
        <f t="shared" si="12"/>
        <v>330527.32001540007</v>
      </c>
      <c r="U27" s="45">
        <f t="shared" si="12"/>
        <v>330527.32001540007</v>
      </c>
      <c r="V27" s="45">
        <f t="shared" si="12"/>
        <v>330527.32001540007</v>
      </c>
      <c r="W27" s="45">
        <f t="shared" si="12"/>
        <v>330527.32001540007</v>
      </c>
      <c r="X27" s="46">
        <f t="shared" si="12"/>
        <v>330527.32001540007</v>
      </c>
    </row>
    <row r="28" spans="1:34" x14ac:dyDescent="0.25">
      <c r="A28" s="8">
        <v>22</v>
      </c>
      <c r="B28" s="19">
        <v>2033</v>
      </c>
      <c r="C28" s="29"/>
      <c r="D28" s="9">
        <f t="shared" si="8"/>
        <v>338724.39755178196</v>
      </c>
      <c r="E28" s="9">
        <f>+AA13</f>
        <v>2948398.8896844359</v>
      </c>
      <c r="F28" s="9">
        <f t="shared" si="4"/>
        <v>3287123.2872362179</v>
      </c>
      <c r="G28" s="9">
        <f t="shared" si="5"/>
        <v>338724.39755178196</v>
      </c>
      <c r="H28" s="9">
        <f t="shared" si="11"/>
        <v>2948398.8896844359</v>
      </c>
      <c r="I28" s="44">
        <f t="shared" si="7"/>
        <v>0</v>
      </c>
      <c r="J28" s="45">
        <f t="shared" si="7"/>
        <v>0</v>
      </c>
      <c r="K28" s="45">
        <f t="shared" si="7"/>
        <v>0</v>
      </c>
      <c r="L28" s="45">
        <f t="shared" si="7"/>
        <v>0</v>
      </c>
      <c r="M28" s="45">
        <f t="shared" si="7"/>
        <v>0</v>
      </c>
      <c r="N28" s="45">
        <f t="shared" si="7"/>
        <v>0</v>
      </c>
      <c r="O28" s="45">
        <f t="shared" si="7"/>
        <v>0</v>
      </c>
      <c r="P28" s="45">
        <f t="shared" si="7"/>
        <v>3287123.2872362179</v>
      </c>
      <c r="Q28" s="45">
        <f t="shared" si="7"/>
        <v>338724.39755178196</v>
      </c>
      <c r="R28" s="45">
        <f t="shared" si="12"/>
        <v>338724.39755178196</v>
      </c>
      <c r="S28" s="45">
        <f t="shared" si="12"/>
        <v>338724.39755178196</v>
      </c>
      <c r="T28" s="45">
        <f t="shared" si="12"/>
        <v>338724.39755178196</v>
      </c>
      <c r="U28" s="45">
        <f t="shared" si="12"/>
        <v>338724.39755178196</v>
      </c>
      <c r="V28" s="45">
        <f t="shared" si="12"/>
        <v>338724.39755178196</v>
      </c>
      <c r="W28" s="45">
        <f t="shared" si="12"/>
        <v>338724.39755178196</v>
      </c>
      <c r="X28" s="46">
        <f t="shared" si="12"/>
        <v>338724.39755178196</v>
      </c>
    </row>
    <row r="29" spans="1:34" x14ac:dyDescent="0.25">
      <c r="A29" s="11">
        <v>23</v>
      </c>
      <c r="B29" s="20">
        <v>2034</v>
      </c>
      <c r="C29" s="29"/>
      <c r="D29" s="12">
        <f t="shared" si="8"/>
        <v>347124.76261106611</v>
      </c>
      <c r="E29" s="12"/>
      <c r="F29" s="12"/>
      <c r="G29" s="12">
        <f t="shared" si="5"/>
        <v>347124.76261106611</v>
      </c>
      <c r="H29" s="12">
        <f t="shared" si="11"/>
        <v>2981655.9796694084</v>
      </c>
      <c r="I29" s="44">
        <f t="shared" si="7"/>
        <v>0</v>
      </c>
      <c r="J29" s="45">
        <f t="shared" si="7"/>
        <v>0</v>
      </c>
      <c r="K29" s="45">
        <f t="shared" si="7"/>
        <v>0</v>
      </c>
      <c r="L29" s="45">
        <f t="shared" si="7"/>
        <v>0</v>
      </c>
      <c r="M29" s="45">
        <f t="shared" si="7"/>
        <v>0</v>
      </c>
      <c r="N29" s="45">
        <f t="shared" si="7"/>
        <v>0</v>
      </c>
      <c r="O29" s="45">
        <f t="shared" si="7"/>
        <v>0</v>
      </c>
      <c r="P29" s="45">
        <f t="shared" si="7"/>
        <v>0</v>
      </c>
      <c r="Q29" s="45">
        <f t="shared" si="7"/>
        <v>3328780.7422804744</v>
      </c>
      <c r="R29" s="45">
        <f t="shared" si="12"/>
        <v>347124.76261106611</v>
      </c>
      <c r="S29" s="45">
        <f t="shared" si="12"/>
        <v>347124.76261106611</v>
      </c>
      <c r="T29" s="45">
        <f t="shared" si="12"/>
        <v>347124.76261106611</v>
      </c>
      <c r="U29" s="45">
        <f t="shared" si="12"/>
        <v>347124.76261106611</v>
      </c>
      <c r="V29" s="45">
        <f t="shared" si="12"/>
        <v>347124.76261106611</v>
      </c>
      <c r="W29" s="45">
        <f t="shared" si="12"/>
        <v>347124.76261106611</v>
      </c>
      <c r="X29" s="46">
        <f t="shared" si="12"/>
        <v>347124.76261106611</v>
      </c>
    </row>
    <row r="30" spans="1:34" x14ac:dyDescent="0.25">
      <c r="A30" s="8">
        <v>24</v>
      </c>
      <c r="B30" s="19">
        <v>2035</v>
      </c>
      <c r="C30" s="29"/>
      <c r="D30" s="9">
        <f t="shared" si="8"/>
        <v>355733.45672382053</v>
      </c>
      <c r="E30" s="9" t="s">
        <v>7</v>
      </c>
      <c r="F30" s="9"/>
      <c r="G30" s="9">
        <f t="shared" si="5"/>
        <v>355733.45672382053</v>
      </c>
      <c r="H30" s="9">
        <f t="shared" si="11"/>
        <v>3014913.0696543809</v>
      </c>
      <c r="I30" s="44">
        <f t="shared" si="7"/>
        <v>0</v>
      </c>
      <c r="J30" s="45">
        <f t="shared" si="7"/>
        <v>0</v>
      </c>
      <c r="K30" s="45">
        <f t="shared" si="7"/>
        <v>0</v>
      </c>
      <c r="L30" s="45">
        <f t="shared" si="7"/>
        <v>0</v>
      </c>
      <c r="M30" s="45">
        <f t="shared" si="7"/>
        <v>0</v>
      </c>
      <c r="N30" s="45">
        <f t="shared" si="7"/>
        <v>0</v>
      </c>
      <c r="O30" s="45">
        <f t="shared" si="7"/>
        <v>0</v>
      </c>
      <c r="P30" s="45">
        <f t="shared" si="7"/>
        <v>0</v>
      </c>
      <c r="Q30" s="45">
        <f t="shared" si="7"/>
        <v>0</v>
      </c>
      <c r="R30" s="45">
        <f t="shared" si="12"/>
        <v>3370646.5263782013</v>
      </c>
      <c r="S30" s="45">
        <f t="shared" si="12"/>
        <v>355733.45672382053</v>
      </c>
      <c r="T30" s="45">
        <f t="shared" si="12"/>
        <v>355733.45672382053</v>
      </c>
      <c r="U30" s="45">
        <f t="shared" si="12"/>
        <v>355733.45672382053</v>
      </c>
      <c r="V30" s="45">
        <f t="shared" si="12"/>
        <v>355733.45672382053</v>
      </c>
      <c r="W30" s="45">
        <f t="shared" si="12"/>
        <v>355733.45672382053</v>
      </c>
      <c r="X30" s="46">
        <f t="shared" si="12"/>
        <v>355733.45672382053</v>
      </c>
    </row>
    <row r="31" spans="1:34" x14ac:dyDescent="0.25">
      <c r="A31" s="11">
        <v>25</v>
      </c>
      <c r="B31" s="20">
        <v>2036</v>
      </c>
      <c r="C31" s="29"/>
      <c r="D31" s="12">
        <f t="shared" si="8"/>
        <v>364555.64645057125</v>
      </c>
      <c r="E31" s="12" t="s">
        <v>7</v>
      </c>
      <c r="F31" s="12"/>
      <c r="G31" s="12">
        <f t="shared" si="5"/>
        <v>364555.64645057125</v>
      </c>
      <c r="H31" s="12">
        <f t="shared" si="11"/>
        <v>3048170.1596393539</v>
      </c>
      <c r="I31" s="44">
        <f t="shared" si="7"/>
        <v>0</v>
      </c>
      <c r="J31" s="45">
        <f t="shared" si="7"/>
        <v>0</v>
      </c>
      <c r="K31" s="45">
        <f t="shared" si="7"/>
        <v>0</v>
      </c>
      <c r="L31" s="45">
        <f t="shared" si="7"/>
        <v>0</v>
      </c>
      <c r="M31" s="45">
        <f t="shared" si="7"/>
        <v>0</v>
      </c>
      <c r="N31" s="45">
        <f t="shared" si="7"/>
        <v>0</v>
      </c>
      <c r="O31" s="45">
        <f t="shared" si="7"/>
        <v>0</v>
      </c>
      <c r="P31" s="45">
        <f t="shared" si="7"/>
        <v>0</v>
      </c>
      <c r="Q31" s="45">
        <f t="shared" si="7"/>
        <v>0</v>
      </c>
      <c r="R31" s="45">
        <f t="shared" si="12"/>
        <v>0</v>
      </c>
      <c r="S31" s="45">
        <f t="shared" si="12"/>
        <v>3412725.8060899251</v>
      </c>
      <c r="T31" s="45">
        <f t="shared" si="12"/>
        <v>364555.64645057125</v>
      </c>
      <c r="U31" s="45">
        <f t="shared" si="12"/>
        <v>364555.64645057125</v>
      </c>
      <c r="V31" s="45">
        <f t="shared" si="12"/>
        <v>364555.64645057125</v>
      </c>
      <c r="W31" s="45">
        <f t="shared" si="12"/>
        <v>364555.64645057125</v>
      </c>
      <c r="X31" s="46">
        <f t="shared" si="12"/>
        <v>364555.64645057125</v>
      </c>
    </row>
    <row r="32" spans="1:34" x14ac:dyDescent="0.25">
      <c r="A32" s="8">
        <v>26</v>
      </c>
      <c r="B32" s="19">
        <v>2037</v>
      </c>
      <c r="C32" s="29"/>
      <c r="D32" s="9">
        <f t="shared" si="8"/>
        <v>373596.6264825454</v>
      </c>
      <c r="E32" s="9" t="s">
        <v>7</v>
      </c>
      <c r="F32" s="9"/>
      <c r="G32" s="9">
        <f t="shared" si="5"/>
        <v>373596.6264825454</v>
      </c>
      <c r="H32" s="9">
        <f t="shared" si="11"/>
        <v>3081427.2496243264</v>
      </c>
      <c r="I32" s="44">
        <f t="shared" si="7"/>
        <v>0</v>
      </c>
      <c r="J32" s="45">
        <f t="shared" si="7"/>
        <v>0</v>
      </c>
      <c r="K32" s="45">
        <f t="shared" si="7"/>
        <v>0</v>
      </c>
      <c r="L32" s="45">
        <f t="shared" si="7"/>
        <v>0</v>
      </c>
      <c r="M32" s="45">
        <f t="shared" si="7"/>
        <v>0</v>
      </c>
      <c r="N32" s="45">
        <f t="shared" si="7"/>
        <v>0</v>
      </c>
      <c r="O32" s="45">
        <f t="shared" si="7"/>
        <v>0</v>
      </c>
      <c r="P32" s="45">
        <f t="shared" si="7"/>
        <v>0</v>
      </c>
      <c r="Q32" s="45">
        <f t="shared" si="7"/>
        <v>0</v>
      </c>
      <c r="R32" s="45">
        <f t="shared" si="12"/>
        <v>0</v>
      </c>
      <c r="S32" s="45">
        <f t="shared" si="12"/>
        <v>0</v>
      </c>
      <c r="T32" s="45">
        <f t="shared" si="12"/>
        <v>3455023.8761068718</v>
      </c>
      <c r="U32" s="45">
        <f t="shared" si="12"/>
        <v>373596.6264825454</v>
      </c>
      <c r="V32" s="45">
        <f t="shared" si="12"/>
        <v>373596.6264825454</v>
      </c>
      <c r="W32" s="45">
        <f t="shared" si="12"/>
        <v>373596.6264825454</v>
      </c>
      <c r="X32" s="46">
        <f t="shared" si="12"/>
        <v>373596.6264825454</v>
      </c>
    </row>
    <row r="33" spans="1:28" x14ac:dyDescent="0.25">
      <c r="A33" s="11">
        <v>27</v>
      </c>
      <c r="B33" s="20">
        <v>2038</v>
      </c>
      <c r="C33" s="29"/>
      <c r="D33" s="12">
        <f t="shared" si="8"/>
        <v>382861.82281931251</v>
      </c>
      <c r="E33" s="12" t="s">
        <v>7</v>
      </c>
      <c r="F33" s="12"/>
      <c r="G33" s="12">
        <f t="shared" si="5"/>
        <v>382861.82281931251</v>
      </c>
      <c r="H33" s="12">
        <f t="shared" si="11"/>
        <v>3114684.3396093091</v>
      </c>
      <c r="I33" s="44">
        <f t="shared" si="7"/>
        <v>0</v>
      </c>
      <c r="J33" s="45">
        <f t="shared" si="7"/>
        <v>0</v>
      </c>
      <c r="K33" s="45">
        <f t="shared" si="7"/>
        <v>0</v>
      </c>
      <c r="L33" s="45">
        <f t="shared" si="7"/>
        <v>0</v>
      </c>
      <c r="M33" s="45">
        <f t="shared" si="7"/>
        <v>0</v>
      </c>
      <c r="N33" s="45">
        <f t="shared" si="7"/>
        <v>0</v>
      </c>
      <c r="O33" s="45">
        <f t="shared" si="7"/>
        <v>0</v>
      </c>
      <c r="P33" s="45">
        <f t="shared" si="7"/>
        <v>0</v>
      </c>
      <c r="Q33" s="45">
        <f t="shared" si="7"/>
        <v>0</v>
      </c>
      <c r="R33" s="45">
        <f t="shared" si="12"/>
        <v>0</v>
      </c>
      <c r="S33" s="45">
        <f t="shared" si="12"/>
        <v>0</v>
      </c>
      <c r="T33" s="45">
        <f t="shared" si="12"/>
        <v>0</v>
      </c>
      <c r="U33" s="45">
        <f t="shared" si="12"/>
        <v>3497546.1624286217</v>
      </c>
      <c r="V33" s="45">
        <f t="shared" si="12"/>
        <v>382861.82281931251</v>
      </c>
      <c r="W33" s="45">
        <f t="shared" si="12"/>
        <v>382861.82281931251</v>
      </c>
      <c r="X33" s="46">
        <f t="shared" si="12"/>
        <v>382861.82281931251</v>
      </c>
      <c r="AB33" s="1"/>
    </row>
    <row r="34" spans="1:28" x14ac:dyDescent="0.25">
      <c r="A34" s="8">
        <v>28</v>
      </c>
      <c r="B34" s="19">
        <v>2039</v>
      </c>
      <c r="C34" s="29"/>
      <c r="D34" s="9">
        <f t="shared" si="8"/>
        <v>392356.79602523142</v>
      </c>
      <c r="E34" s="9" t="s">
        <v>7</v>
      </c>
      <c r="F34" s="9"/>
      <c r="G34" s="9">
        <f t="shared" si="5"/>
        <v>392356.79602523142</v>
      </c>
      <c r="H34" s="9">
        <f t="shared" si="11"/>
        <v>3147941.4295942816</v>
      </c>
      <c r="I34" s="44">
        <f t="shared" si="7"/>
        <v>0</v>
      </c>
      <c r="J34" s="45">
        <f t="shared" si="7"/>
        <v>0</v>
      </c>
      <c r="K34" s="45">
        <f t="shared" si="7"/>
        <v>0</v>
      </c>
      <c r="L34" s="45">
        <f t="shared" si="7"/>
        <v>0</v>
      </c>
      <c r="M34" s="45">
        <f t="shared" si="7"/>
        <v>0</v>
      </c>
      <c r="N34" s="45">
        <f t="shared" si="7"/>
        <v>0</v>
      </c>
      <c r="O34" s="45">
        <f t="shared" si="7"/>
        <v>0</v>
      </c>
      <c r="P34" s="45">
        <f t="shared" si="7"/>
        <v>0</v>
      </c>
      <c r="Q34" s="45">
        <f t="shared" si="7"/>
        <v>0</v>
      </c>
      <c r="R34" s="45">
        <f t="shared" si="12"/>
        <v>0</v>
      </c>
      <c r="S34" s="45">
        <f t="shared" si="12"/>
        <v>0</v>
      </c>
      <c r="T34" s="45">
        <f t="shared" si="12"/>
        <v>0</v>
      </c>
      <c r="U34" s="45">
        <f t="shared" si="12"/>
        <v>0</v>
      </c>
      <c r="V34" s="45">
        <f t="shared" si="12"/>
        <v>3540298.2256195131</v>
      </c>
      <c r="W34" s="45">
        <f t="shared" si="12"/>
        <v>392356.79602523142</v>
      </c>
      <c r="X34" s="46">
        <f t="shared" si="12"/>
        <v>392356.79602523142</v>
      </c>
      <c r="Y34" s="32"/>
      <c r="Z34" s="32"/>
      <c r="AA34" s="32"/>
      <c r="AB34" s="1"/>
    </row>
    <row r="35" spans="1:28" x14ac:dyDescent="0.25">
      <c r="A35" s="11">
        <v>29</v>
      </c>
      <c r="B35" s="20">
        <v>2040</v>
      </c>
      <c r="C35" s="29"/>
      <c r="D35" s="12">
        <f t="shared" si="8"/>
        <v>402087.24456665711</v>
      </c>
      <c r="E35" s="12" t="s">
        <v>7</v>
      </c>
      <c r="F35" s="12"/>
      <c r="G35" s="12">
        <f t="shared" si="5"/>
        <v>402087.24456665711</v>
      </c>
      <c r="H35" s="12">
        <f t="shared" si="11"/>
        <v>3181198.5195792541</v>
      </c>
      <c r="I35" s="44">
        <f t="shared" si="7"/>
        <v>0</v>
      </c>
      <c r="J35" s="45">
        <f t="shared" si="7"/>
        <v>0</v>
      </c>
      <c r="K35" s="45">
        <f t="shared" si="7"/>
        <v>0</v>
      </c>
      <c r="L35" s="45">
        <f t="shared" si="7"/>
        <v>0</v>
      </c>
      <c r="M35" s="45">
        <f t="shared" si="7"/>
        <v>0</v>
      </c>
      <c r="N35" s="45">
        <f t="shared" si="7"/>
        <v>0</v>
      </c>
      <c r="O35" s="45">
        <f t="shared" si="7"/>
        <v>0</v>
      </c>
      <c r="P35" s="45">
        <f t="shared" si="7"/>
        <v>0</v>
      </c>
      <c r="Q35" s="45">
        <f t="shared" ref="K35:X36" si="13">IF($A35&lt;=Q$3,$G35,0)+IF($A35=Q$3,$H35,0)</f>
        <v>0</v>
      </c>
      <c r="R35" s="45">
        <f t="shared" si="13"/>
        <v>0</v>
      </c>
      <c r="S35" s="45">
        <f t="shared" si="13"/>
        <v>0</v>
      </c>
      <c r="T35" s="45">
        <f t="shared" si="13"/>
        <v>0</v>
      </c>
      <c r="U35" s="45">
        <f t="shared" si="13"/>
        <v>0</v>
      </c>
      <c r="V35" s="45">
        <f t="shared" si="13"/>
        <v>0</v>
      </c>
      <c r="W35" s="45">
        <f t="shared" si="13"/>
        <v>3583285.7641459112</v>
      </c>
      <c r="X35" s="46">
        <f t="shared" si="13"/>
        <v>402087.24456665711</v>
      </c>
      <c r="Y35" s="32"/>
      <c r="Z35" s="32"/>
      <c r="AA35" s="32"/>
      <c r="AB35" s="17"/>
    </row>
    <row r="36" spans="1:28" x14ac:dyDescent="0.25">
      <c r="A36" s="8">
        <v>30</v>
      </c>
      <c r="B36" s="19">
        <v>2041</v>
      </c>
      <c r="C36" s="29"/>
      <c r="D36" s="9">
        <f t="shared" si="8"/>
        <v>412059.00823191018</v>
      </c>
      <c r="E36" s="9" t="s">
        <v>7</v>
      </c>
      <c r="F36" s="9"/>
      <c r="G36" s="9">
        <f t="shared" si="5"/>
        <v>412059.00823191018</v>
      </c>
      <c r="H36" s="9">
        <f t="shared" si="11"/>
        <v>3214455.6095642271</v>
      </c>
      <c r="I36" s="44">
        <f t="shared" si="7"/>
        <v>0</v>
      </c>
      <c r="J36" s="45">
        <f t="shared" si="7"/>
        <v>0</v>
      </c>
      <c r="K36" s="45">
        <f t="shared" si="13"/>
        <v>0</v>
      </c>
      <c r="L36" s="45">
        <f t="shared" si="13"/>
        <v>0</v>
      </c>
      <c r="M36" s="45">
        <f t="shared" si="13"/>
        <v>0</v>
      </c>
      <c r="N36" s="45">
        <f t="shared" si="13"/>
        <v>0</v>
      </c>
      <c r="O36" s="45">
        <f t="shared" si="13"/>
        <v>0</v>
      </c>
      <c r="P36" s="45">
        <f t="shared" si="13"/>
        <v>0</v>
      </c>
      <c r="Q36" s="45">
        <f t="shared" si="13"/>
        <v>0</v>
      </c>
      <c r="R36" s="45">
        <f t="shared" si="13"/>
        <v>0</v>
      </c>
      <c r="S36" s="45">
        <f t="shared" si="13"/>
        <v>0</v>
      </c>
      <c r="T36" s="45">
        <f t="shared" si="13"/>
        <v>0</v>
      </c>
      <c r="U36" s="45">
        <f t="shared" si="13"/>
        <v>0</v>
      </c>
      <c r="V36" s="45">
        <f t="shared" si="13"/>
        <v>0</v>
      </c>
      <c r="W36" s="45">
        <f t="shared" si="13"/>
        <v>0</v>
      </c>
      <c r="X36" s="46">
        <f t="shared" si="13"/>
        <v>3626514.617796137</v>
      </c>
      <c r="Y36" s="33"/>
      <c r="Z36" s="33"/>
      <c r="AA36" s="33"/>
      <c r="AB36" s="1"/>
    </row>
    <row r="37" spans="1:28" ht="15.75" thickBot="1" x14ac:dyDescent="0.3">
      <c r="A37" s="14" t="s">
        <v>7</v>
      </c>
      <c r="B37" s="21" t="s">
        <v>7</v>
      </c>
      <c r="C37" s="30"/>
      <c r="D37" s="13"/>
      <c r="E37" s="13" t="s">
        <v>7</v>
      </c>
      <c r="F37" s="13"/>
      <c r="G37" s="13"/>
      <c r="H37" s="13"/>
      <c r="I37" s="47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9"/>
      <c r="Y37" s="33"/>
      <c r="Z37" s="33"/>
      <c r="AA37" s="33"/>
      <c r="AB37" s="17"/>
    </row>
    <row r="38" spans="1:28" ht="39" thickBot="1" x14ac:dyDescent="0.3">
      <c r="A38" s="1"/>
      <c r="B38" s="1"/>
      <c r="C38" s="1"/>
      <c r="D38" s="37"/>
      <c r="E38" s="37"/>
      <c r="F38" s="37"/>
      <c r="G38" s="38"/>
      <c r="H38" s="38"/>
      <c r="I38" s="23" t="s">
        <v>8</v>
      </c>
      <c r="J38" s="23" t="s">
        <v>8</v>
      </c>
      <c r="K38" s="23" t="s">
        <v>8</v>
      </c>
      <c r="L38" s="23" t="s">
        <v>8</v>
      </c>
      <c r="M38" s="23" t="s">
        <v>8</v>
      </c>
      <c r="N38" s="23" t="s">
        <v>8</v>
      </c>
      <c r="O38" s="23" t="s">
        <v>8</v>
      </c>
      <c r="P38" s="23" t="s">
        <v>8</v>
      </c>
      <c r="Q38" s="23" t="s">
        <v>8</v>
      </c>
      <c r="R38" s="23" t="s">
        <v>8</v>
      </c>
      <c r="S38" s="23" t="s">
        <v>8</v>
      </c>
      <c r="T38" s="23" t="s">
        <v>8</v>
      </c>
      <c r="U38" s="23" t="s">
        <v>8</v>
      </c>
      <c r="V38" s="23" t="s">
        <v>8</v>
      </c>
      <c r="W38" s="23" t="s">
        <v>8</v>
      </c>
      <c r="X38" s="23" t="s">
        <v>8</v>
      </c>
      <c r="AB38" s="1"/>
    </row>
    <row r="39" spans="1:28" ht="15.75" thickBot="1" x14ac:dyDescent="0.3">
      <c r="A39" s="1"/>
      <c r="B39" s="1"/>
      <c r="C39" s="1"/>
      <c r="D39" s="1"/>
      <c r="E39" s="39"/>
      <c r="F39" s="40"/>
      <c r="G39" s="41"/>
      <c r="H39" s="41"/>
      <c r="I39" s="24">
        <f>IRR(I6:I37)</f>
        <v>0.10591429857763068</v>
      </c>
      <c r="J39" s="24">
        <f t="shared" ref="J39:Q39" si="14">IRR(J6:J37)</f>
        <v>0.10631648365043533</v>
      </c>
      <c r="K39" s="24">
        <f t="shared" si="14"/>
        <v>0.10669260786962198</v>
      </c>
      <c r="L39" s="24">
        <f t="shared" si="14"/>
        <v>0.10704561689490344</v>
      </c>
      <c r="M39" s="24">
        <f t="shared" si="14"/>
        <v>0.10737783346299623</v>
      </c>
      <c r="N39" s="24">
        <f t="shared" si="14"/>
        <v>0.10769112264846181</v>
      </c>
      <c r="O39" s="24">
        <f t="shared" si="14"/>
        <v>0.10798700919581283</v>
      </c>
      <c r="P39" s="24">
        <f t="shared" si="14"/>
        <v>0.10826676210753616</v>
      </c>
      <c r="Q39" s="24">
        <f t="shared" si="14"/>
        <v>0.10853145641172079</v>
      </c>
      <c r="R39" s="24">
        <f t="shared" ref="R39:X39" si="15">IRR(R6:R37)</f>
        <v>0.1087820187431312</v>
      </c>
      <c r="S39" s="24">
        <f t="shared" si="15"/>
        <v>0.10901926126444006</v>
      </c>
      <c r="T39" s="24">
        <f t="shared" si="15"/>
        <v>0.10924390707496401</v>
      </c>
      <c r="U39" s="24">
        <f t="shared" si="15"/>
        <v>0.10945660933298429</v>
      </c>
      <c r="V39" s="24">
        <f t="shared" si="15"/>
        <v>0.10965796569088182</v>
      </c>
      <c r="W39" s="24">
        <f t="shared" si="15"/>
        <v>0.10984852920833221</v>
      </c>
      <c r="X39" s="24">
        <f t="shared" si="15"/>
        <v>0.11002881660339869</v>
      </c>
      <c r="AB39" s="1"/>
    </row>
    <row r="43" spans="1:28" x14ac:dyDescent="0.25">
      <c r="A43" s="2"/>
      <c r="B43" s="1"/>
      <c r="C43" s="1"/>
      <c r="D43" s="1"/>
      <c r="E43" s="1"/>
      <c r="F43" s="1"/>
      <c r="G43" s="1"/>
      <c r="H43" s="1"/>
      <c r="I43" s="1"/>
    </row>
  </sheetData>
  <mergeCells count="25">
    <mergeCell ref="K4:K5"/>
    <mergeCell ref="L4:L5"/>
    <mergeCell ref="M4:M5"/>
    <mergeCell ref="A4:A5"/>
    <mergeCell ref="B4:B5"/>
    <mergeCell ref="A6:B6"/>
    <mergeCell ref="C4:C5"/>
    <mergeCell ref="R4:R5"/>
    <mergeCell ref="N4:N5"/>
    <mergeCell ref="O4:O5"/>
    <mergeCell ref="P4:P5"/>
    <mergeCell ref="Q4:Q5"/>
    <mergeCell ref="D4:D5"/>
    <mergeCell ref="F4:F5"/>
    <mergeCell ref="E4:E5"/>
    <mergeCell ref="G4:G5"/>
    <mergeCell ref="H4:H5"/>
    <mergeCell ref="I4:I5"/>
    <mergeCell ref="J4:J5"/>
    <mergeCell ref="X4:X5"/>
    <mergeCell ref="S4:S5"/>
    <mergeCell ref="T4:T5"/>
    <mergeCell ref="U4:U5"/>
    <mergeCell ref="V4:V5"/>
    <mergeCell ref="W4:W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TOSH-SFRIAS</dc:creator>
  <cp:lastModifiedBy>TOSH-SFRIAS</cp:lastModifiedBy>
  <dcterms:created xsi:type="dcterms:W3CDTF">2014-09-15T19:39:34Z</dcterms:created>
  <dcterms:modified xsi:type="dcterms:W3CDTF">2014-09-18T21:43:43Z</dcterms:modified>
</cp:coreProperties>
</file>