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Z15" i="1" l="1"/>
  <c r="Y15" i="1"/>
  <c r="Y16" i="1"/>
  <c r="Z16" i="1"/>
  <c r="Y17" i="1"/>
  <c r="Z17" i="1"/>
  <c r="Y18" i="1"/>
  <c r="Z18" i="1"/>
  <c r="Y19" i="1"/>
  <c r="Z19" i="1"/>
  <c r="Y20" i="1"/>
  <c r="Z20" i="1"/>
  <c r="Y21" i="1"/>
  <c r="Z21" i="1"/>
  <c r="Y7" i="1"/>
  <c r="Z7" i="1"/>
  <c r="Y8" i="1"/>
  <c r="Z8" i="1"/>
  <c r="Y9" i="1"/>
  <c r="Z9" i="1"/>
  <c r="Y10" i="1"/>
  <c r="Z10" i="1"/>
  <c r="Y11" i="1"/>
  <c r="Z11" i="1"/>
  <c r="Y12" i="1"/>
  <c r="Z12" i="1"/>
  <c r="Y13" i="1"/>
  <c r="Z13" i="1"/>
  <c r="Y14" i="1"/>
  <c r="Z14" i="1"/>
  <c r="Z6" i="1"/>
  <c r="Y6" i="1"/>
  <c r="X14" i="1"/>
  <c r="X13" i="1"/>
  <c r="X12" i="1"/>
  <c r="X11" i="1"/>
  <c r="X10" i="1"/>
  <c r="X9" i="1"/>
  <c r="X15" i="1"/>
  <c r="X16" i="1"/>
  <c r="X17" i="1"/>
  <c r="X18" i="1"/>
  <c r="X19" i="1"/>
  <c r="X20" i="1"/>
  <c r="X21" i="1"/>
  <c r="X8" i="1"/>
  <c r="X7" i="1"/>
  <c r="X6" i="1"/>
  <c r="K24" i="1"/>
  <c r="K25" i="1"/>
  <c r="L25" i="1"/>
  <c r="K26" i="1"/>
  <c r="L26" i="1"/>
  <c r="M26" i="1"/>
  <c r="K27" i="1"/>
  <c r="L27" i="1"/>
  <c r="M27" i="1"/>
  <c r="N27" i="1"/>
  <c r="K28" i="1"/>
  <c r="L28" i="1"/>
  <c r="M28" i="1"/>
  <c r="N28" i="1"/>
  <c r="O28" i="1"/>
  <c r="K29" i="1"/>
  <c r="L29" i="1"/>
  <c r="M29" i="1"/>
  <c r="N29" i="1"/>
  <c r="O29" i="1"/>
  <c r="P29" i="1"/>
  <c r="K30" i="1"/>
  <c r="L30" i="1"/>
  <c r="M30" i="1"/>
  <c r="N30" i="1"/>
  <c r="O30" i="1"/>
  <c r="P30" i="1"/>
  <c r="Q30" i="1"/>
  <c r="K31" i="1"/>
  <c r="L31" i="1"/>
  <c r="M31" i="1"/>
  <c r="N31" i="1"/>
  <c r="O31" i="1"/>
  <c r="P31" i="1"/>
  <c r="Q31" i="1"/>
  <c r="K32" i="1"/>
  <c r="L32" i="1"/>
  <c r="M32" i="1"/>
  <c r="N32" i="1"/>
  <c r="O32" i="1"/>
  <c r="P32" i="1"/>
  <c r="Q32" i="1"/>
  <c r="K33" i="1"/>
  <c r="L33" i="1"/>
  <c r="M33" i="1"/>
  <c r="N33" i="1"/>
  <c r="O33" i="1"/>
  <c r="P33" i="1"/>
  <c r="Q33" i="1"/>
  <c r="K34" i="1"/>
  <c r="L34" i="1"/>
  <c r="M34" i="1"/>
  <c r="N34" i="1"/>
  <c r="O34" i="1"/>
  <c r="P34" i="1"/>
  <c r="Q34" i="1"/>
  <c r="K35" i="1"/>
  <c r="L35" i="1"/>
  <c r="M35" i="1"/>
  <c r="N35" i="1"/>
  <c r="O35" i="1"/>
  <c r="P35" i="1"/>
  <c r="Q35" i="1"/>
  <c r="K36" i="1"/>
  <c r="L36" i="1"/>
  <c r="M36" i="1"/>
  <c r="N36" i="1"/>
  <c r="O36" i="1"/>
  <c r="P36" i="1"/>
  <c r="Q36" i="1"/>
  <c r="K37" i="1"/>
  <c r="L37" i="1"/>
  <c r="M37" i="1"/>
  <c r="N37" i="1"/>
  <c r="O37" i="1"/>
  <c r="P37" i="1"/>
  <c r="Q37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21" i="1"/>
  <c r="E28" i="1" l="1"/>
  <c r="H14" i="1"/>
  <c r="H13" i="1"/>
  <c r="H12" i="1"/>
  <c r="H11" i="1"/>
  <c r="H10" i="1"/>
  <c r="H9" i="1"/>
  <c r="H8" i="1"/>
  <c r="D8" i="1"/>
  <c r="F8" i="1" s="1"/>
  <c r="H7" i="1"/>
  <c r="G7" i="1"/>
  <c r="F7" i="1"/>
  <c r="K7" i="1" l="1"/>
  <c r="N7" i="1"/>
  <c r="L7" i="1"/>
  <c r="I7" i="1"/>
  <c r="O7" i="1"/>
  <c r="M7" i="1"/>
  <c r="P7" i="1"/>
  <c r="Q7" i="1"/>
  <c r="J7" i="1"/>
  <c r="G8" i="1"/>
  <c r="D9" i="1"/>
  <c r="L8" i="1" l="1"/>
  <c r="J8" i="1"/>
  <c r="P8" i="1"/>
  <c r="Q8" i="1"/>
  <c r="M8" i="1"/>
  <c r="O8" i="1"/>
  <c r="N8" i="1"/>
  <c r="I8" i="1"/>
  <c r="K8" i="1"/>
  <c r="G9" i="1"/>
  <c r="F9" i="1"/>
  <c r="D10" i="1"/>
  <c r="M9" i="1" l="1"/>
  <c r="I9" i="1"/>
  <c r="N9" i="1"/>
  <c r="J9" i="1"/>
  <c r="O9" i="1"/>
  <c r="P9" i="1"/>
  <c r="Q9" i="1"/>
  <c r="K9" i="1"/>
  <c r="L9" i="1"/>
  <c r="D11" i="1"/>
  <c r="G10" i="1"/>
  <c r="F10" i="1"/>
  <c r="N10" i="1" l="1"/>
  <c r="Q10" i="1"/>
  <c r="O10" i="1"/>
  <c r="P10" i="1"/>
  <c r="J10" i="1"/>
  <c r="I10" i="1"/>
  <c r="L10" i="1"/>
  <c r="M10" i="1"/>
  <c r="K10" i="1"/>
  <c r="F11" i="1"/>
  <c r="D12" i="1"/>
  <c r="G11" i="1"/>
  <c r="O11" i="1" l="1"/>
  <c r="P11" i="1"/>
  <c r="L11" i="1"/>
  <c r="I11" i="1"/>
  <c r="Q11" i="1"/>
  <c r="J11" i="1"/>
  <c r="M11" i="1"/>
  <c r="N11" i="1"/>
  <c r="K11" i="1"/>
  <c r="G12" i="1"/>
  <c r="F12" i="1"/>
  <c r="D13" i="1"/>
  <c r="P12" i="1" l="1"/>
  <c r="J12" i="1"/>
  <c r="M12" i="1"/>
  <c r="Q12" i="1"/>
  <c r="K12" i="1"/>
  <c r="L12" i="1"/>
  <c r="N12" i="1"/>
  <c r="I12" i="1"/>
  <c r="O12" i="1"/>
  <c r="G13" i="1"/>
  <c r="F13" i="1"/>
  <c r="D14" i="1"/>
  <c r="Q13" i="1" l="1"/>
  <c r="L13" i="1"/>
  <c r="M13" i="1"/>
  <c r="N13" i="1"/>
  <c r="K13" i="1"/>
  <c r="J13" i="1"/>
  <c r="O13" i="1"/>
  <c r="P13" i="1"/>
  <c r="I13" i="1"/>
  <c r="D15" i="1"/>
  <c r="G14" i="1"/>
  <c r="F14" i="1"/>
  <c r="I14" i="1" l="1"/>
  <c r="O14" i="1"/>
  <c r="K14" i="1"/>
  <c r="M14" i="1"/>
  <c r="N14" i="1"/>
  <c r="L14" i="1"/>
  <c r="P14" i="1"/>
  <c r="J14" i="1"/>
  <c r="Q14" i="1"/>
  <c r="G15" i="1"/>
  <c r="F15" i="1"/>
  <c r="D16" i="1"/>
  <c r="K15" i="1" l="1"/>
  <c r="N15" i="1"/>
  <c r="O15" i="1"/>
  <c r="L15" i="1"/>
  <c r="I15" i="1"/>
  <c r="P15" i="1"/>
  <c r="M15" i="1"/>
  <c r="Q15" i="1"/>
  <c r="J15" i="1"/>
  <c r="D17" i="1"/>
  <c r="G16" i="1"/>
  <c r="F16" i="1"/>
  <c r="L16" i="1" l="1"/>
  <c r="J16" i="1"/>
  <c r="N16" i="1"/>
  <c r="I16" i="1"/>
  <c r="M16" i="1"/>
  <c r="O16" i="1"/>
  <c r="P16" i="1"/>
  <c r="K16" i="1"/>
  <c r="Q16" i="1"/>
  <c r="F17" i="1"/>
  <c r="G17" i="1"/>
  <c r="D18" i="1"/>
  <c r="M17" i="1" l="1"/>
  <c r="P17" i="1"/>
  <c r="N17" i="1"/>
  <c r="J17" i="1"/>
  <c r="O17" i="1"/>
  <c r="Q17" i="1"/>
  <c r="I17" i="1"/>
  <c r="K17" i="1"/>
  <c r="L17" i="1"/>
  <c r="G18" i="1"/>
  <c r="F18" i="1"/>
  <c r="D19" i="1"/>
  <c r="N18" i="1" l="1"/>
  <c r="I18" i="1"/>
  <c r="K18" i="1"/>
  <c r="O18" i="1"/>
  <c r="J18" i="1"/>
  <c r="Q18" i="1"/>
  <c r="P18" i="1"/>
  <c r="L18" i="1"/>
  <c r="M18" i="1"/>
  <c r="D20" i="1"/>
  <c r="G19" i="1"/>
  <c r="F19" i="1"/>
  <c r="O19" i="1" l="1"/>
  <c r="J19" i="1"/>
  <c r="K19" i="1"/>
  <c r="P19" i="1"/>
  <c r="L19" i="1"/>
  <c r="Q19" i="1"/>
  <c r="M19" i="1"/>
  <c r="N19" i="1"/>
  <c r="I19" i="1"/>
  <c r="D21" i="1"/>
  <c r="G20" i="1"/>
  <c r="F20" i="1"/>
  <c r="P20" i="1" l="1"/>
  <c r="K20" i="1"/>
  <c r="Q20" i="1"/>
  <c r="L20" i="1"/>
  <c r="J20" i="1"/>
  <c r="N20" i="1"/>
  <c r="I20" i="1"/>
  <c r="O20" i="1"/>
  <c r="M20" i="1"/>
  <c r="G21" i="1"/>
  <c r="D22" i="1"/>
  <c r="F21" i="1"/>
  <c r="Q21" i="1" l="1"/>
  <c r="K21" i="1"/>
  <c r="L21" i="1"/>
  <c r="M21" i="1"/>
  <c r="N21" i="1"/>
  <c r="O21" i="1"/>
  <c r="P21" i="1"/>
  <c r="I21" i="1"/>
  <c r="I39" i="1" s="1"/>
  <c r="J21" i="1"/>
  <c r="G22" i="1"/>
  <c r="F22" i="1"/>
  <c r="D23" i="1"/>
  <c r="K22" i="1" l="1"/>
  <c r="L22" i="1"/>
  <c r="M22" i="1"/>
  <c r="N22" i="1"/>
  <c r="O22" i="1"/>
  <c r="P22" i="1"/>
  <c r="J22" i="1"/>
  <c r="J39" i="1" s="1"/>
  <c r="Q22" i="1"/>
  <c r="F23" i="1"/>
  <c r="G23" i="1"/>
  <c r="D24" i="1"/>
  <c r="K23" i="1" l="1"/>
  <c r="K39" i="1" s="1"/>
  <c r="L23" i="1"/>
  <c r="O23" i="1"/>
  <c r="P23" i="1"/>
  <c r="M23" i="1"/>
  <c r="N23" i="1"/>
  <c r="Q23" i="1"/>
  <c r="G24" i="1"/>
  <c r="F24" i="1"/>
  <c r="D25" i="1"/>
  <c r="L24" i="1" l="1"/>
  <c r="L39" i="1" s="1"/>
  <c r="O24" i="1"/>
  <c r="P24" i="1"/>
  <c r="M24" i="1"/>
  <c r="N24" i="1"/>
  <c r="Q24" i="1"/>
  <c r="G25" i="1"/>
  <c r="F25" i="1"/>
  <c r="D26" i="1"/>
  <c r="M25" i="1" l="1"/>
  <c r="M39" i="1" s="1"/>
  <c r="O25" i="1"/>
  <c r="N25" i="1"/>
  <c r="P25" i="1"/>
  <c r="Q25" i="1"/>
  <c r="F26" i="1"/>
  <c r="G26" i="1"/>
  <c r="D27" i="1"/>
  <c r="N26" i="1" l="1"/>
  <c r="N39" i="1" s="1"/>
  <c r="Q26" i="1"/>
  <c r="O26" i="1"/>
  <c r="P26" i="1"/>
  <c r="F27" i="1"/>
  <c r="D28" i="1"/>
  <c r="G27" i="1"/>
  <c r="O27" i="1" l="1"/>
  <c r="O39" i="1" s="1"/>
  <c r="P27" i="1"/>
  <c r="Q27" i="1"/>
  <c r="D29" i="1"/>
  <c r="G29" i="1" s="1"/>
  <c r="Q29" i="1" s="1"/>
  <c r="G28" i="1"/>
  <c r="F28" i="1"/>
  <c r="P28" i="1" l="1"/>
  <c r="P39" i="1" s="1"/>
  <c r="Q28" i="1"/>
  <c r="Q39" i="1" s="1"/>
  <c r="D30" i="1"/>
  <c r="AA9" i="1" l="1"/>
  <c r="AA14" i="1"/>
  <c r="D31" i="1"/>
  <c r="G30" i="1"/>
  <c r="AA12" i="1"/>
  <c r="AA10" i="1"/>
  <c r="AA7" i="1"/>
  <c r="AA11" i="1"/>
  <c r="AA6" i="1"/>
  <c r="AA13" i="1"/>
  <c r="AA8" i="1"/>
  <c r="AA15" i="1" l="1"/>
  <c r="D32" i="1"/>
  <c r="G31" i="1"/>
  <c r="AA16" i="1" s="1"/>
  <c r="D33" i="1" l="1"/>
  <c r="G32" i="1"/>
  <c r="D34" i="1" l="1"/>
  <c r="G33" i="1"/>
  <c r="AA17" i="1"/>
  <c r="D35" i="1" l="1"/>
  <c r="G34" i="1"/>
  <c r="AA19" i="1" s="1"/>
  <c r="AA18" i="1"/>
  <c r="D36" i="1" l="1"/>
  <c r="G35" i="1"/>
  <c r="AA20" i="1" l="1"/>
  <c r="D37" i="1"/>
  <c r="G37" i="1" s="1"/>
  <c r="G36" i="1"/>
  <c r="AA21" i="1" s="1"/>
</calcChain>
</file>

<file path=xl/sharedStrings.xml><?xml version="1.0" encoding="utf-8"?>
<sst xmlns="http://schemas.openxmlformats.org/spreadsheetml/2006/main" count="54" uniqueCount="29">
  <si>
    <t>Valeur de départ</t>
  </si>
  <si>
    <t>Rang année</t>
  </si>
  <si>
    <t>Années</t>
  </si>
  <si>
    <t>Flux nets</t>
  </si>
  <si>
    <t>Indice de départ</t>
  </si>
  <si>
    <t>Nombre d'années</t>
  </si>
  <si>
    <t>VAT</t>
  </si>
  <si>
    <t/>
  </si>
  <si>
    <t>Taux de rentabilté interne</t>
  </si>
  <si>
    <t>A</t>
  </si>
  <si>
    <t>B</t>
  </si>
  <si>
    <t>REVENUS A</t>
  </si>
  <si>
    <t>REVENUS B</t>
  </si>
  <si>
    <t>INVESTISSEMENT</t>
  </si>
  <si>
    <t>Durée investissement</t>
  </si>
  <si>
    <t>VAN A</t>
  </si>
  <si>
    <t>VAN 2</t>
  </si>
  <si>
    <t>INVESTISSEMENT  DE 22  ANS</t>
  </si>
  <si>
    <t>TOTAL</t>
  </si>
  <si>
    <t>TIR</t>
  </si>
  <si>
    <t>Flux nets durée 15</t>
  </si>
  <si>
    <t>Flux nets durée 16</t>
  </si>
  <si>
    <t>Flux nets durée 17</t>
  </si>
  <si>
    <t>Flux nets durée 18</t>
  </si>
  <si>
    <t>Flux nets durée 19</t>
  </si>
  <si>
    <t>Flux nets durée 20</t>
  </si>
  <si>
    <t>Flux nets durée 21</t>
  </si>
  <si>
    <t>Flux nets durée 22</t>
  </si>
  <si>
    <t>Flux nets durée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</si>
</sst>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rgb="FFF1F8E8"/>
        <bgColor indexed="64"/>
      </patternFill>
    </fill>
    <fill>
      <patternFill patternType="solid">
        <fgColor rgb="FFEDEAF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2" fillId="0" borderId="0" xfId="0" applyFont="1"/>
    <xf numFmtId="0" fontId="3" fillId="4" borderId="12" xfId="0" quotePrefix="1" applyFont="1" applyFill="1" applyBorder="1" applyAlignment="1">
      <alignment horizontal="center"/>
    </xf>
    <xf numFmtId="4" fontId="0" fillId="0" borderId="16" xfId="0" applyNumberFormat="1" applyBorder="1"/>
    <xf numFmtId="3" fontId="0" fillId="0" borderId="16" xfId="0" applyNumberFormat="1" applyBorder="1"/>
    <xf numFmtId="3" fontId="5" fillId="2" borderId="6" xfId="0" applyNumberFormat="1" applyFont="1" applyFill="1" applyBorder="1" applyAlignment="1" applyProtection="1">
      <alignment horizontal="right" vertical="top"/>
    </xf>
    <xf numFmtId="3" fontId="5" fillId="2" borderId="12" xfId="0" applyNumberFormat="1" applyFont="1" applyFill="1" applyBorder="1" applyAlignment="1" applyProtection="1">
      <alignment horizontal="right" vertical="top"/>
    </xf>
    <xf numFmtId="3" fontId="5" fillId="2" borderId="11" xfId="0" applyNumberFormat="1" applyFont="1" applyFill="1" applyBorder="1" applyAlignment="1" applyProtection="1">
      <alignment horizontal="right" vertical="top"/>
    </xf>
    <xf numFmtId="3" fontId="5" fillId="3" borderId="10" xfId="0" applyNumberFormat="1" applyFont="1" applyFill="1" applyBorder="1" applyAlignment="1" applyProtection="1">
      <alignment horizontal="right" vertical="top"/>
    </xf>
    <xf numFmtId="3" fontId="5" fillId="3" borderId="7" xfId="0" applyNumberFormat="1" applyFont="1" applyFill="1" applyBorder="1" applyAlignment="1" applyProtection="1">
      <alignment horizontal="right" vertical="top"/>
    </xf>
    <xf numFmtId="3" fontId="5" fillId="3" borderId="0" xfId="0" applyNumberFormat="1" applyFont="1" applyFill="1" applyBorder="1" applyAlignment="1" applyProtection="1">
      <alignment horizontal="right" vertical="top"/>
    </xf>
    <xf numFmtId="3" fontId="5" fillId="3" borderId="3" xfId="0" applyNumberFormat="1" applyFont="1" applyFill="1" applyBorder="1" applyAlignment="1" applyProtection="1">
      <alignment horizontal="right" vertical="top"/>
    </xf>
    <xf numFmtId="3" fontId="5" fillId="2" borderId="10" xfId="0" applyNumberFormat="1" applyFont="1" applyFill="1" applyBorder="1" applyAlignment="1" applyProtection="1">
      <alignment horizontal="right" vertical="top"/>
    </xf>
    <xf numFmtId="3" fontId="5" fillId="2" borderId="7" xfId="0" applyNumberFormat="1" applyFont="1" applyFill="1" applyBorder="1" applyAlignment="1" applyProtection="1">
      <alignment horizontal="right" vertical="top"/>
    </xf>
    <xf numFmtId="3" fontId="5" fillId="2" borderId="3" xfId="0" applyNumberFormat="1" applyFont="1" applyFill="1" applyBorder="1" applyAlignment="1" applyProtection="1">
      <alignment horizontal="right" vertical="top"/>
    </xf>
    <xf numFmtId="3" fontId="5" fillId="2" borderId="5" xfId="0" applyNumberFormat="1" applyFont="1" applyFill="1" applyBorder="1" applyAlignment="1" applyProtection="1">
      <alignment horizontal="right" vertical="top"/>
    </xf>
    <xf numFmtId="3" fontId="5" fillId="2" borderId="8" xfId="0" applyNumberFormat="1" applyFont="1" applyFill="1" applyBorder="1" applyAlignment="1" applyProtection="1">
      <alignment horizontal="right" vertical="top"/>
    </xf>
    <xf numFmtId="3" fontId="5" fillId="2" borderId="9" xfId="0" applyNumberFormat="1" applyFont="1" applyFill="1" applyBorder="1" applyAlignment="1" applyProtection="1">
      <alignment horizontal="right" vertical="top"/>
    </xf>
    <xf numFmtId="0" fontId="0" fillId="0" borderId="16" xfId="0" applyBorder="1"/>
    <xf numFmtId="0" fontId="0" fillId="6" borderId="0" xfId="0" applyFill="1"/>
    <xf numFmtId="8" fontId="0" fillId="0" borderId="0" xfId="0" applyNumberFormat="1"/>
    <xf numFmtId="1" fontId="5" fillId="2" borderId="13" xfId="0" applyNumberFormat="1" applyFont="1" applyFill="1" applyBorder="1" applyAlignment="1" applyProtection="1">
      <alignment horizontal="right" vertical="top"/>
    </xf>
    <xf numFmtId="1" fontId="5" fillId="3" borderId="2" xfId="0" applyNumberFormat="1" applyFont="1" applyFill="1" applyBorder="1" applyAlignment="1" applyProtection="1">
      <alignment horizontal="right" vertical="top"/>
    </xf>
    <xf numFmtId="1" fontId="5" fillId="2" borderId="2" xfId="0" applyNumberFormat="1" applyFont="1" applyFill="1" applyBorder="1" applyAlignment="1" applyProtection="1">
      <alignment horizontal="right" vertical="top"/>
    </xf>
    <xf numFmtId="1" fontId="5" fillId="2" borderId="4" xfId="0" applyNumberFormat="1" applyFont="1" applyFill="1" applyBorder="1" applyAlignment="1" applyProtection="1">
      <alignment horizontal="right" vertical="top"/>
    </xf>
    <xf numFmtId="3" fontId="0" fillId="5" borderId="12" xfId="0" applyNumberFormat="1" applyFill="1" applyBorder="1"/>
    <xf numFmtId="0" fontId="4" fillId="4" borderId="1" xfId="0" quotePrefix="1" applyFont="1" applyFill="1" applyBorder="1" applyAlignment="1">
      <alignment vertical="center" wrapText="1"/>
    </xf>
    <xf numFmtId="10" fontId="0" fillId="0" borderId="1" xfId="0" applyNumberFormat="1" applyBorder="1" applyAlignment="1">
      <alignment horizontal="center" vertical="center"/>
    </xf>
    <xf numFmtId="164" fontId="0" fillId="0" borderId="16" xfId="0" applyNumberFormat="1" applyBorder="1"/>
    <xf numFmtId="0" fontId="0" fillId="0" borderId="16" xfId="0" applyBorder="1" applyAlignment="1">
      <alignment wrapText="1"/>
    </xf>
    <xf numFmtId="0" fontId="0" fillId="0" borderId="16" xfId="0" applyBorder="1" applyAlignment="1">
      <alignment horizontal="center"/>
    </xf>
    <xf numFmtId="0" fontId="0" fillId="7" borderId="12" xfId="0" applyFill="1" applyBorder="1"/>
    <xf numFmtId="0" fontId="0" fillId="7" borderId="7" xfId="0" applyFill="1" applyBorder="1"/>
    <xf numFmtId="0" fontId="0" fillId="7" borderId="8" xfId="0" applyFill="1" applyBorder="1"/>
    <xf numFmtId="3" fontId="0" fillId="0" borderId="16" xfId="0" applyNumberForma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0" fontId="0" fillId="0" borderId="16" xfId="0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4" borderId="7" xfId="0" quotePrefix="1" applyFont="1" applyFill="1" applyBorder="1" applyAlignment="1">
      <alignment horizontal="center" vertical="center" wrapText="1"/>
    </xf>
    <xf numFmtId="3" fontId="0" fillId="0" borderId="0" xfId="0" applyNumberFormat="1" applyBorder="1"/>
    <xf numFmtId="164" fontId="0" fillId="0" borderId="0" xfId="0" applyNumberFormat="1" applyBorder="1"/>
    <xf numFmtId="3" fontId="0" fillId="0" borderId="0" xfId="0" applyNumberFormat="1"/>
    <xf numFmtId="0" fontId="0" fillId="0" borderId="0" xfId="0" applyFill="1" applyBorder="1"/>
    <xf numFmtId="0" fontId="4" fillId="0" borderId="0" xfId="0" quotePrefix="1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 applyProtection="1">
      <alignment horizontal="right" vertical="top"/>
    </xf>
    <xf numFmtId="0" fontId="4" fillId="0" borderId="0" xfId="0" quotePrefix="1" applyFont="1" applyFill="1" applyBorder="1" applyAlignment="1">
      <alignment vertical="center" wrapText="1"/>
    </xf>
    <xf numFmtId="10" fontId="0" fillId="0" borderId="0" xfId="0" applyNumberFormat="1" applyFill="1" applyBorder="1" applyAlignment="1">
      <alignment horizontal="center" vertical="center"/>
    </xf>
    <xf numFmtId="3" fontId="5" fillId="0" borderId="0" xfId="0" applyNumberFormat="1" applyFont="1" applyFill="1" applyBorder="1" applyAlignment="1" applyProtection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showGridLines="0" tabSelected="1" workbookViewId="0">
      <selection activeCell="G8" sqref="G8"/>
    </sheetView>
  </sheetViews>
  <sheetFormatPr baseColWidth="10" defaultRowHeight="15" x14ac:dyDescent="0.25"/>
  <cols>
    <col min="3" max="3" width="14.7109375" customWidth="1"/>
    <col min="14" max="20" width="11.42578125" style="1"/>
    <col min="23" max="23" width="16.5703125" customWidth="1"/>
    <col min="24" max="24" width="16.5703125" style="1" customWidth="1"/>
  </cols>
  <sheetData>
    <row r="1" spans="1:27" x14ac:dyDescent="0.25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U1" s="1"/>
    </row>
    <row r="2" spans="1:27" ht="15.75" thickBot="1" x14ac:dyDescent="0.3">
      <c r="A2" s="2" t="s">
        <v>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U2" s="1"/>
    </row>
    <row r="3" spans="1:27" x14ac:dyDescent="0.25">
      <c r="A3" s="3"/>
      <c r="B3" s="3"/>
      <c r="C3" s="3"/>
      <c r="D3" s="3"/>
      <c r="E3" s="3"/>
      <c r="F3" s="3"/>
      <c r="G3" s="3"/>
      <c r="H3" s="3"/>
      <c r="I3" s="3">
        <v>15</v>
      </c>
      <c r="J3" s="3">
        <v>16</v>
      </c>
      <c r="K3" s="3">
        <v>17</v>
      </c>
      <c r="L3" s="3">
        <v>18</v>
      </c>
      <c r="M3" s="3">
        <v>19</v>
      </c>
      <c r="N3" s="3">
        <v>20</v>
      </c>
      <c r="O3" s="3">
        <v>21</v>
      </c>
      <c r="P3" s="3">
        <v>22</v>
      </c>
      <c r="Q3" s="3">
        <v>23</v>
      </c>
      <c r="S3" s="19" t="s">
        <v>0</v>
      </c>
      <c r="T3" s="19"/>
      <c r="U3" s="5">
        <v>2250000</v>
      </c>
      <c r="V3" s="46"/>
    </row>
    <row r="4" spans="1:27" ht="15" customHeight="1" x14ac:dyDescent="0.25">
      <c r="A4" s="39" t="s">
        <v>1</v>
      </c>
      <c r="B4" s="41" t="s">
        <v>2</v>
      </c>
      <c r="C4" s="45" t="s">
        <v>13</v>
      </c>
      <c r="D4" s="45" t="s">
        <v>11</v>
      </c>
      <c r="E4" s="45" t="s">
        <v>12</v>
      </c>
      <c r="F4" s="45" t="s">
        <v>3</v>
      </c>
      <c r="G4" s="45" t="s">
        <v>9</v>
      </c>
      <c r="H4" s="45" t="s">
        <v>10</v>
      </c>
      <c r="I4" s="45" t="s">
        <v>20</v>
      </c>
      <c r="J4" s="45" t="s">
        <v>21</v>
      </c>
      <c r="K4" s="45" t="s">
        <v>22</v>
      </c>
      <c r="L4" s="45" t="s">
        <v>23</v>
      </c>
      <c r="M4" s="45" t="s">
        <v>24</v>
      </c>
      <c r="N4" s="45" t="s">
        <v>25</v>
      </c>
      <c r="O4" s="45" t="s">
        <v>26</v>
      </c>
      <c r="P4" s="45" t="s">
        <v>27</v>
      </c>
      <c r="Q4" s="45" t="s">
        <v>28</v>
      </c>
      <c r="S4" s="19" t="s">
        <v>4</v>
      </c>
      <c r="T4" s="19"/>
      <c r="U4" s="29">
        <v>1.6861824854210141</v>
      </c>
      <c r="V4" s="47"/>
    </row>
    <row r="5" spans="1:27" ht="30.75" thickBot="1" x14ac:dyDescent="0.3">
      <c r="A5" s="40"/>
      <c r="B5" s="42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S5" s="30" t="s">
        <v>5</v>
      </c>
      <c r="T5" s="31" t="s">
        <v>6</v>
      </c>
      <c r="U5" s="1"/>
      <c r="V5" s="1"/>
      <c r="W5" s="30" t="s">
        <v>14</v>
      </c>
      <c r="X5" s="30" t="s">
        <v>19</v>
      </c>
      <c r="Y5" s="31" t="s">
        <v>15</v>
      </c>
      <c r="Z5" s="31" t="s">
        <v>16</v>
      </c>
      <c r="AA5" s="38" t="s">
        <v>18</v>
      </c>
    </row>
    <row r="6" spans="1:27" ht="15.75" thickBot="1" x14ac:dyDescent="0.3">
      <c r="A6" s="43">
        <v>0</v>
      </c>
      <c r="B6" s="44"/>
      <c r="C6" s="26">
        <v>-2300000</v>
      </c>
      <c r="D6" s="20"/>
      <c r="E6" s="20"/>
      <c r="F6" s="11">
        <v>-2300000</v>
      </c>
      <c r="G6" s="11"/>
      <c r="H6" s="11"/>
      <c r="I6" s="11">
        <v>-2300000</v>
      </c>
      <c r="J6" s="11">
        <v>-2300000</v>
      </c>
      <c r="K6" s="11">
        <v>-2300000</v>
      </c>
      <c r="L6" s="11">
        <v>-2300000</v>
      </c>
      <c r="M6" s="11">
        <v>-2300000</v>
      </c>
      <c r="N6" s="11">
        <v>-2300000</v>
      </c>
      <c r="O6" s="11">
        <v>-2300000</v>
      </c>
      <c r="P6" s="11">
        <v>-2300000</v>
      </c>
      <c r="Q6" s="11">
        <v>-2300000</v>
      </c>
      <c r="S6" s="31">
        <v>15</v>
      </c>
      <c r="T6" s="4">
        <v>2715599.259789627</v>
      </c>
      <c r="U6" s="1"/>
      <c r="V6" s="1"/>
      <c r="W6" s="35">
        <v>15</v>
      </c>
      <c r="X6" s="28">
        <f>+I39</f>
        <v>0.10591429857763068</v>
      </c>
      <c r="Y6" s="5">
        <f ca="1">NPV(X6,OFFSET($G$7,,,W6,1))</f>
        <v>1700148.7281504208</v>
      </c>
      <c r="Z6" s="5">
        <f>T6*(1+X6)^-W6</f>
        <v>599851.27184957953</v>
      </c>
      <c r="AA6" s="5">
        <f ca="1">SUM(Y6:Z6)</f>
        <v>2300000.0000000005</v>
      </c>
    </row>
    <row r="7" spans="1:27" ht="15.75" thickBot="1" x14ac:dyDescent="0.3">
      <c r="A7" s="6">
        <v>1</v>
      </c>
      <c r="B7" s="22">
        <v>2012</v>
      </c>
      <c r="C7" s="32"/>
      <c r="D7" s="7">
        <v>202500</v>
      </c>
      <c r="E7" s="7">
        <v>0</v>
      </c>
      <c r="F7" s="7">
        <f>SUM(D7:E7)</f>
        <v>202500</v>
      </c>
      <c r="G7" s="6">
        <f>SUM(D7)</f>
        <v>202500</v>
      </c>
      <c r="H7" s="8">
        <f>SUM(E7)</f>
        <v>0</v>
      </c>
      <c r="I7" s="48">
        <f>IF($A7&lt;=I$3,$G7,0)+IF($A7=I$3,$H7,0)</f>
        <v>202500</v>
      </c>
      <c r="J7" s="48">
        <f>IF($A7&lt;=J$3,$G7,0)+IF($A7=J$3,$H7,0)</f>
        <v>202500</v>
      </c>
      <c r="K7" s="48">
        <f t="shared" ref="K7:Q7" si="0">IF($A7&lt;=K$3,$G7,0)+IF($A7=K$3,$H7,0)</f>
        <v>202500</v>
      </c>
      <c r="L7" s="48">
        <f t="shared" si="0"/>
        <v>202500</v>
      </c>
      <c r="M7" s="48">
        <f t="shared" si="0"/>
        <v>202500</v>
      </c>
      <c r="N7" s="48">
        <f t="shared" si="0"/>
        <v>202500</v>
      </c>
      <c r="O7" s="48">
        <f t="shared" si="0"/>
        <v>202500</v>
      </c>
      <c r="P7" s="48">
        <f t="shared" si="0"/>
        <v>202500</v>
      </c>
      <c r="Q7" s="48">
        <f t="shared" si="0"/>
        <v>202500</v>
      </c>
      <c r="S7" s="31">
        <v>16</v>
      </c>
      <c r="T7" s="4">
        <v>2748856.3497746</v>
      </c>
      <c r="U7" s="1"/>
      <c r="V7" s="1"/>
      <c r="W7" s="35">
        <v>16</v>
      </c>
      <c r="X7" s="28">
        <f>+J39</f>
        <v>0.10631648365043533</v>
      </c>
      <c r="Y7" s="5">
        <f t="shared" ref="Y7:Y14" ca="1" si="1">NPV(X7,OFFSET($G$7,,,W7,1))</f>
        <v>1754139.1928065352</v>
      </c>
      <c r="Z7" s="5">
        <f t="shared" ref="Z7:Z14" si="2">T7*(1+X7)^-W7</f>
        <v>545860.80719346402</v>
      </c>
      <c r="AA7" s="5">
        <f t="shared" ref="AA7:AA21" ca="1" si="3">SUM(Y7:Z7)</f>
        <v>2299999.9999999991</v>
      </c>
    </row>
    <row r="8" spans="1:27" ht="15.75" thickBot="1" x14ac:dyDescent="0.3">
      <c r="A8" s="9">
        <v>2</v>
      </c>
      <c r="B8" s="23">
        <v>2013</v>
      </c>
      <c r="C8" s="33"/>
      <c r="D8" s="10">
        <f>D7*1.0248</f>
        <v>207522</v>
      </c>
      <c r="E8" s="10">
        <v>0</v>
      </c>
      <c r="F8" s="10">
        <f t="shared" ref="F8:F28" si="4">SUM(D8:E8)</f>
        <v>207522</v>
      </c>
      <c r="G8" s="9">
        <f t="shared" ref="G8:G37" si="5">SUM(D8)</f>
        <v>207522</v>
      </c>
      <c r="H8" s="12">
        <f t="shared" ref="H8:H14" si="6">SUM(E8)</f>
        <v>0</v>
      </c>
      <c r="I8" s="48">
        <f t="shared" ref="I8:Q37" si="7">IF($A8&lt;=I$3,$G8,0)+IF($A8=I$3,$H8,0)</f>
        <v>207522</v>
      </c>
      <c r="J8" s="48">
        <f t="shared" si="7"/>
        <v>207522</v>
      </c>
      <c r="K8" s="48">
        <f t="shared" si="7"/>
        <v>207522</v>
      </c>
      <c r="L8" s="48">
        <f t="shared" si="7"/>
        <v>207522</v>
      </c>
      <c r="M8" s="48">
        <f t="shared" si="7"/>
        <v>207522</v>
      </c>
      <c r="N8" s="48">
        <f t="shared" si="7"/>
        <v>207522</v>
      </c>
      <c r="O8" s="48">
        <f t="shared" si="7"/>
        <v>207522</v>
      </c>
      <c r="P8" s="48">
        <f t="shared" si="7"/>
        <v>207522</v>
      </c>
      <c r="Q8" s="48">
        <f t="shared" si="7"/>
        <v>207522</v>
      </c>
      <c r="S8" s="31">
        <v>17</v>
      </c>
      <c r="T8" s="4">
        <v>2782113.4397595725</v>
      </c>
      <c r="U8" s="1"/>
      <c r="V8" s="1"/>
      <c r="W8" s="35">
        <v>17</v>
      </c>
      <c r="X8" s="28">
        <f>+K39</f>
        <v>0.10669260786962198</v>
      </c>
      <c r="Y8" s="5">
        <f t="shared" ca="1" si="1"/>
        <v>1803504.0850049348</v>
      </c>
      <c r="Z8" s="5">
        <f t="shared" si="2"/>
        <v>496495.91499506577</v>
      </c>
      <c r="AA8" s="5">
        <f t="shared" ca="1" si="3"/>
        <v>2300000.0000000005</v>
      </c>
    </row>
    <row r="9" spans="1:27" ht="15.75" thickBot="1" x14ac:dyDescent="0.3">
      <c r="A9" s="13">
        <v>3</v>
      </c>
      <c r="B9" s="24">
        <v>2014</v>
      </c>
      <c r="C9" s="33"/>
      <c r="D9" s="14">
        <f t="shared" ref="D9:D37" si="8">D8*1.0248</f>
        <v>212668.54559999998</v>
      </c>
      <c r="E9" s="14">
        <v>0</v>
      </c>
      <c r="F9" s="14">
        <f t="shared" si="4"/>
        <v>212668.54559999998</v>
      </c>
      <c r="G9" s="13">
        <f t="shared" si="5"/>
        <v>212668.54559999998</v>
      </c>
      <c r="H9" s="15">
        <f t="shared" si="6"/>
        <v>0</v>
      </c>
      <c r="I9" s="48">
        <f t="shared" si="7"/>
        <v>212668.54559999998</v>
      </c>
      <c r="J9" s="48">
        <f t="shared" si="7"/>
        <v>212668.54559999998</v>
      </c>
      <c r="K9" s="48">
        <f t="shared" si="7"/>
        <v>212668.54559999998</v>
      </c>
      <c r="L9" s="48">
        <f t="shared" si="7"/>
        <v>212668.54559999998</v>
      </c>
      <c r="M9" s="48">
        <f t="shared" si="7"/>
        <v>212668.54559999998</v>
      </c>
      <c r="N9" s="48">
        <f t="shared" si="7"/>
        <v>212668.54559999998</v>
      </c>
      <c r="O9" s="48">
        <f t="shared" si="7"/>
        <v>212668.54559999998</v>
      </c>
      <c r="P9" s="48">
        <f t="shared" si="7"/>
        <v>212668.54559999998</v>
      </c>
      <c r="Q9" s="48">
        <f t="shared" si="7"/>
        <v>212668.54559999998</v>
      </c>
      <c r="S9" s="31">
        <v>18</v>
      </c>
      <c r="T9" s="4">
        <v>2815370.529744545</v>
      </c>
      <c r="U9" s="1"/>
      <c r="V9" s="1"/>
      <c r="W9" s="35">
        <v>18</v>
      </c>
      <c r="X9" s="28">
        <f>+L39</f>
        <v>0.10704561689490344</v>
      </c>
      <c r="Y9" s="5">
        <f t="shared" ca="1" si="1"/>
        <v>1848605.5050094912</v>
      </c>
      <c r="Z9" s="5">
        <f t="shared" si="2"/>
        <v>451394.4949905083</v>
      </c>
      <c r="AA9" s="5">
        <f t="shared" ca="1" si="3"/>
        <v>2299999.9999999995</v>
      </c>
    </row>
    <row r="10" spans="1:27" ht="15.75" thickBot="1" x14ac:dyDescent="0.3">
      <c r="A10" s="9">
        <v>4</v>
      </c>
      <c r="B10" s="23">
        <v>2015</v>
      </c>
      <c r="C10" s="33"/>
      <c r="D10" s="10">
        <f t="shared" si="8"/>
        <v>217942.72553087998</v>
      </c>
      <c r="E10" s="10">
        <v>0</v>
      </c>
      <c r="F10" s="10">
        <f t="shared" si="4"/>
        <v>217942.72553087998</v>
      </c>
      <c r="G10" s="9">
        <f t="shared" si="5"/>
        <v>217942.72553087998</v>
      </c>
      <c r="H10" s="12">
        <f t="shared" si="6"/>
        <v>0</v>
      </c>
      <c r="I10" s="48">
        <f t="shared" si="7"/>
        <v>217942.72553087998</v>
      </c>
      <c r="J10" s="48">
        <f t="shared" si="7"/>
        <v>217942.72553087998</v>
      </c>
      <c r="K10" s="48">
        <f t="shared" si="7"/>
        <v>217942.72553087998</v>
      </c>
      <c r="L10" s="48">
        <f t="shared" si="7"/>
        <v>217942.72553087998</v>
      </c>
      <c r="M10" s="48">
        <f t="shared" si="7"/>
        <v>217942.72553087998</v>
      </c>
      <c r="N10" s="48">
        <f t="shared" si="7"/>
        <v>217942.72553087998</v>
      </c>
      <c r="O10" s="48">
        <f t="shared" si="7"/>
        <v>217942.72553087998</v>
      </c>
      <c r="P10" s="48">
        <f t="shared" si="7"/>
        <v>217942.72553087998</v>
      </c>
      <c r="Q10" s="48">
        <f t="shared" si="7"/>
        <v>217942.72553087998</v>
      </c>
      <c r="S10" s="31">
        <v>19</v>
      </c>
      <c r="T10" s="4">
        <v>2848627.619729518</v>
      </c>
      <c r="U10" s="1"/>
      <c r="V10" s="1"/>
      <c r="W10" s="35">
        <v>19</v>
      </c>
      <c r="X10" s="28">
        <f>+M39</f>
        <v>0.10737783346299623</v>
      </c>
      <c r="Y10" s="5">
        <f t="shared" ca="1" si="1"/>
        <v>1889781.7400185436</v>
      </c>
      <c r="Z10" s="5">
        <f t="shared" si="2"/>
        <v>410218.25998146104</v>
      </c>
      <c r="AA10" s="5">
        <f t="shared" ca="1" si="3"/>
        <v>2300000.0000000047</v>
      </c>
    </row>
    <row r="11" spans="1:27" ht="15.75" thickBot="1" x14ac:dyDescent="0.3">
      <c r="A11" s="13">
        <v>5</v>
      </c>
      <c r="B11" s="24">
        <v>2016</v>
      </c>
      <c r="C11" s="33"/>
      <c r="D11" s="14">
        <f t="shared" si="8"/>
        <v>223347.70512404578</v>
      </c>
      <c r="E11" s="14">
        <v>0</v>
      </c>
      <c r="F11" s="14">
        <f t="shared" si="4"/>
        <v>223347.70512404578</v>
      </c>
      <c r="G11" s="13">
        <f t="shared" si="5"/>
        <v>223347.70512404578</v>
      </c>
      <c r="H11" s="15">
        <f t="shared" si="6"/>
        <v>0</v>
      </c>
      <c r="I11" s="48">
        <f t="shared" si="7"/>
        <v>223347.70512404578</v>
      </c>
      <c r="J11" s="48">
        <f t="shared" si="7"/>
        <v>223347.70512404578</v>
      </c>
      <c r="K11" s="48">
        <f t="shared" si="7"/>
        <v>223347.70512404578</v>
      </c>
      <c r="L11" s="48">
        <f t="shared" si="7"/>
        <v>223347.70512404578</v>
      </c>
      <c r="M11" s="48">
        <f t="shared" si="7"/>
        <v>223347.70512404578</v>
      </c>
      <c r="N11" s="48">
        <f t="shared" si="7"/>
        <v>223347.70512404578</v>
      </c>
      <c r="O11" s="48">
        <f t="shared" si="7"/>
        <v>223347.70512404578</v>
      </c>
      <c r="P11" s="48">
        <f t="shared" si="7"/>
        <v>223347.70512404578</v>
      </c>
      <c r="Q11" s="48">
        <f t="shared" si="7"/>
        <v>223347.70512404578</v>
      </c>
      <c r="S11" s="31">
        <v>20</v>
      </c>
      <c r="T11" s="4">
        <v>2881884.7097144905</v>
      </c>
      <c r="U11" s="1"/>
      <c r="V11" s="1"/>
      <c r="W11" s="35">
        <v>20</v>
      </c>
      <c r="X11" s="28">
        <f>+N39</f>
        <v>0.10769112264846181</v>
      </c>
      <c r="Y11" s="5">
        <f t="shared" ca="1" si="1"/>
        <v>1927348.306268068</v>
      </c>
      <c r="Z11" s="5">
        <f t="shared" si="2"/>
        <v>372651.69373193505</v>
      </c>
      <c r="AA11" s="5">
        <f t="shared" ca="1" si="3"/>
        <v>2300000.0000000033</v>
      </c>
    </row>
    <row r="12" spans="1:27" ht="15.75" thickBot="1" x14ac:dyDescent="0.3">
      <c r="A12" s="9">
        <v>6</v>
      </c>
      <c r="B12" s="23">
        <v>2017</v>
      </c>
      <c r="C12" s="33"/>
      <c r="D12" s="10">
        <f t="shared" si="8"/>
        <v>228886.7282111221</v>
      </c>
      <c r="E12" s="10">
        <v>0</v>
      </c>
      <c r="F12" s="10">
        <f t="shared" si="4"/>
        <v>228886.7282111221</v>
      </c>
      <c r="G12" s="9">
        <f t="shared" si="5"/>
        <v>228886.7282111221</v>
      </c>
      <c r="H12" s="12">
        <f t="shared" si="6"/>
        <v>0</v>
      </c>
      <c r="I12" s="48">
        <f t="shared" si="7"/>
        <v>228886.7282111221</v>
      </c>
      <c r="J12" s="48">
        <f t="shared" si="7"/>
        <v>228886.7282111221</v>
      </c>
      <c r="K12" s="48">
        <f t="shared" si="7"/>
        <v>228886.7282111221</v>
      </c>
      <c r="L12" s="48">
        <f t="shared" si="7"/>
        <v>228886.7282111221</v>
      </c>
      <c r="M12" s="48">
        <f t="shared" si="7"/>
        <v>228886.7282111221</v>
      </c>
      <c r="N12" s="48">
        <f t="shared" si="7"/>
        <v>228886.7282111221</v>
      </c>
      <c r="O12" s="48">
        <f t="shared" si="7"/>
        <v>228886.7282111221</v>
      </c>
      <c r="P12" s="48">
        <f t="shared" si="7"/>
        <v>228886.7282111221</v>
      </c>
      <c r="Q12" s="48">
        <f t="shared" si="7"/>
        <v>228886.7282111221</v>
      </c>
      <c r="S12" s="31">
        <v>21</v>
      </c>
      <c r="T12" s="4">
        <v>2915141.799699463</v>
      </c>
      <c r="U12" s="1"/>
      <c r="V12" s="1"/>
      <c r="W12" s="35">
        <v>21</v>
      </c>
      <c r="X12" s="28">
        <f>+O39</f>
        <v>0.10798700919581283</v>
      </c>
      <c r="Y12" s="5">
        <f t="shared" ca="1" si="1"/>
        <v>1961598.9926068916</v>
      </c>
      <c r="Z12" s="5">
        <f t="shared" si="2"/>
        <v>338401.00739310746</v>
      </c>
      <c r="AA12" s="5">
        <f t="shared" ca="1" si="3"/>
        <v>2299999.9999999991</v>
      </c>
    </row>
    <row r="13" spans="1:27" ht="15.75" thickBot="1" x14ac:dyDescent="0.3">
      <c r="A13" s="13">
        <v>7</v>
      </c>
      <c r="B13" s="24">
        <v>2018</v>
      </c>
      <c r="C13" s="33"/>
      <c r="D13" s="14">
        <f t="shared" si="8"/>
        <v>234563.11907075791</v>
      </c>
      <c r="E13" s="14">
        <v>0</v>
      </c>
      <c r="F13" s="14">
        <f t="shared" si="4"/>
        <v>234563.11907075791</v>
      </c>
      <c r="G13" s="13">
        <f t="shared" si="5"/>
        <v>234563.11907075791</v>
      </c>
      <c r="H13" s="15">
        <f t="shared" si="6"/>
        <v>0</v>
      </c>
      <c r="I13" s="48">
        <f t="shared" si="7"/>
        <v>234563.11907075791</v>
      </c>
      <c r="J13" s="48">
        <f t="shared" si="7"/>
        <v>234563.11907075791</v>
      </c>
      <c r="K13" s="48">
        <f t="shared" si="7"/>
        <v>234563.11907075791</v>
      </c>
      <c r="L13" s="48">
        <f t="shared" si="7"/>
        <v>234563.11907075791</v>
      </c>
      <c r="M13" s="48">
        <f t="shared" si="7"/>
        <v>234563.11907075791</v>
      </c>
      <c r="N13" s="48">
        <f t="shared" si="7"/>
        <v>234563.11907075791</v>
      </c>
      <c r="O13" s="48">
        <f t="shared" si="7"/>
        <v>234563.11907075791</v>
      </c>
      <c r="P13" s="48">
        <f t="shared" si="7"/>
        <v>234563.11907075791</v>
      </c>
      <c r="Q13" s="48">
        <f t="shared" si="7"/>
        <v>234563.11907075791</v>
      </c>
      <c r="S13" s="31">
        <v>22</v>
      </c>
      <c r="T13" s="4">
        <v>2948398.8896844359</v>
      </c>
      <c r="U13" s="1"/>
      <c r="V13" s="1"/>
      <c r="W13" s="35">
        <v>22</v>
      </c>
      <c r="X13" s="28">
        <f>+P39</f>
        <v>0.10826676210753616</v>
      </c>
      <c r="Y13" s="5">
        <f t="shared" ca="1" si="1"/>
        <v>1992806.9041572178</v>
      </c>
      <c r="Z13" s="5">
        <f t="shared" si="2"/>
        <v>307193.09584278037</v>
      </c>
      <c r="AA13" s="5">
        <f t="shared" ca="1" si="3"/>
        <v>2299999.9999999981</v>
      </c>
    </row>
    <row r="14" spans="1:27" ht="15.75" thickBot="1" x14ac:dyDescent="0.3">
      <c r="A14" s="9">
        <v>8</v>
      </c>
      <c r="B14" s="23">
        <v>2019</v>
      </c>
      <c r="C14" s="33"/>
      <c r="D14" s="10">
        <f t="shared" si="8"/>
        <v>240380.2844237127</v>
      </c>
      <c r="E14" s="10">
        <v>0</v>
      </c>
      <c r="F14" s="10">
        <f t="shared" si="4"/>
        <v>240380.2844237127</v>
      </c>
      <c r="G14" s="9">
        <f t="shared" si="5"/>
        <v>240380.2844237127</v>
      </c>
      <c r="H14" s="12">
        <f t="shared" si="6"/>
        <v>0</v>
      </c>
      <c r="I14" s="48">
        <f t="shared" si="7"/>
        <v>240380.2844237127</v>
      </c>
      <c r="J14" s="48">
        <f t="shared" si="7"/>
        <v>240380.2844237127</v>
      </c>
      <c r="K14" s="48">
        <f t="shared" si="7"/>
        <v>240380.2844237127</v>
      </c>
      <c r="L14" s="48">
        <f t="shared" si="7"/>
        <v>240380.2844237127</v>
      </c>
      <c r="M14" s="48">
        <f t="shared" si="7"/>
        <v>240380.2844237127</v>
      </c>
      <c r="N14" s="48">
        <f t="shared" si="7"/>
        <v>240380.2844237127</v>
      </c>
      <c r="O14" s="48">
        <f t="shared" si="7"/>
        <v>240380.2844237127</v>
      </c>
      <c r="P14" s="48">
        <f t="shared" si="7"/>
        <v>240380.2844237127</v>
      </c>
      <c r="Q14" s="48">
        <f t="shared" si="7"/>
        <v>240380.2844237127</v>
      </c>
      <c r="S14" s="31">
        <v>23</v>
      </c>
      <c r="T14" s="4">
        <v>2981655.9796694084</v>
      </c>
      <c r="U14" s="1"/>
      <c r="V14" s="1"/>
      <c r="W14" s="35">
        <v>23</v>
      </c>
      <c r="X14" s="28">
        <f>+Q39</f>
        <v>0.10853145641172079</v>
      </c>
      <c r="Y14" s="5">
        <f t="shared" ca="1" si="1"/>
        <v>2021225.5034086963</v>
      </c>
      <c r="Z14" s="5">
        <f t="shared" si="2"/>
        <v>278774.49659130583</v>
      </c>
      <c r="AA14" s="5">
        <f t="shared" ca="1" si="3"/>
        <v>2300000.0000000019</v>
      </c>
    </row>
    <row r="15" spans="1:27" ht="15.75" thickBot="1" x14ac:dyDescent="0.3">
      <c r="A15" s="13">
        <v>9</v>
      </c>
      <c r="B15" s="24">
        <v>2020</v>
      </c>
      <c r="C15" s="33"/>
      <c r="D15" s="14">
        <f t="shared" si="8"/>
        <v>246341.71547742074</v>
      </c>
      <c r="E15" s="14">
        <v>0</v>
      </c>
      <c r="F15" s="14">
        <f t="shared" si="4"/>
        <v>246341.71547742074</v>
      </c>
      <c r="G15" s="13">
        <f t="shared" si="5"/>
        <v>246341.71547742074</v>
      </c>
      <c r="H15" s="15">
        <v>0</v>
      </c>
      <c r="I15" s="48">
        <f t="shared" si="7"/>
        <v>246341.71547742074</v>
      </c>
      <c r="J15" s="48">
        <f t="shared" si="7"/>
        <v>246341.71547742074</v>
      </c>
      <c r="K15" s="48">
        <f t="shared" si="7"/>
        <v>246341.71547742074</v>
      </c>
      <c r="L15" s="48">
        <f t="shared" si="7"/>
        <v>246341.71547742074</v>
      </c>
      <c r="M15" s="48">
        <f t="shared" si="7"/>
        <v>246341.71547742074</v>
      </c>
      <c r="N15" s="48">
        <f t="shared" si="7"/>
        <v>246341.71547742074</v>
      </c>
      <c r="O15" s="48">
        <f t="shared" si="7"/>
        <v>246341.71547742074</v>
      </c>
      <c r="P15" s="48">
        <f t="shared" si="7"/>
        <v>246341.71547742074</v>
      </c>
      <c r="Q15" s="48">
        <f t="shared" si="7"/>
        <v>246341.71547742074</v>
      </c>
      <c r="S15" s="31">
        <v>24</v>
      </c>
      <c r="T15" s="4">
        <v>3014913.0696543809</v>
      </c>
      <c r="U15" s="1"/>
      <c r="V15" s="1"/>
      <c r="W15" s="35">
        <v>24</v>
      </c>
      <c r="X15" s="28">
        <f t="shared" ref="X15" si="9">+I48</f>
        <v>0</v>
      </c>
      <c r="Y15" s="5">
        <f t="shared" ref="Y15:Y21" ca="1" si="10">NPV(X15,OFFSET($G$7,,,W15,1))</f>
        <v>6534501.8730069222</v>
      </c>
      <c r="Z15" s="5">
        <f>T15*(1+X15)^-W15</f>
        <v>3014913.0696543809</v>
      </c>
      <c r="AA15" s="5">
        <f t="shared" ca="1" si="3"/>
        <v>9549414.942661304</v>
      </c>
    </row>
    <row r="16" spans="1:27" ht="15.75" thickBot="1" x14ac:dyDescent="0.3">
      <c r="A16" s="9">
        <v>10</v>
      </c>
      <c r="B16" s="23">
        <v>2021</v>
      </c>
      <c r="C16" s="33"/>
      <c r="D16" s="10">
        <f t="shared" si="8"/>
        <v>252450.99002126078</v>
      </c>
      <c r="E16" s="10">
        <v>0</v>
      </c>
      <c r="F16" s="10">
        <f t="shared" si="4"/>
        <v>252450.99002126078</v>
      </c>
      <c r="G16" s="9">
        <f t="shared" si="5"/>
        <v>252450.99002126078</v>
      </c>
      <c r="H16" s="15">
        <v>0</v>
      </c>
      <c r="I16" s="48">
        <f t="shared" si="7"/>
        <v>252450.99002126078</v>
      </c>
      <c r="J16" s="48">
        <f t="shared" si="7"/>
        <v>252450.99002126078</v>
      </c>
      <c r="K16" s="48">
        <f t="shared" si="7"/>
        <v>252450.99002126078</v>
      </c>
      <c r="L16" s="48">
        <f t="shared" si="7"/>
        <v>252450.99002126078</v>
      </c>
      <c r="M16" s="48">
        <f t="shared" si="7"/>
        <v>252450.99002126078</v>
      </c>
      <c r="N16" s="48">
        <f t="shared" si="7"/>
        <v>252450.99002126078</v>
      </c>
      <c r="O16" s="48">
        <f t="shared" si="7"/>
        <v>252450.99002126078</v>
      </c>
      <c r="P16" s="48">
        <f t="shared" si="7"/>
        <v>252450.99002126078</v>
      </c>
      <c r="Q16" s="48">
        <f t="shared" si="7"/>
        <v>252450.99002126078</v>
      </c>
      <c r="S16" s="31">
        <v>25</v>
      </c>
      <c r="T16" s="4">
        <v>3048170.1596393539</v>
      </c>
      <c r="U16" s="1"/>
      <c r="V16" s="1"/>
      <c r="W16" s="35">
        <v>25</v>
      </c>
      <c r="X16" s="28">
        <f t="shared" ref="X16" si="11">+J48</f>
        <v>0</v>
      </c>
      <c r="Y16" s="5">
        <f t="shared" ca="1" si="10"/>
        <v>6899057.519457493</v>
      </c>
      <c r="Z16" s="5">
        <f t="shared" ref="Z15:Z21" si="12">T16*(1+X16)^-W16</f>
        <v>3048170.1596393539</v>
      </c>
      <c r="AA16" s="5">
        <f t="shared" ca="1" si="3"/>
        <v>9947227.6790968478</v>
      </c>
    </row>
    <row r="17" spans="1:27" ht="15.75" thickBot="1" x14ac:dyDescent="0.3">
      <c r="A17" s="13">
        <v>11</v>
      </c>
      <c r="B17" s="24">
        <v>2022</v>
      </c>
      <c r="C17" s="33"/>
      <c r="D17" s="14">
        <f t="shared" si="8"/>
        <v>258711.77457378802</v>
      </c>
      <c r="E17" s="14">
        <v>0</v>
      </c>
      <c r="F17" s="14">
        <f t="shared" si="4"/>
        <v>258711.77457378802</v>
      </c>
      <c r="G17" s="13">
        <f t="shared" si="5"/>
        <v>258711.77457378802</v>
      </c>
      <c r="H17" s="15">
        <v>0</v>
      </c>
      <c r="I17" s="48">
        <f t="shared" si="7"/>
        <v>258711.77457378802</v>
      </c>
      <c r="J17" s="48">
        <f t="shared" si="7"/>
        <v>258711.77457378802</v>
      </c>
      <c r="K17" s="48">
        <f t="shared" si="7"/>
        <v>258711.77457378802</v>
      </c>
      <c r="L17" s="48">
        <f t="shared" si="7"/>
        <v>258711.77457378802</v>
      </c>
      <c r="M17" s="48">
        <f t="shared" si="7"/>
        <v>258711.77457378802</v>
      </c>
      <c r="N17" s="48">
        <f t="shared" si="7"/>
        <v>258711.77457378802</v>
      </c>
      <c r="O17" s="48">
        <f t="shared" si="7"/>
        <v>258711.77457378802</v>
      </c>
      <c r="P17" s="48">
        <f t="shared" si="7"/>
        <v>258711.77457378802</v>
      </c>
      <c r="Q17" s="48">
        <f t="shared" si="7"/>
        <v>258711.77457378802</v>
      </c>
      <c r="S17" s="31">
        <v>26</v>
      </c>
      <c r="T17" s="4">
        <v>3081427.2496243264</v>
      </c>
      <c r="V17" s="1"/>
      <c r="W17" s="35">
        <v>26</v>
      </c>
      <c r="X17" s="28">
        <f t="shared" ref="X17" si="13">+K48</f>
        <v>0</v>
      </c>
      <c r="Y17" s="5">
        <f t="shared" ca="1" si="10"/>
        <v>7272654.1459400384</v>
      </c>
      <c r="Z17" s="5">
        <f t="shared" si="12"/>
        <v>3081427.2496243264</v>
      </c>
      <c r="AA17" s="5">
        <f t="shared" ca="1" si="3"/>
        <v>10354081.395564364</v>
      </c>
    </row>
    <row r="18" spans="1:27" ht="15.75" thickBot="1" x14ac:dyDescent="0.3">
      <c r="A18" s="9">
        <v>12</v>
      </c>
      <c r="B18" s="23">
        <v>2023</v>
      </c>
      <c r="C18" s="33"/>
      <c r="D18" s="10">
        <f t="shared" si="8"/>
        <v>265127.82658321795</v>
      </c>
      <c r="E18" s="10">
        <v>0</v>
      </c>
      <c r="F18" s="10">
        <f t="shared" si="4"/>
        <v>265127.82658321795</v>
      </c>
      <c r="G18" s="9">
        <f t="shared" si="5"/>
        <v>265127.82658321795</v>
      </c>
      <c r="H18" s="15">
        <v>0</v>
      </c>
      <c r="I18" s="48">
        <f t="shared" si="7"/>
        <v>265127.82658321795</v>
      </c>
      <c r="J18" s="48">
        <f t="shared" si="7"/>
        <v>265127.82658321795</v>
      </c>
      <c r="K18" s="48">
        <f t="shared" si="7"/>
        <v>265127.82658321795</v>
      </c>
      <c r="L18" s="48">
        <f t="shared" si="7"/>
        <v>265127.82658321795</v>
      </c>
      <c r="M18" s="48">
        <f t="shared" si="7"/>
        <v>265127.82658321795</v>
      </c>
      <c r="N18" s="48">
        <f t="shared" si="7"/>
        <v>265127.82658321795</v>
      </c>
      <c r="O18" s="48">
        <f t="shared" si="7"/>
        <v>265127.82658321795</v>
      </c>
      <c r="P18" s="48">
        <f t="shared" si="7"/>
        <v>265127.82658321795</v>
      </c>
      <c r="Q18" s="48">
        <f t="shared" si="7"/>
        <v>265127.82658321795</v>
      </c>
      <c r="S18" s="31">
        <v>27</v>
      </c>
      <c r="T18" s="4">
        <v>3114684.3396093091</v>
      </c>
      <c r="V18" s="1"/>
      <c r="W18" s="35">
        <v>27</v>
      </c>
      <c r="X18" s="28">
        <f t="shared" ref="X18" si="14">+I51</f>
        <v>0</v>
      </c>
      <c r="Y18" s="5">
        <f t="shared" ca="1" si="10"/>
        <v>7655515.9687593505</v>
      </c>
      <c r="Z18" s="5">
        <f t="shared" si="12"/>
        <v>3114684.3396093091</v>
      </c>
      <c r="AA18" s="5">
        <f t="shared" ca="1" si="3"/>
        <v>10770200.308368661</v>
      </c>
    </row>
    <row r="19" spans="1:27" ht="15.75" thickBot="1" x14ac:dyDescent="0.3">
      <c r="A19" s="13">
        <v>13</v>
      </c>
      <c r="B19" s="24">
        <v>2024</v>
      </c>
      <c r="C19" s="33"/>
      <c r="D19" s="14">
        <f t="shared" si="8"/>
        <v>271702.99668248172</v>
      </c>
      <c r="E19" s="14">
        <v>0</v>
      </c>
      <c r="F19" s="14">
        <f t="shared" si="4"/>
        <v>271702.99668248172</v>
      </c>
      <c r="G19" s="13">
        <f t="shared" si="5"/>
        <v>271702.99668248172</v>
      </c>
      <c r="H19" s="15">
        <v>0</v>
      </c>
      <c r="I19" s="48">
        <f t="shared" si="7"/>
        <v>271702.99668248172</v>
      </c>
      <c r="J19" s="48">
        <f t="shared" si="7"/>
        <v>271702.99668248172</v>
      </c>
      <c r="K19" s="48">
        <f t="shared" si="7"/>
        <v>271702.99668248172</v>
      </c>
      <c r="L19" s="48">
        <f t="shared" si="7"/>
        <v>271702.99668248172</v>
      </c>
      <c r="M19" s="48">
        <f t="shared" si="7"/>
        <v>271702.99668248172</v>
      </c>
      <c r="N19" s="48">
        <f t="shared" si="7"/>
        <v>271702.99668248172</v>
      </c>
      <c r="O19" s="48">
        <f t="shared" si="7"/>
        <v>271702.99668248172</v>
      </c>
      <c r="P19" s="48">
        <f t="shared" si="7"/>
        <v>271702.99668248172</v>
      </c>
      <c r="Q19" s="48">
        <f t="shared" si="7"/>
        <v>271702.99668248172</v>
      </c>
      <c r="S19" s="31">
        <v>28</v>
      </c>
      <c r="T19" s="4">
        <v>3147941.4295942816</v>
      </c>
      <c r="V19" s="1"/>
      <c r="W19" s="35">
        <v>28</v>
      </c>
      <c r="X19" s="28">
        <f t="shared" ref="X19" si="15">+J51</f>
        <v>0</v>
      </c>
      <c r="Y19" s="5">
        <f t="shared" ca="1" si="10"/>
        <v>8047872.764784582</v>
      </c>
      <c r="Z19" s="5">
        <f t="shared" si="12"/>
        <v>3147941.4295942816</v>
      </c>
      <c r="AA19" s="5">
        <f t="shared" ca="1" si="3"/>
        <v>11195814.194378864</v>
      </c>
    </row>
    <row r="20" spans="1:27" ht="15.75" thickBot="1" x14ac:dyDescent="0.3">
      <c r="A20" s="9">
        <v>14</v>
      </c>
      <c r="B20" s="23">
        <v>2025</v>
      </c>
      <c r="C20" s="33"/>
      <c r="D20" s="10">
        <f t="shared" si="8"/>
        <v>278441.23100020725</v>
      </c>
      <c r="E20" s="10">
        <v>0</v>
      </c>
      <c r="F20" s="10">
        <f t="shared" si="4"/>
        <v>278441.23100020725</v>
      </c>
      <c r="G20" s="9">
        <f t="shared" si="5"/>
        <v>278441.23100020725</v>
      </c>
      <c r="H20" s="15">
        <v>0</v>
      </c>
      <c r="I20" s="48">
        <f t="shared" si="7"/>
        <v>278441.23100020725</v>
      </c>
      <c r="J20" s="48">
        <f t="shared" si="7"/>
        <v>278441.23100020725</v>
      </c>
      <c r="K20" s="48">
        <f t="shared" si="7"/>
        <v>278441.23100020725</v>
      </c>
      <c r="L20" s="48">
        <f t="shared" si="7"/>
        <v>278441.23100020725</v>
      </c>
      <c r="M20" s="48">
        <f t="shared" si="7"/>
        <v>278441.23100020725</v>
      </c>
      <c r="N20" s="48">
        <f t="shared" si="7"/>
        <v>278441.23100020725</v>
      </c>
      <c r="O20" s="48">
        <f t="shared" si="7"/>
        <v>278441.23100020725</v>
      </c>
      <c r="P20" s="48">
        <f t="shared" si="7"/>
        <v>278441.23100020725</v>
      </c>
      <c r="Q20" s="48">
        <f t="shared" si="7"/>
        <v>278441.23100020725</v>
      </c>
      <c r="S20" s="31">
        <v>29</v>
      </c>
      <c r="T20" s="4">
        <v>3181198.5195792541</v>
      </c>
      <c r="V20" s="1"/>
      <c r="W20" s="35">
        <v>29</v>
      </c>
      <c r="X20" s="28">
        <f t="shared" ref="X20" si="16">+K51</f>
        <v>0</v>
      </c>
      <c r="Y20" s="5">
        <f t="shared" ca="1" si="10"/>
        <v>8449960.0093512386</v>
      </c>
      <c r="Z20" s="5">
        <f t="shared" si="12"/>
        <v>3181198.5195792541</v>
      </c>
      <c r="AA20" s="5">
        <f t="shared" ca="1" si="3"/>
        <v>11631158.528930493</v>
      </c>
    </row>
    <row r="21" spans="1:27" ht="15.75" thickBot="1" x14ac:dyDescent="0.3">
      <c r="A21" s="13">
        <v>15</v>
      </c>
      <c r="B21" s="24">
        <v>2026</v>
      </c>
      <c r="C21" s="33"/>
      <c r="D21" s="14">
        <f t="shared" si="8"/>
        <v>285346.57352901238</v>
      </c>
      <c r="E21" s="14">
        <v>0</v>
      </c>
      <c r="F21" s="14">
        <f t="shared" si="4"/>
        <v>285346.57352901238</v>
      </c>
      <c r="G21" s="13">
        <f t="shared" si="5"/>
        <v>285346.57352901238</v>
      </c>
      <c r="H21" s="15">
        <f>+T6</f>
        <v>2715599.259789627</v>
      </c>
      <c r="I21" s="48">
        <f t="shared" si="7"/>
        <v>3000945.8333186395</v>
      </c>
      <c r="J21" s="48">
        <f t="shared" si="7"/>
        <v>285346.57352901238</v>
      </c>
      <c r="K21" s="48">
        <f t="shared" si="7"/>
        <v>285346.57352901238</v>
      </c>
      <c r="L21" s="48">
        <f t="shared" si="7"/>
        <v>285346.57352901238</v>
      </c>
      <c r="M21" s="48">
        <f t="shared" si="7"/>
        <v>285346.57352901238</v>
      </c>
      <c r="N21" s="48">
        <f t="shared" si="7"/>
        <v>285346.57352901238</v>
      </c>
      <c r="O21" s="48">
        <f t="shared" si="7"/>
        <v>285346.57352901238</v>
      </c>
      <c r="P21" s="48">
        <f t="shared" si="7"/>
        <v>285346.57352901238</v>
      </c>
      <c r="Q21" s="48">
        <f t="shared" si="7"/>
        <v>285346.57352901238</v>
      </c>
      <c r="S21" s="31">
        <v>30</v>
      </c>
      <c r="T21" s="4">
        <v>3214455.6095642271</v>
      </c>
      <c r="V21" s="1"/>
      <c r="W21" s="35">
        <v>30</v>
      </c>
      <c r="X21" s="28">
        <f t="shared" ref="X21" si="17">+I54</f>
        <v>0</v>
      </c>
      <c r="Y21" s="5">
        <f t="shared" ca="1" si="10"/>
        <v>8862019.0175831486</v>
      </c>
      <c r="Z21" s="5">
        <f t="shared" si="12"/>
        <v>3214455.6095642271</v>
      </c>
      <c r="AA21" s="5">
        <f t="shared" ca="1" si="3"/>
        <v>12076474.627147377</v>
      </c>
    </row>
    <row r="22" spans="1:27" x14ac:dyDescent="0.25">
      <c r="A22" s="9">
        <v>16</v>
      </c>
      <c r="B22" s="23">
        <v>2027</v>
      </c>
      <c r="C22" s="33"/>
      <c r="D22" s="10">
        <f t="shared" si="8"/>
        <v>292423.16855253186</v>
      </c>
      <c r="E22" s="10">
        <v>0</v>
      </c>
      <c r="F22" s="10">
        <f t="shared" si="4"/>
        <v>292423.16855253186</v>
      </c>
      <c r="G22" s="9">
        <f t="shared" si="5"/>
        <v>292423.16855253186</v>
      </c>
      <c r="H22" s="15">
        <f t="shared" ref="H22:H37" si="18">+T7</f>
        <v>2748856.3497746</v>
      </c>
      <c r="I22" s="48">
        <f t="shared" si="7"/>
        <v>0</v>
      </c>
      <c r="J22" s="48">
        <f t="shared" si="7"/>
        <v>3041279.5183271319</v>
      </c>
      <c r="K22" s="48">
        <f t="shared" si="7"/>
        <v>292423.16855253186</v>
      </c>
      <c r="L22" s="48">
        <f t="shared" si="7"/>
        <v>292423.16855253186</v>
      </c>
      <c r="M22" s="48">
        <f t="shared" si="7"/>
        <v>292423.16855253186</v>
      </c>
      <c r="N22" s="48">
        <f t="shared" si="7"/>
        <v>292423.16855253186</v>
      </c>
      <c r="O22" s="48">
        <f t="shared" si="7"/>
        <v>292423.16855253186</v>
      </c>
      <c r="P22" s="48">
        <f t="shared" si="7"/>
        <v>292423.16855253186</v>
      </c>
      <c r="Q22" s="48">
        <f t="shared" si="7"/>
        <v>292423.16855253186</v>
      </c>
    </row>
    <row r="23" spans="1:27" x14ac:dyDescent="0.25">
      <c r="A23" s="13">
        <v>17</v>
      </c>
      <c r="B23" s="24">
        <v>2028</v>
      </c>
      <c r="C23" s="33"/>
      <c r="D23" s="14">
        <f t="shared" si="8"/>
        <v>299675.26313263463</v>
      </c>
      <c r="E23" s="14">
        <v>0</v>
      </c>
      <c r="F23" s="14">
        <f t="shared" si="4"/>
        <v>299675.26313263463</v>
      </c>
      <c r="G23" s="13">
        <f t="shared" si="5"/>
        <v>299675.26313263463</v>
      </c>
      <c r="H23" s="15">
        <f t="shared" si="18"/>
        <v>2782113.4397595725</v>
      </c>
      <c r="I23" s="48">
        <f t="shared" si="7"/>
        <v>0</v>
      </c>
      <c r="J23" s="48">
        <f t="shared" si="7"/>
        <v>0</v>
      </c>
      <c r="K23" s="48">
        <f t="shared" si="7"/>
        <v>3081788.7028922071</v>
      </c>
      <c r="L23" s="48">
        <f t="shared" si="7"/>
        <v>299675.26313263463</v>
      </c>
      <c r="M23" s="48">
        <f t="shared" si="7"/>
        <v>299675.26313263463</v>
      </c>
      <c r="N23" s="48">
        <f t="shared" si="7"/>
        <v>299675.26313263463</v>
      </c>
      <c r="O23" s="48">
        <f t="shared" si="7"/>
        <v>299675.26313263463</v>
      </c>
      <c r="P23" s="48">
        <f t="shared" si="7"/>
        <v>299675.26313263463</v>
      </c>
      <c r="Q23" s="48">
        <f t="shared" si="7"/>
        <v>299675.26313263463</v>
      </c>
    </row>
    <row r="24" spans="1:27" x14ac:dyDescent="0.25">
      <c r="A24" s="9">
        <v>18</v>
      </c>
      <c r="B24" s="23">
        <v>2029</v>
      </c>
      <c r="C24" s="33"/>
      <c r="D24" s="10">
        <f t="shared" si="8"/>
        <v>307107.20965832396</v>
      </c>
      <c r="E24" s="10">
        <v>0</v>
      </c>
      <c r="F24" s="10">
        <f t="shared" si="4"/>
        <v>307107.20965832396</v>
      </c>
      <c r="G24" s="9">
        <f t="shared" si="5"/>
        <v>307107.20965832396</v>
      </c>
      <c r="H24" s="15">
        <f t="shared" si="18"/>
        <v>2815370.529744545</v>
      </c>
      <c r="I24" s="48">
        <f t="shared" si="7"/>
        <v>0</v>
      </c>
      <c r="J24" s="48">
        <f t="shared" si="7"/>
        <v>0</v>
      </c>
      <c r="K24" s="48">
        <f t="shared" si="7"/>
        <v>0</v>
      </c>
      <c r="L24" s="48">
        <f t="shared" si="7"/>
        <v>3122477.7394028688</v>
      </c>
      <c r="M24" s="48">
        <f t="shared" si="7"/>
        <v>307107.20965832396</v>
      </c>
      <c r="N24" s="48">
        <f t="shared" si="7"/>
        <v>307107.20965832396</v>
      </c>
      <c r="O24" s="48">
        <f t="shared" si="7"/>
        <v>307107.20965832396</v>
      </c>
      <c r="P24" s="48">
        <f t="shared" si="7"/>
        <v>307107.20965832396</v>
      </c>
      <c r="Q24" s="48">
        <f t="shared" si="7"/>
        <v>307107.20965832396</v>
      </c>
    </row>
    <row r="25" spans="1:27" x14ac:dyDescent="0.25">
      <c r="A25" s="13">
        <v>19</v>
      </c>
      <c r="B25" s="24">
        <v>2030</v>
      </c>
      <c r="C25" s="33"/>
      <c r="D25" s="14">
        <f t="shared" si="8"/>
        <v>314723.46845785039</v>
      </c>
      <c r="E25" s="14">
        <v>0</v>
      </c>
      <c r="F25" s="14">
        <f t="shared" si="4"/>
        <v>314723.46845785039</v>
      </c>
      <c r="G25" s="13">
        <f t="shared" si="5"/>
        <v>314723.46845785039</v>
      </c>
      <c r="H25" s="15">
        <f t="shared" si="18"/>
        <v>2848627.619729518</v>
      </c>
      <c r="I25" s="48">
        <f t="shared" si="7"/>
        <v>0</v>
      </c>
      <c r="J25" s="48">
        <f t="shared" si="7"/>
        <v>0</v>
      </c>
      <c r="K25" s="48">
        <f t="shared" si="7"/>
        <v>0</v>
      </c>
      <c r="L25" s="48">
        <f t="shared" si="7"/>
        <v>0</v>
      </c>
      <c r="M25" s="48">
        <f t="shared" si="7"/>
        <v>3163351.0881873686</v>
      </c>
      <c r="N25" s="48">
        <f t="shared" si="7"/>
        <v>314723.46845785039</v>
      </c>
      <c r="O25" s="48">
        <f t="shared" si="7"/>
        <v>314723.46845785039</v>
      </c>
      <c r="P25" s="48">
        <f t="shared" si="7"/>
        <v>314723.46845785039</v>
      </c>
      <c r="Q25" s="48">
        <f t="shared" si="7"/>
        <v>314723.46845785039</v>
      </c>
    </row>
    <row r="26" spans="1:27" x14ac:dyDescent="0.25">
      <c r="A26" s="9">
        <v>20</v>
      </c>
      <c r="B26" s="23">
        <v>2031</v>
      </c>
      <c r="C26" s="33"/>
      <c r="D26" s="10">
        <f t="shared" si="8"/>
        <v>322528.61047560506</v>
      </c>
      <c r="E26" s="10">
        <v>0</v>
      </c>
      <c r="F26" s="10">
        <f t="shared" si="4"/>
        <v>322528.61047560506</v>
      </c>
      <c r="G26" s="9">
        <f t="shared" si="5"/>
        <v>322528.61047560506</v>
      </c>
      <c r="H26" s="15">
        <f t="shared" si="18"/>
        <v>2881884.7097144905</v>
      </c>
      <c r="I26" s="48">
        <f t="shared" si="7"/>
        <v>0</v>
      </c>
      <c r="J26" s="48">
        <f t="shared" si="7"/>
        <v>0</v>
      </c>
      <c r="K26" s="48">
        <f t="shared" si="7"/>
        <v>0</v>
      </c>
      <c r="L26" s="48">
        <f t="shared" si="7"/>
        <v>0</v>
      </c>
      <c r="M26" s="48">
        <f t="shared" si="7"/>
        <v>0</v>
      </c>
      <c r="N26" s="48">
        <f t="shared" si="7"/>
        <v>3204413.3201900953</v>
      </c>
      <c r="O26" s="48">
        <f t="shared" si="7"/>
        <v>322528.61047560506</v>
      </c>
      <c r="P26" s="48">
        <f t="shared" si="7"/>
        <v>322528.61047560506</v>
      </c>
      <c r="Q26" s="48">
        <f t="shared" si="7"/>
        <v>322528.61047560506</v>
      </c>
    </row>
    <row r="27" spans="1:27" x14ac:dyDescent="0.25">
      <c r="A27" s="13">
        <v>21</v>
      </c>
      <c r="B27" s="24">
        <v>2032</v>
      </c>
      <c r="C27" s="33"/>
      <c r="D27" s="14">
        <f t="shared" si="8"/>
        <v>330527.32001540007</v>
      </c>
      <c r="E27" s="14">
        <v>0</v>
      </c>
      <c r="F27" s="14">
        <f t="shared" si="4"/>
        <v>330527.32001540007</v>
      </c>
      <c r="G27" s="13">
        <f t="shared" si="5"/>
        <v>330527.32001540007</v>
      </c>
      <c r="H27" s="15">
        <f t="shared" si="18"/>
        <v>2915141.799699463</v>
      </c>
      <c r="I27" s="48">
        <f t="shared" si="7"/>
        <v>0</v>
      </c>
      <c r="J27" s="48">
        <f t="shared" si="7"/>
        <v>0</v>
      </c>
      <c r="K27" s="48">
        <f t="shared" si="7"/>
        <v>0</v>
      </c>
      <c r="L27" s="48">
        <f t="shared" si="7"/>
        <v>0</v>
      </c>
      <c r="M27" s="48">
        <f t="shared" si="7"/>
        <v>0</v>
      </c>
      <c r="N27" s="48">
        <f t="shared" si="7"/>
        <v>0</v>
      </c>
      <c r="O27" s="48">
        <f t="shared" si="7"/>
        <v>3245669.1197148631</v>
      </c>
      <c r="P27" s="48">
        <f t="shared" si="7"/>
        <v>330527.32001540007</v>
      </c>
      <c r="Q27" s="48">
        <f t="shared" si="7"/>
        <v>330527.32001540007</v>
      </c>
    </row>
    <row r="28" spans="1:27" x14ac:dyDescent="0.25">
      <c r="A28" s="9">
        <v>22</v>
      </c>
      <c r="B28" s="23">
        <v>2033</v>
      </c>
      <c r="C28" s="33"/>
      <c r="D28" s="10">
        <f t="shared" si="8"/>
        <v>338724.39755178196</v>
      </c>
      <c r="E28" s="10">
        <f>+T13</f>
        <v>2948398.8896844359</v>
      </c>
      <c r="F28" s="10">
        <f t="shared" si="4"/>
        <v>3287123.2872362179</v>
      </c>
      <c r="G28" s="9">
        <f t="shared" si="5"/>
        <v>338724.39755178196</v>
      </c>
      <c r="H28" s="15">
        <f t="shared" si="18"/>
        <v>2948398.8896844359</v>
      </c>
      <c r="I28" s="48">
        <f t="shared" si="7"/>
        <v>0</v>
      </c>
      <c r="J28" s="48">
        <f t="shared" si="7"/>
        <v>0</v>
      </c>
      <c r="K28" s="48">
        <f t="shared" si="7"/>
        <v>0</v>
      </c>
      <c r="L28" s="48">
        <f t="shared" si="7"/>
        <v>0</v>
      </c>
      <c r="M28" s="48">
        <f t="shared" si="7"/>
        <v>0</v>
      </c>
      <c r="N28" s="48">
        <f t="shared" si="7"/>
        <v>0</v>
      </c>
      <c r="O28" s="48">
        <f t="shared" si="7"/>
        <v>0</v>
      </c>
      <c r="P28" s="48">
        <f t="shared" si="7"/>
        <v>3287123.2872362179</v>
      </c>
      <c r="Q28" s="48">
        <f t="shared" si="7"/>
        <v>338724.39755178196</v>
      </c>
    </row>
    <row r="29" spans="1:27" x14ac:dyDescent="0.25">
      <c r="A29" s="13">
        <v>23</v>
      </c>
      <c r="B29" s="24" t="s">
        <v>7</v>
      </c>
      <c r="C29" s="33"/>
      <c r="D29" s="14">
        <f t="shared" si="8"/>
        <v>347124.76261106611</v>
      </c>
      <c r="E29" s="14"/>
      <c r="F29" s="14"/>
      <c r="G29" s="9">
        <f t="shared" si="5"/>
        <v>347124.76261106611</v>
      </c>
      <c r="H29" s="15">
        <f t="shared" si="18"/>
        <v>2981655.9796694084</v>
      </c>
      <c r="I29" s="48">
        <f t="shared" si="7"/>
        <v>0</v>
      </c>
      <c r="J29" s="48">
        <f t="shared" si="7"/>
        <v>0</v>
      </c>
      <c r="K29" s="48">
        <f t="shared" si="7"/>
        <v>0</v>
      </c>
      <c r="L29" s="48">
        <f t="shared" si="7"/>
        <v>0</v>
      </c>
      <c r="M29" s="48">
        <f t="shared" si="7"/>
        <v>0</v>
      </c>
      <c r="N29" s="48">
        <f t="shared" si="7"/>
        <v>0</v>
      </c>
      <c r="O29" s="48">
        <f t="shared" si="7"/>
        <v>0</v>
      </c>
      <c r="P29" s="48">
        <f t="shared" si="7"/>
        <v>0</v>
      </c>
      <c r="Q29" s="48">
        <f t="shared" si="7"/>
        <v>3328780.7422804744</v>
      </c>
    </row>
    <row r="30" spans="1:27" x14ac:dyDescent="0.25">
      <c r="A30" s="9">
        <v>24</v>
      </c>
      <c r="B30" s="23" t="s">
        <v>7</v>
      </c>
      <c r="C30" s="33"/>
      <c r="D30" s="14">
        <f t="shared" si="8"/>
        <v>355733.45672382053</v>
      </c>
      <c r="E30" s="10" t="s">
        <v>7</v>
      </c>
      <c r="F30" s="10"/>
      <c r="G30" s="9">
        <f t="shared" si="5"/>
        <v>355733.45672382053</v>
      </c>
      <c r="H30" s="15">
        <f t="shared" si="18"/>
        <v>3014913.0696543809</v>
      </c>
      <c r="I30" s="48">
        <f t="shared" si="7"/>
        <v>0</v>
      </c>
      <c r="J30" s="48">
        <f t="shared" si="7"/>
        <v>0</v>
      </c>
      <c r="K30" s="48">
        <f t="shared" si="7"/>
        <v>0</v>
      </c>
      <c r="L30" s="48">
        <f t="shared" si="7"/>
        <v>0</v>
      </c>
      <c r="M30" s="48">
        <f t="shared" si="7"/>
        <v>0</v>
      </c>
      <c r="N30" s="48">
        <f t="shared" si="7"/>
        <v>0</v>
      </c>
      <c r="O30" s="48">
        <f t="shared" si="7"/>
        <v>0</v>
      </c>
      <c r="P30" s="48">
        <f t="shared" si="7"/>
        <v>0</v>
      </c>
      <c r="Q30" s="48">
        <f t="shared" si="7"/>
        <v>0</v>
      </c>
    </row>
    <row r="31" spans="1:27" x14ac:dyDescent="0.25">
      <c r="A31" s="13">
        <v>25</v>
      </c>
      <c r="B31" s="24" t="s">
        <v>7</v>
      </c>
      <c r="C31" s="33"/>
      <c r="D31" s="14">
        <f t="shared" si="8"/>
        <v>364555.64645057125</v>
      </c>
      <c r="E31" s="14" t="s">
        <v>7</v>
      </c>
      <c r="F31" s="14"/>
      <c r="G31" s="9">
        <f t="shared" si="5"/>
        <v>364555.64645057125</v>
      </c>
      <c r="H31" s="15">
        <f t="shared" si="18"/>
        <v>3048170.1596393539</v>
      </c>
      <c r="I31" s="48">
        <f t="shared" si="7"/>
        <v>0</v>
      </c>
      <c r="J31" s="48">
        <f t="shared" si="7"/>
        <v>0</v>
      </c>
      <c r="K31" s="48">
        <f t="shared" si="7"/>
        <v>0</v>
      </c>
      <c r="L31" s="48">
        <f t="shared" si="7"/>
        <v>0</v>
      </c>
      <c r="M31" s="48">
        <f t="shared" si="7"/>
        <v>0</v>
      </c>
      <c r="N31" s="48">
        <f t="shared" si="7"/>
        <v>0</v>
      </c>
      <c r="O31" s="48">
        <f t="shared" si="7"/>
        <v>0</v>
      </c>
      <c r="P31" s="48">
        <f t="shared" si="7"/>
        <v>0</v>
      </c>
      <c r="Q31" s="48">
        <f t="shared" si="7"/>
        <v>0</v>
      </c>
    </row>
    <row r="32" spans="1:27" x14ac:dyDescent="0.25">
      <c r="A32" s="9">
        <v>26</v>
      </c>
      <c r="B32" s="23" t="s">
        <v>7</v>
      </c>
      <c r="C32" s="33"/>
      <c r="D32" s="14">
        <f t="shared" si="8"/>
        <v>373596.6264825454</v>
      </c>
      <c r="E32" s="10" t="s">
        <v>7</v>
      </c>
      <c r="F32" s="10"/>
      <c r="G32" s="9">
        <f t="shared" si="5"/>
        <v>373596.6264825454</v>
      </c>
      <c r="H32" s="15">
        <f t="shared" si="18"/>
        <v>3081427.2496243264</v>
      </c>
      <c r="I32" s="48">
        <f t="shared" si="7"/>
        <v>0</v>
      </c>
      <c r="J32" s="48">
        <f t="shared" si="7"/>
        <v>0</v>
      </c>
      <c r="K32" s="48">
        <f t="shared" si="7"/>
        <v>0</v>
      </c>
      <c r="L32" s="48">
        <f t="shared" si="7"/>
        <v>0</v>
      </c>
      <c r="M32" s="48">
        <f t="shared" si="7"/>
        <v>0</v>
      </c>
      <c r="N32" s="48">
        <f t="shared" si="7"/>
        <v>0</v>
      </c>
      <c r="O32" s="48">
        <f t="shared" si="7"/>
        <v>0</v>
      </c>
      <c r="P32" s="48">
        <f t="shared" si="7"/>
        <v>0</v>
      </c>
      <c r="Q32" s="48">
        <f t="shared" si="7"/>
        <v>0</v>
      </c>
    </row>
    <row r="33" spans="1:21" x14ac:dyDescent="0.25">
      <c r="A33" s="13">
        <v>27</v>
      </c>
      <c r="B33" s="24" t="s">
        <v>7</v>
      </c>
      <c r="C33" s="33"/>
      <c r="D33" s="14">
        <f t="shared" si="8"/>
        <v>382861.82281931251</v>
      </c>
      <c r="E33" s="14" t="s">
        <v>7</v>
      </c>
      <c r="F33" s="14"/>
      <c r="G33" s="9">
        <f t="shared" si="5"/>
        <v>382861.82281931251</v>
      </c>
      <c r="H33" s="15">
        <f t="shared" si="18"/>
        <v>3114684.3396093091</v>
      </c>
      <c r="I33" s="48">
        <f t="shared" si="7"/>
        <v>0</v>
      </c>
      <c r="J33" s="48">
        <f t="shared" si="7"/>
        <v>0</v>
      </c>
      <c r="K33" s="48">
        <f t="shared" si="7"/>
        <v>0</v>
      </c>
      <c r="L33" s="48">
        <f t="shared" si="7"/>
        <v>0</v>
      </c>
      <c r="M33" s="48">
        <f t="shared" si="7"/>
        <v>0</v>
      </c>
      <c r="N33" s="48">
        <f t="shared" si="7"/>
        <v>0</v>
      </c>
      <c r="O33" s="48">
        <f t="shared" si="7"/>
        <v>0</v>
      </c>
      <c r="P33" s="48">
        <f t="shared" si="7"/>
        <v>0</v>
      </c>
      <c r="Q33" s="48">
        <f t="shared" si="7"/>
        <v>0</v>
      </c>
      <c r="U33" s="1"/>
    </row>
    <row r="34" spans="1:21" x14ac:dyDescent="0.25">
      <c r="A34" s="9">
        <v>28</v>
      </c>
      <c r="B34" s="23" t="s">
        <v>7</v>
      </c>
      <c r="C34" s="33"/>
      <c r="D34" s="14">
        <f t="shared" si="8"/>
        <v>392356.79602523142</v>
      </c>
      <c r="E34" s="10" t="s">
        <v>7</v>
      </c>
      <c r="F34" s="10"/>
      <c r="G34" s="9">
        <f t="shared" si="5"/>
        <v>392356.79602523142</v>
      </c>
      <c r="H34" s="15">
        <f t="shared" si="18"/>
        <v>3147941.4295942816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  <c r="N34" s="48">
        <f t="shared" si="7"/>
        <v>0</v>
      </c>
      <c r="O34" s="48">
        <f t="shared" si="7"/>
        <v>0</v>
      </c>
      <c r="P34" s="48">
        <f t="shared" si="7"/>
        <v>0</v>
      </c>
      <c r="Q34" s="48">
        <f t="shared" si="7"/>
        <v>0</v>
      </c>
      <c r="R34" s="36"/>
      <c r="S34" s="36"/>
      <c r="T34" s="36"/>
      <c r="U34" s="1"/>
    </row>
    <row r="35" spans="1:21" x14ac:dyDescent="0.25">
      <c r="A35" s="13">
        <v>29</v>
      </c>
      <c r="B35" s="24" t="s">
        <v>7</v>
      </c>
      <c r="C35" s="33"/>
      <c r="D35" s="14">
        <f t="shared" si="8"/>
        <v>402087.24456665711</v>
      </c>
      <c r="E35" s="14" t="s">
        <v>7</v>
      </c>
      <c r="F35" s="14"/>
      <c r="G35" s="9">
        <f t="shared" si="5"/>
        <v>402087.24456665711</v>
      </c>
      <c r="H35" s="15">
        <f t="shared" si="18"/>
        <v>3181198.5195792541</v>
      </c>
      <c r="I35" s="48">
        <f t="shared" si="7"/>
        <v>0</v>
      </c>
      <c r="J35" s="48">
        <f t="shared" si="7"/>
        <v>0</v>
      </c>
      <c r="K35" s="48">
        <f t="shared" si="7"/>
        <v>0</v>
      </c>
      <c r="L35" s="48">
        <f t="shared" si="7"/>
        <v>0</v>
      </c>
      <c r="M35" s="48">
        <f t="shared" si="7"/>
        <v>0</v>
      </c>
      <c r="N35" s="48">
        <f t="shared" si="7"/>
        <v>0</v>
      </c>
      <c r="O35" s="48">
        <f t="shared" si="7"/>
        <v>0</v>
      </c>
      <c r="P35" s="48">
        <f t="shared" si="7"/>
        <v>0</v>
      </c>
      <c r="Q35" s="48">
        <f t="shared" ref="K35:Q37" si="19">IF($A35&lt;=Q$3,$G35,0)+IF($A35=Q$3,$H35,0)</f>
        <v>0</v>
      </c>
      <c r="R35" s="36"/>
      <c r="S35" s="36"/>
      <c r="T35" s="36"/>
      <c r="U35" s="21"/>
    </row>
    <row r="36" spans="1:21" x14ac:dyDescent="0.25">
      <c r="A36" s="9">
        <v>30</v>
      </c>
      <c r="B36" s="23" t="s">
        <v>7</v>
      </c>
      <c r="C36" s="33"/>
      <c r="D36" s="14">
        <f t="shared" si="8"/>
        <v>412059.00823191018</v>
      </c>
      <c r="E36" s="10" t="s">
        <v>7</v>
      </c>
      <c r="F36" s="10"/>
      <c r="G36" s="9">
        <f t="shared" si="5"/>
        <v>412059.00823191018</v>
      </c>
      <c r="H36" s="15">
        <f t="shared" si="18"/>
        <v>3214455.6095642271</v>
      </c>
      <c r="I36" s="48">
        <f t="shared" si="7"/>
        <v>0</v>
      </c>
      <c r="J36" s="48">
        <f t="shared" si="7"/>
        <v>0</v>
      </c>
      <c r="K36" s="48">
        <f t="shared" si="19"/>
        <v>0</v>
      </c>
      <c r="L36" s="48">
        <f t="shared" si="19"/>
        <v>0</v>
      </c>
      <c r="M36" s="48">
        <f t="shared" si="19"/>
        <v>0</v>
      </c>
      <c r="N36" s="48">
        <f t="shared" si="19"/>
        <v>0</v>
      </c>
      <c r="O36" s="48">
        <f t="shared" si="19"/>
        <v>0</v>
      </c>
      <c r="P36" s="48">
        <f t="shared" si="19"/>
        <v>0</v>
      </c>
      <c r="Q36" s="48">
        <f t="shared" si="19"/>
        <v>0</v>
      </c>
      <c r="R36" s="37"/>
      <c r="S36" s="37"/>
      <c r="T36" s="37"/>
      <c r="U36" s="1"/>
    </row>
    <row r="37" spans="1:21" ht="15.75" thickBot="1" x14ac:dyDescent="0.3">
      <c r="A37" s="18" t="s">
        <v>7</v>
      </c>
      <c r="B37" s="25" t="s">
        <v>7</v>
      </c>
      <c r="C37" s="34"/>
      <c r="D37" s="17">
        <f t="shared" si="8"/>
        <v>422278.07163606153</v>
      </c>
      <c r="E37" s="17" t="s">
        <v>7</v>
      </c>
      <c r="F37" s="17"/>
      <c r="G37" s="51">
        <f t="shared" si="5"/>
        <v>422278.07163606153</v>
      </c>
      <c r="H37" s="16">
        <f t="shared" si="18"/>
        <v>0</v>
      </c>
      <c r="I37" s="48">
        <f t="shared" si="7"/>
        <v>0</v>
      </c>
      <c r="J37" s="48">
        <f t="shared" si="7"/>
        <v>0</v>
      </c>
      <c r="K37" s="48">
        <f t="shared" si="19"/>
        <v>0</v>
      </c>
      <c r="L37" s="48">
        <f t="shared" si="19"/>
        <v>0</v>
      </c>
      <c r="M37" s="48">
        <f t="shared" si="19"/>
        <v>0</v>
      </c>
      <c r="N37" s="48">
        <f t="shared" si="19"/>
        <v>0</v>
      </c>
      <c r="O37" s="48">
        <f t="shared" si="19"/>
        <v>0</v>
      </c>
      <c r="P37" s="48">
        <f t="shared" si="19"/>
        <v>0</v>
      </c>
      <c r="Q37" s="48">
        <f t="shared" si="19"/>
        <v>0</v>
      </c>
      <c r="R37" s="37"/>
      <c r="S37" s="37"/>
      <c r="T37" s="37"/>
      <c r="U37" s="21"/>
    </row>
    <row r="38" spans="1:21" ht="39" thickBot="1" x14ac:dyDescent="0.3">
      <c r="A38" s="1"/>
      <c r="B38" s="1"/>
      <c r="C38" s="1"/>
      <c r="D38" s="49"/>
      <c r="E38" s="49"/>
      <c r="F38" s="49"/>
      <c r="G38" s="50"/>
      <c r="H38" s="50"/>
      <c r="I38" s="27" t="s">
        <v>8</v>
      </c>
      <c r="J38" s="27" t="s">
        <v>8</v>
      </c>
      <c r="K38" s="27" t="s">
        <v>8</v>
      </c>
      <c r="L38" s="27" t="s">
        <v>8</v>
      </c>
      <c r="M38" s="27" t="s">
        <v>8</v>
      </c>
      <c r="N38" s="27" t="s">
        <v>8</v>
      </c>
      <c r="O38" s="27" t="s">
        <v>8</v>
      </c>
      <c r="P38" s="27" t="s">
        <v>8</v>
      </c>
      <c r="Q38" s="27" t="s">
        <v>8</v>
      </c>
      <c r="U38" s="1"/>
    </row>
    <row r="39" spans="1:21" ht="15.75" thickBot="1" x14ac:dyDescent="0.3">
      <c r="A39" s="1"/>
      <c r="B39" s="1"/>
      <c r="C39" s="1"/>
      <c r="D39" s="1"/>
      <c r="E39" s="52"/>
      <c r="F39" s="53"/>
      <c r="G39" s="54"/>
      <c r="H39" s="54"/>
      <c r="I39" s="28">
        <f>IRR(I6:I37)</f>
        <v>0.10591429857763068</v>
      </c>
      <c r="J39" s="28">
        <f t="shared" ref="J39:Q39" si="20">IRR(J6:J37)</f>
        <v>0.10631648365043533</v>
      </c>
      <c r="K39" s="28">
        <f t="shared" si="20"/>
        <v>0.10669260786962198</v>
      </c>
      <c r="L39" s="28">
        <f t="shared" si="20"/>
        <v>0.10704561689490344</v>
      </c>
      <c r="M39" s="28">
        <f t="shared" si="20"/>
        <v>0.10737783346299623</v>
      </c>
      <c r="N39" s="28">
        <f t="shared" si="20"/>
        <v>0.10769112264846181</v>
      </c>
      <c r="O39" s="28">
        <f t="shared" si="20"/>
        <v>0.10798700919581283</v>
      </c>
      <c r="P39" s="28">
        <f t="shared" si="20"/>
        <v>0.10826676210753616</v>
      </c>
      <c r="Q39" s="28">
        <f t="shared" si="20"/>
        <v>0.10853145641172079</v>
      </c>
      <c r="U39" s="1"/>
    </row>
    <row r="43" spans="1:21" x14ac:dyDescent="0.25">
      <c r="A43" s="2"/>
      <c r="B43" s="1"/>
      <c r="C43" s="1"/>
      <c r="D43" s="1"/>
      <c r="E43" s="1"/>
      <c r="F43" s="1"/>
      <c r="G43" s="1"/>
      <c r="H43" s="1"/>
      <c r="I43" s="1"/>
    </row>
  </sheetData>
  <mergeCells count="18">
    <mergeCell ref="N4:N5"/>
    <mergeCell ref="O4:O5"/>
    <mergeCell ref="P4:P5"/>
    <mergeCell ref="Q4:Q5"/>
    <mergeCell ref="D4:D5"/>
    <mergeCell ref="F4:F5"/>
    <mergeCell ref="E4:E5"/>
    <mergeCell ref="G4:G5"/>
    <mergeCell ref="H4:H5"/>
    <mergeCell ref="I4:I5"/>
    <mergeCell ref="J4:J5"/>
    <mergeCell ref="K4:K5"/>
    <mergeCell ref="L4:L5"/>
    <mergeCell ref="M4:M5"/>
    <mergeCell ref="A4:A5"/>
    <mergeCell ref="B4:B5"/>
    <mergeCell ref="A6:B6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TOSH-SFRIAS</dc:creator>
  <cp:lastModifiedBy>TOSH-SFRIAS</cp:lastModifiedBy>
  <dcterms:created xsi:type="dcterms:W3CDTF">2014-09-15T19:39:34Z</dcterms:created>
  <dcterms:modified xsi:type="dcterms:W3CDTF">2014-09-18T21:18:35Z</dcterms:modified>
</cp:coreProperties>
</file>