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8" i="1" l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D8" i="1"/>
  <c r="F8" i="1" s="1"/>
  <c r="H7" i="1"/>
  <c r="G7" i="1"/>
  <c r="F7" i="1"/>
  <c r="F82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50" i="1"/>
  <c r="D51" i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G8" i="1" l="1"/>
  <c r="D9" i="1"/>
  <c r="H82" i="1"/>
  <c r="G82" i="1"/>
  <c r="I82" i="1" s="1"/>
  <c r="H83" i="1" s="1"/>
  <c r="G9" i="1" l="1"/>
  <c r="F9" i="1"/>
  <c r="D10" i="1"/>
  <c r="G83" i="1"/>
  <c r="D11" i="1" l="1"/>
  <c r="G10" i="1"/>
  <c r="F10" i="1"/>
  <c r="F11" i="1" l="1"/>
  <c r="D12" i="1"/>
  <c r="G11" i="1"/>
  <c r="G12" i="1" l="1"/>
  <c r="F12" i="1"/>
  <c r="D13" i="1"/>
  <c r="G13" i="1" l="1"/>
  <c r="F13" i="1"/>
  <c r="D14" i="1"/>
  <c r="D15" i="1" l="1"/>
  <c r="G14" i="1"/>
  <c r="F14" i="1"/>
  <c r="G15" i="1" l="1"/>
  <c r="F15" i="1"/>
  <c r="D16" i="1"/>
  <c r="D17" i="1" l="1"/>
  <c r="G16" i="1"/>
  <c r="F16" i="1"/>
  <c r="F17" i="1" l="1"/>
  <c r="G17" i="1"/>
  <c r="D18" i="1"/>
  <c r="G18" i="1" l="1"/>
  <c r="F18" i="1"/>
  <c r="D19" i="1"/>
  <c r="D20" i="1" l="1"/>
  <c r="G19" i="1"/>
  <c r="F19" i="1"/>
  <c r="D21" i="1" l="1"/>
  <c r="G20" i="1"/>
  <c r="F20" i="1"/>
  <c r="G21" i="1" l="1"/>
  <c r="D22" i="1"/>
  <c r="F21" i="1"/>
  <c r="G22" i="1" l="1"/>
  <c r="F22" i="1"/>
  <c r="D23" i="1"/>
  <c r="F23" i="1" l="1"/>
  <c r="G23" i="1"/>
  <c r="D24" i="1"/>
  <c r="G24" i="1" l="1"/>
  <c r="F24" i="1"/>
  <c r="D25" i="1"/>
  <c r="G25" i="1" l="1"/>
  <c r="F25" i="1"/>
  <c r="D26" i="1"/>
  <c r="F26" i="1" l="1"/>
  <c r="G26" i="1"/>
  <c r="D27" i="1"/>
  <c r="F27" i="1" l="1"/>
  <c r="D28" i="1"/>
  <c r="G27" i="1"/>
  <c r="D29" i="1" l="1"/>
  <c r="G28" i="1"/>
  <c r="F28" i="1"/>
  <c r="F39" i="1" l="1"/>
  <c r="D30" i="1"/>
  <c r="D31" i="1" s="1"/>
  <c r="D32" i="1" s="1"/>
  <c r="D33" i="1" s="1"/>
  <c r="D34" i="1" s="1"/>
  <c r="D35" i="1" s="1"/>
  <c r="D36" i="1" s="1"/>
  <c r="D37" i="1" s="1"/>
  <c r="G39" i="1" l="1"/>
  <c r="H39" i="1"/>
  <c r="I39" i="1" l="1"/>
  <c r="G40" i="1" s="1"/>
  <c r="H40" i="1" l="1"/>
</calcChain>
</file>

<file path=xl/sharedStrings.xml><?xml version="1.0" encoding="utf-8"?>
<sst xmlns="http://schemas.openxmlformats.org/spreadsheetml/2006/main" count="85" uniqueCount="23">
  <si>
    <t>Valeur de départ</t>
  </si>
  <si>
    <t>Rang année</t>
  </si>
  <si>
    <t>Années</t>
  </si>
  <si>
    <t>Flux nets</t>
  </si>
  <si>
    <t>Indice de départ</t>
  </si>
  <si>
    <t>Nombre d'années</t>
  </si>
  <si>
    <t>VAT</t>
  </si>
  <si>
    <t/>
  </si>
  <si>
    <t>Valeur de l'usufruit</t>
  </si>
  <si>
    <t>Valeur de la nue-propriété</t>
  </si>
  <si>
    <t>Total</t>
  </si>
  <si>
    <t>Taux de rentabilté interne</t>
  </si>
  <si>
    <t>Part % de l'investissement</t>
  </si>
  <si>
    <t>A</t>
  </si>
  <si>
    <t>B</t>
  </si>
  <si>
    <t>REVENUS A</t>
  </si>
  <si>
    <t>REVENUS B</t>
  </si>
  <si>
    <t>INVESTISSEMENT</t>
  </si>
  <si>
    <t>Durée investissement</t>
  </si>
  <si>
    <t>VAN A</t>
  </si>
  <si>
    <t>VAN 2</t>
  </si>
  <si>
    <t>INVESTISSEMENT  DE 22  ANS</t>
  </si>
  <si>
    <t>INVESTISSEMENT  DE 23 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</si>
</sst>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rgb="FFF1F8E8"/>
        <bgColor indexed="64"/>
      </patternFill>
    </fill>
    <fill>
      <patternFill patternType="solid">
        <fgColor rgb="FFEDEAF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3" fillId="4" borderId="12" xfId="0" quotePrefix="1" applyFont="1" applyFill="1" applyBorder="1" applyAlignment="1">
      <alignment horizontal="center"/>
    </xf>
    <xf numFmtId="4" fontId="0" fillId="0" borderId="16" xfId="0" applyNumberFormat="1" applyBorder="1"/>
    <xf numFmtId="3" fontId="0" fillId="0" borderId="16" xfId="0" applyNumberFormat="1" applyBorder="1"/>
    <xf numFmtId="3" fontId="5" fillId="2" borderId="6" xfId="0" applyNumberFormat="1" applyFont="1" applyFill="1" applyBorder="1" applyAlignment="1" applyProtection="1">
      <alignment horizontal="right" vertical="top"/>
    </xf>
    <xf numFmtId="3" fontId="5" fillId="2" borderId="12" xfId="0" applyNumberFormat="1" applyFont="1" applyFill="1" applyBorder="1" applyAlignment="1" applyProtection="1">
      <alignment horizontal="right" vertical="top"/>
    </xf>
    <xf numFmtId="3" fontId="5" fillId="2" borderId="11" xfId="0" applyNumberFormat="1" applyFont="1" applyFill="1" applyBorder="1" applyAlignment="1" applyProtection="1">
      <alignment horizontal="right" vertical="top"/>
    </xf>
    <xf numFmtId="3" fontId="5" fillId="3" borderId="10" xfId="0" applyNumberFormat="1" applyFont="1" applyFill="1" applyBorder="1" applyAlignment="1" applyProtection="1">
      <alignment horizontal="right" vertical="top"/>
    </xf>
    <xf numFmtId="3" fontId="5" fillId="3" borderId="7" xfId="0" applyNumberFormat="1" applyFont="1" applyFill="1" applyBorder="1" applyAlignment="1" applyProtection="1">
      <alignment horizontal="right" vertical="top"/>
    </xf>
    <xf numFmtId="3" fontId="5" fillId="3" borderId="0" xfId="0" applyNumberFormat="1" applyFont="1" applyFill="1" applyBorder="1" applyAlignment="1" applyProtection="1">
      <alignment horizontal="right" vertical="top"/>
    </xf>
    <xf numFmtId="3" fontId="5" fillId="3" borderId="3" xfId="0" applyNumberFormat="1" applyFont="1" applyFill="1" applyBorder="1" applyAlignment="1" applyProtection="1">
      <alignment horizontal="right" vertical="top"/>
    </xf>
    <xf numFmtId="3" fontId="5" fillId="2" borderId="10" xfId="0" applyNumberFormat="1" applyFont="1" applyFill="1" applyBorder="1" applyAlignment="1" applyProtection="1">
      <alignment horizontal="right" vertical="top"/>
    </xf>
    <xf numFmtId="3" fontId="5" fillId="2" borderId="7" xfId="0" applyNumberFormat="1" applyFont="1" applyFill="1" applyBorder="1" applyAlignment="1" applyProtection="1">
      <alignment horizontal="right" vertical="top"/>
    </xf>
    <xf numFmtId="3" fontId="5" fillId="2" borderId="3" xfId="0" applyNumberFormat="1" applyFont="1" applyFill="1" applyBorder="1" applyAlignment="1" applyProtection="1">
      <alignment horizontal="right" vertical="top"/>
    </xf>
    <xf numFmtId="3" fontId="5" fillId="2" borderId="5" xfId="0" applyNumberFormat="1" applyFont="1" applyFill="1" applyBorder="1" applyAlignment="1" applyProtection="1">
      <alignment horizontal="right" vertical="top"/>
    </xf>
    <xf numFmtId="3" fontId="5" fillId="2" borderId="8" xfId="0" applyNumberFormat="1" applyFont="1" applyFill="1" applyBorder="1" applyAlignment="1" applyProtection="1">
      <alignment horizontal="right" vertical="top"/>
    </xf>
    <xf numFmtId="3" fontId="5" fillId="2" borderId="9" xfId="0" applyNumberFormat="1" applyFont="1" applyFill="1" applyBorder="1" applyAlignment="1" applyProtection="1">
      <alignment horizontal="right" vertical="top"/>
    </xf>
    <xf numFmtId="0" fontId="0" fillId="0" borderId="16" xfId="0" applyBorder="1"/>
    <xf numFmtId="0" fontId="0" fillId="6" borderId="0" xfId="0" applyFill="1"/>
    <xf numFmtId="8" fontId="0" fillId="0" borderId="0" xfId="0" applyNumberFormat="1"/>
    <xf numFmtId="1" fontId="5" fillId="2" borderId="13" xfId="0" applyNumberFormat="1" applyFont="1" applyFill="1" applyBorder="1" applyAlignment="1" applyProtection="1">
      <alignment horizontal="right" vertical="top"/>
    </xf>
    <xf numFmtId="1" fontId="5" fillId="3" borderId="2" xfId="0" applyNumberFormat="1" applyFont="1" applyFill="1" applyBorder="1" applyAlignment="1" applyProtection="1">
      <alignment horizontal="right" vertical="top"/>
    </xf>
    <xf numFmtId="1" fontId="5" fillId="2" borderId="2" xfId="0" applyNumberFormat="1" applyFont="1" applyFill="1" applyBorder="1" applyAlignment="1" applyProtection="1">
      <alignment horizontal="right" vertical="top"/>
    </xf>
    <xf numFmtId="1" fontId="5" fillId="2" borderId="4" xfId="0" applyNumberFormat="1" applyFont="1" applyFill="1" applyBorder="1" applyAlignment="1" applyProtection="1">
      <alignment horizontal="right" vertical="top"/>
    </xf>
    <xf numFmtId="3" fontId="0" fillId="5" borderId="12" xfId="0" applyNumberFormat="1" applyFill="1" applyBorder="1"/>
    <xf numFmtId="0" fontId="4" fillId="4" borderId="1" xfId="0" quotePrefix="1" applyFont="1" applyFill="1" applyBorder="1" applyAlignment="1">
      <alignment vertical="center" wrapText="1"/>
    </xf>
    <xf numFmtId="3" fontId="5" fillId="2" borderId="15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>
      <alignment vertical="center" wrapText="1"/>
    </xf>
    <xf numFmtId="10" fontId="0" fillId="0" borderId="1" xfId="0" applyNumberFormat="1" applyBorder="1" applyAlignment="1">
      <alignment horizontal="center" vertical="center"/>
    </xf>
    <xf numFmtId="0" fontId="4" fillId="8" borderId="12" xfId="0" quotePrefix="1" applyFont="1" applyFill="1" applyBorder="1" applyAlignment="1">
      <alignment horizontal="center" vertical="center" wrapText="1"/>
    </xf>
    <xf numFmtId="0" fontId="4" fillId="8" borderId="11" xfId="0" quotePrefix="1" applyFont="1" applyFill="1" applyBorder="1" applyAlignment="1">
      <alignment horizontal="center" vertical="center" wrapText="1"/>
    </xf>
    <xf numFmtId="0" fontId="4" fillId="8" borderId="17" xfId="0" quotePrefix="1" applyFont="1" applyFill="1" applyBorder="1" applyAlignment="1">
      <alignment horizontal="center" vertical="center" wrapText="1"/>
    </xf>
    <xf numFmtId="3" fontId="5" fillId="2" borderId="17" xfId="0" applyNumberFormat="1" applyFont="1" applyFill="1" applyBorder="1" applyAlignment="1" applyProtection="1">
      <alignment horizontal="right" vertical="center"/>
    </xf>
    <xf numFmtId="9" fontId="5" fillId="2" borderId="17" xfId="1" applyFont="1" applyFill="1" applyBorder="1" applyAlignment="1" applyProtection="1">
      <alignment horizontal="right" vertical="center"/>
    </xf>
    <xf numFmtId="9" fontId="5" fillId="2" borderId="15" xfId="1" applyFont="1" applyFill="1" applyBorder="1" applyAlignment="1" applyProtection="1">
      <alignment horizontal="right" vertical="center"/>
    </xf>
    <xf numFmtId="165" fontId="0" fillId="0" borderId="16" xfId="0" applyNumberFormat="1" applyBorder="1"/>
    <xf numFmtId="0" fontId="0" fillId="0" borderId="16" xfId="0" applyBorder="1" applyAlignment="1">
      <alignment wrapText="1"/>
    </xf>
    <xf numFmtId="0" fontId="0" fillId="0" borderId="16" xfId="0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4" borderId="7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0" fontId="0" fillId="7" borderId="12" xfId="0" applyFill="1" applyBorder="1"/>
    <xf numFmtId="0" fontId="0" fillId="7" borderId="7" xfId="0" applyFill="1" applyBorder="1"/>
    <xf numFmtId="0" fontId="0" fillId="7" borderId="8" xfId="0" applyFill="1" applyBorder="1"/>
    <xf numFmtId="3" fontId="0" fillId="0" borderId="16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showGridLines="0" tabSelected="1" workbookViewId="0">
      <selection activeCell="L31" sqref="L31"/>
    </sheetView>
  </sheetViews>
  <sheetFormatPr baseColWidth="10" defaultRowHeight="15" x14ac:dyDescent="0.25"/>
  <cols>
    <col min="3" max="3" width="14.7109375" customWidth="1"/>
    <col min="16" max="16" width="16.5703125" customWidth="1"/>
  </cols>
  <sheetData>
    <row r="1" spans="1:18" x14ac:dyDescent="0.25">
      <c r="A1" s="5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8" ht="15.75" thickBot="1" x14ac:dyDescent="0.3">
      <c r="A2" s="5" t="s">
        <v>21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8" x14ac:dyDescent="0.25">
      <c r="A3" s="6"/>
      <c r="B3" s="6"/>
      <c r="C3" s="6"/>
      <c r="D3" s="6"/>
      <c r="E3" s="6"/>
      <c r="F3" s="6"/>
      <c r="G3" s="6"/>
      <c r="H3" s="6"/>
      <c r="I3" s="4"/>
      <c r="J3" s="4"/>
      <c r="K3" s="22" t="s">
        <v>0</v>
      </c>
      <c r="L3" s="22"/>
      <c r="M3" s="8">
        <v>2250000</v>
      </c>
      <c r="N3" s="4"/>
    </row>
    <row r="4" spans="1:18" x14ac:dyDescent="0.25">
      <c r="A4" s="2" t="s">
        <v>1</v>
      </c>
      <c r="B4" s="3" t="s">
        <v>2</v>
      </c>
      <c r="C4" s="46" t="s">
        <v>17</v>
      </c>
      <c r="D4" s="46" t="s">
        <v>15</v>
      </c>
      <c r="E4" s="46" t="s">
        <v>16</v>
      </c>
      <c r="F4" s="46" t="s">
        <v>3</v>
      </c>
      <c r="G4" s="46" t="s">
        <v>13</v>
      </c>
      <c r="H4" s="46" t="s">
        <v>14</v>
      </c>
      <c r="I4" s="4"/>
      <c r="J4" s="4"/>
      <c r="K4" s="22" t="s">
        <v>4</v>
      </c>
      <c r="L4" s="22"/>
      <c r="M4" s="40">
        <v>1.6861824854210141</v>
      </c>
      <c r="N4" s="4"/>
    </row>
    <row r="5" spans="1:18" ht="30.75" thickBot="1" x14ac:dyDescent="0.3">
      <c r="A5" s="1"/>
      <c r="B5" s="43"/>
      <c r="C5" s="1"/>
      <c r="D5" s="1"/>
      <c r="E5" s="1"/>
      <c r="F5" s="1"/>
      <c r="G5" s="1"/>
      <c r="H5" s="1"/>
      <c r="I5" s="4"/>
      <c r="J5" s="4"/>
      <c r="K5" s="41" t="s">
        <v>5</v>
      </c>
      <c r="L5" s="42" t="s">
        <v>6</v>
      </c>
      <c r="M5" s="4"/>
      <c r="N5" s="4"/>
      <c r="P5" s="41" t="s">
        <v>18</v>
      </c>
      <c r="Q5" s="22" t="s">
        <v>19</v>
      </c>
      <c r="R5" s="22" t="s">
        <v>20</v>
      </c>
    </row>
    <row r="6" spans="1:18" ht="15.75" thickBot="1" x14ac:dyDescent="0.3">
      <c r="A6" s="44">
        <v>0</v>
      </c>
      <c r="B6" s="45"/>
      <c r="C6" s="29">
        <v>-2300000</v>
      </c>
      <c r="D6" s="23"/>
      <c r="E6" s="23"/>
      <c r="F6" s="14">
        <v>-2300000</v>
      </c>
      <c r="G6" s="14"/>
      <c r="H6" s="14"/>
      <c r="I6" s="4"/>
      <c r="J6" s="4"/>
      <c r="K6" s="42">
        <v>15</v>
      </c>
      <c r="L6" s="7">
        <v>2715599.259789627</v>
      </c>
      <c r="M6" s="4"/>
      <c r="N6" s="4"/>
      <c r="P6" s="53">
        <v>15</v>
      </c>
      <c r="Q6" s="22"/>
      <c r="R6" s="22"/>
    </row>
    <row r="7" spans="1:18" x14ac:dyDescent="0.25">
      <c r="A7" s="9">
        <v>1</v>
      </c>
      <c r="B7" s="25">
        <v>2012</v>
      </c>
      <c r="C7" s="50"/>
      <c r="D7" s="10">
        <v>202500</v>
      </c>
      <c r="E7" s="10">
        <v>0</v>
      </c>
      <c r="F7" s="10">
        <f>SUM(D7:E7)</f>
        <v>202500</v>
      </c>
      <c r="G7" s="9">
        <f>SUM(D7)</f>
        <v>202500</v>
      </c>
      <c r="H7" s="11">
        <f>SUM(E7)</f>
        <v>0</v>
      </c>
      <c r="I7" s="4"/>
      <c r="J7" s="4"/>
      <c r="K7" s="42">
        <v>16</v>
      </c>
      <c r="L7" s="7">
        <v>2748856.3497746</v>
      </c>
      <c r="M7" s="4"/>
      <c r="N7" s="4"/>
      <c r="P7" s="53">
        <v>16</v>
      </c>
      <c r="Q7" s="22"/>
      <c r="R7" s="22"/>
    </row>
    <row r="8" spans="1:18" x14ac:dyDescent="0.25">
      <c r="A8" s="12">
        <v>2</v>
      </c>
      <c r="B8" s="26">
        <v>2013</v>
      </c>
      <c r="C8" s="51"/>
      <c r="D8" s="13">
        <f>D7*1.0248</f>
        <v>207522</v>
      </c>
      <c r="E8" s="13">
        <v>0</v>
      </c>
      <c r="F8" s="13">
        <f t="shared" ref="F8:F29" si="0">SUM(D8:E8)</f>
        <v>207522</v>
      </c>
      <c r="G8" s="12">
        <f t="shared" ref="G8:G37" si="1">SUM(D8)</f>
        <v>207522</v>
      </c>
      <c r="H8" s="15">
        <f t="shared" ref="H8:H37" si="2">SUM(E8)</f>
        <v>0</v>
      </c>
      <c r="I8" s="4"/>
      <c r="J8" s="4"/>
      <c r="K8" s="42">
        <v>17</v>
      </c>
      <c r="L8" s="7">
        <v>2782113.4397595725</v>
      </c>
      <c r="M8" s="4"/>
      <c r="N8" s="4"/>
      <c r="P8" s="53">
        <v>17</v>
      </c>
      <c r="Q8" s="22"/>
      <c r="R8" s="22"/>
    </row>
    <row r="9" spans="1:18" x14ac:dyDescent="0.25">
      <c r="A9" s="16">
        <v>3</v>
      </c>
      <c r="B9" s="27">
        <v>2014</v>
      </c>
      <c r="C9" s="51"/>
      <c r="D9" s="17">
        <f t="shared" ref="D9:D37" si="3">D8*1.0248</f>
        <v>212668.54559999998</v>
      </c>
      <c r="E9" s="17">
        <v>0</v>
      </c>
      <c r="F9" s="17">
        <f t="shared" si="0"/>
        <v>212668.54559999998</v>
      </c>
      <c r="G9" s="16">
        <f t="shared" si="1"/>
        <v>212668.54559999998</v>
      </c>
      <c r="H9" s="18">
        <f t="shared" si="2"/>
        <v>0</v>
      </c>
      <c r="I9" s="4"/>
      <c r="J9" s="4"/>
      <c r="K9" s="42">
        <v>18</v>
      </c>
      <c r="L9" s="7">
        <v>2815370.529744545</v>
      </c>
      <c r="M9" s="4"/>
      <c r="N9" s="4"/>
      <c r="P9" s="53">
        <v>18</v>
      </c>
      <c r="Q9" s="22"/>
      <c r="R9" s="22"/>
    </row>
    <row r="10" spans="1:18" x14ac:dyDescent="0.25">
      <c r="A10" s="12">
        <v>4</v>
      </c>
      <c r="B10" s="26">
        <v>2015</v>
      </c>
      <c r="C10" s="51"/>
      <c r="D10" s="13">
        <f t="shared" si="3"/>
        <v>217942.72553087998</v>
      </c>
      <c r="E10" s="13">
        <v>0</v>
      </c>
      <c r="F10" s="13">
        <f t="shared" si="0"/>
        <v>217942.72553087998</v>
      </c>
      <c r="G10" s="12">
        <f t="shared" si="1"/>
        <v>217942.72553087998</v>
      </c>
      <c r="H10" s="15">
        <f t="shared" si="2"/>
        <v>0</v>
      </c>
      <c r="I10" s="4"/>
      <c r="J10" s="4"/>
      <c r="K10" s="42">
        <v>19</v>
      </c>
      <c r="L10" s="7">
        <v>2848627.619729518</v>
      </c>
      <c r="M10" s="4"/>
      <c r="N10" s="4"/>
      <c r="P10" s="53">
        <v>19</v>
      </c>
      <c r="Q10" s="22"/>
      <c r="R10" s="22"/>
    </row>
    <row r="11" spans="1:18" x14ac:dyDescent="0.25">
      <c r="A11" s="16">
        <v>5</v>
      </c>
      <c r="B11" s="27">
        <v>2016</v>
      </c>
      <c r="C11" s="51"/>
      <c r="D11" s="17">
        <f t="shared" si="3"/>
        <v>223347.70512404578</v>
      </c>
      <c r="E11" s="17">
        <v>0</v>
      </c>
      <c r="F11" s="17">
        <f t="shared" si="0"/>
        <v>223347.70512404578</v>
      </c>
      <c r="G11" s="16">
        <f t="shared" si="1"/>
        <v>223347.70512404578</v>
      </c>
      <c r="H11" s="18">
        <f t="shared" si="2"/>
        <v>0</v>
      </c>
      <c r="I11" s="4"/>
      <c r="J11" s="4"/>
      <c r="K11" s="42">
        <v>20</v>
      </c>
      <c r="L11" s="7">
        <v>2881884.7097144905</v>
      </c>
      <c r="M11" s="4"/>
      <c r="N11" s="4"/>
      <c r="P11" s="53">
        <v>20</v>
      </c>
      <c r="Q11" s="22"/>
      <c r="R11" s="22"/>
    </row>
    <row r="12" spans="1:18" x14ac:dyDescent="0.25">
      <c r="A12" s="12">
        <v>6</v>
      </c>
      <c r="B12" s="26">
        <v>2017</v>
      </c>
      <c r="C12" s="51"/>
      <c r="D12" s="13">
        <f t="shared" si="3"/>
        <v>228886.7282111221</v>
      </c>
      <c r="E12" s="13">
        <v>0</v>
      </c>
      <c r="F12" s="13">
        <f t="shared" si="0"/>
        <v>228886.7282111221</v>
      </c>
      <c r="G12" s="12">
        <f t="shared" si="1"/>
        <v>228886.7282111221</v>
      </c>
      <c r="H12" s="15">
        <f t="shared" si="2"/>
        <v>0</v>
      </c>
      <c r="I12" s="4"/>
      <c r="J12" s="4"/>
      <c r="K12" s="42">
        <v>21</v>
      </c>
      <c r="L12" s="7">
        <v>2915141.799699463</v>
      </c>
      <c r="M12" s="4"/>
      <c r="N12" s="4"/>
      <c r="P12" s="53">
        <v>21</v>
      </c>
      <c r="Q12" s="22"/>
      <c r="R12" s="22"/>
    </row>
    <row r="13" spans="1:18" x14ac:dyDescent="0.25">
      <c r="A13" s="16">
        <v>7</v>
      </c>
      <c r="B13" s="27">
        <v>2018</v>
      </c>
      <c r="C13" s="51"/>
      <c r="D13" s="17">
        <f t="shared" si="3"/>
        <v>234563.11907075791</v>
      </c>
      <c r="E13" s="17">
        <v>0</v>
      </c>
      <c r="F13" s="17">
        <f t="shared" si="0"/>
        <v>234563.11907075791</v>
      </c>
      <c r="G13" s="16">
        <f t="shared" si="1"/>
        <v>234563.11907075791</v>
      </c>
      <c r="H13" s="18">
        <f t="shared" si="2"/>
        <v>0</v>
      </c>
      <c r="I13" s="4"/>
      <c r="J13" s="4"/>
      <c r="K13" s="42">
        <v>22</v>
      </c>
      <c r="L13" s="7">
        <v>2948398.8896844359</v>
      </c>
      <c r="M13" s="4"/>
      <c r="N13" s="4"/>
      <c r="P13" s="53">
        <v>22</v>
      </c>
      <c r="Q13" s="22"/>
      <c r="R13" s="22"/>
    </row>
    <row r="14" spans="1:18" x14ac:dyDescent="0.25">
      <c r="A14" s="12">
        <v>8</v>
      </c>
      <c r="B14" s="26">
        <v>2019</v>
      </c>
      <c r="C14" s="51"/>
      <c r="D14" s="13">
        <f t="shared" si="3"/>
        <v>240380.2844237127</v>
      </c>
      <c r="E14" s="13">
        <v>0</v>
      </c>
      <c r="F14" s="13">
        <f t="shared" si="0"/>
        <v>240380.2844237127</v>
      </c>
      <c r="G14" s="12">
        <f t="shared" si="1"/>
        <v>240380.2844237127</v>
      </c>
      <c r="H14" s="15">
        <f t="shared" si="2"/>
        <v>0</v>
      </c>
      <c r="I14" s="4"/>
      <c r="J14" s="4"/>
      <c r="K14" s="42">
        <v>23</v>
      </c>
      <c r="L14" s="7">
        <v>2981655.9796694084</v>
      </c>
      <c r="M14" s="4"/>
      <c r="N14" s="4"/>
      <c r="P14" s="53">
        <v>23</v>
      </c>
      <c r="Q14" s="22"/>
      <c r="R14" s="22"/>
    </row>
    <row r="15" spans="1:18" x14ac:dyDescent="0.25">
      <c r="A15" s="16">
        <v>9</v>
      </c>
      <c r="B15" s="27">
        <v>2020</v>
      </c>
      <c r="C15" s="51"/>
      <c r="D15" s="17">
        <f t="shared" si="3"/>
        <v>246341.71547742074</v>
      </c>
      <c r="E15" s="17">
        <v>0</v>
      </c>
      <c r="F15" s="17">
        <f t="shared" si="0"/>
        <v>246341.71547742074</v>
      </c>
      <c r="G15" s="16">
        <f t="shared" si="1"/>
        <v>246341.71547742074</v>
      </c>
      <c r="H15" s="18">
        <f t="shared" si="2"/>
        <v>0</v>
      </c>
      <c r="I15" s="4"/>
      <c r="J15" s="4"/>
      <c r="K15" s="42">
        <v>24</v>
      </c>
      <c r="L15" s="7">
        <v>3014913.0696543809</v>
      </c>
      <c r="M15" s="4"/>
      <c r="N15" s="4"/>
      <c r="P15" s="53">
        <v>24</v>
      </c>
      <c r="Q15" s="22"/>
      <c r="R15" s="22"/>
    </row>
    <row r="16" spans="1:18" x14ac:dyDescent="0.25">
      <c r="A16" s="12">
        <v>10</v>
      </c>
      <c r="B16" s="26">
        <v>2021</v>
      </c>
      <c r="C16" s="51"/>
      <c r="D16" s="13">
        <f t="shared" si="3"/>
        <v>252450.99002126078</v>
      </c>
      <c r="E16" s="13">
        <v>0</v>
      </c>
      <c r="F16" s="13">
        <f t="shared" si="0"/>
        <v>252450.99002126078</v>
      </c>
      <c r="G16" s="12">
        <f t="shared" si="1"/>
        <v>252450.99002126078</v>
      </c>
      <c r="H16" s="15">
        <f t="shared" si="2"/>
        <v>0</v>
      </c>
      <c r="I16" s="4"/>
      <c r="J16" s="4"/>
      <c r="K16" s="42">
        <v>25</v>
      </c>
      <c r="L16" s="7">
        <v>3048170.1596393539</v>
      </c>
      <c r="M16" s="4"/>
      <c r="N16" s="4"/>
      <c r="P16" s="53">
        <v>25</v>
      </c>
      <c r="Q16" s="22"/>
      <c r="R16" s="22"/>
    </row>
    <row r="17" spans="1:18" x14ac:dyDescent="0.25">
      <c r="A17" s="16">
        <v>11</v>
      </c>
      <c r="B17" s="27">
        <v>2022</v>
      </c>
      <c r="C17" s="51"/>
      <c r="D17" s="17">
        <f t="shared" si="3"/>
        <v>258711.77457378802</v>
      </c>
      <c r="E17" s="17">
        <v>0</v>
      </c>
      <c r="F17" s="17">
        <f t="shared" si="0"/>
        <v>258711.77457378802</v>
      </c>
      <c r="G17" s="16">
        <f t="shared" si="1"/>
        <v>258711.77457378802</v>
      </c>
      <c r="H17" s="18">
        <f t="shared" si="2"/>
        <v>0</v>
      </c>
      <c r="I17" s="4"/>
      <c r="J17" s="4"/>
      <c r="K17" s="42">
        <v>26</v>
      </c>
      <c r="L17" s="7">
        <v>3081427.2496243264</v>
      </c>
      <c r="P17" s="53">
        <v>26</v>
      </c>
      <c r="Q17" s="22"/>
      <c r="R17" s="22"/>
    </row>
    <row r="18" spans="1:18" x14ac:dyDescent="0.25">
      <c r="A18" s="12">
        <v>12</v>
      </c>
      <c r="B18" s="26">
        <v>2023</v>
      </c>
      <c r="C18" s="51"/>
      <c r="D18" s="13">
        <f t="shared" si="3"/>
        <v>265127.82658321795</v>
      </c>
      <c r="E18" s="13">
        <v>0</v>
      </c>
      <c r="F18" s="13">
        <f t="shared" si="0"/>
        <v>265127.82658321795</v>
      </c>
      <c r="G18" s="12">
        <f t="shared" si="1"/>
        <v>265127.82658321795</v>
      </c>
      <c r="H18" s="15">
        <f t="shared" si="2"/>
        <v>0</v>
      </c>
      <c r="I18" s="4"/>
      <c r="J18" s="4"/>
      <c r="K18" s="42">
        <v>27</v>
      </c>
      <c r="L18" s="7">
        <v>3114684.3396093091</v>
      </c>
      <c r="P18" s="53">
        <v>27</v>
      </c>
      <c r="Q18" s="22"/>
      <c r="R18" s="22"/>
    </row>
    <row r="19" spans="1:18" x14ac:dyDescent="0.25">
      <c r="A19" s="16">
        <v>13</v>
      </c>
      <c r="B19" s="27">
        <v>2024</v>
      </c>
      <c r="C19" s="51"/>
      <c r="D19" s="17">
        <f t="shared" si="3"/>
        <v>271702.99668248172</v>
      </c>
      <c r="E19" s="17">
        <v>0</v>
      </c>
      <c r="F19" s="17">
        <f t="shared" si="0"/>
        <v>271702.99668248172</v>
      </c>
      <c r="G19" s="16">
        <f t="shared" si="1"/>
        <v>271702.99668248172</v>
      </c>
      <c r="H19" s="18">
        <f t="shared" si="2"/>
        <v>0</v>
      </c>
      <c r="I19" s="4"/>
      <c r="J19" s="4"/>
      <c r="K19" s="42">
        <v>28</v>
      </c>
      <c r="L19" s="7">
        <v>3147941.4295942816</v>
      </c>
      <c r="P19" s="53">
        <v>28</v>
      </c>
      <c r="Q19" s="22"/>
      <c r="R19" s="22"/>
    </row>
    <row r="20" spans="1:18" x14ac:dyDescent="0.25">
      <c r="A20" s="12">
        <v>14</v>
      </c>
      <c r="B20" s="26">
        <v>2025</v>
      </c>
      <c r="C20" s="51"/>
      <c r="D20" s="13">
        <f t="shared" si="3"/>
        <v>278441.23100020725</v>
      </c>
      <c r="E20" s="13">
        <v>0</v>
      </c>
      <c r="F20" s="13">
        <f t="shared" si="0"/>
        <v>278441.23100020725</v>
      </c>
      <c r="G20" s="12">
        <f t="shared" si="1"/>
        <v>278441.23100020725</v>
      </c>
      <c r="H20" s="15">
        <f t="shared" si="2"/>
        <v>0</v>
      </c>
      <c r="I20" s="4"/>
      <c r="J20" s="4"/>
      <c r="K20" s="42">
        <v>29</v>
      </c>
      <c r="L20" s="7">
        <v>3181198.5195792541</v>
      </c>
      <c r="P20" s="53">
        <v>29</v>
      </c>
      <c r="Q20" s="22"/>
      <c r="R20" s="22"/>
    </row>
    <row r="21" spans="1:18" x14ac:dyDescent="0.25">
      <c r="A21" s="16">
        <v>15</v>
      </c>
      <c r="B21" s="27">
        <v>2026</v>
      </c>
      <c r="C21" s="51"/>
      <c r="D21" s="17">
        <f t="shared" si="3"/>
        <v>285346.57352901238</v>
      </c>
      <c r="E21" s="17">
        <v>0</v>
      </c>
      <c r="F21" s="17">
        <f t="shared" si="0"/>
        <v>285346.57352901238</v>
      </c>
      <c r="G21" s="16">
        <f t="shared" si="1"/>
        <v>285346.57352901238</v>
      </c>
      <c r="H21" s="18">
        <f t="shared" si="2"/>
        <v>0</v>
      </c>
      <c r="I21" s="4"/>
      <c r="J21" s="4"/>
      <c r="K21" s="42">
        <v>30</v>
      </c>
      <c r="L21" s="7">
        <v>3214455.6095642271</v>
      </c>
      <c r="P21" s="53">
        <v>30</v>
      </c>
      <c r="Q21" s="22"/>
      <c r="R21" s="22"/>
    </row>
    <row r="22" spans="1:18" x14ac:dyDescent="0.25">
      <c r="A22" s="12">
        <v>16</v>
      </c>
      <c r="B22" s="26">
        <v>2027</v>
      </c>
      <c r="C22" s="51"/>
      <c r="D22" s="13">
        <f t="shared" si="3"/>
        <v>292423.16855253186</v>
      </c>
      <c r="E22" s="13">
        <v>0</v>
      </c>
      <c r="F22" s="13">
        <f t="shared" si="0"/>
        <v>292423.16855253186</v>
      </c>
      <c r="G22" s="12">
        <f t="shared" si="1"/>
        <v>292423.16855253186</v>
      </c>
      <c r="H22" s="15">
        <f t="shared" si="2"/>
        <v>0</v>
      </c>
      <c r="I22" s="4"/>
      <c r="J22" s="4"/>
      <c r="K22" s="4"/>
      <c r="L22" s="4"/>
    </row>
    <row r="23" spans="1:18" x14ac:dyDescent="0.25">
      <c r="A23" s="16">
        <v>17</v>
      </c>
      <c r="B23" s="27">
        <v>2028</v>
      </c>
      <c r="C23" s="51"/>
      <c r="D23" s="17">
        <f t="shared" si="3"/>
        <v>299675.26313263463</v>
      </c>
      <c r="E23" s="17">
        <v>0</v>
      </c>
      <c r="F23" s="17">
        <f t="shared" si="0"/>
        <v>299675.26313263463</v>
      </c>
      <c r="G23" s="16">
        <f t="shared" si="1"/>
        <v>299675.26313263463</v>
      </c>
      <c r="H23" s="18">
        <f t="shared" si="2"/>
        <v>0</v>
      </c>
      <c r="I23" s="4"/>
      <c r="J23" s="4"/>
      <c r="K23" s="4"/>
      <c r="L23" s="4"/>
    </row>
    <row r="24" spans="1:18" x14ac:dyDescent="0.25">
      <c r="A24" s="12">
        <v>18</v>
      </c>
      <c r="B24" s="26">
        <v>2029</v>
      </c>
      <c r="C24" s="51"/>
      <c r="D24" s="13">
        <f t="shared" si="3"/>
        <v>307107.20965832396</v>
      </c>
      <c r="E24" s="13">
        <v>0</v>
      </c>
      <c r="F24" s="13">
        <f t="shared" si="0"/>
        <v>307107.20965832396</v>
      </c>
      <c r="G24" s="12">
        <f t="shared" si="1"/>
        <v>307107.20965832396</v>
      </c>
      <c r="H24" s="15">
        <f t="shared" si="2"/>
        <v>0</v>
      </c>
      <c r="I24" s="4"/>
      <c r="J24" s="4"/>
      <c r="K24" s="4"/>
    </row>
    <row r="25" spans="1:18" x14ac:dyDescent="0.25">
      <c r="A25" s="16">
        <v>19</v>
      </c>
      <c r="B25" s="27">
        <v>2030</v>
      </c>
      <c r="C25" s="51"/>
      <c r="D25" s="17">
        <f t="shared" si="3"/>
        <v>314723.46845785039</v>
      </c>
      <c r="E25" s="17">
        <v>0</v>
      </c>
      <c r="F25" s="17">
        <f t="shared" si="0"/>
        <v>314723.46845785039</v>
      </c>
      <c r="G25" s="16">
        <f t="shared" si="1"/>
        <v>314723.46845785039</v>
      </c>
      <c r="H25" s="18">
        <f t="shared" si="2"/>
        <v>0</v>
      </c>
      <c r="I25" s="4"/>
      <c r="J25" s="4"/>
      <c r="K25" s="4"/>
    </row>
    <row r="26" spans="1:18" x14ac:dyDescent="0.25">
      <c r="A26" s="12">
        <v>20</v>
      </c>
      <c r="B26" s="26">
        <v>2031</v>
      </c>
      <c r="C26" s="51"/>
      <c r="D26" s="13">
        <f t="shared" si="3"/>
        <v>322528.61047560506</v>
      </c>
      <c r="E26" s="13">
        <v>0</v>
      </c>
      <c r="F26" s="13">
        <f t="shared" si="0"/>
        <v>322528.61047560506</v>
      </c>
      <c r="G26" s="12">
        <f t="shared" si="1"/>
        <v>322528.61047560506</v>
      </c>
      <c r="H26" s="15">
        <f t="shared" si="2"/>
        <v>0</v>
      </c>
      <c r="I26" s="4"/>
      <c r="J26" s="4"/>
      <c r="K26" s="4"/>
    </row>
    <row r="27" spans="1:18" x14ac:dyDescent="0.25">
      <c r="A27" s="16">
        <v>21</v>
      </c>
      <c r="B27" s="27">
        <v>2032</v>
      </c>
      <c r="C27" s="51"/>
      <c r="D27" s="17">
        <f t="shared" si="3"/>
        <v>330527.32001540007</v>
      </c>
      <c r="E27" s="17">
        <v>0</v>
      </c>
      <c r="F27" s="17">
        <f t="shared" si="0"/>
        <v>330527.32001540007</v>
      </c>
      <c r="G27" s="16">
        <f t="shared" si="1"/>
        <v>330527.32001540007</v>
      </c>
      <c r="H27" s="18">
        <f t="shared" si="2"/>
        <v>0</v>
      </c>
      <c r="I27" s="4"/>
      <c r="J27" s="4"/>
      <c r="K27" s="4"/>
    </row>
    <row r="28" spans="1:18" x14ac:dyDescent="0.25">
      <c r="A28" s="12">
        <v>22</v>
      </c>
      <c r="B28" s="26">
        <v>2033</v>
      </c>
      <c r="C28" s="51"/>
      <c r="D28" s="13">
        <f t="shared" si="3"/>
        <v>338724.39755178196</v>
      </c>
      <c r="E28" s="13">
        <f>+L13</f>
        <v>2948398.8896844359</v>
      </c>
      <c r="F28" s="13">
        <f t="shared" si="0"/>
        <v>3287123.2872362179</v>
      </c>
      <c r="G28" s="12">
        <f t="shared" si="1"/>
        <v>338724.39755178196</v>
      </c>
      <c r="H28" s="15">
        <f t="shared" si="2"/>
        <v>2948398.8896844359</v>
      </c>
      <c r="I28" s="4"/>
      <c r="J28" s="4"/>
      <c r="K28" s="4"/>
    </row>
    <row r="29" spans="1:18" x14ac:dyDescent="0.25">
      <c r="A29" s="16" t="s">
        <v>7</v>
      </c>
      <c r="B29" s="27" t="s">
        <v>7</v>
      </c>
      <c r="C29" s="51"/>
      <c r="D29" s="17">
        <f t="shared" si="3"/>
        <v>347124.76261106611</v>
      </c>
      <c r="E29" s="17"/>
      <c r="F29" s="17"/>
      <c r="G29" s="16"/>
      <c r="H29" s="18">
        <f t="shared" si="2"/>
        <v>0</v>
      </c>
      <c r="I29" s="4"/>
      <c r="J29" s="4"/>
      <c r="K29" s="4"/>
    </row>
    <row r="30" spans="1:18" x14ac:dyDescent="0.25">
      <c r="A30" s="12" t="s">
        <v>7</v>
      </c>
      <c r="B30" s="26" t="s">
        <v>7</v>
      </c>
      <c r="C30" s="51"/>
      <c r="D30" s="17">
        <f t="shared" si="3"/>
        <v>355733.45672382053</v>
      </c>
      <c r="E30" s="13" t="s">
        <v>7</v>
      </c>
      <c r="F30" s="13"/>
      <c r="G30" s="12"/>
      <c r="H30" s="15">
        <f t="shared" si="2"/>
        <v>0</v>
      </c>
      <c r="I30" s="4"/>
      <c r="J30" s="4"/>
      <c r="K30" s="4"/>
      <c r="L30" s="4"/>
    </row>
    <row r="31" spans="1:18" x14ac:dyDescent="0.25">
      <c r="A31" s="16" t="s">
        <v>7</v>
      </c>
      <c r="B31" s="27" t="s">
        <v>7</v>
      </c>
      <c r="C31" s="51"/>
      <c r="D31" s="17">
        <f t="shared" si="3"/>
        <v>364555.64645057125</v>
      </c>
      <c r="E31" s="17" t="s">
        <v>7</v>
      </c>
      <c r="F31" s="17"/>
      <c r="G31" s="16"/>
      <c r="H31" s="18">
        <f t="shared" si="2"/>
        <v>0</v>
      </c>
      <c r="I31" s="4"/>
      <c r="J31" s="4"/>
      <c r="K31" s="4"/>
      <c r="L31" s="4"/>
    </row>
    <row r="32" spans="1:18" x14ac:dyDescent="0.25">
      <c r="A32" s="12" t="s">
        <v>7</v>
      </c>
      <c r="B32" s="26" t="s">
        <v>7</v>
      </c>
      <c r="C32" s="51"/>
      <c r="D32" s="17">
        <f t="shared" si="3"/>
        <v>373596.6264825454</v>
      </c>
      <c r="E32" s="13" t="s">
        <v>7</v>
      </c>
      <c r="F32" s="13"/>
      <c r="G32" s="12"/>
      <c r="H32" s="15">
        <f t="shared" si="2"/>
        <v>0</v>
      </c>
      <c r="I32" s="4"/>
      <c r="J32" s="4"/>
      <c r="K32" s="4"/>
      <c r="L32" s="4"/>
    </row>
    <row r="33" spans="1:14" x14ac:dyDescent="0.25">
      <c r="A33" s="16" t="s">
        <v>7</v>
      </c>
      <c r="B33" s="27" t="s">
        <v>7</v>
      </c>
      <c r="C33" s="51"/>
      <c r="D33" s="17">
        <f t="shared" si="3"/>
        <v>382861.82281931251</v>
      </c>
      <c r="E33" s="17" t="s">
        <v>7</v>
      </c>
      <c r="F33" s="17"/>
      <c r="G33" s="16"/>
      <c r="H33" s="18">
        <f t="shared" si="2"/>
        <v>0</v>
      </c>
      <c r="I33" s="4"/>
      <c r="J33" s="4"/>
      <c r="K33" s="4"/>
      <c r="L33" s="4"/>
      <c r="M33" s="4"/>
      <c r="N33" s="4"/>
    </row>
    <row r="34" spans="1:14" x14ac:dyDescent="0.25">
      <c r="A34" s="12" t="s">
        <v>7</v>
      </c>
      <c r="B34" s="26" t="s">
        <v>7</v>
      </c>
      <c r="C34" s="51"/>
      <c r="D34" s="17">
        <f t="shared" si="3"/>
        <v>392356.79602523142</v>
      </c>
      <c r="E34" s="13" t="s">
        <v>7</v>
      </c>
      <c r="F34" s="13"/>
      <c r="G34" s="12"/>
      <c r="H34" s="15">
        <f t="shared" si="2"/>
        <v>0</v>
      </c>
      <c r="I34" s="4"/>
      <c r="J34" s="4"/>
      <c r="K34" s="4"/>
      <c r="L34" s="47"/>
      <c r="M34" s="48"/>
      <c r="N34" s="4"/>
    </row>
    <row r="35" spans="1:14" x14ac:dyDescent="0.25">
      <c r="A35" s="16" t="s">
        <v>7</v>
      </c>
      <c r="B35" s="27" t="s">
        <v>7</v>
      </c>
      <c r="C35" s="51"/>
      <c r="D35" s="17">
        <f t="shared" si="3"/>
        <v>402087.24456665711</v>
      </c>
      <c r="E35" s="17" t="s">
        <v>7</v>
      </c>
      <c r="F35" s="17"/>
      <c r="G35" s="16"/>
      <c r="H35" s="18">
        <f t="shared" si="2"/>
        <v>0</v>
      </c>
      <c r="I35" s="4"/>
      <c r="J35" s="4"/>
      <c r="K35" s="4"/>
      <c r="L35" s="47"/>
      <c r="M35" s="48"/>
      <c r="N35" s="24"/>
    </row>
    <row r="36" spans="1:14" x14ac:dyDescent="0.25">
      <c r="A36" s="12" t="s">
        <v>7</v>
      </c>
      <c r="B36" s="26" t="s">
        <v>7</v>
      </c>
      <c r="C36" s="51"/>
      <c r="D36" s="17">
        <f t="shared" si="3"/>
        <v>412059.00823191018</v>
      </c>
      <c r="E36" s="13" t="s">
        <v>7</v>
      </c>
      <c r="F36" s="13"/>
      <c r="G36" s="12"/>
      <c r="H36" s="15">
        <f t="shared" si="2"/>
        <v>0</v>
      </c>
      <c r="I36" s="4"/>
      <c r="J36" s="4"/>
      <c r="K36" s="4"/>
      <c r="L36" s="47"/>
      <c r="M36" s="49"/>
      <c r="N36" s="4"/>
    </row>
    <row r="37" spans="1:14" ht="15.75" thickBot="1" x14ac:dyDescent="0.3">
      <c r="A37" s="21" t="s">
        <v>7</v>
      </c>
      <c r="B37" s="28" t="s">
        <v>7</v>
      </c>
      <c r="C37" s="52"/>
      <c r="D37" s="20">
        <f t="shared" si="3"/>
        <v>422278.07163606153</v>
      </c>
      <c r="E37" s="20" t="s">
        <v>7</v>
      </c>
      <c r="F37" s="20"/>
      <c r="G37" s="21"/>
      <c r="H37" s="19">
        <f t="shared" si="2"/>
        <v>0</v>
      </c>
      <c r="I37" s="4"/>
      <c r="J37" s="4"/>
      <c r="K37" s="4"/>
      <c r="L37" s="47"/>
      <c r="M37" s="49"/>
      <c r="N37" s="24"/>
    </row>
    <row r="38" spans="1:14" ht="39" thickBot="1" x14ac:dyDescent="0.3">
      <c r="A38" s="4"/>
      <c r="B38" s="4"/>
      <c r="C38" s="4"/>
      <c r="D38" s="4"/>
      <c r="E38" s="4"/>
      <c r="F38" s="4"/>
      <c r="G38" s="36" t="s">
        <v>8</v>
      </c>
      <c r="H38" s="35" t="s">
        <v>9</v>
      </c>
      <c r="I38" s="34" t="s">
        <v>10</v>
      </c>
      <c r="J38" s="4"/>
      <c r="K38" s="4"/>
      <c r="L38" s="4"/>
      <c r="M38" s="4"/>
      <c r="N38" s="4"/>
    </row>
    <row r="39" spans="1:14" ht="39" thickBot="1" x14ac:dyDescent="0.3">
      <c r="A39" s="4"/>
      <c r="B39" s="4"/>
      <c r="C39" s="4"/>
      <c r="D39" s="4"/>
      <c r="E39" s="30" t="s">
        <v>11</v>
      </c>
      <c r="F39" s="33">
        <f>IRR(F6:F37)</f>
        <v>0.10826676210753616</v>
      </c>
      <c r="G39" s="37">
        <f>NPV(F39,G7:G37)</f>
        <v>1992806.9041572178</v>
      </c>
      <c r="H39" s="31">
        <f>NPV(F39,H7:H37)</f>
        <v>307193.09584278043</v>
      </c>
      <c r="I39" s="31">
        <f>+H39+G39</f>
        <v>2299999.9999999981</v>
      </c>
      <c r="J39" s="4"/>
      <c r="K39" s="4"/>
      <c r="L39" s="4"/>
      <c r="M39" s="4"/>
      <c r="N39" s="4"/>
    </row>
    <row r="40" spans="1:14" ht="39" thickBot="1" x14ac:dyDescent="0.3">
      <c r="A40" s="4"/>
      <c r="B40" s="4"/>
      <c r="C40" s="4"/>
      <c r="D40" s="4"/>
      <c r="E40" s="32"/>
      <c r="F40" s="30" t="s">
        <v>12</v>
      </c>
      <c r="G40" s="38">
        <f>+G39/I39</f>
        <v>0.86643778441618235</v>
      </c>
      <c r="H40" s="39">
        <f>+H39/I39</f>
        <v>0.13356221558381767</v>
      </c>
      <c r="I40" s="4"/>
      <c r="J40" s="4"/>
      <c r="K40" s="4"/>
      <c r="L40" s="4"/>
      <c r="M40" s="4"/>
      <c r="N40" s="4"/>
    </row>
    <row r="44" spans="1:14" x14ac:dyDescent="0.25">
      <c r="A44" s="5"/>
      <c r="B44" s="4"/>
      <c r="C44" s="4"/>
      <c r="D44" s="4"/>
      <c r="E44" s="4"/>
      <c r="F44" s="4"/>
      <c r="G44" s="4"/>
      <c r="H44" s="4"/>
      <c r="I44" s="4"/>
    </row>
    <row r="45" spans="1:14" ht="15.75" thickBot="1" x14ac:dyDescent="0.3">
      <c r="A45" s="4" t="s">
        <v>22</v>
      </c>
      <c r="B45" s="4"/>
      <c r="C45" s="4"/>
      <c r="D45" s="4"/>
      <c r="E45" s="4"/>
      <c r="F45" s="4"/>
      <c r="G45" s="4"/>
      <c r="H45" s="4"/>
      <c r="I45" s="4"/>
    </row>
    <row r="46" spans="1:14" x14ac:dyDescent="0.25">
      <c r="A46" s="6"/>
      <c r="B46" s="6"/>
      <c r="C46" s="6"/>
      <c r="D46" s="6"/>
      <c r="E46" s="6"/>
      <c r="F46" s="6"/>
      <c r="G46" s="6"/>
      <c r="H46" s="6"/>
      <c r="I46" s="4"/>
    </row>
    <row r="47" spans="1:14" x14ac:dyDescent="0.25">
      <c r="A47" s="2" t="s">
        <v>1</v>
      </c>
      <c r="B47" s="3" t="s">
        <v>2</v>
      </c>
      <c r="C47" s="46" t="s">
        <v>17</v>
      </c>
      <c r="D47" s="46" t="s">
        <v>15</v>
      </c>
      <c r="E47" s="46" t="s">
        <v>16</v>
      </c>
      <c r="F47" s="46" t="s">
        <v>3</v>
      </c>
      <c r="G47" s="46" t="s">
        <v>13</v>
      </c>
      <c r="H47" s="46" t="s">
        <v>14</v>
      </c>
      <c r="I47" s="4"/>
    </row>
    <row r="48" spans="1:14" ht="15.75" thickBot="1" x14ac:dyDescent="0.3">
      <c r="A48" s="1"/>
      <c r="B48" s="43"/>
      <c r="C48" s="1"/>
      <c r="D48" s="1"/>
      <c r="E48" s="1"/>
      <c r="F48" s="1"/>
      <c r="G48" s="1"/>
      <c r="H48" s="1"/>
      <c r="I48" s="4"/>
    </row>
    <row r="49" spans="1:9" ht="15.75" thickBot="1" x14ac:dyDescent="0.3">
      <c r="A49" s="44">
        <v>0</v>
      </c>
      <c r="B49" s="45"/>
      <c r="C49" s="29">
        <v>-2300000</v>
      </c>
      <c r="D49" s="23"/>
      <c r="E49" s="23"/>
      <c r="F49" s="14">
        <v>-2300000</v>
      </c>
      <c r="G49" s="14"/>
      <c r="H49" s="14"/>
      <c r="I49" s="4"/>
    </row>
    <row r="50" spans="1:9" x14ac:dyDescent="0.25">
      <c r="A50" s="9">
        <v>1</v>
      </c>
      <c r="B50" s="25">
        <v>2012</v>
      </c>
      <c r="C50" s="50"/>
      <c r="D50" s="10">
        <v>202500</v>
      </c>
      <c r="E50" s="10">
        <v>0</v>
      </c>
      <c r="F50" s="10">
        <f>SUM(D50:E50)</f>
        <v>202500</v>
      </c>
      <c r="G50" s="10">
        <f>SUM(D50)</f>
        <v>202500</v>
      </c>
      <c r="H50" s="10">
        <f>SUM(E50)</f>
        <v>0</v>
      </c>
      <c r="I50" s="4"/>
    </row>
    <row r="51" spans="1:9" x14ac:dyDescent="0.25">
      <c r="A51" s="12">
        <v>2</v>
      </c>
      <c r="B51" s="26">
        <v>2013</v>
      </c>
      <c r="C51" s="51"/>
      <c r="D51" s="13">
        <f>D50*1.0248</f>
        <v>207522</v>
      </c>
      <c r="E51" s="13">
        <v>0</v>
      </c>
      <c r="F51" s="13">
        <f t="shared" ref="F51:F80" si="4">SUM(D51:E51)</f>
        <v>207522</v>
      </c>
      <c r="G51" s="13">
        <f t="shared" ref="G51:G80" si="5">SUM(D51)</f>
        <v>207522</v>
      </c>
      <c r="H51" s="13">
        <f t="shared" ref="H51:H80" si="6">SUM(E51)</f>
        <v>0</v>
      </c>
      <c r="I51" s="4"/>
    </row>
    <row r="52" spans="1:9" x14ac:dyDescent="0.25">
      <c r="A52" s="16">
        <v>3</v>
      </c>
      <c r="B52" s="27">
        <v>2014</v>
      </c>
      <c r="C52" s="51"/>
      <c r="D52" s="17">
        <f t="shared" ref="D52:D80" si="7">D51*1.0248</f>
        <v>212668.54559999998</v>
      </c>
      <c r="E52" s="17">
        <v>0</v>
      </c>
      <c r="F52" s="17">
        <f t="shared" si="4"/>
        <v>212668.54559999998</v>
      </c>
      <c r="G52" s="17">
        <f t="shared" si="5"/>
        <v>212668.54559999998</v>
      </c>
      <c r="H52" s="17">
        <f t="shared" si="6"/>
        <v>0</v>
      </c>
      <c r="I52" s="4"/>
    </row>
    <row r="53" spans="1:9" x14ac:dyDescent="0.25">
      <c r="A53" s="12">
        <v>4</v>
      </c>
      <c r="B53" s="26">
        <v>2015</v>
      </c>
      <c r="C53" s="51"/>
      <c r="D53" s="13">
        <f t="shared" si="7"/>
        <v>217942.72553087998</v>
      </c>
      <c r="E53" s="13">
        <v>0</v>
      </c>
      <c r="F53" s="13">
        <f t="shared" si="4"/>
        <v>217942.72553087998</v>
      </c>
      <c r="G53" s="13">
        <f t="shared" si="5"/>
        <v>217942.72553087998</v>
      </c>
      <c r="H53" s="13">
        <f t="shared" si="6"/>
        <v>0</v>
      </c>
      <c r="I53" s="4"/>
    </row>
    <row r="54" spans="1:9" x14ac:dyDescent="0.25">
      <c r="A54" s="16">
        <v>5</v>
      </c>
      <c r="B54" s="27">
        <v>2016</v>
      </c>
      <c r="C54" s="51"/>
      <c r="D54" s="17">
        <f t="shared" si="7"/>
        <v>223347.70512404578</v>
      </c>
      <c r="E54" s="17">
        <v>0</v>
      </c>
      <c r="F54" s="17">
        <f t="shared" si="4"/>
        <v>223347.70512404578</v>
      </c>
      <c r="G54" s="17">
        <f t="shared" si="5"/>
        <v>223347.70512404578</v>
      </c>
      <c r="H54" s="17">
        <f t="shared" si="6"/>
        <v>0</v>
      </c>
      <c r="I54" s="4"/>
    </row>
    <row r="55" spans="1:9" x14ac:dyDescent="0.25">
      <c r="A55" s="12">
        <v>6</v>
      </c>
      <c r="B55" s="26">
        <v>2017</v>
      </c>
      <c r="C55" s="51"/>
      <c r="D55" s="13">
        <f t="shared" si="7"/>
        <v>228886.7282111221</v>
      </c>
      <c r="E55" s="13">
        <v>0</v>
      </c>
      <c r="F55" s="13">
        <f t="shared" si="4"/>
        <v>228886.7282111221</v>
      </c>
      <c r="G55" s="13">
        <f t="shared" si="5"/>
        <v>228886.7282111221</v>
      </c>
      <c r="H55" s="13">
        <f t="shared" si="6"/>
        <v>0</v>
      </c>
      <c r="I55" s="4"/>
    </row>
    <row r="56" spans="1:9" x14ac:dyDescent="0.25">
      <c r="A56" s="16">
        <v>7</v>
      </c>
      <c r="B56" s="27">
        <v>2018</v>
      </c>
      <c r="C56" s="51"/>
      <c r="D56" s="17">
        <f t="shared" si="7"/>
        <v>234563.11907075791</v>
      </c>
      <c r="E56" s="17">
        <v>0</v>
      </c>
      <c r="F56" s="17">
        <f t="shared" si="4"/>
        <v>234563.11907075791</v>
      </c>
      <c r="G56" s="17">
        <f t="shared" si="5"/>
        <v>234563.11907075791</v>
      </c>
      <c r="H56" s="17">
        <f t="shared" si="6"/>
        <v>0</v>
      </c>
      <c r="I56" s="4"/>
    </row>
    <row r="57" spans="1:9" x14ac:dyDescent="0.25">
      <c r="A57" s="12">
        <v>8</v>
      </c>
      <c r="B57" s="26">
        <v>2019</v>
      </c>
      <c r="C57" s="51"/>
      <c r="D57" s="13">
        <f t="shared" si="7"/>
        <v>240380.2844237127</v>
      </c>
      <c r="E57" s="13">
        <v>0</v>
      </c>
      <c r="F57" s="13">
        <f t="shared" si="4"/>
        <v>240380.2844237127</v>
      </c>
      <c r="G57" s="13">
        <f t="shared" si="5"/>
        <v>240380.2844237127</v>
      </c>
      <c r="H57" s="13">
        <f t="shared" si="6"/>
        <v>0</v>
      </c>
      <c r="I57" s="4"/>
    </row>
    <row r="58" spans="1:9" x14ac:dyDescent="0.25">
      <c r="A58" s="16">
        <v>9</v>
      </c>
      <c r="B58" s="27">
        <v>2020</v>
      </c>
      <c r="C58" s="51"/>
      <c r="D58" s="17">
        <f t="shared" si="7"/>
        <v>246341.71547742074</v>
      </c>
      <c r="E58" s="17">
        <v>0</v>
      </c>
      <c r="F58" s="17">
        <f t="shared" si="4"/>
        <v>246341.71547742074</v>
      </c>
      <c r="G58" s="17">
        <f t="shared" si="5"/>
        <v>246341.71547742074</v>
      </c>
      <c r="H58" s="17">
        <f t="shared" si="6"/>
        <v>0</v>
      </c>
      <c r="I58" s="4"/>
    </row>
    <row r="59" spans="1:9" x14ac:dyDescent="0.25">
      <c r="A59" s="12">
        <v>10</v>
      </c>
      <c r="B59" s="26">
        <v>2021</v>
      </c>
      <c r="C59" s="51"/>
      <c r="D59" s="13">
        <f t="shared" si="7"/>
        <v>252450.99002126078</v>
      </c>
      <c r="E59" s="13">
        <v>0</v>
      </c>
      <c r="F59" s="13">
        <f t="shared" si="4"/>
        <v>252450.99002126078</v>
      </c>
      <c r="G59" s="13">
        <f t="shared" si="5"/>
        <v>252450.99002126078</v>
      </c>
      <c r="H59" s="13">
        <f t="shared" si="6"/>
        <v>0</v>
      </c>
      <c r="I59" s="4"/>
    </row>
    <row r="60" spans="1:9" x14ac:dyDescent="0.25">
      <c r="A60" s="16">
        <v>11</v>
      </c>
      <c r="B60" s="27">
        <v>2022</v>
      </c>
      <c r="C60" s="51"/>
      <c r="D60" s="17">
        <f t="shared" si="7"/>
        <v>258711.77457378802</v>
      </c>
      <c r="E60" s="17">
        <v>0</v>
      </c>
      <c r="F60" s="17">
        <f t="shared" si="4"/>
        <v>258711.77457378802</v>
      </c>
      <c r="G60" s="17">
        <f t="shared" si="5"/>
        <v>258711.77457378802</v>
      </c>
      <c r="H60" s="17">
        <f t="shared" si="6"/>
        <v>0</v>
      </c>
      <c r="I60" s="4"/>
    </row>
    <row r="61" spans="1:9" x14ac:dyDescent="0.25">
      <c r="A61" s="12">
        <v>12</v>
      </c>
      <c r="B61" s="26">
        <v>2023</v>
      </c>
      <c r="C61" s="51"/>
      <c r="D61" s="13">
        <f t="shared" si="7"/>
        <v>265127.82658321795</v>
      </c>
      <c r="E61" s="13">
        <v>0</v>
      </c>
      <c r="F61" s="13">
        <f t="shared" si="4"/>
        <v>265127.82658321795</v>
      </c>
      <c r="G61" s="13">
        <f t="shared" si="5"/>
        <v>265127.82658321795</v>
      </c>
      <c r="H61" s="13">
        <f t="shared" si="6"/>
        <v>0</v>
      </c>
      <c r="I61" s="4"/>
    </row>
    <row r="62" spans="1:9" x14ac:dyDescent="0.25">
      <c r="A62" s="16">
        <v>13</v>
      </c>
      <c r="B62" s="27">
        <v>2024</v>
      </c>
      <c r="C62" s="51"/>
      <c r="D62" s="17">
        <f t="shared" si="7"/>
        <v>271702.99668248172</v>
      </c>
      <c r="E62" s="17">
        <v>0</v>
      </c>
      <c r="F62" s="17">
        <f t="shared" si="4"/>
        <v>271702.99668248172</v>
      </c>
      <c r="G62" s="17">
        <f t="shared" si="5"/>
        <v>271702.99668248172</v>
      </c>
      <c r="H62" s="17">
        <f t="shared" si="6"/>
        <v>0</v>
      </c>
      <c r="I62" s="4"/>
    </row>
    <row r="63" spans="1:9" x14ac:dyDescent="0.25">
      <c r="A63" s="12">
        <v>14</v>
      </c>
      <c r="B63" s="26">
        <v>2025</v>
      </c>
      <c r="C63" s="51"/>
      <c r="D63" s="13">
        <f t="shared" si="7"/>
        <v>278441.23100020725</v>
      </c>
      <c r="E63" s="13">
        <v>0</v>
      </c>
      <c r="F63" s="13">
        <f t="shared" si="4"/>
        <v>278441.23100020725</v>
      </c>
      <c r="G63" s="13">
        <f t="shared" si="5"/>
        <v>278441.23100020725</v>
      </c>
      <c r="H63" s="13">
        <f t="shared" si="6"/>
        <v>0</v>
      </c>
      <c r="I63" s="4"/>
    </row>
    <row r="64" spans="1:9" x14ac:dyDescent="0.25">
      <c r="A64" s="16">
        <v>15</v>
      </c>
      <c r="B64" s="27">
        <v>2026</v>
      </c>
      <c r="C64" s="51"/>
      <c r="D64" s="17">
        <f t="shared" si="7"/>
        <v>285346.57352901238</v>
      </c>
      <c r="E64" s="17">
        <v>0</v>
      </c>
      <c r="F64" s="17">
        <f t="shared" si="4"/>
        <v>285346.57352901238</v>
      </c>
      <c r="G64" s="17">
        <f t="shared" si="5"/>
        <v>285346.57352901238</v>
      </c>
      <c r="H64" s="17">
        <f t="shared" si="6"/>
        <v>0</v>
      </c>
      <c r="I64" s="4"/>
    </row>
    <row r="65" spans="1:9" x14ac:dyDescent="0.25">
      <c r="A65" s="12">
        <v>16</v>
      </c>
      <c r="B65" s="26">
        <v>2027</v>
      </c>
      <c r="C65" s="51"/>
      <c r="D65" s="13">
        <f t="shared" si="7"/>
        <v>292423.16855253186</v>
      </c>
      <c r="E65" s="13">
        <v>0</v>
      </c>
      <c r="F65" s="13">
        <f t="shared" si="4"/>
        <v>292423.16855253186</v>
      </c>
      <c r="G65" s="13">
        <f t="shared" si="5"/>
        <v>292423.16855253186</v>
      </c>
      <c r="H65" s="13">
        <f t="shared" si="6"/>
        <v>0</v>
      </c>
      <c r="I65" s="4"/>
    </row>
    <row r="66" spans="1:9" x14ac:dyDescent="0.25">
      <c r="A66" s="16">
        <v>17</v>
      </c>
      <c r="B66" s="27">
        <v>2028</v>
      </c>
      <c r="C66" s="51"/>
      <c r="D66" s="17">
        <f t="shared" si="7"/>
        <v>299675.26313263463</v>
      </c>
      <c r="E66" s="17">
        <v>0</v>
      </c>
      <c r="F66" s="17">
        <f t="shared" si="4"/>
        <v>299675.26313263463</v>
      </c>
      <c r="G66" s="17">
        <f t="shared" si="5"/>
        <v>299675.26313263463</v>
      </c>
      <c r="H66" s="17">
        <f t="shared" si="6"/>
        <v>0</v>
      </c>
      <c r="I66" s="4"/>
    </row>
    <row r="67" spans="1:9" x14ac:dyDescent="0.25">
      <c r="A67" s="12">
        <v>18</v>
      </c>
      <c r="B67" s="26">
        <v>2029</v>
      </c>
      <c r="C67" s="51"/>
      <c r="D67" s="13">
        <f t="shared" si="7"/>
        <v>307107.20965832396</v>
      </c>
      <c r="E67" s="13">
        <v>0</v>
      </c>
      <c r="F67" s="13">
        <f t="shared" si="4"/>
        <v>307107.20965832396</v>
      </c>
      <c r="G67" s="13">
        <f t="shared" si="5"/>
        <v>307107.20965832396</v>
      </c>
      <c r="H67" s="13">
        <f t="shared" si="6"/>
        <v>0</v>
      </c>
      <c r="I67" s="4"/>
    </row>
    <row r="68" spans="1:9" x14ac:dyDescent="0.25">
      <c r="A68" s="16">
        <v>19</v>
      </c>
      <c r="B68" s="27">
        <v>2030</v>
      </c>
      <c r="C68" s="51"/>
      <c r="D68" s="17">
        <f t="shared" si="7"/>
        <v>314723.46845785039</v>
      </c>
      <c r="E68" s="17">
        <v>0</v>
      </c>
      <c r="F68" s="17">
        <f t="shared" si="4"/>
        <v>314723.46845785039</v>
      </c>
      <c r="G68" s="17">
        <f t="shared" si="5"/>
        <v>314723.46845785039</v>
      </c>
      <c r="H68" s="17">
        <f t="shared" si="6"/>
        <v>0</v>
      </c>
      <c r="I68" s="4"/>
    </row>
    <row r="69" spans="1:9" x14ac:dyDescent="0.25">
      <c r="A69" s="12">
        <v>20</v>
      </c>
      <c r="B69" s="26">
        <v>2031</v>
      </c>
      <c r="C69" s="51"/>
      <c r="D69" s="13">
        <f t="shared" si="7"/>
        <v>322528.61047560506</v>
      </c>
      <c r="E69" s="13">
        <v>0</v>
      </c>
      <c r="F69" s="13">
        <f t="shared" si="4"/>
        <v>322528.61047560506</v>
      </c>
      <c r="G69" s="13">
        <f t="shared" si="5"/>
        <v>322528.61047560506</v>
      </c>
      <c r="H69" s="13">
        <f t="shared" si="6"/>
        <v>0</v>
      </c>
      <c r="I69" s="4"/>
    </row>
    <row r="70" spans="1:9" x14ac:dyDescent="0.25">
      <c r="A70" s="16">
        <v>21</v>
      </c>
      <c r="B70" s="27">
        <v>2032</v>
      </c>
      <c r="C70" s="51"/>
      <c r="D70" s="17">
        <f t="shared" si="7"/>
        <v>330527.32001540007</v>
      </c>
      <c r="E70" s="17">
        <v>0</v>
      </c>
      <c r="F70" s="17">
        <f t="shared" si="4"/>
        <v>330527.32001540007</v>
      </c>
      <c r="G70" s="17">
        <f t="shared" si="5"/>
        <v>330527.32001540007</v>
      </c>
      <c r="H70" s="17">
        <f t="shared" si="6"/>
        <v>0</v>
      </c>
      <c r="I70" s="4"/>
    </row>
    <row r="71" spans="1:9" x14ac:dyDescent="0.25">
      <c r="A71" s="12">
        <v>22</v>
      </c>
      <c r="B71" s="26">
        <v>2033</v>
      </c>
      <c r="C71" s="51"/>
      <c r="D71" s="13">
        <f t="shared" si="7"/>
        <v>338724.39755178196</v>
      </c>
      <c r="E71" s="13">
        <v>0</v>
      </c>
      <c r="F71" s="13">
        <f t="shared" si="4"/>
        <v>338724.39755178196</v>
      </c>
      <c r="G71" s="13">
        <f t="shared" si="5"/>
        <v>338724.39755178196</v>
      </c>
      <c r="H71" s="13">
        <f t="shared" si="6"/>
        <v>0</v>
      </c>
      <c r="I71" s="4"/>
    </row>
    <row r="72" spans="1:9" x14ac:dyDescent="0.25">
      <c r="A72" s="16">
        <v>23</v>
      </c>
      <c r="B72" s="27">
        <v>2034</v>
      </c>
      <c r="C72" s="51"/>
      <c r="D72" s="17">
        <f t="shared" si="7"/>
        <v>347124.76261106611</v>
      </c>
      <c r="E72" s="17">
        <v>2981655.9796694084</v>
      </c>
      <c r="F72" s="17">
        <f t="shared" si="4"/>
        <v>3328780.7422804744</v>
      </c>
      <c r="G72" s="17">
        <f t="shared" si="5"/>
        <v>347124.76261106611</v>
      </c>
      <c r="H72" s="17">
        <f t="shared" si="6"/>
        <v>2981655.9796694084</v>
      </c>
      <c r="I72" s="4"/>
    </row>
    <row r="73" spans="1:9" x14ac:dyDescent="0.25">
      <c r="A73" s="12" t="s">
        <v>7</v>
      </c>
      <c r="B73" s="26" t="s">
        <v>7</v>
      </c>
      <c r="C73" s="51"/>
      <c r="D73" s="13">
        <f t="shared" si="7"/>
        <v>355733.45672382053</v>
      </c>
      <c r="E73" s="13" t="s">
        <v>7</v>
      </c>
      <c r="F73" s="13"/>
      <c r="G73" s="13"/>
      <c r="H73" s="13">
        <f t="shared" si="6"/>
        <v>0</v>
      </c>
      <c r="I73" s="4"/>
    </row>
    <row r="74" spans="1:9" x14ac:dyDescent="0.25">
      <c r="A74" s="16" t="s">
        <v>7</v>
      </c>
      <c r="B74" s="27" t="s">
        <v>7</v>
      </c>
      <c r="C74" s="51"/>
      <c r="D74" s="17">
        <f t="shared" si="7"/>
        <v>364555.64645057125</v>
      </c>
      <c r="E74" s="17" t="s">
        <v>7</v>
      </c>
      <c r="F74" s="17"/>
      <c r="G74" s="17"/>
      <c r="H74" s="17">
        <f t="shared" si="6"/>
        <v>0</v>
      </c>
      <c r="I74" s="4"/>
    </row>
    <row r="75" spans="1:9" x14ac:dyDescent="0.25">
      <c r="A75" s="12" t="s">
        <v>7</v>
      </c>
      <c r="B75" s="26" t="s">
        <v>7</v>
      </c>
      <c r="C75" s="51"/>
      <c r="D75" s="13">
        <f t="shared" si="7"/>
        <v>373596.6264825454</v>
      </c>
      <c r="E75" s="13" t="s">
        <v>7</v>
      </c>
      <c r="F75" s="13"/>
      <c r="G75" s="13"/>
      <c r="H75" s="13">
        <f t="shared" si="6"/>
        <v>0</v>
      </c>
      <c r="I75" s="4"/>
    </row>
    <row r="76" spans="1:9" x14ac:dyDescent="0.25">
      <c r="A76" s="16" t="s">
        <v>7</v>
      </c>
      <c r="B76" s="27" t="s">
        <v>7</v>
      </c>
      <c r="C76" s="51"/>
      <c r="D76" s="17">
        <f t="shared" si="7"/>
        <v>382861.82281931251</v>
      </c>
      <c r="E76" s="17" t="s">
        <v>7</v>
      </c>
      <c r="F76" s="17"/>
      <c r="G76" s="17"/>
      <c r="H76" s="17">
        <f t="shared" si="6"/>
        <v>0</v>
      </c>
      <c r="I76" s="4"/>
    </row>
    <row r="77" spans="1:9" x14ac:dyDescent="0.25">
      <c r="A77" s="12" t="s">
        <v>7</v>
      </c>
      <c r="B77" s="26" t="s">
        <v>7</v>
      </c>
      <c r="C77" s="51"/>
      <c r="D77" s="13">
        <f t="shared" si="7"/>
        <v>392356.79602523142</v>
      </c>
      <c r="E77" s="13" t="s">
        <v>7</v>
      </c>
      <c r="F77" s="13"/>
      <c r="G77" s="13"/>
      <c r="H77" s="13">
        <f t="shared" si="6"/>
        <v>0</v>
      </c>
      <c r="I77" s="4"/>
    </row>
    <row r="78" spans="1:9" x14ac:dyDescent="0.25">
      <c r="A78" s="16" t="s">
        <v>7</v>
      </c>
      <c r="B78" s="27" t="s">
        <v>7</v>
      </c>
      <c r="C78" s="51"/>
      <c r="D78" s="17">
        <f t="shared" si="7"/>
        <v>402087.24456665711</v>
      </c>
      <c r="E78" s="17" t="s">
        <v>7</v>
      </c>
      <c r="F78" s="17"/>
      <c r="G78" s="17"/>
      <c r="H78" s="17">
        <f t="shared" si="6"/>
        <v>0</v>
      </c>
      <c r="I78" s="4"/>
    </row>
    <row r="79" spans="1:9" x14ac:dyDescent="0.25">
      <c r="A79" s="12" t="s">
        <v>7</v>
      </c>
      <c r="B79" s="26" t="s">
        <v>7</v>
      </c>
      <c r="C79" s="51"/>
      <c r="D79" s="13">
        <f t="shared" si="7"/>
        <v>412059.00823191018</v>
      </c>
      <c r="E79" s="13" t="s">
        <v>7</v>
      </c>
      <c r="F79" s="13"/>
      <c r="G79" s="13"/>
      <c r="H79" s="13">
        <f t="shared" si="6"/>
        <v>0</v>
      </c>
      <c r="I79" s="4"/>
    </row>
    <row r="80" spans="1:9" ht="15.75" thickBot="1" x14ac:dyDescent="0.3">
      <c r="A80" s="21" t="s">
        <v>7</v>
      </c>
      <c r="B80" s="28" t="s">
        <v>7</v>
      </c>
      <c r="C80" s="52"/>
      <c r="D80" s="20">
        <f t="shared" si="7"/>
        <v>422278.07163606153</v>
      </c>
      <c r="E80" s="20" t="s">
        <v>7</v>
      </c>
      <c r="F80" s="20"/>
      <c r="G80" s="20"/>
      <c r="H80" s="20">
        <f t="shared" si="6"/>
        <v>0</v>
      </c>
      <c r="I80" s="4"/>
    </row>
    <row r="81" spans="1:9" ht="39" thickBot="1" x14ac:dyDescent="0.3">
      <c r="A81" s="4"/>
      <c r="B81" s="4"/>
      <c r="C81" s="4"/>
      <c r="D81" s="4"/>
      <c r="E81" s="4"/>
      <c r="F81" s="4"/>
      <c r="G81" s="36" t="s">
        <v>8</v>
      </c>
      <c r="H81" s="35" t="s">
        <v>9</v>
      </c>
      <c r="I81" s="34" t="s">
        <v>10</v>
      </c>
    </row>
    <row r="82" spans="1:9" ht="39" thickBot="1" x14ac:dyDescent="0.3">
      <c r="A82" s="4"/>
      <c r="B82" s="4"/>
      <c r="C82" s="4"/>
      <c r="D82" s="4"/>
      <c r="E82" s="30" t="s">
        <v>11</v>
      </c>
      <c r="F82" s="33">
        <f>IRR(F49:F80)</f>
        <v>0.10853145641172079</v>
      </c>
      <c r="G82" s="37">
        <f>NPV(F82,G50:G80)</f>
        <v>2021225.5034086963</v>
      </c>
      <c r="H82" s="31">
        <f>NPV(F82,H50:H80)</f>
        <v>278774.49659130577</v>
      </c>
      <c r="I82" s="31">
        <f>+H82+G82</f>
        <v>2300000.0000000019</v>
      </c>
    </row>
    <row r="83" spans="1:9" ht="39" thickBot="1" x14ac:dyDescent="0.3">
      <c r="A83" s="4"/>
      <c r="B83" s="4"/>
      <c r="C83" s="4"/>
      <c r="D83" s="4"/>
      <c r="E83" s="32"/>
      <c r="F83" s="30" t="s">
        <v>12</v>
      </c>
      <c r="G83" s="38">
        <f>+G82/I82</f>
        <v>0.87879369713421507</v>
      </c>
      <c r="H83" s="39">
        <f>+H82/I82</f>
        <v>0.12120630286578501</v>
      </c>
      <c r="I83" s="4"/>
    </row>
  </sheetData>
  <mergeCells count="22">
    <mergeCell ref="F47:F48"/>
    <mergeCell ref="G47:G48"/>
    <mergeCell ref="H47:H48"/>
    <mergeCell ref="A49:B49"/>
    <mergeCell ref="A47:A48"/>
    <mergeCell ref="B47:B48"/>
    <mergeCell ref="C47:C48"/>
    <mergeCell ref="D47:D48"/>
    <mergeCell ref="E47:E48"/>
    <mergeCell ref="L34:L35"/>
    <mergeCell ref="M34:M35"/>
    <mergeCell ref="L36:L37"/>
    <mergeCell ref="M36:M37"/>
    <mergeCell ref="D4:D5"/>
    <mergeCell ref="F4:F5"/>
    <mergeCell ref="E4:E5"/>
    <mergeCell ref="G4:G5"/>
    <mergeCell ref="H4:H5"/>
    <mergeCell ref="A4:A5"/>
    <mergeCell ref="B4:B5"/>
    <mergeCell ref="A6:B6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TOSH-SFRIAS</dc:creator>
  <cp:lastModifiedBy>TOSH-SFRIAS</cp:lastModifiedBy>
  <dcterms:created xsi:type="dcterms:W3CDTF">2014-09-15T19:39:34Z</dcterms:created>
  <dcterms:modified xsi:type="dcterms:W3CDTF">2014-09-15T20:40:24Z</dcterms:modified>
</cp:coreProperties>
</file>