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sT\Desktop\"/>
    </mc:Choice>
  </mc:AlternateContent>
  <bookViews>
    <workbookView xWindow="0" yWindow="0" windowWidth="9570" windowHeight="7665"/>
  </bookViews>
  <sheets>
    <sheet name="2022" sheetId="1" r:id="rId1"/>
    <sheet name="Feuil2" sheetId="2" r:id="rId2"/>
  </sheets>
  <definedNames>
    <definedName name="_xlnm._FilterDatabase" localSheetId="0" hidden="1">'2022'!$A$7:$W$40</definedName>
    <definedName name="AIRBNB">'2022'!$E$8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G31" i="1"/>
  <c r="G32" i="1"/>
  <c r="G33" i="1"/>
  <c r="G34" i="1"/>
  <c r="G35" i="1"/>
  <c r="G36" i="1"/>
  <c r="G37" i="1" l="1"/>
  <c r="G38" i="1"/>
  <c r="G39" i="1"/>
  <c r="G40" i="1"/>
  <c r="H9" i="1"/>
  <c r="H10" i="1"/>
  <c r="H11" i="1"/>
  <c r="H12" i="1"/>
  <c r="H16" i="1"/>
  <c r="I16" i="1" s="1"/>
  <c r="H13" i="1"/>
  <c r="H14" i="1"/>
  <c r="H17" i="1"/>
  <c r="I17" i="1" s="1"/>
  <c r="H18" i="1"/>
  <c r="I18" i="1" s="1"/>
  <c r="H21" i="1"/>
  <c r="H22" i="1"/>
  <c r="H25" i="1"/>
  <c r="H26" i="1"/>
  <c r="H27" i="1"/>
  <c r="H28" i="1"/>
  <c r="H24" i="1"/>
  <c r="H15" i="1"/>
  <c r="H19" i="1"/>
  <c r="H23" i="1"/>
  <c r="H20" i="1"/>
  <c r="H29" i="1"/>
  <c r="H30" i="1"/>
  <c r="H31" i="1"/>
  <c r="H32" i="1"/>
  <c r="H33" i="1"/>
  <c r="H34" i="1"/>
  <c r="H35" i="1"/>
  <c r="H36" i="1"/>
  <c r="I36" i="1" s="1"/>
  <c r="H37" i="1"/>
  <c r="I37" i="1" s="1"/>
  <c r="H38" i="1"/>
  <c r="H39" i="1"/>
  <c r="H40" i="1"/>
  <c r="H8" i="1"/>
  <c r="J16" i="1"/>
  <c r="J17" i="1"/>
  <c r="J18" i="1"/>
  <c r="P41" i="1"/>
  <c r="I13" i="1" l="1"/>
  <c r="J13" i="1"/>
  <c r="J12" i="1"/>
  <c r="I12" i="1"/>
  <c r="J10" i="1"/>
  <c r="I10" i="1"/>
  <c r="J8" i="1"/>
  <c r="I8" i="1"/>
  <c r="J14" i="1"/>
  <c r="I14" i="1"/>
  <c r="I11" i="1"/>
  <c r="J11" i="1"/>
  <c r="I9" i="1"/>
  <c r="J9" i="1"/>
  <c r="I34" i="1"/>
  <c r="J34" i="1"/>
  <c r="I32" i="1"/>
  <c r="J32" i="1"/>
  <c r="I30" i="1"/>
  <c r="J30" i="1"/>
  <c r="I20" i="1"/>
  <c r="J20" i="1"/>
  <c r="J24" i="1"/>
  <c r="I24" i="1"/>
  <c r="I27" i="1"/>
  <c r="J27" i="1"/>
  <c r="I25" i="1"/>
  <c r="J25" i="1"/>
  <c r="J21" i="1"/>
  <c r="I21" i="1"/>
  <c r="I35" i="1"/>
  <c r="J35" i="1"/>
  <c r="I33" i="1"/>
  <c r="J33" i="1"/>
  <c r="I31" i="1"/>
  <c r="J31" i="1"/>
  <c r="I29" i="1"/>
  <c r="J29" i="1"/>
  <c r="I28" i="1"/>
  <c r="J28" i="1"/>
  <c r="I26" i="1"/>
  <c r="J26" i="1"/>
  <c r="I22" i="1"/>
  <c r="J22" i="1"/>
  <c r="J40" i="1"/>
  <c r="I40" i="1"/>
  <c r="J38" i="1"/>
  <c r="I38" i="1"/>
  <c r="J36" i="1"/>
  <c r="J19" i="1"/>
  <c r="I19" i="1"/>
  <c r="G41" i="1"/>
  <c r="H41" i="1"/>
  <c r="J39" i="1"/>
  <c r="I39" i="1"/>
  <c r="J37" i="1"/>
  <c r="J23" i="1"/>
  <c r="I23" i="1"/>
  <c r="J15" i="1"/>
  <c r="I15" i="1"/>
  <c r="F53" i="1"/>
  <c r="I41" i="1" l="1"/>
  <c r="J41" i="1"/>
  <c r="AE8" i="1"/>
  <c r="AD8" i="1"/>
  <c r="AC8" i="1"/>
  <c r="AB8" i="1"/>
  <c r="AA8" i="1"/>
  <c r="AF8" i="1" l="1"/>
  <c r="AA9" i="1" s="1"/>
  <c r="F41" i="1"/>
  <c r="M41" i="1"/>
  <c r="C53" i="1"/>
  <c r="M46" i="1" s="1"/>
  <c r="B53" i="1"/>
  <c r="AD9" i="1" l="1"/>
  <c r="AC9" i="1"/>
  <c r="AE9" i="1"/>
  <c r="AB9" i="1"/>
  <c r="T46" i="1"/>
  <c r="R41" i="1"/>
  <c r="Q41" i="1"/>
  <c r="O41" i="1"/>
  <c r="M44" i="1" l="1"/>
  <c r="M48" i="1" s="1"/>
</calcChain>
</file>

<file path=xl/sharedStrings.xml><?xml version="1.0" encoding="utf-8"?>
<sst xmlns="http://schemas.openxmlformats.org/spreadsheetml/2006/main" count="95" uniqueCount="70">
  <si>
    <t>NOM</t>
  </si>
  <si>
    <t>PRENOM</t>
  </si>
  <si>
    <t>RESERVATION</t>
  </si>
  <si>
    <t>ARRIVEE</t>
  </si>
  <si>
    <t>DEPART</t>
  </si>
  <si>
    <t>AIRBNB</t>
  </si>
  <si>
    <t>SITE INTERNET</t>
  </si>
  <si>
    <t>BOOKING</t>
  </si>
  <si>
    <t>LEBONCOIN</t>
  </si>
  <si>
    <t>PRIX</t>
  </si>
  <si>
    <t>ANNEE 2022</t>
  </si>
  <si>
    <t>LE COEUR DE LA BAIE</t>
  </si>
  <si>
    <t>CHARGES ANNUELLES</t>
  </si>
  <si>
    <t>REVENUS ANNUELS NETS</t>
  </si>
  <si>
    <t>PRÊT</t>
  </si>
  <si>
    <t>EAU</t>
  </si>
  <si>
    <t>ASSURANCE</t>
  </si>
  <si>
    <t>ELECTRICITE</t>
  </si>
  <si>
    <t>CHARGES</t>
  </si>
  <si>
    <t>MENSUELLES</t>
  </si>
  <si>
    <t>ANNUELLES</t>
  </si>
  <si>
    <t>GESTION DEPARTS</t>
  </si>
  <si>
    <t>TAXE DE SEJOUR A PAYER</t>
  </si>
  <si>
    <t>TAXES DE SEJOUR PAYEES</t>
  </si>
  <si>
    <t>TAXE D'HABITATION</t>
  </si>
  <si>
    <t>TAXE FONCIERE</t>
  </si>
  <si>
    <t>BILAN ANNUEL</t>
  </si>
  <si>
    <t>CHARGES PONCTUELLES</t>
  </si>
  <si>
    <t>TOTAL</t>
  </si>
  <si>
    <t>COUT DE GESTION DEPARTS</t>
  </si>
  <si>
    <t>MAIL</t>
  </si>
  <si>
    <t>ADRESSE</t>
  </si>
  <si>
    <t xml:space="preserve">TEL 1 </t>
  </si>
  <si>
    <t>TEL 2</t>
  </si>
  <si>
    <t>Sabrina</t>
  </si>
  <si>
    <t>CONNAISSANCE</t>
  </si>
  <si>
    <t>NOMBRE RESA</t>
  </si>
  <si>
    <t>TAUX DE RESA</t>
  </si>
  <si>
    <t>Marie</t>
  </si>
  <si>
    <t>Jean-Marc</t>
  </si>
  <si>
    <t>Serge</t>
  </si>
  <si>
    <t>Nadège</t>
  </si>
  <si>
    <t>SOLDE</t>
  </si>
  <si>
    <t>ACPTE</t>
  </si>
  <si>
    <t>COUTS</t>
  </si>
  <si>
    <t>TAXE DIGUES &amp; MAREES</t>
  </si>
  <si>
    <t>Twan</t>
  </si>
  <si>
    <t>Hervé</t>
  </si>
  <si>
    <t>Eloïse</t>
  </si>
  <si>
    <t>Joel</t>
  </si>
  <si>
    <t>Céline</t>
  </si>
  <si>
    <t>Romain</t>
  </si>
  <si>
    <t>Nadia</t>
  </si>
  <si>
    <t>Laurent</t>
  </si>
  <si>
    <t>Nathalie</t>
  </si>
  <si>
    <t>Maryline</t>
  </si>
  <si>
    <t>Lethicia</t>
  </si>
  <si>
    <t>Benoit</t>
  </si>
  <si>
    <t>FRAIS BANCAIRES</t>
  </si>
  <si>
    <t>PRIX FINAL</t>
  </si>
  <si>
    <t>NUITS</t>
  </si>
  <si>
    <t>COM A PAYER</t>
  </si>
  <si>
    <t>PRIX /NUIT BRUT</t>
  </si>
  <si>
    <t>PRIX /NUIT NET</t>
  </si>
  <si>
    <t>Maxime</t>
  </si>
  <si>
    <t>INFOS</t>
  </si>
  <si>
    <t>Sylvie</t>
  </si>
  <si>
    <t>Valérie</t>
  </si>
  <si>
    <t>Michèle</t>
  </si>
  <si>
    <t>Jordan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</si>
</sst>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dd/mm/yy;@"/>
    <numFmt numFmtId="167" formatCode="##0.00;\-#,##0.00;"/>
    <numFmt numFmtId="168" formatCode="#,##0.00_ ;\-#,##0.00\ "/>
    <numFmt numFmtId="169" formatCode="##0;\-#,##0;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4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7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0" borderId="13" xfId="0" applyFont="1" applyBorder="1"/>
    <xf numFmtId="10" fontId="5" fillId="0" borderId="14" xfId="0" applyNumberFormat="1" applyFont="1" applyBorder="1"/>
    <xf numFmtId="0" fontId="5" fillId="0" borderId="15" xfId="0" applyFont="1" applyBorder="1" applyAlignment="1">
      <alignment horizontal="center" vertical="center" wrapText="1"/>
    </xf>
    <xf numFmtId="0" fontId="1" fillId="0" borderId="11" xfId="0" applyFont="1" applyBorder="1"/>
    <xf numFmtId="165" fontId="1" fillId="0" borderId="5" xfId="0" applyNumberFormat="1" applyFont="1" applyBorder="1"/>
    <xf numFmtId="165" fontId="1" fillId="0" borderId="7" xfId="0" applyNumberFormat="1" applyFont="1" applyBorder="1"/>
    <xf numFmtId="0" fontId="1" fillId="0" borderId="4" xfId="0" applyNumberFormat="1" applyFont="1" applyBorder="1"/>
    <xf numFmtId="165" fontId="1" fillId="0" borderId="9" xfId="0" applyNumberFormat="1" applyFont="1" applyBorder="1"/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/>
    <xf numFmtId="10" fontId="5" fillId="0" borderId="0" xfId="0" applyNumberFormat="1" applyFont="1" applyBorder="1"/>
    <xf numFmtId="165" fontId="1" fillId="0" borderId="4" xfId="0" applyNumberFormat="1" applyFont="1" applyBorder="1"/>
    <xf numFmtId="165" fontId="1" fillId="0" borderId="6" xfId="0" applyNumberFormat="1" applyFont="1" applyBorder="1"/>
    <xf numFmtId="165" fontId="1" fillId="0" borderId="10" xfId="0" applyNumberFormat="1" applyFont="1" applyBorder="1"/>
    <xf numFmtId="49" fontId="1" fillId="0" borderId="4" xfId="0" applyNumberFormat="1" applyFont="1" applyBorder="1"/>
    <xf numFmtId="49" fontId="7" fillId="0" borderId="4" xfId="1" applyNumberFormat="1" applyFont="1" applyBorder="1"/>
    <xf numFmtId="49" fontId="1" fillId="0" borderId="10" xfId="0" applyNumberFormat="1" applyFont="1" applyBorder="1"/>
    <xf numFmtId="166" fontId="1" fillId="0" borderId="4" xfId="0" applyNumberFormat="1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1" fillId="0" borderId="21" xfId="0" applyFont="1" applyBorder="1"/>
    <xf numFmtId="10" fontId="1" fillId="0" borderId="10" xfId="0" applyNumberFormat="1" applyFont="1" applyBorder="1"/>
    <xf numFmtId="0" fontId="1" fillId="2" borderId="4" xfId="0" applyFont="1" applyFill="1" applyBorder="1"/>
    <xf numFmtId="0" fontId="1" fillId="0" borderId="4" xfId="0" applyFont="1" applyFill="1" applyBorder="1"/>
    <xf numFmtId="0" fontId="1" fillId="3" borderId="20" xfId="0" applyFont="1" applyFill="1" applyBorder="1"/>
    <xf numFmtId="0" fontId="1" fillId="0" borderId="24" xfId="0" applyFont="1" applyBorder="1"/>
    <xf numFmtId="0" fontId="1" fillId="3" borderId="27" xfId="0" applyFont="1" applyFill="1" applyBorder="1"/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1" fillId="0" borderId="27" xfId="0" applyFont="1" applyBorder="1" applyAlignment="1">
      <alignment horizontal="left"/>
    </xf>
    <xf numFmtId="0" fontId="5" fillId="0" borderId="29" xfId="0" applyFont="1" applyBorder="1" applyAlignment="1">
      <alignment vertical="center" wrapText="1"/>
    </xf>
    <xf numFmtId="0" fontId="5" fillId="0" borderId="31" xfId="0" applyFont="1" applyBorder="1" applyAlignment="1">
      <alignment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/>
    </xf>
    <xf numFmtId="4" fontId="1" fillId="0" borderId="25" xfId="0" applyNumberFormat="1" applyFont="1" applyBorder="1" applyAlignment="1">
      <alignment horizontal="right"/>
    </xf>
    <xf numFmtId="4" fontId="1" fillId="0" borderId="28" xfId="0" applyNumberFormat="1" applyFont="1" applyBorder="1" applyAlignment="1">
      <alignment horizontal="center"/>
    </xf>
    <xf numFmtId="4" fontId="1" fillId="0" borderId="4" xfId="0" applyNumberFormat="1" applyFont="1" applyBorder="1" applyAlignment="1">
      <alignment horizontal="right" vertical="center"/>
    </xf>
    <xf numFmtId="4" fontId="1" fillId="0" borderId="8" xfId="0" applyNumberFormat="1" applyFont="1" applyBorder="1" applyAlignment="1">
      <alignment horizontal="center" vertical="center"/>
    </xf>
    <xf numFmtId="4" fontId="1" fillId="0" borderId="4" xfId="0" applyNumberFormat="1" applyFont="1" applyBorder="1" applyAlignment="1">
      <alignment horizontal="right"/>
    </xf>
    <xf numFmtId="4" fontId="1" fillId="0" borderId="8" xfId="0" applyNumberFormat="1" applyFont="1" applyBorder="1" applyAlignment="1">
      <alignment horizontal="center"/>
    </xf>
    <xf numFmtId="4" fontId="1" fillId="0" borderId="8" xfId="0" applyNumberFormat="1" applyFont="1" applyBorder="1" applyAlignment="1">
      <alignment vertical="center"/>
    </xf>
    <xf numFmtId="4" fontId="5" fillId="0" borderId="8" xfId="0" applyNumberFormat="1" applyFont="1" applyBorder="1" applyAlignment="1">
      <alignment vertical="center"/>
    </xf>
    <xf numFmtId="0" fontId="5" fillId="0" borderId="9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164" fontId="5" fillId="0" borderId="10" xfId="0" applyNumberFormat="1" applyFont="1" applyBorder="1" applyAlignment="1">
      <alignment horizontal="right"/>
    </xf>
    <xf numFmtId="164" fontId="5" fillId="0" borderId="11" xfId="0" applyNumberFormat="1" applyFont="1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center" wrapText="1" shrinkToFit="1"/>
    </xf>
    <xf numFmtId="165" fontId="1" fillId="0" borderId="7" xfId="0" applyNumberFormat="1" applyFont="1" applyBorder="1" applyAlignment="1">
      <alignment horizontal="right"/>
    </xf>
    <xf numFmtId="0" fontId="1" fillId="4" borderId="4" xfId="0" applyFont="1" applyFill="1" applyBorder="1"/>
    <xf numFmtId="0" fontId="5" fillId="0" borderId="0" xfId="0" applyFont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/>
    </xf>
    <xf numFmtId="4" fontId="1" fillId="0" borderId="0" xfId="0" applyNumberFormat="1" applyFont="1" applyBorder="1" applyAlignment="1">
      <alignment vertical="center"/>
    </xf>
    <xf numFmtId="4" fontId="5" fillId="0" borderId="0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horizontal="center"/>
    </xf>
    <xf numFmtId="0" fontId="1" fillId="0" borderId="25" xfId="0" applyFont="1" applyBorder="1"/>
    <xf numFmtId="0" fontId="1" fillId="0" borderId="32" xfId="0" applyFont="1" applyBorder="1"/>
    <xf numFmtId="166" fontId="1" fillId="0" borderId="21" xfId="0" applyNumberFormat="1" applyFont="1" applyBorder="1"/>
    <xf numFmtId="0" fontId="1" fillId="2" borderId="25" xfId="0" applyFont="1" applyFill="1" applyBorder="1"/>
    <xf numFmtId="0" fontId="1" fillId="0" borderId="28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167" fontId="1" fillId="0" borderId="4" xfId="0" applyNumberFormat="1" applyFont="1" applyBorder="1"/>
    <xf numFmtId="2" fontId="1" fillId="0" borderId="25" xfId="0" applyNumberFormat="1" applyFont="1" applyBorder="1"/>
    <xf numFmtId="44" fontId="5" fillId="0" borderId="10" xfId="0" applyNumberFormat="1" applyFont="1" applyBorder="1"/>
    <xf numFmtId="44" fontId="5" fillId="0" borderId="11" xfId="0" applyNumberFormat="1" applyFont="1" applyBorder="1"/>
    <xf numFmtId="168" fontId="5" fillId="0" borderId="10" xfId="0" applyNumberFormat="1" applyFont="1" applyBorder="1"/>
    <xf numFmtId="0" fontId="1" fillId="2" borderId="21" xfId="0" applyFont="1" applyFill="1" applyBorder="1"/>
    <xf numFmtId="169" fontId="1" fillId="0" borderId="4" xfId="0" applyNumberFormat="1" applyFont="1" applyBorder="1"/>
    <xf numFmtId="49" fontId="7" fillId="0" borderId="33" xfId="1" applyNumberFormat="1" applyFont="1" applyBorder="1"/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1" fillId="0" borderId="34" xfId="0" applyFont="1" applyBorder="1"/>
    <xf numFmtId="0" fontId="1" fillId="0" borderId="35" xfId="0" applyFont="1" applyBorder="1"/>
    <xf numFmtId="0" fontId="1" fillId="0" borderId="35" xfId="0" applyNumberFormat="1" applyFont="1" applyBorder="1"/>
    <xf numFmtId="0" fontId="1" fillId="0" borderId="36" xfId="0" applyFont="1" applyBorder="1"/>
    <xf numFmtId="0" fontId="1" fillId="0" borderId="37" xfId="0" applyFont="1" applyBorder="1"/>
    <xf numFmtId="165" fontId="8" fillId="0" borderId="7" xfId="0" applyNumberFormat="1" applyFont="1" applyBorder="1" applyAlignment="1">
      <alignment horizontal="righ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8" fontId="9" fillId="0" borderId="1" xfId="0" applyNumberFormat="1" applyFont="1" applyBorder="1" applyAlignment="1">
      <alignment horizontal="center"/>
    </xf>
    <xf numFmtId="8" fontId="9" fillId="0" borderId="2" xfId="0" applyNumberFormat="1" applyFont="1" applyBorder="1" applyAlignment="1">
      <alignment horizontal="center"/>
    </xf>
    <xf numFmtId="8" fontId="9" fillId="0" borderId="3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64"/>
  <sheetViews>
    <sheetView tabSelected="1" zoomScaleNormal="100" workbookViewId="0">
      <pane ySplit="7" topLeftCell="A8" activePane="bottomLeft" state="frozen"/>
      <selection pane="bottomLeft" activeCell="F19" sqref="F19"/>
    </sheetView>
  </sheetViews>
  <sheetFormatPr baseColWidth="10" defaultRowHeight="11.25" x14ac:dyDescent="0.2"/>
  <cols>
    <col min="1" max="1" width="13.5703125" style="2" customWidth="1"/>
    <col min="2" max="5" width="12.42578125" style="2" customWidth="1"/>
    <col min="6" max="7" width="9" style="2" customWidth="1"/>
    <col min="8" max="8" width="4.85546875" style="2" customWidth="1"/>
    <col min="9" max="10" width="9" style="2" customWidth="1"/>
    <col min="11" max="11" width="5.28515625" style="2" customWidth="1"/>
    <col min="12" max="12" width="5" style="2" customWidth="1"/>
    <col min="13" max="13" width="9.140625" style="2" customWidth="1"/>
    <col min="14" max="14" width="2" style="2" customWidth="1"/>
    <col min="15" max="15" width="9.140625" style="2" customWidth="1"/>
    <col min="16" max="16" width="8" style="2" customWidth="1"/>
    <col min="17" max="17" width="6.5703125" style="2" customWidth="1"/>
    <col min="18" max="18" width="8.85546875" style="2" customWidth="1"/>
    <col min="19" max="19" width="1.42578125" style="2" customWidth="1"/>
    <col min="20" max="20" width="13" style="2" customWidth="1"/>
    <col min="21" max="21" width="11.42578125" style="2"/>
    <col min="22" max="22" width="22.7109375" style="2" customWidth="1"/>
    <col min="23" max="24" width="31.42578125" style="2" customWidth="1"/>
    <col min="25" max="16384" width="11.42578125" style="2"/>
  </cols>
  <sheetData>
    <row r="2" spans="1:32" ht="37.5" customHeight="1" x14ac:dyDescent="0.2">
      <c r="A2" s="113" t="s">
        <v>10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</row>
    <row r="3" spans="1:32" ht="8.2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32" ht="30" customHeight="1" x14ac:dyDescent="0.2">
      <c r="A4" s="114" t="s">
        <v>11</v>
      </c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</row>
    <row r="5" spans="1:32" ht="12" thickBot="1" x14ac:dyDescent="0.25"/>
    <row r="6" spans="1:32" s="1" customFormat="1" ht="37.5" customHeight="1" thickBot="1" x14ac:dyDescent="0.3">
      <c r="A6" s="70" t="s">
        <v>0</v>
      </c>
      <c r="B6" s="71" t="s">
        <v>1</v>
      </c>
      <c r="C6" s="71" t="s">
        <v>3</v>
      </c>
      <c r="D6" s="71" t="s">
        <v>4</v>
      </c>
      <c r="E6" s="71" t="s">
        <v>2</v>
      </c>
      <c r="F6" s="71" t="s">
        <v>9</v>
      </c>
      <c r="G6" s="71" t="s">
        <v>59</v>
      </c>
      <c r="H6" s="71" t="s">
        <v>60</v>
      </c>
      <c r="I6" s="71" t="s">
        <v>62</v>
      </c>
      <c r="J6" s="71" t="s">
        <v>63</v>
      </c>
      <c r="K6" s="71" t="s">
        <v>43</v>
      </c>
      <c r="L6" s="71" t="s">
        <v>42</v>
      </c>
      <c r="M6" s="71" t="s">
        <v>21</v>
      </c>
      <c r="N6" s="71"/>
      <c r="O6" s="71" t="s">
        <v>61</v>
      </c>
      <c r="P6" s="71" t="s">
        <v>58</v>
      </c>
      <c r="Q6" s="71" t="s">
        <v>22</v>
      </c>
      <c r="R6" s="72" t="s">
        <v>23</v>
      </c>
      <c r="S6" s="73"/>
      <c r="T6" s="102" t="s">
        <v>32</v>
      </c>
      <c r="U6" s="103" t="s">
        <v>33</v>
      </c>
      <c r="V6" s="103" t="s">
        <v>30</v>
      </c>
      <c r="W6" s="77" t="s">
        <v>31</v>
      </c>
      <c r="X6" s="26" t="s">
        <v>65</v>
      </c>
      <c r="Y6" s="73"/>
      <c r="Z6" s="74"/>
      <c r="AA6" s="75" t="s">
        <v>5</v>
      </c>
      <c r="AB6" s="76" t="s">
        <v>7</v>
      </c>
      <c r="AC6" s="76" t="s">
        <v>8</v>
      </c>
      <c r="AD6" s="76" t="s">
        <v>6</v>
      </c>
      <c r="AE6" s="76" t="s">
        <v>35</v>
      </c>
      <c r="AF6" s="77" t="s">
        <v>28</v>
      </c>
    </row>
    <row r="7" spans="1:32" ht="12" customHeight="1" thickBot="1" x14ac:dyDescent="0.25">
      <c r="A7" s="91"/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3"/>
      <c r="T7" s="104"/>
      <c r="U7" s="105"/>
      <c r="V7" s="106"/>
      <c r="W7" s="6"/>
      <c r="X7" s="108"/>
      <c r="Z7" s="46"/>
      <c r="AA7" s="45"/>
      <c r="AB7" s="40"/>
      <c r="AC7" s="40"/>
      <c r="AD7" s="40"/>
      <c r="AE7" s="40"/>
      <c r="AF7" s="36"/>
    </row>
    <row r="8" spans="1:32" ht="12" customHeight="1" x14ac:dyDescent="0.2">
      <c r="A8" s="87"/>
      <c r="B8" s="40" t="s">
        <v>51</v>
      </c>
      <c r="C8" s="88">
        <v>44558</v>
      </c>
      <c r="D8" s="88">
        <v>44562</v>
      </c>
      <c r="E8" s="40" t="s">
        <v>5</v>
      </c>
      <c r="F8" s="86"/>
      <c r="G8" s="86"/>
      <c r="H8" s="86">
        <f t="shared" ref="H8:H40" si="0">D8-C8</f>
        <v>4</v>
      </c>
      <c r="I8" s="95">
        <f t="shared" ref="I8:I15" si="1">IF(H8,F8/H8,"")</f>
        <v>0</v>
      </c>
      <c r="J8" s="95">
        <f t="shared" ref="J8:J15" si="2">IF(H8,G8/H8,"")</f>
        <v>0</v>
      </c>
      <c r="K8" s="86"/>
      <c r="L8" s="89"/>
      <c r="M8" s="86"/>
      <c r="N8" s="99"/>
      <c r="O8" s="40"/>
      <c r="P8" s="40"/>
      <c r="Q8" s="86"/>
      <c r="R8" s="90"/>
      <c r="T8" s="22"/>
      <c r="U8" s="30"/>
      <c r="V8" s="101"/>
      <c r="W8" s="107"/>
      <c r="X8" s="8"/>
      <c r="Z8" s="37" t="s">
        <v>36</v>
      </c>
      <c r="AA8" s="5">
        <f>COUNTIF(E8:E40,"airbnb")</f>
        <v>14</v>
      </c>
      <c r="AB8" s="5">
        <f>COUNTIF(E8:E40,"BOOKING")</f>
        <v>3</v>
      </c>
      <c r="AC8" s="5">
        <f>COUNTIF(E8:E40,"LEBONCOIN")</f>
        <v>3</v>
      </c>
      <c r="AD8" s="5">
        <f>COUNTIF(E8:E40,"SITE INTERNET")</f>
        <v>1</v>
      </c>
      <c r="AE8" s="5">
        <f>COUNTIF(E8:E40,"CONNAISSANCE")</f>
        <v>1</v>
      </c>
      <c r="AF8" s="39">
        <f>AA8+AB8+AC8+AD8+AE8</f>
        <v>22</v>
      </c>
    </row>
    <row r="9" spans="1:32" ht="12" customHeight="1" thickBot="1" x14ac:dyDescent="0.25">
      <c r="A9" s="5"/>
      <c r="B9" s="5" t="s">
        <v>50</v>
      </c>
      <c r="C9" s="35">
        <v>44594</v>
      </c>
      <c r="D9" s="35">
        <v>44597</v>
      </c>
      <c r="E9" s="5" t="s">
        <v>8</v>
      </c>
      <c r="F9" s="5"/>
      <c r="G9" s="5"/>
      <c r="H9" s="5">
        <f t="shared" si="0"/>
        <v>3</v>
      </c>
      <c r="I9" s="95">
        <f t="shared" si="1"/>
        <v>0</v>
      </c>
      <c r="J9" s="95">
        <f t="shared" si="2"/>
        <v>0</v>
      </c>
      <c r="K9" s="43"/>
      <c r="L9" s="42"/>
      <c r="M9" s="5"/>
      <c r="N9" s="42"/>
      <c r="O9" s="5"/>
      <c r="P9" s="5"/>
      <c r="Q9" s="5"/>
      <c r="R9" s="8"/>
      <c r="T9" s="23"/>
      <c r="U9" s="29"/>
      <c r="V9" s="32"/>
      <c r="W9" s="5"/>
      <c r="X9" s="90"/>
      <c r="Z9" s="38" t="s">
        <v>37</v>
      </c>
      <c r="AA9" s="41">
        <f>AA8/AF8</f>
        <v>0.63636363636363635</v>
      </c>
      <c r="AB9" s="41">
        <f>AB8/AF8</f>
        <v>0.13636363636363635</v>
      </c>
      <c r="AC9" s="41">
        <f>AC8/AF8</f>
        <v>0.13636363636363635</v>
      </c>
      <c r="AD9" s="41">
        <f>AD8/AF8</f>
        <v>4.5454545454545456E-2</v>
      </c>
      <c r="AE9" s="41">
        <f>AE8/AF8</f>
        <v>4.5454545454545456E-2</v>
      </c>
      <c r="AF9" s="44"/>
    </row>
    <row r="10" spans="1:32" ht="12" customHeight="1" x14ac:dyDescent="0.2">
      <c r="A10" s="5"/>
      <c r="B10" s="5" t="s">
        <v>49</v>
      </c>
      <c r="C10" s="35">
        <v>44597</v>
      </c>
      <c r="D10" s="35">
        <v>44602</v>
      </c>
      <c r="E10" s="5" t="s">
        <v>5</v>
      </c>
      <c r="F10" s="5"/>
      <c r="G10" s="5"/>
      <c r="H10" s="5">
        <f t="shared" si="0"/>
        <v>5</v>
      </c>
      <c r="I10" s="95">
        <f t="shared" si="1"/>
        <v>0</v>
      </c>
      <c r="J10" s="95">
        <f t="shared" si="2"/>
        <v>0</v>
      </c>
      <c r="K10" s="43"/>
      <c r="L10" s="42"/>
      <c r="M10" s="5"/>
      <c r="N10" s="42"/>
      <c r="O10" s="5"/>
      <c r="P10" s="5"/>
      <c r="Q10" s="5"/>
      <c r="R10" s="8"/>
      <c r="T10" s="23"/>
      <c r="U10" s="29"/>
      <c r="V10" s="33"/>
      <c r="W10" s="5"/>
      <c r="X10" s="8"/>
    </row>
    <row r="11" spans="1:32" ht="12" customHeight="1" x14ac:dyDescent="0.2">
      <c r="A11" s="5"/>
      <c r="B11" s="5" t="s">
        <v>34</v>
      </c>
      <c r="C11" s="35">
        <v>44604</v>
      </c>
      <c r="D11" s="35">
        <v>44607</v>
      </c>
      <c r="E11" s="5" t="s">
        <v>5</v>
      </c>
      <c r="F11" s="5"/>
      <c r="G11" s="5"/>
      <c r="H11" s="5">
        <f t="shared" si="0"/>
        <v>3</v>
      </c>
      <c r="I11" s="95">
        <f t="shared" si="1"/>
        <v>0</v>
      </c>
      <c r="J11" s="95">
        <f t="shared" si="2"/>
        <v>0</v>
      </c>
      <c r="K11" s="5"/>
      <c r="L11" s="42"/>
      <c r="M11" s="5"/>
      <c r="N11" s="42"/>
      <c r="O11" s="5"/>
      <c r="P11" s="5"/>
      <c r="Q11" s="5"/>
      <c r="R11" s="8"/>
      <c r="T11" s="23"/>
      <c r="U11" s="29"/>
      <c r="V11" s="32"/>
      <c r="W11" s="5"/>
      <c r="X11" s="8"/>
    </row>
    <row r="12" spans="1:32" ht="12" customHeight="1" x14ac:dyDescent="0.2">
      <c r="A12" s="5"/>
      <c r="B12" s="5" t="s">
        <v>47</v>
      </c>
      <c r="C12" s="35">
        <v>44609</v>
      </c>
      <c r="D12" s="35">
        <v>44614</v>
      </c>
      <c r="E12" s="5" t="s">
        <v>5</v>
      </c>
      <c r="F12" s="5"/>
      <c r="G12" s="5"/>
      <c r="H12" s="5">
        <f t="shared" si="0"/>
        <v>5</v>
      </c>
      <c r="I12" s="95">
        <f t="shared" si="1"/>
        <v>0</v>
      </c>
      <c r="J12" s="95">
        <f t="shared" si="2"/>
        <v>0</v>
      </c>
      <c r="K12" s="5"/>
      <c r="L12" s="42"/>
      <c r="M12" s="43"/>
      <c r="N12" s="42"/>
      <c r="O12" s="5"/>
      <c r="P12" s="5"/>
      <c r="Q12" s="5"/>
      <c r="R12" s="8"/>
      <c r="T12" s="23"/>
      <c r="U12" s="29"/>
      <c r="V12" s="32"/>
      <c r="W12" s="5"/>
      <c r="X12" s="8"/>
    </row>
    <row r="13" spans="1:32" ht="12" customHeight="1" x14ac:dyDescent="0.2">
      <c r="A13" s="5"/>
      <c r="B13" s="5" t="s">
        <v>39</v>
      </c>
      <c r="C13" s="35">
        <v>44618</v>
      </c>
      <c r="D13" s="35">
        <v>44621</v>
      </c>
      <c r="E13" s="5" t="s">
        <v>5</v>
      </c>
      <c r="F13" s="5"/>
      <c r="G13" s="5"/>
      <c r="H13" s="5">
        <f t="shared" si="0"/>
        <v>3</v>
      </c>
      <c r="I13" s="95">
        <f t="shared" si="1"/>
        <v>0</v>
      </c>
      <c r="J13" s="95">
        <f t="shared" si="2"/>
        <v>0</v>
      </c>
      <c r="K13" s="5"/>
      <c r="L13" s="42"/>
      <c r="M13" s="5"/>
      <c r="N13" s="42"/>
      <c r="O13" s="5"/>
      <c r="P13" s="5"/>
      <c r="Q13" s="5"/>
      <c r="R13" s="8"/>
      <c r="T13" s="23"/>
      <c r="U13" s="29"/>
      <c r="V13" s="32"/>
      <c r="W13" s="5"/>
      <c r="X13" s="8"/>
    </row>
    <row r="14" spans="1:32" ht="12" customHeight="1" x14ac:dyDescent="0.2">
      <c r="A14" s="5"/>
      <c r="B14" s="5" t="s">
        <v>48</v>
      </c>
      <c r="C14" s="35">
        <v>44621</v>
      </c>
      <c r="D14" s="35">
        <v>44624</v>
      </c>
      <c r="E14" s="5" t="s">
        <v>5</v>
      </c>
      <c r="F14" s="5"/>
      <c r="G14" s="5"/>
      <c r="H14" s="5">
        <f t="shared" si="0"/>
        <v>3</v>
      </c>
      <c r="I14" s="95">
        <f t="shared" si="1"/>
        <v>0</v>
      </c>
      <c r="J14" s="95">
        <f t="shared" si="2"/>
        <v>0</v>
      </c>
      <c r="K14" s="5"/>
      <c r="L14" s="42"/>
      <c r="M14" s="5"/>
      <c r="N14" s="42"/>
      <c r="O14" s="5"/>
      <c r="P14" s="5"/>
      <c r="Q14" s="5"/>
      <c r="R14" s="8"/>
      <c r="T14" s="23"/>
      <c r="U14" s="29"/>
      <c r="V14" s="32"/>
      <c r="W14" s="5"/>
      <c r="X14" s="8"/>
    </row>
    <row r="15" spans="1:32" ht="12" customHeight="1" x14ac:dyDescent="0.2">
      <c r="A15" s="5"/>
      <c r="B15" s="5" t="s">
        <v>64</v>
      </c>
      <c r="C15" s="35">
        <v>44627</v>
      </c>
      <c r="D15" s="35">
        <v>44630</v>
      </c>
      <c r="E15" s="5" t="s">
        <v>5</v>
      </c>
      <c r="F15" s="5"/>
      <c r="G15" s="94"/>
      <c r="H15" s="100">
        <f t="shared" si="0"/>
        <v>3</v>
      </c>
      <c r="I15" s="95">
        <f t="shared" si="1"/>
        <v>0</v>
      </c>
      <c r="J15" s="95">
        <f t="shared" si="2"/>
        <v>0</v>
      </c>
      <c r="K15" s="5"/>
      <c r="L15" s="42"/>
      <c r="M15" s="5"/>
      <c r="N15" s="5"/>
      <c r="O15" s="5"/>
      <c r="P15" s="5"/>
      <c r="Q15" s="5"/>
      <c r="R15" s="8"/>
      <c r="T15" s="23"/>
      <c r="U15" s="29"/>
      <c r="V15" s="32"/>
      <c r="W15" s="5"/>
      <c r="X15" s="8"/>
    </row>
    <row r="16" spans="1:32" ht="12" customHeight="1" x14ac:dyDescent="0.2">
      <c r="A16" s="5"/>
      <c r="B16" s="5" t="s">
        <v>46</v>
      </c>
      <c r="C16" s="35">
        <v>44642</v>
      </c>
      <c r="D16" s="35">
        <v>44645</v>
      </c>
      <c r="E16" s="5" t="s">
        <v>5</v>
      </c>
      <c r="F16" s="5"/>
      <c r="G16" s="5"/>
      <c r="H16" s="5">
        <f t="shared" si="0"/>
        <v>3</v>
      </c>
      <c r="I16" s="95">
        <f>F16/H16</f>
        <v>0</v>
      </c>
      <c r="J16" s="95">
        <f>G16/H16</f>
        <v>0</v>
      </c>
      <c r="K16" s="5"/>
      <c r="L16" s="80"/>
      <c r="M16" s="5"/>
      <c r="N16" s="5"/>
      <c r="O16" s="5"/>
      <c r="P16" s="5"/>
      <c r="Q16" s="5"/>
      <c r="R16" s="8"/>
      <c r="T16" s="109"/>
      <c r="U16" s="29"/>
      <c r="V16" s="32"/>
      <c r="W16" s="5"/>
      <c r="X16" s="8"/>
    </row>
    <row r="17" spans="1:24" ht="12" customHeight="1" x14ac:dyDescent="0.2">
      <c r="A17" s="5"/>
      <c r="B17" s="5" t="s">
        <v>40</v>
      </c>
      <c r="C17" s="35">
        <v>44661</v>
      </c>
      <c r="D17" s="35">
        <v>44669</v>
      </c>
      <c r="E17" s="5" t="s">
        <v>5</v>
      </c>
      <c r="F17" s="5"/>
      <c r="G17" s="5"/>
      <c r="H17" s="5">
        <f t="shared" si="0"/>
        <v>8</v>
      </c>
      <c r="I17" s="95">
        <f>F17/H17</f>
        <v>0</v>
      </c>
      <c r="J17" s="95">
        <f>G17/H17</f>
        <v>0</v>
      </c>
      <c r="K17" s="5"/>
      <c r="L17" s="80"/>
      <c r="M17" s="5"/>
      <c r="N17" s="5"/>
      <c r="O17" s="5"/>
      <c r="P17" s="5"/>
      <c r="Q17" s="5"/>
      <c r="R17" s="8"/>
      <c r="T17" s="79"/>
      <c r="U17" s="29"/>
      <c r="V17" s="32"/>
      <c r="W17" s="5"/>
      <c r="X17" s="8"/>
    </row>
    <row r="18" spans="1:24" ht="12" customHeight="1" x14ac:dyDescent="0.2">
      <c r="A18" s="5"/>
      <c r="B18" s="5" t="s">
        <v>52</v>
      </c>
      <c r="C18" s="35">
        <v>44670</v>
      </c>
      <c r="D18" s="35">
        <v>44673</v>
      </c>
      <c r="E18" s="5" t="s">
        <v>5</v>
      </c>
      <c r="F18" s="5"/>
      <c r="G18" s="5"/>
      <c r="H18" s="5">
        <f t="shared" si="0"/>
        <v>3</v>
      </c>
      <c r="I18" s="95">
        <f>F18/H18</f>
        <v>0</v>
      </c>
      <c r="J18" s="95">
        <f>G18/H18</f>
        <v>0</v>
      </c>
      <c r="K18" s="5"/>
      <c r="L18" s="80"/>
      <c r="M18" s="5"/>
      <c r="N18" s="5"/>
      <c r="O18" s="5"/>
      <c r="P18" s="5"/>
      <c r="Q18" s="5"/>
      <c r="R18" s="8"/>
      <c r="T18" s="23"/>
      <c r="U18" s="29"/>
      <c r="V18" s="24"/>
      <c r="W18" s="5"/>
      <c r="X18" s="8"/>
    </row>
    <row r="19" spans="1:24" ht="12" customHeight="1" x14ac:dyDescent="0.2">
      <c r="A19" s="5"/>
      <c r="B19" s="5" t="s">
        <v>66</v>
      </c>
      <c r="C19" s="35">
        <v>44673</v>
      </c>
      <c r="D19" s="35">
        <v>44677</v>
      </c>
      <c r="E19" s="5" t="s">
        <v>7</v>
      </c>
      <c r="F19" s="5"/>
      <c r="G19" s="94"/>
      <c r="H19" s="100">
        <f t="shared" si="0"/>
        <v>4</v>
      </c>
      <c r="I19" s="95">
        <f t="shared" ref="I19:I40" si="3">IF(H19,F19/H19,"")</f>
        <v>0</v>
      </c>
      <c r="J19" s="95">
        <f t="shared" ref="J19:J40" si="4">IF(H19,G19/H19,"")</f>
        <v>0</v>
      </c>
      <c r="K19" s="5"/>
      <c r="L19" s="5"/>
      <c r="M19" s="5"/>
      <c r="N19" s="5"/>
      <c r="O19" s="5"/>
      <c r="P19" s="5"/>
      <c r="Q19" s="5"/>
      <c r="R19" s="8"/>
      <c r="T19" s="23"/>
      <c r="U19" s="29"/>
      <c r="V19" s="32"/>
      <c r="W19" s="5"/>
      <c r="X19" s="8"/>
    </row>
    <row r="20" spans="1:24" ht="12" customHeight="1" x14ac:dyDescent="0.2">
      <c r="A20" s="5"/>
      <c r="B20" s="5" t="s">
        <v>68</v>
      </c>
      <c r="C20" s="35">
        <v>44677</v>
      </c>
      <c r="D20" s="35">
        <v>44680</v>
      </c>
      <c r="E20" s="5" t="s">
        <v>5</v>
      </c>
      <c r="F20" s="5"/>
      <c r="G20" s="94"/>
      <c r="H20" s="100">
        <f t="shared" si="0"/>
        <v>3</v>
      </c>
      <c r="I20" s="95">
        <f t="shared" si="3"/>
        <v>0</v>
      </c>
      <c r="J20" s="95">
        <f t="shared" si="4"/>
        <v>0</v>
      </c>
      <c r="K20" s="5"/>
      <c r="L20" s="5"/>
      <c r="M20" s="5"/>
      <c r="N20" s="5"/>
      <c r="O20" s="5"/>
      <c r="P20" s="5"/>
      <c r="Q20" s="5"/>
      <c r="R20" s="8"/>
      <c r="T20" s="23"/>
      <c r="U20" s="29"/>
      <c r="V20" s="32"/>
      <c r="W20" s="5"/>
      <c r="X20" s="8"/>
    </row>
    <row r="21" spans="1:24" ht="12" customHeight="1" x14ac:dyDescent="0.2">
      <c r="A21" s="5"/>
      <c r="B21" s="5" t="s">
        <v>53</v>
      </c>
      <c r="C21" s="35">
        <v>44680</v>
      </c>
      <c r="D21" s="35">
        <v>44687</v>
      </c>
      <c r="E21" s="5" t="s">
        <v>6</v>
      </c>
      <c r="F21" s="5"/>
      <c r="G21" s="5"/>
      <c r="H21" s="5">
        <f t="shared" si="0"/>
        <v>7</v>
      </c>
      <c r="I21" s="95">
        <f t="shared" si="3"/>
        <v>0</v>
      </c>
      <c r="J21" s="95">
        <f t="shared" si="4"/>
        <v>0</v>
      </c>
      <c r="K21" s="42"/>
      <c r="L21" s="80"/>
      <c r="M21" s="5"/>
      <c r="N21" s="5"/>
      <c r="O21" s="5"/>
      <c r="P21" s="5"/>
      <c r="Q21" s="5"/>
      <c r="R21" s="8"/>
      <c r="T21" s="23"/>
      <c r="U21" s="29"/>
      <c r="V21" s="33"/>
      <c r="W21" s="5"/>
      <c r="X21" s="8"/>
    </row>
    <row r="22" spans="1:24" ht="12" customHeight="1" x14ac:dyDescent="0.2">
      <c r="A22" s="5"/>
      <c r="B22" s="5" t="s">
        <v>54</v>
      </c>
      <c r="C22" s="35">
        <v>44687</v>
      </c>
      <c r="D22" s="35">
        <v>44690</v>
      </c>
      <c r="E22" s="5" t="s">
        <v>5</v>
      </c>
      <c r="F22" s="5"/>
      <c r="G22" s="5"/>
      <c r="H22" s="5">
        <f t="shared" si="0"/>
        <v>3</v>
      </c>
      <c r="I22" s="95">
        <f t="shared" si="3"/>
        <v>0</v>
      </c>
      <c r="J22" s="95">
        <f t="shared" si="4"/>
        <v>0</v>
      </c>
      <c r="K22" s="5"/>
      <c r="L22" s="80"/>
      <c r="M22" s="5"/>
      <c r="N22" s="5"/>
      <c r="O22" s="5"/>
      <c r="P22" s="5"/>
      <c r="Q22" s="5"/>
      <c r="R22" s="8"/>
      <c r="T22" s="23"/>
      <c r="U22" s="29"/>
      <c r="V22" s="32"/>
      <c r="W22" s="5"/>
      <c r="X22" s="8"/>
    </row>
    <row r="23" spans="1:24" ht="12" customHeight="1" x14ac:dyDescent="0.2">
      <c r="A23" s="5"/>
      <c r="B23" s="5" t="s">
        <v>67</v>
      </c>
      <c r="C23" s="35">
        <v>44695</v>
      </c>
      <c r="D23" s="35">
        <v>44698</v>
      </c>
      <c r="E23" s="5" t="s">
        <v>5</v>
      </c>
      <c r="F23" s="5"/>
      <c r="G23" s="94"/>
      <c r="H23" s="100">
        <f t="shared" si="0"/>
        <v>3</v>
      </c>
      <c r="I23" s="95">
        <f t="shared" si="3"/>
        <v>0</v>
      </c>
      <c r="J23" s="95">
        <f t="shared" si="4"/>
        <v>0</v>
      </c>
      <c r="K23" s="5"/>
      <c r="L23" s="5"/>
      <c r="M23" s="5"/>
      <c r="N23" s="5"/>
      <c r="O23" s="5"/>
      <c r="P23" s="5"/>
      <c r="Q23" s="5"/>
      <c r="R23" s="8"/>
      <c r="T23" s="23"/>
      <c r="U23" s="29"/>
      <c r="V23" s="32"/>
      <c r="W23" s="5"/>
      <c r="X23" s="8"/>
    </row>
    <row r="24" spans="1:24" ht="12" customHeight="1" x14ac:dyDescent="0.2">
      <c r="A24" s="5"/>
      <c r="B24" s="5" t="s">
        <v>57</v>
      </c>
      <c r="C24" s="35">
        <v>44700</v>
      </c>
      <c r="D24" s="35">
        <v>44703</v>
      </c>
      <c r="E24" s="5" t="s">
        <v>7</v>
      </c>
      <c r="F24" s="5"/>
      <c r="G24" s="5"/>
      <c r="H24" s="5">
        <f t="shared" si="0"/>
        <v>3</v>
      </c>
      <c r="I24" s="95">
        <f t="shared" si="3"/>
        <v>0</v>
      </c>
      <c r="J24" s="95">
        <f t="shared" si="4"/>
        <v>0</v>
      </c>
      <c r="K24" s="5"/>
      <c r="L24" s="80"/>
      <c r="M24" s="5"/>
      <c r="N24" s="5"/>
      <c r="O24" s="5"/>
      <c r="P24" s="5"/>
      <c r="Q24" s="5"/>
      <c r="R24" s="8"/>
      <c r="T24" s="23"/>
      <c r="U24" s="29"/>
      <c r="V24" s="32"/>
      <c r="W24" s="5"/>
      <c r="X24" s="8"/>
    </row>
    <row r="25" spans="1:24" ht="12" customHeight="1" x14ac:dyDescent="0.2">
      <c r="A25" s="5"/>
      <c r="B25" s="5" t="s">
        <v>38</v>
      </c>
      <c r="C25" s="35">
        <v>44707</v>
      </c>
      <c r="D25" s="35">
        <v>44710</v>
      </c>
      <c r="E25" s="5" t="s">
        <v>5</v>
      </c>
      <c r="F25" s="5"/>
      <c r="G25" s="5"/>
      <c r="H25" s="5">
        <f t="shared" si="0"/>
        <v>3</v>
      </c>
      <c r="I25" s="95">
        <f t="shared" si="3"/>
        <v>0</v>
      </c>
      <c r="J25" s="95">
        <f t="shared" si="4"/>
        <v>0</v>
      </c>
      <c r="K25" s="5"/>
      <c r="L25" s="80"/>
      <c r="M25" s="5"/>
      <c r="N25" s="5"/>
      <c r="O25" s="5"/>
      <c r="P25" s="5"/>
      <c r="Q25" s="5"/>
      <c r="R25" s="8"/>
      <c r="T25" s="23"/>
      <c r="U25" s="29"/>
      <c r="V25" s="32"/>
      <c r="W25" s="5"/>
      <c r="X25" s="8"/>
    </row>
    <row r="26" spans="1:24" ht="12" customHeight="1" x14ac:dyDescent="0.2">
      <c r="A26" s="5"/>
      <c r="B26" s="5" t="s">
        <v>55</v>
      </c>
      <c r="C26" s="35">
        <v>44751</v>
      </c>
      <c r="D26" s="35">
        <v>44758</v>
      </c>
      <c r="E26" s="5" t="s">
        <v>35</v>
      </c>
      <c r="F26" s="5"/>
      <c r="G26" s="5"/>
      <c r="H26" s="5">
        <f t="shared" si="0"/>
        <v>7</v>
      </c>
      <c r="I26" s="95">
        <f t="shared" si="3"/>
        <v>0</v>
      </c>
      <c r="J26" s="95">
        <f t="shared" si="4"/>
        <v>0</v>
      </c>
      <c r="K26" s="80"/>
      <c r="L26" s="80"/>
      <c r="M26" s="5"/>
      <c r="N26" s="5"/>
      <c r="O26" s="5"/>
      <c r="P26" s="5"/>
      <c r="Q26" s="5"/>
      <c r="R26" s="8"/>
      <c r="T26" s="7"/>
      <c r="U26" s="29"/>
      <c r="V26" s="32"/>
      <c r="W26" s="5"/>
      <c r="X26" s="8"/>
    </row>
    <row r="27" spans="1:24" ht="12" customHeight="1" x14ac:dyDescent="0.2">
      <c r="A27" s="5"/>
      <c r="B27" s="5" t="s">
        <v>56</v>
      </c>
      <c r="C27" s="35">
        <v>44773</v>
      </c>
      <c r="D27" s="35">
        <v>44779</v>
      </c>
      <c r="E27" s="5" t="s">
        <v>7</v>
      </c>
      <c r="F27" s="5"/>
      <c r="G27" s="5"/>
      <c r="H27" s="5">
        <f t="shared" si="0"/>
        <v>6</v>
      </c>
      <c r="I27" s="95">
        <f t="shared" si="3"/>
        <v>0</v>
      </c>
      <c r="J27" s="95">
        <f t="shared" si="4"/>
        <v>0</v>
      </c>
      <c r="K27" s="5"/>
      <c r="L27" s="80"/>
      <c r="M27" s="5"/>
      <c r="N27" s="5"/>
      <c r="O27" s="5"/>
      <c r="P27" s="5"/>
      <c r="Q27" s="5"/>
      <c r="R27" s="8"/>
      <c r="T27" s="23"/>
      <c r="U27" s="29"/>
      <c r="V27" s="32"/>
      <c r="W27" s="5"/>
      <c r="X27" s="8"/>
    </row>
    <row r="28" spans="1:24" ht="12" customHeight="1" x14ac:dyDescent="0.2">
      <c r="A28" s="5"/>
      <c r="B28" s="5" t="s">
        <v>41</v>
      </c>
      <c r="C28" s="35">
        <v>44779</v>
      </c>
      <c r="D28" s="35">
        <v>44786</v>
      </c>
      <c r="E28" s="5" t="s">
        <v>8</v>
      </c>
      <c r="F28" s="5"/>
      <c r="G28" s="5"/>
      <c r="H28" s="5">
        <f t="shared" si="0"/>
        <v>7</v>
      </c>
      <c r="I28" s="95">
        <f t="shared" si="3"/>
        <v>0</v>
      </c>
      <c r="J28" s="95">
        <f t="shared" si="4"/>
        <v>0</v>
      </c>
      <c r="K28" s="42"/>
      <c r="L28" s="80"/>
      <c r="M28" s="5"/>
      <c r="N28" s="5"/>
      <c r="O28" s="5"/>
      <c r="P28" s="5"/>
      <c r="Q28" s="5"/>
      <c r="R28" s="8"/>
      <c r="T28" s="23"/>
      <c r="U28" s="29"/>
      <c r="V28" s="32"/>
      <c r="W28" s="5"/>
      <c r="X28" s="8"/>
    </row>
    <row r="29" spans="1:24" ht="12" customHeight="1" x14ac:dyDescent="0.2">
      <c r="A29" s="5"/>
      <c r="B29" s="5" t="s">
        <v>69</v>
      </c>
      <c r="C29" s="35">
        <v>44786</v>
      </c>
      <c r="D29" s="35">
        <v>44793</v>
      </c>
      <c r="E29" s="5" t="s">
        <v>8</v>
      </c>
      <c r="F29" s="5"/>
      <c r="G29" s="94"/>
      <c r="H29" s="100">
        <f t="shared" si="0"/>
        <v>7</v>
      </c>
      <c r="I29" s="95">
        <f t="shared" si="3"/>
        <v>0</v>
      </c>
      <c r="J29" s="95">
        <f t="shared" si="4"/>
        <v>0</v>
      </c>
      <c r="K29" s="80"/>
      <c r="L29" s="80"/>
      <c r="M29" s="5"/>
      <c r="N29" s="5"/>
      <c r="O29" s="5"/>
      <c r="P29" s="5"/>
      <c r="Q29" s="5"/>
      <c r="R29" s="8"/>
      <c r="T29" s="23"/>
      <c r="U29" s="29"/>
      <c r="V29" s="32"/>
      <c r="W29" s="5"/>
      <c r="X29" s="8"/>
    </row>
    <row r="30" spans="1:24" ht="12" customHeight="1" x14ac:dyDescent="0.2">
      <c r="A30" s="5"/>
      <c r="B30" s="5"/>
      <c r="C30" s="35"/>
      <c r="D30" s="35"/>
      <c r="E30" s="5"/>
      <c r="F30" s="5"/>
      <c r="G30" s="94">
        <f t="shared" ref="G30:G40" si="5">F30-M30-O30-P30-Q30</f>
        <v>0</v>
      </c>
      <c r="H30" s="100">
        <f t="shared" si="0"/>
        <v>0</v>
      </c>
      <c r="I30" s="95" t="str">
        <f t="shared" si="3"/>
        <v/>
      </c>
      <c r="J30" s="95" t="str">
        <f t="shared" si="4"/>
        <v/>
      </c>
      <c r="K30" s="5"/>
      <c r="L30" s="5"/>
      <c r="M30" s="5"/>
      <c r="N30" s="5"/>
      <c r="O30" s="5"/>
      <c r="P30" s="5"/>
      <c r="Q30" s="5"/>
      <c r="R30" s="8"/>
      <c r="T30" s="23"/>
      <c r="U30" s="29"/>
      <c r="V30" s="32"/>
      <c r="W30" s="5"/>
      <c r="X30" s="8"/>
    </row>
    <row r="31" spans="1:24" ht="12" customHeight="1" x14ac:dyDescent="0.2">
      <c r="A31" s="5"/>
      <c r="B31" s="5"/>
      <c r="C31" s="35"/>
      <c r="D31" s="35"/>
      <c r="E31" s="5"/>
      <c r="F31" s="5"/>
      <c r="G31" s="94">
        <f t="shared" si="5"/>
        <v>0</v>
      </c>
      <c r="H31" s="100">
        <f t="shared" si="0"/>
        <v>0</v>
      </c>
      <c r="I31" s="95" t="str">
        <f t="shared" si="3"/>
        <v/>
      </c>
      <c r="J31" s="95" t="str">
        <f t="shared" si="4"/>
        <v/>
      </c>
      <c r="K31" s="5"/>
      <c r="L31" s="5"/>
      <c r="M31" s="5"/>
      <c r="N31" s="5"/>
      <c r="O31" s="5"/>
      <c r="P31" s="5"/>
      <c r="Q31" s="5"/>
      <c r="R31" s="8"/>
      <c r="T31" s="23"/>
      <c r="U31" s="29"/>
      <c r="V31" s="32"/>
      <c r="W31" s="5"/>
      <c r="X31" s="8"/>
    </row>
    <row r="32" spans="1:24" ht="12" customHeight="1" x14ac:dyDescent="0.2">
      <c r="A32" s="5"/>
      <c r="B32" s="5"/>
      <c r="C32" s="35"/>
      <c r="D32" s="35"/>
      <c r="E32" s="5"/>
      <c r="F32" s="5"/>
      <c r="G32" s="94">
        <f t="shared" si="5"/>
        <v>0</v>
      </c>
      <c r="H32" s="100">
        <f t="shared" si="0"/>
        <v>0</v>
      </c>
      <c r="I32" s="95" t="str">
        <f t="shared" si="3"/>
        <v/>
      </c>
      <c r="J32" s="95" t="str">
        <f t="shared" si="4"/>
        <v/>
      </c>
      <c r="K32" s="5"/>
      <c r="L32" s="5"/>
      <c r="M32" s="5"/>
      <c r="N32" s="5"/>
      <c r="O32" s="5"/>
      <c r="P32" s="5"/>
      <c r="Q32" s="5"/>
      <c r="R32" s="8"/>
      <c r="T32" s="23"/>
      <c r="U32" s="29"/>
      <c r="V32" s="32"/>
      <c r="W32" s="5"/>
      <c r="X32" s="8"/>
    </row>
    <row r="33" spans="1:24" ht="12" customHeight="1" x14ac:dyDescent="0.2">
      <c r="A33" s="7"/>
      <c r="B33" s="5"/>
      <c r="C33" s="35"/>
      <c r="D33" s="35"/>
      <c r="E33" s="5"/>
      <c r="F33" s="5"/>
      <c r="G33" s="94">
        <f t="shared" si="5"/>
        <v>0</v>
      </c>
      <c r="H33" s="100">
        <f t="shared" si="0"/>
        <v>0</v>
      </c>
      <c r="I33" s="95" t="str">
        <f t="shared" si="3"/>
        <v/>
      </c>
      <c r="J33" s="95" t="str">
        <f t="shared" si="4"/>
        <v/>
      </c>
      <c r="K33" s="5"/>
      <c r="L33" s="5"/>
      <c r="M33" s="5"/>
      <c r="N33" s="5"/>
      <c r="O33" s="5"/>
      <c r="P33" s="5"/>
      <c r="Q33" s="5"/>
      <c r="R33" s="8"/>
      <c r="T33" s="23"/>
      <c r="U33" s="29"/>
      <c r="V33" s="32"/>
      <c r="W33" s="5"/>
      <c r="X33" s="8"/>
    </row>
    <row r="34" spans="1:24" ht="12" customHeight="1" x14ac:dyDescent="0.2">
      <c r="A34" s="7"/>
      <c r="B34" s="5"/>
      <c r="C34" s="35"/>
      <c r="D34" s="35"/>
      <c r="E34" s="5"/>
      <c r="F34" s="5"/>
      <c r="G34" s="94">
        <f t="shared" si="5"/>
        <v>0</v>
      </c>
      <c r="H34" s="100">
        <f t="shared" si="0"/>
        <v>0</v>
      </c>
      <c r="I34" s="95" t="str">
        <f t="shared" si="3"/>
        <v/>
      </c>
      <c r="J34" s="95" t="str">
        <f t="shared" si="4"/>
        <v/>
      </c>
      <c r="K34" s="5"/>
      <c r="L34" s="5"/>
      <c r="M34" s="5"/>
      <c r="N34" s="5"/>
      <c r="O34" s="5"/>
      <c r="P34" s="5"/>
      <c r="Q34" s="5"/>
      <c r="R34" s="8"/>
      <c r="T34" s="23"/>
      <c r="U34" s="29"/>
      <c r="V34" s="32"/>
      <c r="W34" s="5"/>
      <c r="X34" s="8"/>
    </row>
    <row r="35" spans="1:24" ht="12" customHeight="1" x14ac:dyDescent="0.2">
      <c r="A35" s="7"/>
      <c r="B35" s="5"/>
      <c r="C35" s="35"/>
      <c r="D35" s="35"/>
      <c r="E35" s="5"/>
      <c r="F35" s="5"/>
      <c r="G35" s="94">
        <f t="shared" si="5"/>
        <v>0</v>
      </c>
      <c r="H35" s="100">
        <f t="shared" si="0"/>
        <v>0</v>
      </c>
      <c r="I35" s="95" t="str">
        <f t="shared" si="3"/>
        <v/>
      </c>
      <c r="J35" s="95" t="str">
        <f t="shared" si="4"/>
        <v/>
      </c>
      <c r="K35" s="5"/>
      <c r="L35" s="5"/>
      <c r="M35" s="5"/>
      <c r="N35" s="5"/>
      <c r="O35" s="5"/>
      <c r="P35" s="5"/>
      <c r="Q35" s="5"/>
      <c r="R35" s="8"/>
      <c r="T35" s="23"/>
      <c r="U35" s="29"/>
      <c r="V35" s="32"/>
      <c r="W35" s="5"/>
      <c r="X35" s="8"/>
    </row>
    <row r="36" spans="1:24" ht="12" customHeight="1" x14ac:dyDescent="0.2">
      <c r="A36" s="7"/>
      <c r="B36" s="5"/>
      <c r="C36" s="35"/>
      <c r="D36" s="35"/>
      <c r="E36" s="5"/>
      <c r="F36" s="5"/>
      <c r="G36" s="94">
        <f t="shared" si="5"/>
        <v>0</v>
      </c>
      <c r="H36" s="100">
        <f t="shared" si="0"/>
        <v>0</v>
      </c>
      <c r="I36" s="95" t="str">
        <f t="shared" si="3"/>
        <v/>
      </c>
      <c r="J36" s="95" t="str">
        <f t="shared" si="4"/>
        <v/>
      </c>
      <c r="K36" s="5"/>
      <c r="L36" s="5"/>
      <c r="M36" s="5"/>
      <c r="N36" s="5"/>
      <c r="O36" s="5"/>
      <c r="P36" s="5"/>
      <c r="Q36" s="5"/>
      <c r="R36" s="8"/>
      <c r="T36" s="23"/>
      <c r="U36" s="29"/>
      <c r="V36" s="32"/>
      <c r="W36" s="5"/>
      <c r="X36" s="8"/>
    </row>
    <row r="37" spans="1:24" ht="12" customHeight="1" x14ac:dyDescent="0.2">
      <c r="A37" s="7"/>
      <c r="B37" s="5"/>
      <c r="C37" s="35"/>
      <c r="D37" s="35"/>
      <c r="E37" s="5"/>
      <c r="F37" s="5"/>
      <c r="G37" s="94">
        <f t="shared" si="5"/>
        <v>0</v>
      </c>
      <c r="H37" s="100">
        <f t="shared" si="0"/>
        <v>0</v>
      </c>
      <c r="I37" s="95" t="str">
        <f t="shared" si="3"/>
        <v/>
      </c>
      <c r="J37" s="95" t="str">
        <f t="shared" si="4"/>
        <v/>
      </c>
      <c r="K37" s="5"/>
      <c r="L37" s="5"/>
      <c r="M37" s="5"/>
      <c r="N37" s="5"/>
      <c r="O37" s="5"/>
      <c r="P37" s="5"/>
      <c r="Q37" s="5"/>
      <c r="R37" s="8"/>
      <c r="T37" s="23"/>
      <c r="U37" s="29"/>
      <c r="V37" s="32"/>
      <c r="W37" s="5"/>
      <c r="X37" s="8"/>
    </row>
    <row r="38" spans="1:24" ht="12" customHeight="1" x14ac:dyDescent="0.2">
      <c r="A38" s="7"/>
      <c r="B38" s="5"/>
      <c r="C38" s="35"/>
      <c r="D38" s="35"/>
      <c r="E38" s="5"/>
      <c r="F38" s="5"/>
      <c r="G38" s="94">
        <f t="shared" si="5"/>
        <v>0</v>
      </c>
      <c r="H38" s="100">
        <f t="shared" si="0"/>
        <v>0</v>
      </c>
      <c r="I38" s="95" t="str">
        <f t="shared" si="3"/>
        <v/>
      </c>
      <c r="J38" s="95" t="str">
        <f t="shared" si="4"/>
        <v/>
      </c>
      <c r="K38" s="5"/>
      <c r="L38" s="5"/>
      <c r="M38" s="5"/>
      <c r="N38" s="5"/>
      <c r="O38" s="5"/>
      <c r="P38" s="5"/>
      <c r="Q38" s="5"/>
      <c r="R38" s="8"/>
      <c r="T38" s="23"/>
      <c r="U38" s="29"/>
      <c r="V38" s="32"/>
      <c r="W38" s="5"/>
      <c r="X38" s="8"/>
    </row>
    <row r="39" spans="1:24" ht="12" customHeight="1" x14ac:dyDescent="0.2">
      <c r="A39" s="7"/>
      <c r="B39" s="5"/>
      <c r="C39" s="35"/>
      <c r="D39" s="35"/>
      <c r="E39" s="5"/>
      <c r="F39" s="5"/>
      <c r="G39" s="94">
        <f t="shared" si="5"/>
        <v>0</v>
      </c>
      <c r="H39" s="100">
        <f t="shared" si="0"/>
        <v>0</v>
      </c>
      <c r="I39" s="95" t="str">
        <f t="shared" si="3"/>
        <v/>
      </c>
      <c r="J39" s="95" t="str">
        <f t="shared" si="4"/>
        <v/>
      </c>
      <c r="K39" s="5"/>
      <c r="L39" s="5"/>
      <c r="M39" s="5"/>
      <c r="N39" s="5"/>
      <c r="O39" s="5"/>
      <c r="P39" s="5"/>
      <c r="Q39" s="5"/>
      <c r="R39" s="8"/>
      <c r="T39" s="23"/>
      <c r="U39" s="29"/>
      <c r="V39" s="32"/>
      <c r="W39" s="5"/>
      <c r="X39" s="8"/>
    </row>
    <row r="40" spans="1:24" ht="12" customHeight="1" x14ac:dyDescent="0.2">
      <c r="A40" s="7"/>
      <c r="B40" s="5"/>
      <c r="C40" s="35"/>
      <c r="D40" s="35"/>
      <c r="E40" s="5"/>
      <c r="F40" s="5"/>
      <c r="G40" s="94">
        <f t="shared" si="5"/>
        <v>0</v>
      </c>
      <c r="H40" s="100">
        <f t="shared" si="0"/>
        <v>0</v>
      </c>
      <c r="I40" s="95" t="str">
        <f t="shared" si="3"/>
        <v/>
      </c>
      <c r="J40" s="95" t="str">
        <f t="shared" si="4"/>
        <v/>
      </c>
      <c r="K40" s="5"/>
      <c r="L40" s="5"/>
      <c r="M40" s="5"/>
      <c r="N40" s="5"/>
      <c r="O40" s="5"/>
      <c r="P40" s="5"/>
      <c r="Q40" s="5"/>
      <c r="R40" s="8"/>
      <c r="T40" s="23"/>
      <c r="U40" s="29"/>
      <c r="V40" s="32"/>
      <c r="W40" s="5"/>
      <c r="X40" s="8"/>
    </row>
    <row r="41" spans="1:24" ht="12" customHeight="1" thickBot="1" x14ac:dyDescent="0.25">
      <c r="A41" s="9"/>
      <c r="B41" s="10"/>
      <c r="C41" s="10"/>
      <c r="D41" s="10"/>
      <c r="E41" s="10"/>
      <c r="F41" s="96">
        <f>SUM(F8:F39)</f>
        <v>0</v>
      </c>
      <c r="G41" s="96">
        <f>SUM(G8:G40)</f>
        <v>0</v>
      </c>
      <c r="H41" s="98">
        <f>AVERAGEIF(H8:H40,"&lt;&gt;0")</f>
        <v>4.3636363636363633</v>
      </c>
      <c r="I41" s="96" t="e">
        <f>AVERAGEIF(I8:I40,"&lt;&gt;0")</f>
        <v>#DIV/0!</v>
      </c>
      <c r="J41" s="96" t="e">
        <f>AVERAGEIF(J8:J40,"&lt;&gt;0")</f>
        <v>#DIV/0!</v>
      </c>
      <c r="K41" s="96"/>
      <c r="L41" s="96"/>
      <c r="M41" s="96">
        <f>SUM(M8:M40)</f>
        <v>0</v>
      </c>
      <c r="N41" s="96"/>
      <c r="O41" s="96">
        <f>SUM(O8:O40)</f>
        <v>0</v>
      </c>
      <c r="P41" s="96">
        <f>SUM(P8:P40)</f>
        <v>0</v>
      </c>
      <c r="Q41" s="96">
        <f>SUM(Q8:Q40)</f>
        <v>0</v>
      </c>
      <c r="R41" s="97">
        <f>SUM(R8:R40)</f>
        <v>0</v>
      </c>
      <c r="T41" s="25"/>
      <c r="U41" s="31"/>
      <c r="V41" s="34"/>
      <c r="W41" s="10"/>
      <c r="X41" s="21"/>
    </row>
    <row r="43" spans="1:24" ht="12" thickBot="1" x14ac:dyDescent="0.25"/>
    <row r="44" spans="1:24" s="12" customFormat="1" ht="21" customHeight="1" thickBot="1" x14ac:dyDescent="0.3">
      <c r="A44" s="51" t="s">
        <v>18</v>
      </c>
      <c r="B44" s="52" t="s">
        <v>19</v>
      </c>
      <c r="C44" s="53" t="s">
        <v>20</v>
      </c>
      <c r="E44" s="54" t="s">
        <v>27</v>
      </c>
      <c r="F44" s="55" t="s">
        <v>44</v>
      </c>
      <c r="G44" s="81"/>
      <c r="H44" s="81"/>
      <c r="I44" s="110" t="s">
        <v>13</v>
      </c>
      <c r="J44" s="111"/>
      <c r="K44" s="111"/>
      <c r="L44" s="112"/>
      <c r="M44" s="115">
        <f>F41-M41-O41-P41-Q41</f>
        <v>0</v>
      </c>
      <c r="N44" s="116"/>
      <c r="O44" s="117"/>
      <c r="T44" s="20" t="s">
        <v>29</v>
      </c>
      <c r="U44" s="26"/>
    </row>
    <row r="45" spans="1:24" s="3" customFormat="1" ht="21" customHeight="1" thickBot="1" x14ac:dyDescent="0.25">
      <c r="A45" s="50" t="s">
        <v>14</v>
      </c>
      <c r="B45" s="57"/>
      <c r="C45" s="58"/>
      <c r="E45" s="49"/>
      <c r="F45" s="58"/>
      <c r="G45" s="82"/>
      <c r="H45" s="82"/>
      <c r="T45" s="18"/>
      <c r="U45" s="27"/>
    </row>
    <row r="46" spans="1:24" s="12" customFormat="1" ht="21" customHeight="1" thickBot="1" x14ac:dyDescent="0.25">
      <c r="A46" s="16" t="s">
        <v>15</v>
      </c>
      <c r="B46" s="59"/>
      <c r="C46" s="60"/>
      <c r="E46" s="48"/>
      <c r="F46" s="63"/>
      <c r="G46" s="83"/>
      <c r="H46" s="83"/>
      <c r="I46" s="110" t="s">
        <v>12</v>
      </c>
      <c r="J46" s="111"/>
      <c r="K46" s="111"/>
      <c r="L46" s="112"/>
      <c r="M46" s="115">
        <f>C53+F53</f>
        <v>0</v>
      </c>
      <c r="N46" s="116"/>
      <c r="O46" s="117"/>
      <c r="T46" s="19" t="e">
        <f>M41/F41</f>
        <v>#DIV/0!</v>
      </c>
      <c r="U46" s="28"/>
    </row>
    <row r="47" spans="1:24" s="3" customFormat="1" ht="21" customHeight="1" thickBot="1" x14ac:dyDescent="0.25">
      <c r="A47" s="15" t="s">
        <v>16</v>
      </c>
      <c r="B47" s="61"/>
      <c r="C47" s="62"/>
      <c r="E47" s="47"/>
      <c r="F47" s="62"/>
      <c r="G47" s="82"/>
      <c r="H47" s="82"/>
    </row>
    <row r="48" spans="1:24" s="3" customFormat="1" ht="21" customHeight="1" thickBot="1" x14ac:dyDescent="0.25">
      <c r="A48" s="15" t="s">
        <v>17</v>
      </c>
      <c r="B48" s="61"/>
      <c r="C48" s="62"/>
      <c r="E48" s="47"/>
      <c r="F48" s="64"/>
      <c r="G48" s="84"/>
      <c r="H48" s="84"/>
      <c r="I48" s="110" t="s">
        <v>26</v>
      </c>
      <c r="J48" s="111"/>
      <c r="K48" s="111"/>
      <c r="L48" s="112"/>
      <c r="M48" s="118">
        <f>M44-M46</f>
        <v>0</v>
      </c>
      <c r="N48" s="119"/>
      <c r="O48" s="120"/>
    </row>
    <row r="49" spans="1:18" s="3" customFormat="1" ht="21" customHeight="1" x14ac:dyDescent="0.2">
      <c r="A49" s="15" t="s">
        <v>24</v>
      </c>
      <c r="B49" s="61"/>
      <c r="C49" s="62"/>
      <c r="E49" s="47"/>
      <c r="F49" s="62"/>
      <c r="G49" s="82"/>
      <c r="H49" s="82"/>
      <c r="I49" s="82"/>
      <c r="J49" s="82"/>
      <c r="K49" s="11"/>
      <c r="L49" s="11"/>
    </row>
    <row r="50" spans="1:18" s="3" customFormat="1" ht="21" customHeight="1" x14ac:dyDescent="0.2">
      <c r="A50" s="15" t="s">
        <v>25</v>
      </c>
      <c r="B50" s="61"/>
      <c r="C50" s="62"/>
      <c r="E50" s="47"/>
      <c r="F50" s="62"/>
      <c r="G50" s="82"/>
      <c r="H50" s="82"/>
      <c r="I50" s="82"/>
      <c r="J50" s="82"/>
      <c r="K50" s="11"/>
      <c r="L50" s="11"/>
      <c r="M50" s="11"/>
      <c r="N50" s="11"/>
      <c r="O50" s="11"/>
      <c r="P50" s="11"/>
      <c r="Q50" s="11"/>
      <c r="R50" s="11"/>
    </row>
    <row r="51" spans="1:18" s="3" customFormat="1" ht="21" customHeight="1" x14ac:dyDescent="0.2">
      <c r="A51" s="78" t="s">
        <v>45</v>
      </c>
      <c r="B51" s="61"/>
      <c r="C51" s="62"/>
      <c r="E51" s="47"/>
      <c r="F51" s="62"/>
      <c r="G51" s="82"/>
      <c r="H51" s="82"/>
      <c r="I51" s="82"/>
      <c r="J51" s="82"/>
      <c r="K51" s="11"/>
      <c r="L51" s="11"/>
      <c r="M51" s="17"/>
      <c r="N51" s="17"/>
      <c r="O51" s="17"/>
      <c r="P51" s="17"/>
      <c r="Q51" s="17"/>
      <c r="R51" s="17"/>
    </row>
    <row r="52" spans="1:18" s="3" customFormat="1" ht="21" customHeight="1" x14ac:dyDescent="0.2">
      <c r="A52" s="15"/>
      <c r="B52" s="61"/>
      <c r="C52" s="62"/>
      <c r="E52" s="47"/>
      <c r="F52" s="62"/>
      <c r="G52" s="82"/>
      <c r="H52" s="82"/>
      <c r="I52" s="82"/>
      <c r="J52" s="82"/>
      <c r="K52" s="11"/>
      <c r="L52" s="11"/>
      <c r="M52" s="69"/>
      <c r="N52" s="69"/>
      <c r="O52" s="69"/>
      <c r="P52" s="69"/>
      <c r="Q52" s="69"/>
      <c r="R52" s="69"/>
    </row>
    <row r="53" spans="1:18" s="3" customFormat="1" ht="21" customHeight="1" thickBot="1" x14ac:dyDescent="0.25">
      <c r="A53" s="65" t="s">
        <v>28</v>
      </c>
      <c r="B53" s="67">
        <f>SUM(B45:B48)</f>
        <v>0</v>
      </c>
      <c r="C53" s="68">
        <f>SUM(C45:C52)</f>
        <v>0</v>
      </c>
      <c r="E53" s="66" t="s">
        <v>28</v>
      </c>
      <c r="F53" s="56">
        <f>F45+F46+F47+F48+F49+F50+F51+F52</f>
        <v>0</v>
      </c>
      <c r="G53" s="85"/>
      <c r="H53" s="85"/>
      <c r="I53" s="85"/>
      <c r="J53" s="85"/>
      <c r="K53" s="11"/>
      <c r="L53" s="11"/>
      <c r="M53" s="69"/>
      <c r="N53" s="69"/>
      <c r="O53" s="69"/>
      <c r="P53" s="69"/>
      <c r="Q53" s="69"/>
      <c r="R53" s="69"/>
    </row>
    <row r="54" spans="1:18" s="3" customFormat="1" x14ac:dyDescent="0.2">
      <c r="A54" s="14"/>
      <c r="B54" s="11"/>
      <c r="C54" s="11"/>
      <c r="L54" s="11"/>
      <c r="M54" s="11"/>
      <c r="N54" s="11"/>
      <c r="O54" s="11"/>
      <c r="P54" s="11"/>
      <c r="Q54" s="11"/>
      <c r="R54" s="11"/>
    </row>
    <row r="55" spans="1:18" x14ac:dyDescent="0.2">
      <c r="A55" s="13"/>
    </row>
    <row r="56" spans="1:18" x14ac:dyDescent="0.2">
      <c r="A56" s="13"/>
    </row>
    <row r="57" spans="1:18" x14ac:dyDescent="0.2">
      <c r="A57" s="13"/>
    </row>
    <row r="58" spans="1:18" x14ac:dyDescent="0.2">
      <c r="A58" s="13"/>
    </row>
    <row r="59" spans="1:18" x14ac:dyDescent="0.2">
      <c r="A59" s="13"/>
    </row>
    <row r="60" spans="1:18" x14ac:dyDescent="0.2">
      <c r="A60" s="13"/>
    </row>
    <row r="61" spans="1:18" x14ac:dyDescent="0.2">
      <c r="A61" s="13"/>
    </row>
    <row r="62" spans="1:18" x14ac:dyDescent="0.2">
      <c r="A62" s="13"/>
    </row>
    <row r="63" spans="1:18" x14ac:dyDescent="0.2">
      <c r="A63" s="13"/>
    </row>
    <row r="64" spans="1:18" x14ac:dyDescent="0.2">
      <c r="A64" s="13"/>
    </row>
  </sheetData>
  <autoFilter ref="A7:W40">
    <sortState ref="A8:W40">
      <sortCondition ref="C7:C40"/>
    </sortState>
  </autoFilter>
  <mergeCells count="8">
    <mergeCell ref="A2:R2"/>
    <mergeCell ref="A4:R4"/>
    <mergeCell ref="M44:O44"/>
    <mergeCell ref="M46:O46"/>
    <mergeCell ref="M48:O48"/>
    <mergeCell ref="I44:L44"/>
    <mergeCell ref="I46:L46"/>
    <mergeCell ref="I48:L4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sqref="A1:I1"/>
    </sheetView>
  </sheetViews>
  <sheetFormatPr baseColWidth="10" defaultRowHeight="15" x14ac:dyDescent="0.25"/>
  <sheetData>
    <row r="1" spans="1:9" ht="23.25" x14ac:dyDescent="0.25">
      <c r="A1" s="114" t="s">
        <v>11</v>
      </c>
      <c r="B1" s="114"/>
      <c r="C1" s="114"/>
      <c r="D1" s="114"/>
      <c r="E1" s="114"/>
      <c r="F1" s="114"/>
      <c r="G1" s="114"/>
      <c r="H1" s="114"/>
      <c r="I1" s="114"/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</vt:lpstr>
      <vt:lpstr>Feuil2</vt:lpstr>
      <vt:lpstr>AIRBNB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HORIOT BASTIEN</dc:creator>
  <cp:lastModifiedBy>BasT</cp:lastModifiedBy>
  <cp:lastPrinted>2022-01-28T12:55:51Z</cp:lastPrinted>
  <dcterms:created xsi:type="dcterms:W3CDTF">2022-01-28T09:14:42Z</dcterms:created>
  <dcterms:modified xsi:type="dcterms:W3CDTF">2022-03-22T21:37:52Z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2022-01-28T11:13:39Z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c546b0b6-36a5-435d-bdc5-de5cf6dffb74</vt:lpwstr>
  </property>
  <property fmtid="{D5CDD505-2E9C-101B-9397-08002B2CF9AE}" pid="8" name="MSIP_Label_1aaa69c8-0478-4e13-9e4c-38511e3b6774_ContentBits">
    <vt:lpwstr>0</vt:lpwstr>
  </property>
</Properties>
</file>