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champagne\Desktop\"/>
    </mc:Choice>
  </mc:AlternateContent>
  <bookViews>
    <workbookView xWindow="0" yWindow="0" windowWidth="28800" windowHeight="12588"/>
  </bookViews>
  <sheets>
    <sheet name="Compilation" sheetId="1" r:id="rId1"/>
    <sheet name="BD" sheetId="3" r:id="rId2"/>
    <sheet name="001" sheetId="2" r:id="rId3"/>
  </sheets>
  <externalReferences>
    <externalReference r:id="rId4"/>
    <externalReference r:id="rId5"/>
  </externalReferences>
  <definedNames>
    <definedName name="Année">[2]Compilation!$T$6</definedName>
    <definedName name="Jours_Fériés">Tabelau_Jours_fériés[Date]</definedName>
    <definedName name="Langue">Compilation!$T$7</definedName>
    <definedName name="_xlnm.Print_Area" localSheetId="2">'001'!$A$1:$L$27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A10" i="3"/>
  <c r="C10" i="3" s="1"/>
  <c r="A9" i="3"/>
  <c r="C9" i="3" s="1"/>
  <c r="C8" i="3"/>
  <c r="C7" i="3"/>
  <c r="A6" i="3"/>
  <c r="C6" i="3" s="1"/>
  <c r="C4" i="3"/>
  <c r="C5" i="3" s="1"/>
  <c r="C3" i="3"/>
  <c r="H2" i="1" l="1"/>
  <c r="A20" i="2" l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N8" i="1"/>
  <c r="G8" i="1"/>
  <c r="B8" i="1"/>
  <c r="E4" i="1"/>
  <c r="O2" i="1"/>
  <c r="I2" i="1"/>
  <c r="E1" i="1"/>
  <c r="I10" i="1" s="1"/>
  <c r="A26" i="2"/>
  <c r="L1" i="2"/>
  <c r="A24" i="2"/>
  <c r="A23" i="2"/>
  <c r="K20" i="2"/>
  <c r="A19" i="2"/>
  <c r="A12" i="2"/>
  <c r="Y10" i="2"/>
  <c r="A10" i="2"/>
  <c r="Y9" i="2"/>
  <c r="A9" i="2"/>
  <c r="Y8" i="2"/>
  <c r="Y7" i="2"/>
  <c r="I7" i="2"/>
  <c r="F7" i="2"/>
  <c r="C7" i="2"/>
  <c r="Y6" i="2"/>
  <c r="A6" i="2"/>
  <c r="Y5" i="2"/>
  <c r="I19" i="1" l="1"/>
  <c r="I51" i="1"/>
  <c r="I115" i="1"/>
  <c r="I12" i="1"/>
  <c r="I44" i="1"/>
  <c r="I107" i="1"/>
  <c r="I20" i="1"/>
  <c r="I59" i="1"/>
  <c r="I123" i="1"/>
  <c r="I27" i="1"/>
  <c r="I67" i="1"/>
  <c r="I131" i="1"/>
  <c r="I28" i="1"/>
  <c r="I75" i="1"/>
  <c r="I139" i="1"/>
  <c r="I35" i="1"/>
  <c r="I83" i="1"/>
  <c r="I147" i="1"/>
  <c r="I36" i="1"/>
  <c r="I91" i="1"/>
  <c r="I155" i="1"/>
  <c r="I11" i="1"/>
  <c r="I43" i="1"/>
  <c r="I99" i="1"/>
  <c r="I52" i="1"/>
  <c r="I60" i="1"/>
  <c r="I68" i="1"/>
  <c r="I76" i="1"/>
  <c r="I84" i="1"/>
  <c r="I92" i="1"/>
  <c r="I100" i="1"/>
  <c r="I108" i="1"/>
  <c r="I116" i="1"/>
  <c r="I124" i="1"/>
  <c r="I132" i="1"/>
  <c r="I140" i="1"/>
  <c r="I148" i="1"/>
  <c r="I156" i="1"/>
  <c r="I13" i="1"/>
  <c r="I21" i="1"/>
  <c r="I29" i="1"/>
  <c r="I37" i="1"/>
  <c r="I45" i="1"/>
  <c r="I53" i="1"/>
  <c r="I61" i="1"/>
  <c r="I69" i="1"/>
  <c r="I77" i="1"/>
  <c r="I85" i="1"/>
  <c r="I93" i="1"/>
  <c r="I101" i="1"/>
  <c r="I109" i="1"/>
  <c r="I117" i="1"/>
  <c r="I125" i="1"/>
  <c r="I133" i="1"/>
  <c r="I141" i="1"/>
  <c r="I149" i="1"/>
  <c r="I157" i="1"/>
  <c r="I14" i="1"/>
  <c r="I22" i="1"/>
  <c r="I30" i="1"/>
  <c r="I38" i="1"/>
  <c r="I46" i="1"/>
  <c r="I54" i="1"/>
  <c r="I62" i="1"/>
  <c r="I70" i="1"/>
  <c r="I78" i="1"/>
  <c r="I86" i="1"/>
  <c r="I94" i="1"/>
  <c r="I102" i="1"/>
  <c r="I110" i="1"/>
  <c r="I118" i="1"/>
  <c r="I126" i="1"/>
  <c r="I134" i="1"/>
  <c r="I142" i="1"/>
  <c r="I150" i="1"/>
  <c r="I158" i="1"/>
  <c r="I15" i="1"/>
  <c r="I23" i="1"/>
  <c r="I31" i="1"/>
  <c r="I39" i="1"/>
  <c r="I47" i="1"/>
  <c r="I55" i="1"/>
  <c r="I63" i="1"/>
  <c r="I71" i="1"/>
  <c r="I79" i="1"/>
  <c r="I87" i="1"/>
  <c r="I95" i="1"/>
  <c r="I103" i="1"/>
  <c r="I111" i="1"/>
  <c r="I119" i="1"/>
  <c r="I127" i="1"/>
  <c r="I135" i="1"/>
  <c r="I143" i="1"/>
  <c r="I151" i="1"/>
  <c r="I159" i="1"/>
  <c r="I16" i="1"/>
  <c r="I24" i="1"/>
  <c r="I32" i="1"/>
  <c r="I40" i="1"/>
  <c r="I48" i="1"/>
  <c r="I56" i="1"/>
  <c r="I64" i="1"/>
  <c r="I72" i="1"/>
  <c r="I80" i="1"/>
  <c r="I88" i="1"/>
  <c r="I96" i="1"/>
  <c r="I104" i="1"/>
  <c r="I112" i="1"/>
  <c r="I120" i="1"/>
  <c r="I128" i="1"/>
  <c r="I136" i="1"/>
  <c r="I144" i="1"/>
  <c r="I152" i="1"/>
  <c r="I17" i="1"/>
  <c r="I25" i="1"/>
  <c r="I33" i="1"/>
  <c r="I41" i="1"/>
  <c r="I49" i="1"/>
  <c r="I57" i="1"/>
  <c r="I65" i="1"/>
  <c r="I73" i="1"/>
  <c r="I81" i="1"/>
  <c r="I89" i="1"/>
  <c r="I97" i="1"/>
  <c r="I105" i="1"/>
  <c r="I113" i="1"/>
  <c r="I121" i="1"/>
  <c r="I129" i="1"/>
  <c r="I137" i="1"/>
  <c r="I145" i="1"/>
  <c r="I153" i="1"/>
  <c r="I18" i="1"/>
  <c r="I26" i="1"/>
  <c r="I34" i="1"/>
  <c r="I42" i="1"/>
  <c r="I50" i="1"/>
  <c r="I58" i="1"/>
  <c r="I66" i="1"/>
  <c r="I74" i="1"/>
  <c r="I82" i="1"/>
  <c r="I90" i="1"/>
  <c r="I98" i="1"/>
  <c r="I106" i="1"/>
  <c r="I114" i="1"/>
  <c r="I122" i="1"/>
  <c r="I130" i="1"/>
  <c r="I138" i="1"/>
  <c r="I146" i="1"/>
  <c r="I154" i="1"/>
</calcChain>
</file>

<file path=xl/sharedStrings.xml><?xml version="1.0" encoding="utf-8"?>
<sst xmlns="http://schemas.openxmlformats.org/spreadsheetml/2006/main" count="27" uniqueCount="25">
  <si>
    <t>Fichier</t>
  </si>
  <si>
    <t>Client</t>
  </si>
  <si>
    <t>dfh</t>
  </si>
  <si>
    <t>Description</t>
  </si>
  <si>
    <t>adfhadf</t>
  </si>
  <si>
    <t>Question</t>
  </si>
  <si>
    <t>atrjusfgjm</t>
  </si>
  <si>
    <t>Date:</t>
  </si>
  <si>
    <t>#RFI</t>
  </si>
  <si>
    <t>LOG RFI</t>
  </si>
  <si>
    <t>Date</t>
  </si>
  <si>
    <t>Nom Contact</t>
  </si>
  <si>
    <t>adresse mail</t>
  </si>
  <si>
    <t># RFI</t>
  </si>
  <si>
    <t>Anglais</t>
  </si>
  <si>
    <t>Jour férié</t>
  </si>
  <si>
    <t>Jour de L'an</t>
  </si>
  <si>
    <t>Pâques</t>
  </si>
  <si>
    <t>Lundi de Pâques</t>
  </si>
  <si>
    <t>Journée nationale des Patriotes</t>
  </si>
  <si>
    <t>Fête nationale du Québec</t>
  </si>
  <si>
    <t>Fête du Canada</t>
  </si>
  <si>
    <t>Fête du travail</t>
  </si>
  <si>
    <t>Fête de l’Action de grâce</t>
  </si>
  <si>
    <t>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</si>
</sst>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dd\ mmmm\ yyyy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Relaway"/>
    </font>
    <font>
      <sz val="11"/>
      <color theme="0" tint="-0.499984740745262"/>
      <name val="Calibri"/>
      <family val="2"/>
      <scheme val="minor"/>
    </font>
    <font>
      <b/>
      <sz val="11"/>
      <name val="Montsserat"/>
    </font>
    <font>
      <sz val="11"/>
      <color theme="1" tint="0.499984740745262"/>
      <name val="Montsserat"/>
    </font>
    <font>
      <sz val="11"/>
      <name val="Montsserat"/>
    </font>
    <font>
      <sz val="11"/>
      <color theme="1"/>
      <name val="Montsserat"/>
    </font>
    <font>
      <b/>
      <sz val="11"/>
      <color rgb="FFFF0000"/>
      <name val="Montsserat"/>
    </font>
    <font>
      <sz val="8"/>
      <color theme="1" tint="0.499984740745262"/>
      <name val="Montsserat"/>
    </font>
    <font>
      <b/>
      <sz val="14"/>
      <color rgb="FFFF0000"/>
      <name val="Montsserat"/>
    </font>
    <font>
      <b/>
      <sz val="14"/>
      <color theme="0"/>
      <name val="Montserrat"/>
    </font>
    <font>
      <sz val="11"/>
      <color theme="1"/>
      <name val="Montserrat"/>
    </font>
    <font>
      <b/>
      <sz val="16"/>
      <color theme="5"/>
      <name val="Montserrat"/>
    </font>
    <font>
      <b/>
      <sz val="11"/>
      <color theme="5"/>
      <name val="Montserrat"/>
    </font>
    <font>
      <sz val="11"/>
      <color theme="1"/>
      <name val="Calibri"/>
      <family val="2"/>
    </font>
    <font>
      <sz val="16"/>
      <color theme="1"/>
      <name val="Montserrat Black"/>
    </font>
    <font>
      <sz val="11"/>
      <color rgb="FFFFFF00"/>
      <name val="Calibri"/>
      <family val="2"/>
      <scheme val="minor"/>
    </font>
    <font>
      <sz val="7"/>
      <color theme="1" tint="0.499984740745262"/>
      <name val="Calibri"/>
      <family val="2"/>
    </font>
    <font>
      <sz val="7"/>
      <color theme="0"/>
      <name val="Calibri"/>
      <family val="2"/>
    </font>
    <font>
      <sz val="11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</font>
    <font>
      <sz val="8"/>
      <color theme="1" tint="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name val="Calibri"/>
      <family val="2"/>
    </font>
    <font>
      <sz val="12"/>
      <color theme="5"/>
      <name val="Arial Black"/>
      <family val="2"/>
    </font>
    <font>
      <b/>
      <sz val="18"/>
      <name val="Calibri"/>
      <family val="2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0000"/>
      <name val="Montsserat"/>
    </font>
    <font>
      <sz val="11"/>
      <color rgb="FF000000"/>
      <name val="Calibri"/>
      <family val="2"/>
    </font>
    <font>
      <sz val="10"/>
      <color theme="1"/>
      <name val="Courier New"/>
      <family val="3"/>
    </font>
    <font>
      <sz val="12"/>
      <color theme="0"/>
      <name val="Courier New"/>
      <family val="3"/>
    </font>
    <font>
      <sz val="11"/>
      <color theme="1"/>
      <name val="Courier New"/>
      <family val="3"/>
    </font>
    <font>
      <sz val="11"/>
      <color rgb="FF171717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 style="thick">
        <color auto="1"/>
      </left>
      <right/>
      <top style="thin">
        <color theme="6" tint="0.39997558519241921"/>
      </top>
      <bottom/>
      <diagonal/>
    </border>
    <border>
      <left style="medium">
        <color auto="1"/>
      </left>
      <right/>
      <top style="thin">
        <color theme="6" tint="0.39997558519241921"/>
      </top>
      <bottom/>
      <diagonal/>
    </border>
    <border>
      <left/>
      <right style="thick">
        <color auto="1"/>
      </right>
      <top style="thin">
        <color theme="6" tint="0.3999755851924192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ck">
        <color auto="1"/>
      </bottom>
      <diagonal/>
    </border>
    <border>
      <left/>
      <right/>
      <top style="thin">
        <color theme="6" tint="0.39997558519241921"/>
      </top>
      <bottom style="thick">
        <color auto="1"/>
      </bottom>
      <diagonal/>
    </border>
    <border>
      <left style="thick">
        <color auto="1"/>
      </left>
      <right/>
      <top style="thin">
        <color theme="6" tint="0.39997558519241921"/>
      </top>
      <bottom style="thick">
        <color auto="1"/>
      </bottom>
      <diagonal/>
    </border>
    <border>
      <left style="medium">
        <color auto="1"/>
      </left>
      <right/>
      <top style="thin">
        <color theme="6" tint="0.39997558519241921"/>
      </top>
      <bottom style="thick">
        <color auto="1"/>
      </bottom>
      <diagonal/>
    </border>
    <border>
      <left/>
      <right style="thick">
        <color auto="1"/>
      </right>
      <top style="thin">
        <color theme="6" tint="0.39997558519241921"/>
      </top>
      <bottom style="thick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9" fillId="0" borderId="0" applyNumberFormat="0" applyFill="0" applyBorder="0" applyAlignment="0" applyProtection="0"/>
  </cellStyleXfs>
  <cellXfs count="168">
    <xf numFmtId="0" fontId="0" fillId="0" borderId="0" xfId="0"/>
    <xf numFmtId="0" fontId="0" fillId="0" borderId="0" xfId="0" applyProtection="1"/>
    <xf numFmtId="0" fontId="0" fillId="3" borderId="0" xfId="0" applyFill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3" borderId="1" xfId="0" applyNumberFormat="1" applyFont="1" applyFill="1" applyBorder="1" applyAlignment="1" applyProtection="1">
      <alignment horizontal="left" vertical="center"/>
    </xf>
    <xf numFmtId="0" fontId="5" fillId="3" borderId="0" xfId="0" applyNumberFormat="1" applyFont="1" applyFill="1" applyAlignment="1" applyProtection="1">
      <alignment horizontal="left" vertical="center"/>
    </xf>
    <xf numFmtId="0" fontId="7" fillId="3" borderId="0" xfId="0" applyNumberFormat="1" applyFont="1" applyFill="1" applyBorder="1" applyAlignment="1" applyProtection="1">
      <alignment horizontal="left"/>
    </xf>
    <xf numFmtId="0" fontId="8" fillId="3" borderId="0" xfId="0" applyNumberFormat="1" applyFont="1" applyFill="1" applyBorder="1" applyAlignment="1" applyProtection="1"/>
    <xf numFmtId="0" fontId="3" fillId="0" borderId="0" xfId="0" applyFont="1" applyAlignment="1" applyProtection="1">
      <alignment horizontal="right"/>
    </xf>
    <xf numFmtId="0" fontId="9" fillId="3" borderId="0" xfId="0" applyNumberFormat="1" applyFont="1" applyFill="1" applyBorder="1" applyAlignment="1" applyProtection="1">
      <alignment vertical="top"/>
    </xf>
    <xf numFmtId="0" fontId="5" fillId="3" borderId="0" xfId="0" applyFont="1" applyFill="1" applyAlignment="1" applyProtection="1">
      <alignment vertical="top"/>
    </xf>
    <xf numFmtId="0" fontId="9" fillId="3" borderId="0" xfId="0" applyNumberFormat="1" applyFont="1" applyFill="1" applyBorder="1" applyAlignment="1" applyProtection="1">
      <alignment horizontal="left" vertical="center"/>
    </xf>
    <xf numFmtId="0" fontId="5" fillId="3" borderId="0" xfId="0" applyNumberFormat="1" applyFont="1" applyFill="1" applyAlignment="1" applyProtection="1">
      <alignment horizontal="left"/>
    </xf>
    <xf numFmtId="0" fontId="9" fillId="3" borderId="0" xfId="0" applyNumberFormat="1" applyFont="1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left"/>
    </xf>
    <xf numFmtId="1" fontId="3" fillId="0" borderId="0" xfId="0" applyNumberFormat="1" applyFont="1" applyAlignment="1" applyProtection="1">
      <alignment horizontal="right"/>
    </xf>
    <xf numFmtId="1" fontId="10" fillId="3" borderId="0" xfId="0" applyNumberFormat="1" applyFont="1" applyFill="1" applyBorder="1" applyAlignment="1" applyProtection="1">
      <alignment horizontal="center" vertical="center" shrinkToFit="1"/>
      <protection locked="0"/>
    </xf>
    <xf numFmtId="0" fontId="8" fillId="3" borderId="0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vertical="top" wrapText="1"/>
    </xf>
    <xf numFmtId="0" fontId="12" fillId="3" borderId="0" xfId="0" applyNumberFormat="1" applyFont="1" applyFill="1" applyBorder="1" applyAlignment="1" applyProtection="1">
      <alignment horizontal="left"/>
    </xf>
    <xf numFmtId="0" fontId="12" fillId="3" borderId="0" xfId="0" applyNumberFormat="1" applyFont="1" applyFill="1" applyBorder="1" applyAlignment="1" applyProtection="1"/>
    <xf numFmtId="0" fontId="0" fillId="0" borderId="0" xfId="0" applyAlignment="1" applyProtection="1"/>
    <xf numFmtId="0" fontId="12" fillId="0" borderId="0" xfId="0" applyNumberFormat="1" applyFont="1" applyFill="1" applyBorder="1" applyAlignment="1" applyProtection="1">
      <alignment horizontal="left"/>
    </xf>
    <xf numFmtId="0" fontId="12" fillId="3" borderId="0" xfId="0" applyNumberFormat="1" applyFont="1" applyFill="1" applyProtection="1"/>
    <xf numFmtId="0" fontId="12" fillId="3" borderId="0" xfId="0" applyNumberFormat="1" applyFont="1" applyFill="1" applyBorder="1" applyAlignment="1" applyProtection="1">
      <alignment horizontal="center"/>
    </xf>
    <xf numFmtId="0" fontId="12" fillId="3" borderId="0" xfId="0" applyNumberFormat="1" applyFont="1" applyFill="1" applyBorder="1" applyAlignment="1" applyProtection="1">
      <alignment horizontal="right"/>
    </xf>
    <xf numFmtId="0" fontId="14" fillId="3" borderId="0" xfId="0" applyNumberFormat="1" applyFont="1" applyFill="1" applyBorder="1" applyAlignment="1" applyProtection="1">
      <alignment horizontal="right"/>
    </xf>
    <xf numFmtId="0" fontId="14" fillId="3" borderId="0" xfId="0" applyNumberFormat="1" applyFont="1" applyFill="1" applyBorder="1" applyAlignment="1" applyProtection="1"/>
    <xf numFmtId="0" fontId="12" fillId="0" borderId="0" xfId="0" applyNumberFormat="1" applyFont="1" applyFill="1" applyBorder="1" applyAlignment="1" applyProtection="1">
      <alignment horizontal="center"/>
    </xf>
    <xf numFmtId="0" fontId="12" fillId="0" borderId="0" xfId="0" applyNumberFormat="1" applyFont="1" applyFill="1" applyBorder="1" applyAlignment="1" applyProtection="1"/>
    <xf numFmtId="0" fontId="12" fillId="0" borderId="0" xfId="0" applyNumberFormat="1" applyFont="1" applyFill="1" applyBorder="1" applyAlignment="1" applyProtection="1">
      <alignment horizontal="right"/>
    </xf>
    <xf numFmtId="0" fontId="0" fillId="3" borderId="0" xfId="0" applyFill="1" applyAlignment="1" applyProtection="1">
      <alignment horizontal="center"/>
    </xf>
    <xf numFmtId="14" fontId="15" fillId="3" borderId="1" xfId="0" applyNumberFormat="1" applyFont="1" applyFill="1" applyBorder="1" applyAlignment="1" applyProtection="1"/>
    <xf numFmtId="14" fontId="15" fillId="3" borderId="0" xfId="0" applyNumberFormat="1" applyFont="1" applyFill="1" applyBorder="1" applyAlignment="1" applyProtection="1">
      <alignment horizontal="left"/>
    </xf>
    <xf numFmtId="0" fontId="15" fillId="3" borderId="0" xfId="0" applyNumberFormat="1" applyFont="1" applyFill="1" applyBorder="1" applyAlignment="1" applyProtection="1"/>
    <xf numFmtId="14" fontId="0" fillId="3" borderId="0" xfId="0" applyNumberFormat="1" applyFill="1" applyAlignment="1" applyProtection="1"/>
    <xf numFmtId="14" fontId="0" fillId="3" borderId="0" xfId="0" applyNumberFormat="1" applyFill="1" applyAlignment="1" applyProtection="1">
      <alignment horizontal="left"/>
      <protection locked="0"/>
    </xf>
    <xf numFmtId="164" fontId="17" fillId="0" borderId="0" xfId="0" applyNumberFormat="1" applyFont="1" applyProtection="1"/>
    <xf numFmtId="0" fontId="18" fillId="3" borderId="0" xfId="0" applyNumberFormat="1" applyFont="1" applyFill="1" applyAlignment="1" applyProtection="1">
      <alignment horizontal="left" vertical="top"/>
    </xf>
    <xf numFmtId="14" fontId="18" fillId="3" borderId="0" xfId="0" applyNumberFormat="1" applyFont="1" applyFill="1" applyAlignment="1" applyProtection="1">
      <alignment vertical="top"/>
    </xf>
    <xf numFmtId="0" fontId="20" fillId="3" borderId="0" xfId="0" applyNumberFormat="1" applyFont="1" applyFill="1" applyAlignment="1" applyProtection="1">
      <alignment vertical="top"/>
    </xf>
    <xf numFmtId="14" fontId="20" fillId="3" borderId="0" xfId="0" applyNumberFormat="1" applyFont="1" applyFill="1" applyAlignment="1" applyProtection="1">
      <alignment vertical="top"/>
    </xf>
    <xf numFmtId="14" fontId="21" fillId="3" borderId="2" xfId="0" applyNumberFormat="1" applyFont="1" applyFill="1" applyBorder="1" applyAlignment="1" applyProtection="1">
      <alignment horizontal="left" vertical="top"/>
    </xf>
    <xf numFmtId="0" fontId="15" fillId="3" borderId="1" xfId="0" applyNumberFormat="1" applyFont="1" applyFill="1" applyBorder="1" applyAlignment="1" applyProtection="1">
      <alignment horizontal="left"/>
      <protection locked="0"/>
    </xf>
    <xf numFmtId="0" fontId="0" fillId="3" borderId="1" xfId="0" applyNumberFormat="1" applyFill="1" applyBorder="1" applyAlignment="1" applyProtection="1">
      <protection locked="0"/>
    </xf>
    <xf numFmtId="0" fontId="21" fillId="3" borderId="2" xfId="0" applyNumberFormat="1" applyFont="1" applyFill="1" applyBorder="1" applyAlignment="1" applyProtection="1">
      <alignment horizontal="left" vertical="top"/>
    </xf>
    <xf numFmtId="0" fontId="20" fillId="3" borderId="2" xfId="0" applyNumberFormat="1" applyFont="1" applyFill="1" applyBorder="1" applyAlignment="1" applyProtection="1">
      <alignment horizontal="left" vertical="top"/>
    </xf>
    <xf numFmtId="0" fontId="21" fillId="3" borderId="9" xfId="0" applyNumberFormat="1" applyFont="1" applyFill="1" applyBorder="1" applyAlignment="1" applyProtection="1">
      <alignment horizontal="left" vertical="top"/>
    </xf>
    <xf numFmtId="0" fontId="22" fillId="3" borderId="9" xfId="0" applyNumberFormat="1" applyFont="1" applyFill="1" applyBorder="1" applyAlignment="1" applyProtection="1">
      <alignment horizontal="left" vertical="top"/>
    </xf>
    <xf numFmtId="0" fontId="22" fillId="3" borderId="2" xfId="0" applyNumberFormat="1" applyFont="1" applyFill="1" applyBorder="1" applyAlignment="1" applyProtection="1">
      <alignment horizontal="left" vertical="top"/>
    </xf>
    <xf numFmtId="0" fontId="16" fillId="3" borderId="0" xfId="0" applyFont="1" applyFill="1" applyAlignment="1" applyProtection="1">
      <alignment vertical="center"/>
    </xf>
    <xf numFmtId="0" fontId="23" fillId="0" borderId="0" xfId="0" applyFont="1" applyProtection="1">
      <protection locked="0"/>
    </xf>
    <xf numFmtId="164" fontId="0" fillId="3" borderId="0" xfId="0" applyNumberFormat="1" applyFill="1" applyProtection="1"/>
    <xf numFmtId="0" fontId="24" fillId="3" borderId="10" xfId="0" applyFont="1" applyFill="1" applyBorder="1" applyAlignment="1" applyProtection="1">
      <alignment horizontal="center" vertical="center"/>
    </xf>
    <xf numFmtId="0" fontId="25" fillId="3" borderId="0" xfId="0" applyFont="1" applyFill="1" applyAlignment="1" applyProtection="1">
      <alignment horizontal="right" vertical="center"/>
      <protection locked="0"/>
    </xf>
    <xf numFmtId="164" fontId="27" fillId="4" borderId="14" xfId="0" applyNumberFormat="1" applyFont="1" applyFill="1" applyBorder="1" applyAlignment="1" applyProtection="1">
      <alignment horizontal="center" vertical="center" wrapText="1"/>
    </xf>
    <xf numFmtId="14" fontId="27" fillId="4" borderId="15" xfId="0" applyNumberFormat="1" applyFont="1" applyFill="1" applyBorder="1" applyAlignment="1" applyProtection="1">
      <alignment horizontal="center" vertical="center" wrapText="1"/>
    </xf>
    <xf numFmtId="0" fontId="27" fillId="4" borderId="15" xfId="0" applyFont="1" applyFill="1" applyBorder="1" applyAlignment="1" applyProtection="1">
      <alignment horizontal="left" vertical="center" wrapText="1"/>
    </xf>
    <xf numFmtId="0" fontId="27" fillId="4" borderId="15" xfId="0" applyFont="1" applyFill="1" applyBorder="1" applyAlignment="1" applyProtection="1">
      <alignment horizontal="center" vertical="center" wrapText="1"/>
    </xf>
    <xf numFmtId="0" fontId="27" fillId="4" borderId="16" xfId="0" applyFont="1" applyFill="1" applyBorder="1" applyAlignment="1" applyProtection="1">
      <alignment horizontal="left" vertical="center" wrapText="1"/>
    </xf>
    <xf numFmtId="0" fontId="28" fillId="4" borderId="15" xfId="0" applyFont="1" applyFill="1" applyBorder="1" applyAlignment="1" applyProtection="1">
      <alignment horizontal="center" vertical="center" wrapText="1"/>
    </xf>
    <xf numFmtId="0" fontId="27" fillId="4" borderId="16" xfId="0" applyFont="1" applyFill="1" applyBorder="1" applyAlignment="1" applyProtection="1">
      <alignment horizontal="center" vertical="center" wrapText="1"/>
    </xf>
    <xf numFmtId="0" fontId="15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14" fontId="0" fillId="2" borderId="18" xfId="1" applyNumberFormat="1" applyFont="1" applyFill="1" applyBorder="1"/>
    <xf numFmtId="0" fontId="0" fillId="2" borderId="19" xfId="1" applyNumberFormat="1" applyFont="1" applyFill="1" applyBorder="1"/>
    <xf numFmtId="0" fontId="0" fillId="2" borderId="19" xfId="1" applyFont="1" applyFill="1" applyBorder="1" applyAlignment="1">
      <alignment horizontal="left"/>
    </xf>
    <xf numFmtId="1" fontId="0" fillId="2" borderId="20" xfId="1" applyNumberFormat="1" applyFont="1" applyFill="1" applyBorder="1" applyAlignment="1">
      <alignment horizontal="center"/>
    </xf>
    <xf numFmtId="14" fontId="0" fillId="2" borderId="19" xfId="1" applyNumberFormat="1" applyFont="1" applyFill="1" applyBorder="1"/>
    <xf numFmtId="0" fontId="0" fillId="2" borderId="19" xfId="1" applyFont="1" applyFill="1" applyBorder="1"/>
    <xf numFmtId="14" fontId="0" fillId="2" borderId="21" xfId="1" applyNumberFormat="1" applyFont="1" applyFill="1" applyBorder="1"/>
    <xf numFmtId="0" fontId="0" fillId="2" borderId="22" xfId="1" applyFont="1" applyFill="1" applyBorder="1"/>
    <xf numFmtId="14" fontId="0" fillId="0" borderId="18" xfId="0" applyNumberFormat="1" applyFont="1" applyBorder="1"/>
    <xf numFmtId="0" fontId="0" fillId="0" borderId="19" xfId="0" applyNumberFormat="1" applyFont="1" applyBorder="1" applyAlignment="1">
      <alignment horizontal="left"/>
    </xf>
    <xf numFmtId="0" fontId="0" fillId="0" borderId="19" xfId="0" applyFont="1" applyBorder="1" applyAlignment="1">
      <alignment horizontal="left"/>
    </xf>
    <xf numFmtId="1" fontId="0" fillId="0" borderId="20" xfId="0" applyNumberFormat="1" applyFont="1" applyBorder="1" applyAlignment="1">
      <alignment horizontal="center" vertical="center"/>
    </xf>
    <xf numFmtId="14" fontId="0" fillId="0" borderId="19" xfId="0" applyNumberFormat="1" applyFont="1" applyBorder="1"/>
    <xf numFmtId="0" fontId="0" fillId="0" borderId="19" xfId="0" applyFont="1" applyBorder="1"/>
    <xf numFmtId="14" fontId="0" fillId="0" borderId="21" xfId="0" applyNumberFormat="1" applyFont="1" applyBorder="1"/>
    <xf numFmtId="0" fontId="0" fillId="0" borderId="22" xfId="0" applyFont="1" applyBorder="1"/>
    <xf numFmtId="0" fontId="0" fillId="2" borderId="19" xfId="1" applyNumberFormat="1" applyFont="1" applyFill="1" applyBorder="1" applyAlignment="1">
      <alignment horizontal="left"/>
    </xf>
    <xf numFmtId="1" fontId="0" fillId="2" borderId="19" xfId="1" applyNumberFormat="1" applyFont="1" applyFill="1" applyBorder="1" applyAlignment="1">
      <alignment horizontal="center" vertical="center"/>
    </xf>
    <xf numFmtId="1" fontId="0" fillId="2" borderId="20" xfId="1" applyNumberFormat="1" applyFont="1" applyFill="1" applyBorder="1" applyAlignment="1">
      <alignment horizontal="center" vertical="center"/>
    </xf>
    <xf numFmtId="1" fontId="0" fillId="0" borderId="19" xfId="0" applyNumberFormat="1" applyFont="1" applyBorder="1" applyAlignment="1">
      <alignment horizontal="center"/>
    </xf>
    <xf numFmtId="1" fontId="0" fillId="0" borderId="20" xfId="0" applyNumberFormat="1" applyFont="1" applyBorder="1" applyAlignment="1">
      <alignment horizontal="center"/>
    </xf>
    <xf numFmtId="1" fontId="0" fillId="2" borderId="19" xfId="1" applyNumberFormat="1" applyFont="1" applyFill="1" applyBorder="1" applyAlignment="1">
      <alignment horizontal="center"/>
    </xf>
    <xf numFmtId="0" fontId="0" fillId="2" borderId="19" xfId="1" applyFont="1" applyFill="1" applyBorder="1" applyAlignment="1">
      <alignment horizontal="center"/>
    </xf>
    <xf numFmtId="0" fontId="0" fillId="2" borderId="20" xfId="1" applyFont="1" applyFill="1" applyBorder="1" applyAlignment="1">
      <alignment horizontal="center"/>
    </xf>
    <xf numFmtId="164" fontId="30" fillId="0" borderId="17" xfId="2" applyNumberFormat="1" applyFont="1" applyFill="1" applyBorder="1" applyProtection="1"/>
    <xf numFmtId="0" fontId="0" fillId="0" borderId="19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164" fontId="30" fillId="2" borderId="17" xfId="2" applyNumberFormat="1" applyFont="1" applyFill="1" applyBorder="1" applyProtection="1"/>
    <xf numFmtId="164" fontId="30" fillId="2" borderId="17" xfId="1" applyNumberFormat="1" applyFont="1" applyBorder="1" applyProtection="1"/>
    <xf numFmtId="164" fontId="0" fillId="0" borderId="17" xfId="0" applyNumberFormat="1" applyBorder="1" applyProtection="1"/>
    <xf numFmtId="164" fontId="1" fillId="2" borderId="17" xfId="1" applyNumberFormat="1" applyBorder="1" applyProtection="1"/>
    <xf numFmtId="164" fontId="0" fillId="0" borderId="23" xfId="0" applyNumberFormat="1" applyBorder="1" applyProtection="1"/>
    <xf numFmtId="164" fontId="0" fillId="0" borderId="0" xfId="0" applyNumberFormat="1" applyProtection="1"/>
    <xf numFmtId="0" fontId="0" fillId="2" borderId="25" xfId="1" applyFont="1" applyFill="1" applyBorder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15" fillId="3" borderId="1" xfId="0" applyNumberFormat="1" applyFont="1" applyFill="1" applyBorder="1" applyAlignment="1" applyProtection="1">
      <protection locked="0"/>
    </xf>
    <xf numFmtId="0" fontId="15" fillId="3" borderId="7" xfId="0" applyNumberFormat="1" applyFont="1" applyFill="1" applyBorder="1" applyAlignment="1" applyProtection="1">
      <protection locked="0"/>
    </xf>
    <xf numFmtId="0" fontId="15" fillId="3" borderId="8" xfId="0" applyNumberFormat="1" applyFont="1" applyFill="1" applyBorder="1" applyAlignment="1" applyProtection="1">
      <protection locked="0"/>
    </xf>
    <xf numFmtId="0" fontId="0" fillId="3" borderId="8" xfId="0" applyNumberFormat="1" applyFill="1" applyBorder="1" applyAlignment="1" applyProtection="1">
      <protection locked="0"/>
    </xf>
    <xf numFmtId="0" fontId="0" fillId="3" borderId="0" xfId="0" applyNumberFormat="1" applyFill="1" applyAlignment="1" applyProtection="1">
      <alignment horizontal="center"/>
      <protection locked="0"/>
    </xf>
    <xf numFmtId="164" fontId="1" fillId="2" borderId="17" xfId="1" applyNumberFormat="1" applyBorder="1"/>
    <xf numFmtId="164" fontId="0" fillId="0" borderId="17" xfId="0" applyNumberFormat="1" applyBorder="1"/>
    <xf numFmtId="164" fontId="0" fillId="3" borderId="0" xfId="0" applyNumberFormat="1" applyFill="1" applyAlignment="1" applyProtection="1">
      <alignment horizontal="center"/>
    </xf>
    <xf numFmtId="164" fontId="26" fillId="0" borderId="11" xfId="0" applyNumberFormat="1" applyFont="1" applyFill="1" applyBorder="1" applyAlignment="1" applyProtection="1"/>
    <xf numFmtId="14" fontId="0" fillId="0" borderId="24" xfId="0" applyNumberFormat="1" applyFont="1" applyBorder="1"/>
    <xf numFmtId="0" fontId="0" fillId="0" borderId="25" xfId="0" applyFont="1" applyBorder="1" applyAlignment="1">
      <alignment horizontal="left"/>
    </xf>
    <xf numFmtId="0" fontId="0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14" fontId="0" fillId="0" borderId="25" xfId="0" applyNumberFormat="1" applyFont="1" applyBorder="1"/>
    <xf numFmtId="0" fontId="0" fillId="0" borderId="25" xfId="0" applyFont="1" applyBorder="1"/>
    <xf numFmtId="14" fontId="0" fillId="0" borderId="27" xfId="0" applyNumberFormat="1" applyFont="1" applyBorder="1"/>
    <xf numFmtId="0" fontId="0" fillId="0" borderId="28" xfId="0" applyFont="1" applyBorder="1"/>
    <xf numFmtId="0" fontId="0" fillId="3" borderId="0" xfId="0" applyFill="1" applyAlignment="1" applyProtection="1">
      <alignment horizontal="left"/>
    </xf>
    <xf numFmtId="14" fontId="26" fillId="0" borderId="11" xfId="0" applyNumberFormat="1" applyFont="1" applyFill="1" applyBorder="1" applyAlignment="1" applyProtection="1">
      <alignment horizontal="center"/>
    </xf>
    <xf numFmtId="14" fontId="26" fillId="0" borderId="12" xfId="0" applyNumberFormat="1" applyFont="1" applyFill="1" applyBorder="1" applyAlignment="1" applyProtection="1">
      <alignment horizontal="center"/>
    </xf>
    <xf numFmtId="14" fontId="26" fillId="0" borderId="13" xfId="0" applyNumberFormat="1" applyFont="1" applyFill="1" applyBorder="1" applyAlignment="1" applyProtection="1">
      <alignment horizontal="center"/>
    </xf>
    <xf numFmtId="0" fontId="16" fillId="3" borderId="0" xfId="0" applyFont="1" applyFill="1" applyAlignment="1" applyProtection="1">
      <alignment horizontal="center" vertical="center"/>
    </xf>
    <xf numFmtId="0" fontId="19" fillId="3" borderId="2" xfId="0" applyNumberFormat="1" applyFont="1" applyFill="1" applyBorder="1" applyAlignment="1" applyProtection="1">
      <alignment horizontal="left" vertical="top"/>
    </xf>
    <xf numFmtId="0" fontId="26" fillId="0" borderId="12" xfId="0" applyFont="1" applyFill="1" applyBorder="1" applyAlignment="1" applyProtection="1">
      <alignment horizontal="center"/>
    </xf>
    <xf numFmtId="0" fontId="26" fillId="0" borderId="11" xfId="0" applyFont="1" applyFill="1" applyBorder="1" applyAlignment="1" applyProtection="1">
      <alignment horizontal="center"/>
    </xf>
    <xf numFmtId="0" fontId="26" fillId="0" borderId="13" xfId="0" applyFont="1" applyFill="1" applyBorder="1" applyAlignment="1" applyProtection="1">
      <alignment horizontal="center"/>
    </xf>
    <xf numFmtId="164" fontId="13" fillId="3" borderId="0" xfId="0" applyNumberFormat="1" applyFont="1" applyFill="1" applyAlignment="1" applyProtection="1">
      <alignment horizontal="center" textRotation="90"/>
    </xf>
    <xf numFmtId="164" fontId="13" fillId="3" borderId="0" xfId="0" applyNumberFormat="1" applyFont="1" applyFill="1" applyAlignment="1" applyProtection="1">
      <alignment horizontal="center" vertical="top" textRotation="90"/>
    </xf>
    <xf numFmtId="0" fontId="11" fillId="4" borderId="6" xfId="0" applyNumberFormat="1" applyFont="1" applyFill="1" applyBorder="1" applyAlignment="1" applyProtection="1">
      <alignment horizontal="left"/>
    </xf>
    <xf numFmtId="0" fontId="11" fillId="4" borderId="0" xfId="0" applyNumberFormat="1" applyFont="1" applyFill="1" applyBorder="1" applyAlignment="1" applyProtection="1">
      <alignment horizontal="left"/>
    </xf>
    <xf numFmtId="0" fontId="12" fillId="0" borderId="3" xfId="0" applyNumberFormat="1" applyFont="1" applyFill="1" applyBorder="1" applyAlignment="1" applyProtection="1">
      <alignment horizontal="left" vertical="top" wrapText="1"/>
    </xf>
    <xf numFmtId="0" fontId="12" fillId="0" borderId="4" xfId="0" applyNumberFormat="1" applyFont="1" applyFill="1" applyBorder="1" applyAlignment="1" applyProtection="1">
      <alignment horizontal="left" vertical="top" wrapText="1"/>
    </xf>
    <xf numFmtId="0" fontId="12" fillId="0" borderId="5" xfId="0" applyNumberFormat="1" applyFont="1" applyFill="1" applyBorder="1" applyAlignment="1" applyProtection="1">
      <alignment horizontal="left" vertical="top" wrapText="1"/>
    </xf>
    <xf numFmtId="0" fontId="12" fillId="3" borderId="1" xfId="0" applyNumberFormat="1" applyFont="1" applyFill="1" applyBorder="1" applyAlignment="1" applyProtection="1">
      <alignment horizontal="left"/>
    </xf>
    <xf numFmtId="165" fontId="12" fillId="3" borderId="1" xfId="0" applyNumberFormat="1" applyFont="1" applyFill="1" applyBorder="1" applyAlignment="1" applyProtection="1">
      <alignment horizontal="left"/>
    </xf>
    <xf numFmtId="0" fontId="31" fillId="3" borderId="0" xfId="0" applyNumberFormat="1" applyFont="1" applyFill="1" applyBorder="1" applyAlignment="1" applyProtection="1">
      <alignment horizontal="right" vertical="center" readingOrder="1"/>
    </xf>
    <xf numFmtId="0" fontId="11" fillId="4" borderId="3" xfId="0" applyNumberFormat="1" applyFont="1" applyFill="1" applyBorder="1" applyAlignment="1" applyProtection="1">
      <alignment horizontal="left"/>
    </xf>
    <xf numFmtId="0" fontId="11" fillId="4" borderId="4" xfId="0" applyNumberFormat="1" applyFont="1" applyFill="1" applyBorder="1" applyAlignment="1" applyProtection="1">
      <alignment horizontal="left"/>
    </xf>
    <xf numFmtId="0" fontId="11" fillId="4" borderId="5" xfId="0" applyNumberFormat="1" applyFont="1" applyFill="1" applyBorder="1" applyAlignment="1" applyProtection="1">
      <alignment horizontal="left"/>
    </xf>
    <xf numFmtId="0" fontId="12" fillId="0" borderId="3" xfId="0" applyNumberFormat="1" applyFont="1" applyFill="1" applyBorder="1" applyAlignment="1" applyProtection="1">
      <alignment horizontal="left" vertical="top" wrapText="1"/>
      <protection locked="0"/>
    </xf>
    <xf numFmtId="0" fontId="12" fillId="0" borderId="4" xfId="0" applyNumberFormat="1" applyFont="1" applyFill="1" applyBorder="1" applyAlignment="1" applyProtection="1">
      <alignment horizontal="left" vertical="top" wrapText="1"/>
      <protection locked="0"/>
    </xf>
    <xf numFmtId="0" fontId="12" fillId="0" borderId="5" xfId="0" applyNumberFormat="1" applyFont="1" applyFill="1" applyBorder="1" applyAlignment="1" applyProtection="1">
      <alignment horizontal="left" vertical="top" wrapText="1"/>
      <protection locked="0"/>
    </xf>
    <xf numFmtId="0" fontId="12" fillId="3" borderId="1" xfId="0" applyNumberFormat="1" applyFont="1" applyFill="1" applyBorder="1" applyAlignment="1" applyProtection="1">
      <alignment horizontal="left"/>
      <protection locked="0"/>
    </xf>
    <xf numFmtId="0" fontId="12" fillId="3" borderId="0" xfId="0" applyNumberFormat="1" applyFont="1" applyFill="1" applyBorder="1" applyAlignment="1" applyProtection="1"/>
    <xf numFmtId="0" fontId="6" fillId="3" borderId="1" xfId="0" applyNumberFormat="1" applyFont="1" applyFill="1" applyBorder="1" applyAlignment="1" applyProtection="1">
      <alignment horizontal="left" vertical="center"/>
      <protection locked="0"/>
    </xf>
    <xf numFmtId="0" fontId="7" fillId="3" borderId="1" xfId="0" applyNumberFormat="1" applyFont="1" applyFill="1" applyBorder="1" applyAlignment="1" applyProtection="1">
      <alignment horizontal="left" vertical="center"/>
      <protection locked="0"/>
    </xf>
    <xf numFmtId="0" fontId="9" fillId="3" borderId="2" xfId="0" applyNumberFormat="1" applyFont="1" applyFill="1" applyBorder="1" applyAlignment="1" applyProtection="1">
      <alignment horizontal="left" vertical="top"/>
    </xf>
    <xf numFmtId="0" fontId="5" fillId="3" borderId="2" xfId="0" applyNumberFormat="1" applyFont="1" applyFill="1" applyBorder="1" applyAlignment="1" applyProtection="1">
      <alignment horizontal="left" vertical="top"/>
    </xf>
    <xf numFmtId="0" fontId="6" fillId="3" borderId="0" xfId="0" applyNumberFormat="1" applyFont="1" applyFill="1" applyBorder="1" applyAlignment="1" applyProtection="1">
      <alignment horizontal="left"/>
    </xf>
    <xf numFmtId="0" fontId="7" fillId="3" borderId="0" xfId="0" applyNumberFormat="1" applyFont="1" applyFill="1" applyBorder="1" applyAlignment="1" applyProtection="1">
      <alignment horizontal="left"/>
    </xf>
    <xf numFmtId="0" fontId="6" fillId="3" borderId="1" xfId="0" applyNumberFormat="1" applyFont="1" applyFill="1" applyBorder="1" applyAlignment="1" applyProtection="1">
      <alignment horizontal="left" vertical="center"/>
    </xf>
    <xf numFmtId="0" fontId="7" fillId="3" borderId="1" xfId="0" applyNumberFormat="1" applyFont="1" applyFill="1" applyBorder="1" applyAlignment="1" applyProtection="1">
      <alignment horizontal="left" vertical="center"/>
    </xf>
    <xf numFmtId="0" fontId="9" fillId="3" borderId="0" xfId="0" applyNumberFormat="1" applyFont="1" applyFill="1" applyBorder="1" applyAlignment="1" applyProtection="1">
      <alignment horizontal="center" vertical="center"/>
    </xf>
    <xf numFmtId="0" fontId="2" fillId="3" borderId="0" xfId="0" applyNumberFormat="1" applyFont="1" applyFill="1" applyAlignment="1" applyProtection="1">
      <alignment horizontal="center" vertical="center"/>
    </xf>
    <xf numFmtId="14" fontId="6" fillId="3" borderId="1" xfId="0" applyNumberFormat="1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 applyProtection="1">
      <alignment horizontal="left" vertical="center"/>
      <protection locked="0"/>
    </xf>
    <xf numFmtId="0" fontId="9" fillId="3" borderId="0" xfId="0" applyNumberFormat="1" applyFont="1" applyFill="1" applyAlignment="1" applyProtection="1">
      <alignment horizontal="left" vertical="top"/>
    </xf>
    <xf numFmtId="0" fontId="9" fillId="3" borderId="0" xfId="0" applyNumberFormat="1" applyFont="1" applyFill="1" applyBorder="1" applyAlignment="1" applyProtection="1">
      <alignment horizontal="left" vertical="top"/>
    </xf>
    <xf numFmtId="0" fontId="5" fillId="3" borderId="0" xfId="0" applyFont="1" applyFill="1" applyAlignment="1" applyProtection="1">
      <alignment horizontal="left" vertical="top"/>
    </xf>
    <xf numFmtId="0" fontId="9" fillId="3" borderId="0" xfId="0" applyFont="1" applyFill="1" applyBorder="1" applyAlignment="1" applyProtection="1">
      <alignment horizontal="left" vertical="top"/>
    </xf>
    <xf numFmtId="0" fontId="33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14" fontId="34" fillId="0" borderId="0" xfId="0" applyNumberFormat="1" applyFont="1"/>
    <xf numFmtId="0" fontId="35" fillId="0" borderId="0" xfId="0" applyFont="1" applyAlignment="1">
      <alignment vertical="center"/>
    </xf>
    <xf numFmtId="14" fontId="36" fillId="0" borderId="0" xfId="0" applyNumberFormat="1" applyFont="1"/>
    <xf numFmtId="16" fontId="33" fillId="0" borderId="0" xfId="0" applyNumberFormat="1" applyFont="1" applyAlignment="1">
      <alignment vertical="center"/>
    </xf>
    <xf numFmtId="14" fontId="35" fillId="0" borderId="0" xfId="0" applyNumberFormat="1" applyFont="1"/>
  </cellXfs>
  <cellStyles count="3">
    <cellStyle name="40 % - Accent3" xfId="1" builtinId="39"/>
    <cellStyle name="Lien hypertexte" xfId="2" builtinId="8"/>
    <cellStyle name="Normal" xfId="0" builtinId="0"/>
  </cellStyles>
  <dxfs count="6">
    <dxf>
      <font>
        <strike val="0"/>
        <outline val="0"/>
        <shadow val="0"/>
        <u val="none"/>
        <vertAlign val="baseline"/>
        <sz val="11"/>
        <name val="Courier New"/>
        <scheme val="none"/>
      </font>
      <numFmt numFmtId="19" formatCode="yyyy/mm/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urier New"/>
        <scheme val="none"/>
      </font>
    </dxf>
    <dxf>
      <font>
        <strike val="0"/>
        <outline val="0"/>
        <shadow val="0"/>
        <u val="none"/>
        <vertAlign val="baseline"/>
        <sz val="12"/>
        <color theme="0"/>
        <name val="Courier New"/>
        <scheme val="none"/>
      </font>
    </dxf>
    <dxf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</xdr:colOff>
          <xdr:row>1</xdr:row>
          <xdr:rowOff>0</xdr:rowOff>
        </xdr:from>
        <xdr:to>
          <xdr:col>14</xdr:col>
          <xdr:colOff>411480</xdr:colOff>
          <xdr:row>3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ROJET\PROJET%202022\MASTER%20SBL-22000%20PROJET%20(Ville)\03-GESTION%20DE%20PROJET\02-RFI\Copie%20de%20RFI_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ROJET\PROJET%202022\MASTER%20SBL-22000%20PROJET%20(Ville)\03-GESTION%20DE%20PROJET\02-RFI\RFI_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ation"/>
      <sheetName val="010"/>
      <sheetName val="009"/>
      <sheetName val="008"/>
      <sheetName val="007"/>
      <sheetName val="006"/>
      <sheetName val="005"/>
      <sheetName val="004"/>
      <sheetName val="003"/>
      <sheetName val="002"/>
      <sheetName val="001"/>
      <sheetName val="BD"/>
      <sheetName val="Copie de RFI_2022"/>
    </sheetNames>
    <sheetDataSet>
      <sheetData sheetId="0">
        <row r="7">
          <cell r="T7" t="str">
            <v>Francais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ation"/>
      <sheetName val="010"/>
      <sheetName val="009"/>
      <sheetName val="008"/>
      <sheetName val="007"/>
      <sheetName val="006"/>
      <sheetName val="005"/>
      <sheetName val="004"/>
      <sheetName val="003"/>
      <sheetName val="002"/>
      <sheetName val="001"/>
      <sheetName val="BD"/>
    </sheetNames>
    <sheetDataSet>
      <sheetData sheetId="0">
        <row r="6">
          <cell r="T6">
            <v>2022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id="1" name="Tabelau_Jours_fériés" displayName="Tabelau_Jours_fériés" ref="B2:C11" totalsRowShown="0" headerRowDxfId="3" dataDxfId="2">
  <autoFilter ref="B2:C11"/>
  <tableColumns count="2">
    <tableColumn id="1" name="Jour férié" dataDxfId="1"/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QH173"/>
  <sheetViews>
    <sheetView tabSelected="1" workbookViewId="0">
      <selection activeCell="T7" sqref="T7"/>
    </sheetView>
  </sheetViews>
  <sheetFormatPr baseColWidth="10" defaultColWidth="11.5546875" defaultRowHeight="14.4"/>
  <cols>
    <col min="1" max="1" width="5.33203125" style="96" bestFit="1" customWidth="1"/>
    <col min="2" max="2" width="11.5546875" style="98"/>
    <col min="3" max="3" width="11.5546875" style="99"/>
    <col min="4" max="4" width="12.88671875" style="99" bestFit="1" customWidth="1"/>
    <col min="5" max="5" width="18.6640625" style="100" customWidth="1"/>
    <col min="6" max="6" width="11.109375" style="100" bestFit="1" customWidth="1"/>
    <col min="7" max="7" width="8.6640625" style="100" customWidth="1"/>
    <col min="8" max="8" width="11.5546875" style="98"/>
    <col min="9" max="9" width="11.109375" style="1" customWidth="1"/>
    <col min="10" max="10" width="11.5546875" style="1"/>
    <col min="11" max="13" width="12.109375" style="1" customWidth="1"/>
    <col min="14" max="14" width="12.109375" style="98" customWidth="1"/>
    <col min="15" max="15" width="14.6640625" style="98" bestFit="1" customWidth="1"/>
    <col min="16" max="19" width="12.109375" style="98" customWidth="1"/>
    <col min="20" max="20" width="12.109375" style="1" customWidth="1"/>
    <col min="21" max="23" width="11.5546875" style="1"/>
    <col min="24" max="24" width="13.33203125" style="1" bestFit="1" customWidth="1"/>
    <col min="25" max="25" width="11.5546875" style="1"/>
    <col min="26" max="26" width="13.33203125" style="1" bestFit="1" customWidth="1"/>
    <col min="27" max="16384" width="11.5546875" style="1"/>
  </cols>
  <sheetData>
    <row r="1" spans="1:242 1802:1802" ht="14.4" customHeight="1">
      <c r="A1" s="108"/>
      <c r="B1" s="31"/>
      <c r="C1" s="31"/>
      <c r="D1" s="31"/>
      <c r="E1" s="32">
        <f ca="1">TODAY()</f>
        <v>44641</v>
      </c>
      <c r="F1" s="33"/>
      <c r="G1" s="33"/>
      <c r="H1" s="32"/>
      <c r="I1" s="32"/>
      <c r="J1" s="32"/>
      <c r="K1" s="32"/>
      <c r="L1" s="32"/>
      <c r="M1" s="34"/>
      <c r="N1" s="35"/>
      <c r="O1" s="105"/>
      <c r="P1" s="36"/>
      <c r="Q1" s="122" t="s">
        <v>9</v>
      </c>
      <c r="R1" s="122"/>
      <c r="S1" s="122"/>
      <c r="T1" s="122"/>
      <c r="U1" s="37"/>
      <c r="BQH1" s="1">
        <v>44619</v>
      </c>
    </row>
    <row r="2" spans="1:242 1802:1802" ht="14.4" customHeight="1">
      <c r="A2" s="108"/>
      <c r="B2" s="31"/>
      <c r="C2" s="31"/>
      <c r="D2" s="31"/>
      <c r="E2" s="38" t="s">
        <v>10</v>
      </c>
      <c r="F2" s="38"/>
      <c r="G2" s="38"/>
      <c r="H2" s="39" t="str">
        <f>IF(Langue="Anglais","Project Manager","Gérant de Projet")</f>
        <v>Project Manager</v>
      </c>
      <c r="I2" s="123" t="str">
        <f>IF(H1="Benoit Germain","bgermain@structuresbl.com",IF(H1="Glenn Giguere","ggiguere@structuresbl.com",IF(H1="Maxime Giguere","mgiguere@structuresbl.com",IF(H1="Sylvie Pare","spare@structuresbl.com",""))))</f>
        <v/>
      </c>
      <c r="J2" s="123"/>
      <c r="K2" s="123"/>
      <c r="L2" s="123"/>
      <c r="M2" s="40"/>
      <c r="N2" s="41"/>
      <c r="O2" s="42" t="str">
        <f>IF(Langue="Anglais","Project Number","Numéro de projet")</f>
        <v>Project Number</v>
      </c>
      <c r="P2" s="42"/>
      <c r="Q2" s="122"/>
      <c r="R2" s="122"/>
      <c r="S2" s="122"/>
      <c r="T2" s="122"/>
      <c r="BQH2" s="1">
        <v>44619</v>
      </c>
    </row>
    <row r="3" spans="1:242 1802:1802" ht="14.4" customHeight="1">
      <c r="A3" s="108"/>
      <c r="B3" s="31"/>
      <c r="C3" s="31"/>
      <c r="D3" s="31"/>
      <c r="E3" s="101"/>
      <c r="F3" s="101"/>
      <c r="G3" s="101"/>
      <c r="H3" s="101"/>
      <c r="I3" s="101"/>
      <c r="J3" s="101"/>
      <c r="K3" s="43"/>
      <c r="L3" s="44"/>
      <c r="M3" s="44"/>
      <c r="N3" s="44"/>
      <c r="O3" s="44"/>
      <c r="P3" s="44"/>
      <c r="Q3" s="122"/>
      <c r="R3" s="122"/>
      <c r="S3" s="122"/>
      <c r="T3" s="122"/>
      <c r="BQH3" s="1">
        <v>44619</v>
      </c>
    </row>
    <row r="4" spans="1:242 1802:1802" ht="14.4" customHeight="1">
      <c r="A4" s="108"/>
      <c r="B4" s="31"/>
      <c r="C4" s="31"/>
      <c r="D4" s="31"/>
      <c r="E4" s="45" t="str">
        <f>IF(Langue="Anglais","Project Name","Nom du Projet")</f>
        <v>Project Name</v>
      </c>
      <c r="F4" s="45"/>
      <c r="G4" s="45"/>
      <c r="H4" s="45"/>
      <c r="I4" s="45"/>
      <c r="J4" s="45"/>
      <c r="K4" s="45"/>
      <c r="L4" s="46"/>
      <c r="M4" s="46"/>
      <c r="N4" s="46"/>
      <c r="O4" s="46"/>
      <c r="P4" s="46"/>
      <c r="Q4" s="122"/>
      <c r="R4" s="122"/>
      <c r="S4" s="122"/>
      <c r="T4" s="122"/>
      <c r="BQH4" s="1">
        <v>44619</v>
      </c>
    </row>
    <row r="5" spans="1:242 1802:1802" ht="14.4" customHeight="1">
      <c r="A5" s="108"/>
      <c r="B5" s="31"/>
      <c r="C5" s="31"/>
      <c r="D5" s="31"/>
      <c r="E5" s="101"/>
      <c r="F5" s="101"/>
      <c r="G5" s="101"/>
      <c r="H5" s="101"/>
      <c r="I5" s="101"/>
      <c r="J5" s="102"/>
      <c r="K5" s="103"/>
      <c r="L5" s="101"/>
      <c r="M5" s="101"/>
      <c r="N5" s="102"/>
      <c r="O5" s="104"/>
      <c r="P5" s="44"/>
      <c r="Q5" s="122"/>
      <c r="R5" s="122"/>
      <c r="S5" s="122"/>
      <c r="T5" s="122"/>
      <c r="BQH5" s="1">
        <v>44619</v>
      </c>
    </row>
    <row r="6" spans="1:242 1802:1802" ht="14.4" customHeight="1">
      <c r="A6" s="108"/>
      <c r="B6" s="31"/>
      <c r="C6" s="31"/>
      <c r="D6" s="31"/>
      <c r="E6" s="45" t="s">
        <v>1</v>
      </c>
      <c r="F6" s="45"/>
      <c r="G6" s="45"/>
      <c r="H6" s="45"/>
      <c r="I6" s="45"/>
      <c r="J6" s="45"/>
      <c r="K6" s="47" t="s">
        <v>11</v>
      </c>
      <c r="L6" s="45"/>
      <c r="M6" s="45"/>
      <c r="N6" s="45"/>
      <c r="O6" s="48" t="s">
        <v>12</v>
      </c>
      <c r="P6" s="49"/>
      <c r="Q6" s="50"/>
      <c r="R6" s="50"/>
      <c r="S6" s="50"/>
      <c r="T6" s="51">
        <v>2022</v>
      </c>
    </row>
    <row r="7" spans="1:242 1802:1802" ht="26.4" thickBot="1">
      <c r="A7" s="52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4" t="s">
        <v>14</v>
      </c>
    </row>
    <row r="8" spans="1:242 1802:1802" ht="24.6" thickTop="1" thickBot="1">
      <c r="A8" s="109"/>
      <c r="B8" s="124" t="str">
        <f>IF(Langue="Anglais","Questions","Questions")</f>
        <v>Questions</v>
      </c>
      <c r="C8" s="124"/>
      <c r="D8" s="124"/>
      <c r="E8" s="124"/>
      <c r="F8" s="124"/>
      <c r="G8" s="125" t="str">
        <f>IF(Langue="Anglais","Answers","Réponses")</f>
        <v>Answers</v>
      </c>
      <c r="H8" s="124"/>
      <c r="I8" s="124"/>
      <c r="J8" s="124"/>
      <c r="K8" s="124"/>
      <c r="L8" s="124"/>
      <c r="M8" s="126"/>
      <c r="N8" s="119" t="str">
        <f>IF(Langue="Anglais","Returned","Retour")</f>
        <v>Returned</v>
      </c>
      <c r="O8" s="120"/>
      <c r="P8" s="120"/>
      <c r="Q8" s="120"/>
      <c r="R8" s="120"/>
      <c r="S8" s="120"/>
      <c r="T8" s="121"/>
    </row>
    <row r="9" spans="1:242 1802:1802" s="63" customFormat="1" ht="29.4" thickTop="1">
      <c r="A9" s="55" t="s">
        <v>13</v>
      </c>
      <c r="B9" s="56" t="str">
        <f>IF(Langue="Anglais","Requested","Demandé le")</f>
        <v>Requested</v>
      </c>
      <c r="C9" s="57" t="str">
        <f>IF(Langue="Anglais","Ref. Prof.","Réf. Prof.")</f>
        <v>Ref. Prof.</v>
      </c>
      <c r="D9" s="57" t="str">
        <f>IF(Langue="Anglais","Ref. Client","Réf. Client")</f>
        <v>Ref. Client</v>
      </c>
      <c r="E9" s="58" t="str">
        <f>IF(Langue="Anglais","Description","Description")</f>
        <v>Description</v>
      </c>
      <c r="F9" s="59" t="str">
        <f>IF(Langue="Anglais","Attached documents","Pièce jointe")</f>
        <v>Attached documents</v>
      </c>
      <c r="G9" s="60" t="str">
        <f>IF(Langue="Anglais","Days specified","Jours spécifiés")</f>
        <v>Days specified</v>
      </c>
      <c r="H9" s="56" t="str">
        <f>IF(Langue="Anglais","Received","Reçu le")</f>
        <v>Received</v>
      </c>
      <c r="I9" s="58" t="str">
        <f>IF(Langue="Anglais","Days Out","Jours écoulés")</f>
        <v>Days Out</v>
      </c>
      <c r="J9" s="58" t="str">
        <f>IF(Langue="Anglais","Link","Lien")</f>
        <v>Link</v>
      </c>
      <c r="K9" s="58" t="str">
        <f>IF(Langue="Anglais","Link","Lien")</f>
        <v>Link</v>
      </c>
      <c r="L9" s="58" t="str">
        <f>IF(Langue="Anglais","Link","Lien")</f>
        <v>Link</v>
      </c>
      <c r="M9" s="58" t="str">
        <f>IF(Langue="Anglais","Link","Lien")</f>
        <v>Link</v>
      </c>
      <c r="N9" s="56" t="str">
        <f>IF(Langue="Anglais","Drawer","Dessinateur")</f>
        <v>Drawer</v>
      </c>
      <c r="O9" s="56" t="str">
        <f>IF(Langue="Anglais","D&amp;J Supplier","Fournisseur P&amp;P")</f>
        <v>D&amp;J Supplier</v>
      </c>
      <c r="P9" s="56" t="str">
        <f>IF(Langue="Anglais","SBL Ing.","Ing SBL")</f>
        <v>SBL Ing.</v>
      </c>
      <c r="Q9" s="56" t="str">
        <f>IF(Langue="Anglais","Other","Autre")</f>
        <v>Other</v>
      </c>
      <c r="R9" s="56" t="str">
        <f>IF(Langue="Anglais","Other","Autre")</f>
        <v>Other</v>
      </c>
      <c r="S9" s="56" t="str">
        <f>IF(Langue="Anglais","Other","Autre")</f>
        <v>Other</v>
      </c>
      <c r="T9" s="61" t="str">
        <f>IF(Langue="Anglais","Done","Terminé")</f>
        <v>Done</v>
      </c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2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2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  <c r="EN9" s="62"/>
      <c r="EO9" s="62"/>
      <c r="EP9" s="62"/>
      <c r="EQ9" s="62"/>
      <c r="ER9" s="62"/>
      <c r="ES9" s="62"/>
      <c r="ET9" s="62"/>
      <c r="EU9" s="62"/>
      <c r="EV9" s="62"/>
      <c r="EW9" s="62"/>
      <c r="EX9" s="62"/>
      <c r="EY9" s="62"/>
      <c r="EZ9" s="62"/>
      <c r="FA9" s="62"/>
      <c r="FB9" s="62"/>
      <c r="FC9" s="62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62"/>
      <c r="GD9" s="62"/>
      <c r="GE9" s="62"/>
      <c r="GF9" s="62"/>
      <c r="GG9" s="62"/>
      <c r="GH9" s="62"/>
      <c r="GI9" s="62"/>
      <c r="GJ9" s="62"/>
      <c r="GK9" s="62"/>
      <c r="GL9" s="62"/>
      <c r="GM9" s="62"/>
      <c r="GN9" s="62"/>
      <c r="GO9" s="62"/>
      <c r="GP9" s="62"/>
      <c r="GQ9" s="62"/>
      <c r="GR9" s="62"/>
      <c r="GS9" s="62"/>
      <c r="GT9" s="62"/>
      <c r="GU9" s="62"/>
      <c r="GV9" s="62"/>
      <c r="GW9" s="62"/>
      <c r="GX9" s="62"/>
      <c r="GY9" s="62"/>
      <c r="GZ9" s="62"/>
      <c r="HA9" s="62"/>
      <c r="HB9" s="62"/>
      <c r="HC9" s="62"/>
      <c r="HD9" s="62"/>
      <c r="HE9" s="62"/>
      <c r="HF9" s="62"/>
      <c r="HG9" s="62"/>
      <c r="HH9" s="62"/>
      <c r="HI9" s="62"/>
      <c r="HJ9" s="62"/>
      <c r="HK9" s="62"/>
      <c r="HL9" s="62"/>
      <c r="HM9" s="62"/>
      <c r="HN9" s="62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</row>
    <row r="10" spans="1:242 1802:1802">
      <c r="A10" s="106">
        <v>1</v>
      </c>
      <c r="B10" s="64"/>
      <c r="C10" s="65"/>
      <c r="D10" s="65"/>
      <c r="E10" s="66"/>
      <c r="F10" s="66"/>
      <c r="G10" s="67"/>
      <c r="H10" s="68"/>
      <c r="I10" s="69">
        <f ca="1">IF(ISBLANK(H10),(NETWORKDAYS(B10,$E$1,Jours_Fériés)),(NETWORKDAYS(B10,H10,Jours_Fériés)-$E$1))</f>
        <v>31886</v>
      </c>
      <c r="J10" s="65"/>
      <c r="K10" s="65"/>
      <c r="L10" s="65"/>
      <c r="M10" s="65"/>
      <c r="N10" s="70"/>
      <c r="O10" s="68"/>
      <c r="P10" s="68"/>
      <c r="Q10" s="68"/>
      <c r="R10" s="68"/>
      <c r="S10" s="68"/>
      <c r="T10" s="71"/>
    </row>
    <row r="11" spans="1:242 1802:1802">
      <c r="A11" s="107">
        <v>2</v>
      </c>
      <c r="B11" s="72"/>
      <c r="C11" s="73"/>
      <c r="D11" s="73"/>
      <c r="E11" s="74"/>
      <c r="F11" s="74"/>
      <c r="G11" s="75"/>
      <c r="H11" s="76"/>
      <c r="I11" s="69">
        <f t="shared" ref="I10:I41" ca="1" si="0">IF(ISBLANK(H11),(NETWORKDAYS(B11,$E$1,Jours_Fériés)),(NETWORKDAYS(B11,H11,Jours_Fériés)-$E$1))</f>
        <v>31886</v>
      </c>
      <c r="J11" s="77"/>
      <c r="K11" s="77"/>
      <c r="L11" s="77"/>
      <c r="M11" s="77"/>
      <c r="N11" s="78"/>
      <c r="O11" s="76"/>
      <c r="P11" s="76"/>
      <c r="Q11" s="76"/>
      <c r="R11" s="76"/>
      <c r="S11" s="76"/>
      <c r="T11" s="79"/>
    </row>
    <row r="12" spans="1:242 1802:1802">
      <c r="A12" s="106">
        <v>3</v>
      </c>
      <c r="B12" s="64"/>
      <c r="C12" s="80"/>
      <c r="D12" s="80"/>
      <c r="E12" s="81"/>
      <c r="F12" s="81"/>
      <c r="G12" s="82"/>
      <c r="H12" s="68"/>
      <c r="I12" s="69">
        <f t="shared" ca="1" si="0"/>
        <v>31886</v>
      </c>
      <c r="J12" s="69"/>
      <c r="K12" s="69"/>
      <c r="L12" s="69"/>
      <c r="M12" s="69"/>
      <c r="N12" s="70"/>
      <c r="O12" s="68"/>
      <c r="P12" s="68"/>
      <c r="Q12" s="68"/>
      <c r="R12" s="68"/>
      <c r="S12" s="68"/>
      <c r="T12" s="71"/>
    </row>
    <row r="13" spans="1:242 1802:1802">
      <c r="A13" s="107">
        <v>4</v>
      </c>
      <c r="B13" s="72"/>
      <c r="C13" s="74"/>
      <c r="D13" s="74"/>
      <c r="E13" s="83"/>
      <c r="F13" s="83"/>
      <c r="G13" s="84"/>
      <c r="H13" s="76"/>
      <c r="I13" s="69">
        <f t="shared" ca="1" si="0"/>
        <v>31886</v>
      </c>
      <c r="J13" s="77"/>
      <c r="K13" s="77"/>
      <c r="L13" s="77"/>
      <c r="M13" s="77"/>
      <c r="N13" s="78"/>
      <c r="O13" s="76"/>
      <c r="P13" s="76"/>
      <c r="Q13" s="76"/>
      <c r="R13" s="76"/>
      <c r="S13" s="76"/>
      <c r="T13" s="79"/>
    </row>
    <row r="14" spans="1:242 1802:1802">
      <c r="A14" s="106">
        <v>5</v>
      </c>
      <c r="B14" s="64"/>
      <c r="C14" s="66"/>
      <c r="D14" s="66"/>
      <c r="E14" s="85"/>
      <c r="F14" s="85"/>
      <c r="G14" s="67"/>
      <c r="H14" s="68"/>
      <c r="I14" s="69">
        <f t="shared" ca="1" si="0"/>
        <v>31886</v>
      </c>
      <c r="J14" s="69"/>
      <c r="K14" s="69"/>
      <c r="L14" s="69"/>
      <c r="M14" s="69"/>
      <c r="N14" s="70"/>
      <c r="O14" s="68"/>
      <c r="P14" s="68"/>
      <c r="Q14" s="68"/>
      <c r="R14" s="68"/>
      <c r="S14" s="68"/>
      <c r="T14" s="71"/>
    </row>
    <row r="15" spans="1:242 1802:1802">
      <c r="A15" s="107">
        <v>6</v>
      </c>
      <c r="B15" s="72"/>
      <c r="C15" s="74"/>
      <c r="D15" s="74"/>
      <c r="E15" s="83"/>
      <c r="F15" s="83"/>
      <c r="G15" s="84"/>
      <c r="H15" s="76"/>
      <c r="I15" s="69">
        <f t="shared" ca="1" si="0"/>
        <v>31886</v>
      </c>
      <c r="J15" s="77"/>
      <c r="K15" s="77"/>
      <c r="L15" s="77"/>
      <c r="M15" s="77"/>
      <c r="N15" s="78"/>
      <c r="O15" s="76"/>
      <c r="P15" s="76"/>
      <c r="Q15" s="76"/>
      <c r="R15" s="76"/>
      <c r="S15" s="76"/>
      <c r="T15" s="79"/>
    </row>
    <row r="16" spans="1:242 1802:1802">
      <c r="A16" s="106">
        <v>7</v>
      </c>
      <c r="B16" s="64"/>
      <c r="C16" s="66"/>
      <c r="D16" s="66"/>
      <c r="E16" s="86"/>
      <c r="F16" s="86"/>
      <c r="G16" s="87"/>
      <c r="H16" s="68"/>
      <c r="I16" s="69">
        <f t="shared" ca="1" si="0"/>
        <v>31886</v>
      </c>
      <c r="J16" s="69"/>
      <c r="K16" s="69"/>
      <c r="L16" s="69"/>
      <c r="M16" s="69"/>
      <c r="N16" s="70"/>
      <c r="O16" s="68"/>
      <c r="P16" s="68"/>
      <c r="Q16" s="68"/>
      <c r="R16" s="68"/>
      <c r="S16" s="68"/>
      <c r="T16" s="71"/>
    </row>
    <row r="17" spans="1:20">
      <c r="A17" s="88">
        <v>8</v>
      </c>
      <c r="B17" s="72"/>
      <c r="C17" s="74"/>
      <c r="D17" s="74"/>
      <c r="E17" s="89"/>
      <c r="F17" s="89"/>
      <c r="G17" s="90"/>
      <c r="H17" s="76"/>
      <c r="I17" s="69">
        <f t="shared" ca="1" si="0"/>
        <v>31886</v>
      </c>
      <c r="J17" s="77"/>
      <c r="K17" s="77"/>
      <c r="L17" s="77"/>
      <c r="M17" s="77"/>
      <c r="N17" s="78"/>
      <c r="O17" s="76"/>
      <c r="P17" s="76"/>
      <c r="Q17" s="76"/>
      <c r="R17" s="76"/>
      <c r="S17" s="76"/>
      <c r="T17" s="79"/>
    </row>
    <row r="18" spans="1:20">
      <c r="A18" s="91">
        <v>9</v>
      </c>
      <c r="B18" s="64"/>
      <c r="C18" s="66"/>
      <c r="D18" s="66"/>
      <c r="E18" s="86"/>
      <c r="F18" s="86"/>
      <c r="G18" s="87"/>
      <c r="H18" s="68"/>
      <c r="I18" s="69">
        <f t="shared" ca="1" si="0"/>
        <v>31886</v>
      </c>
      <c r="J18" s="69"/>
      <c r="K18" s="69"/>
      <c r="L18" s="69"/>
      <c r="M18" s="69"/>
      <c r="N18" s="70"/>
      <c r="O18" s="68"/>
      <c r="P18" s="68"/>
      <c r="Q18" s="68"/>
      <c r="R18" s="68"/>
      <c r="S18" s="68"/>
      <c r="T18" s="71"/>
    </row>
    <row r="19" spans="1:20">
      <c r="A19" s="88">
        <v>10</v>
      </c>
      <c r="B19" s="72"/>
      <c r="C19" s="74"/>
      <c r="D19" s="74"/>
      <c r="E19" s="89"/>
      <c r="F19" s="89"/>
      <c r="G19" s="90"/>
      <c r="H19" s="76"/>
      <c r="I19" s="69">
        <f t="shared" ca="1" si="0"/>
        <v>31886</v>
      </c>
      <c r="J19" s="77"/>
      <c r="K19" s="77"/>
      <c r="L19" s="77"/>
      <c r="M19" s="77"/>
      <c r="N19" s="78"/>
      <c r="O19" s="76"/>
      <c r="P19" s="76"/>
      <c r="Q19" s="76"/>
      <c r="R19" s="76"/>
      <c r="S19" s="76"/>
      <c r="T19" s="79"/>
    </row>
    <row r="20" spans="1:20">
      <c r="A20" s="91">
        <v>11</v>
      </c>
      <c r="B20" s="64"/>
      <c r="C20" s="66"/>
      <c r="D20" s="66"/>
      <c r="E20" s="86"/>
      <c r="F20" s="86"/>
      <c r="G20" s="87"/>
      <c r="H20" s="68"/>
      <c r="I20" s="69">
        <f t="shared" ca="1" si="0"/>
        <v>31886</v>
      </c>
      <c r="J20" s="69"/>
      <c r="K20" s="69"/>
      <c r="L20" s="69"/>
      <c r="M20" s="69"/>
      <c r="N20" s="70"/>
      <c r="O20" s="68"/>
      <c r="P20" s="68"/>
      <c r="Q20" s="68"/>
      <c r="R20" s="68"/>
      <c r="S20" s="68"/>
      <c r="T20" s="71"/>
    </row>
    <row r="21" spans="1:20">
      <c r="A21" s="88">
        <v>12</v>
      </c>
      <c r="B21" s="72"/>
      <c r="C21" s="74"/>
      <c r="D21" s="74"/>
      <c r="E21" s="89"/>
      <c r="F21" s="89"/>
      <c r="G21" s="90"/>
      <c r="H21" s="76"/>
      <c r="I21" s="69">
        <f t="shared" ca="1" si="0"/>
        <v>31886</v>
      </c>
      <c r="J21" s="77"/>
      <c r="K21" s="77"/>
      <c r="L21" s="77"/>
      <c r="M21" s="77"/>
      <c r="N21" s="78"/>
      <c r="O21" s="76"/>
      <c r="P21" s="76"/>
      <c r="Q21" s="76"/>
      <c r="R21" s="76"/>
      <c r="S21" s="76"/>
      <c r="T21" s="79"/>
    </row>
    <row r="22" spans="1:20">
      <c r="A22" s="91">
        <v>13</v>
      </c>
      <c r="B22" s="64"/>
      <c r="C22" s="66"/>
      <c r="D22" s="66"/>
      <c r="E22" s="86"/>
      <c r="F22" s="86"/>
      <c r="G22" s="87"/>
      <c r="H22" s="68"/>
      <c r="I22" s="69">
        <f t="shared" ca="1" si="0"/>
        <v>31886</v>
      </c>
      <c r="J22" s="69"/>
      <c r="K22" s="69"/>
      <c r="L22" s="69"/>
      <c r="M22" s="69"/>
      <c r="N22" s="70"/>
      <c r="O22" s="68"/>
      <c r="P22" s="68"/>
      <c r="Q22" s="68"/>
      <c r="R22" s="68"/>
      <c r="S22" s="68"/>
      <c r="T22" s="71"/>
    </row>
    <row r="23" spans="1:20">
      <c r="A23" s="88">
        <v>14</v>
      </c>
      <c r="B23" s="72"/>
      <c r="C23" s="74"/>
      <c r="D23" s="74"/>
      <c r="E23" s="89"/>
      <c r="F23" s="89"/>
      <c r="G23" s="90"/>
      <c r="H23" s="76"/>
      <c r="I23" s="69">
        <f t="shared" ca="1" si="0"/>
        <v>31886</v>
      </c>
      <c r="J23" s="77"/>
      <c r="K23" s="77"/>
      <c r="L23" s="77"/>
      <c r="M23" s="77"/>
      <c r="N23" s="78"/>
      <c r="O23" s="76"/>
      <c r="P23" s="76"/>
      <c r="Q23" s="76"/>
      <c r="R23" s="76"/>
      <c r="S23" s="76"/>
      <c r="T23" s="79"/>
    </row>
    <row r="24" spans="1:20">
      <c r="A24" s="92">
        <v>15</v>
      </c>
      <c r="B24" s="64"/>
      <c r="C24" s="66"/>
      <c r="D24" s="66"/>
      <c r="E24" s="86"/>
      <c r="F24" s="86"/>
      <c r="G24" s="87"/>
      <c r="H24" s="68"/>
      <c r="I24" s="69">
        <f t="shared" ca="1" si="0"/>
        <v>31886</v>
      </c>
      <c r="J24" s="69"/>
      <c r="K24" s="69"/>
      <c r="L24" s="69"/>
      <c r="M24" s="69"/>
      <c r="N24" s="70"/>
      <c r="O24" s="68"/>
      <c r="P24" s="68"/>
      <c r="Q24" s="68"/>
      <c r="R24" s="68"/>
      <c r="S24" s="68"/>
      <c r="T24" s="71"/>
    </row>
    <row r="25" spans="1:20">
      <c r="A25" s="93">
        <v>16</v>
      </c>
      <c r="B25" s="72"/>
      <c r="C25" s="74"/>
      <c r="D25" s="74"/>
      <c r="E25" s="89"/>
      <c r="F25" s="89"/>
      <c r="G25" s="90"/>
      <c r="H25" s="76"/>
      <c r="I25" s="69">
        <f t="shared" ca="1" si="0"/>
        <v>31886</v>
      </c>
      <c r="J25" s="77"/>
      <c r="K25" s="77"/>
      <c r="L25" s="77"/>
      <c r="M25" s="77"/>
      <c r="N25" s="78"/>
      <c r="O25" s="76"/>
      <c r="P25" s="76"/>
      <c r="Q25" s="76"/>
      <c r="R25" s="76"/>
      <c r="S25" s="76"/>
      <c r="T25" s="79"/>
    </row>
    <row r="26" spans="1:20">
      <c r="A26" s="94">
        <v>17</v>
      </c>
      <c r="B26" s="64"/>
      <c r="C26" s="66"/>
      <c r="D26" s="66"/>
      <c r="E26" s="86"/>
      <c r="F26" s="86"/>
      <c r="G26" s="87"/>
      <c r="H26" s="68"/>
      <c r="I26" s="69">
        <f t="shared" ca="1" si="0"/>
        <v>31886</v>
      </c>
      <c r="J26" s="69"/>
      <c r="K26" s="69"/>
      <c r="L26" s="69"/>
      <c r="M26" s="69"/>
      <c r="N26" s="70"/>
      <c r="O26" s="68"/>
      <c r="P26" s="68"/>
      <c r="Q26" s="68"/>
      <c r="R26" s="68"/>
      <c r="S26" s="68"/>
      <c r="T26" s="71"/>
    </row>
    <row r="27" spans="1:20">
      <c r="A27" s="93">
        <v>18</v>
      </c>
      <c r="B27" s="72"/>
      <c r="C27" s="74"/>
      <c r="D27" s="74"/>
      <c r="E27" s="89"/>
      <c r="F27" s="89"/>
      <c r="G27" s="90"/>
      <c r="H27" s="76"/>
      <c r="I27" s="69">
        <f t="shared" ca="1" si="0"/>
        <v>31886</v>
      </c>
      <c r="J27" s="77"/>
      <c r="K27" s="77"/>
      <c r="L27" s="77"/>
      <c r="M27" s="77"/>
      <c r="N27" s="78"/>
      <c r="O27" s="76"/>
      <c r="P27" s="76"/>
      <c r="Q27" s="76"/>
      <c r="R27" s="76"/>
      <c r="S27" s="76"/>
      <c r="T27" s="79"/>
    </row>
    <row r="28" spans="1:20">
      <c r="A28" s="94">
        <v>19</v>
      </c>
      <c r="B28" s="64"/>
      <c r="C28" s="66"/>
      <c r="D28" s="66"/>
      <c r="E28" s="86"/>
      <c r="F28" s="86"/>
      <c r="G28" s="87"/>
      <c r="H28" s="68"/>
      <c r="I28" s="69">
        <f t="shared" ca="1" si="0"/>
        <v>31886</v>
      </c>
      <c r="J28" s="69"/>
      <c r="K28" s="69"/>
      <c r="L28" s="69"/>
      <c r="M28" s="69"/>
      <c r="N28" s="70"/>
      <c r="O28" s="68"/>
      <c r="P28" s="68"/>
      <c r="Q28" s="68"/>
      <c r="R28" s="68"/>
      <c r="S28" s="68"/>
      <c r="T28" s="71"/>
    </row>
    <row r="29" spans="1:20">
      <c r="A29" s="93">
        <v>20</v>
      </c>
      <c r="B29" s="72"/>
      <c r="C29" s="74"/>
      <c r="D29" s="74"/>
      <c r="E29" s="89"/>
      <c r="F29" s="89"/>
      <c r="G29" s="90"/>
      <c r="H29" s="76"/>
      <c r="I29" s="69">
        <f t="shared" ca="1" si="0"/>
        <v>31886</v>
      </c>
      <c r="J29" s="77"/>
      <c r="K29" s="77"/>
      <c r="L29" s="77"/>
      <c r="M29" s="77"/>
      <c r="N29" s="78"/>
      <c r="O29" s="76"/>
      <c r="P29" s="76"/>
      <c r="Q29" s="76"/>
      <c r="R29" s="76"/>
      <c r="S29" s="76"/>
      <c r="T29" s="79"/>
    </row>
    <row r="30" spans="1:20">
      <c r="A30" s="94">
        <v>21</v>
      </c>
      <c r="B30" s="64"/>
      <c r="C30" s="66"/>
      <c r="D30" s="66"/>
      <c r="E30" s="86"/>
      <c r="F30" s="86"/>
      <c r="G30" s="87"/>
      <c r="H30" s="68"/>
      <c r="I30" s="69">
        <f t="shared" ca="1" si="0"/>
        <v>31886</v>
      </c>
      <c r="J30" s="69"/>
      <c r="K30" s="69"/>
      <c r="L30" s="69"/>
      <c r="M30" s="69"/>
      <c r="N30" s="70"/>
      <c r="O30" s="68"/>
      <c r="P30" s="68"/>
      <c r="Q30" s="68"/>
      <c r="R30" s="68"/>
      <c r="S30" s="68"/>
      <c r="T30" s="71"/>
    </row>
    <row r="31" spans="1:20">
      <c r="A31" s="93">
        <v>22</v>
      </c>
      <c r="B31" s="72"/>
      <c r="C31" s="74"/>
      <c r="D31" s="74"/>
      <c r="E31" s="89"/>
      <c r="F31" s="89"/>
      <c r="G31" s="90"/>
      <c r="H31" s="76"/>
      <c r="I31" s="69">
        <f t="shared" ca="1" si="0"/>
        <v>31886</v>
      </c>
      <c r="J31" s="77"/>
      <c r="K31" s="77"/>
      <c r="L31" s="77"/>
      <c r="M31" s="77"/>
      <c r="N31" s="78"/>
      <c r="O31" s="76"/>
      <c r="P31" s="76"/>
      <c r="Q31" s="76"/>
      <c r="R31" s="76"/>
      <c r="S31" s="76"/>
      <c r="T31" s="79"/>
    </row>
    <row r="32" spans="1:20">
      <c r="A32" s="94">
        <v>23</v>
      </c>
      <c r="B32" s="64"/>
      <c r="C32" s="66"/>
      <c r="D32" s="66"/>
      <c r="E32" s="86"/>
      <c r="F32" s="86"/>
      <c r="G32" s="87"/>
      <c r="H32" s="68"/>
      <c r="I32" s="69">
        <f t="shared" ca="1" si="0"/>
        <v>31886</v>
      </c>
      <c r="J32" s="69"/>
      <c r="K32" s="69"/>
      <c r="L32" s="69"/>
      <c r="M32" s="69"/>
      <c r="N32" s="70"/>
      <c r="O32" s="68"/>
      <c r="P32" s="68"/>
      <c r="Q32" s="68"/>
      <c r="R32" s="68"/>
      <c r="S32" s="68"/>
      <c r="T32" s="71"/>
    </row>
    <row r="33" spans="1:20">
      <c r="A33" s="93">
        <v>24</v>
      </c>
      <c r="B33" s="72"/>
      <c r="C33" s="74"/>
      <c r="D33" s="74"/>
      <c r="E33" s="89"/>
      <c r="F33" s="89"/>
      <c r="G33" s="90"/>
      <c r="H33" s="76"/>
      <c r="I33" s="69">
        <f t="shared" ca="1" si="0"/>
        <v>31886</v>
      </c>
      <c r="J33" s="77"/>
      <c r="K33" s="77"/>
      <c r="L33" s="77"/>
      <c r="M33" s="77"/>
      <c r="N33" s="78"/>
      <c r="O33" s="76"/>
      <c r="P33" s="76"/>
      <c r="Q33" s="76"/>
      <c r="R33" s="76"/>
      <c r="S33" s="76"/>
      <c r="T33" s="79"/>
    </row>
    <row r="34" spans="1:20">
      <c r="A34" s="94">
        <v>25</v>
      </c>
      <c r="B34" s="64"/>
      <c r="C34" s="66"/>
      <c r="D34" s="66"/>
      <c r="E34" s="86"/>
      <c r="F34" s="86"/>
      <c r="G34" s="87"/>
      <c r="H34" s="68"/>
      <c r="I34" s="69">
        <f t="shared" ca="1" si="0"/>
        <v>31886</v>
      </c>
      <c r="J34" s="69"/>
      <c r="K34" s="69"/>
      <c r="L34" s="69"/>
      <c r="M34" s="69"/>
      <c r="N34" s="70"/>
      <c r="O34" s="68"/>
      <c r="P34" s="68"/>
      <c r="Q34" s="68"/>
      <c r="R34" s="68"/>
      <c r="S34" s="68"/>
      <c r="T34" s="71"/>
    </row>
    <row r="35" spans="1:20">
      <c r="A35" s="93">
        <v>26</v>
      </c>
      <c r="B35" s="72"/>
      <c r="C35" s="74"/>
      <c r="D35" s="74"/>
      <c r="E35" s="89"/>
      <c r="F35" s="89"/>
      <c r="G35" s="90"/>
      <c r="H35" s="76"/>
      <c r="I35" s="69">
        <f t="shared" ca="1" si="0"/>
        <v>31886</v>
      </c>
      <c r="J35" s="77"/>
      <c r="K35" s="77"/>
      <c r="L35" s="77"/>
      <c r="M35" s="77"/>
      <c r="N35" s="78"/>
      <c r="O35" s="76"/>
      <c r="P35" s="76"/>
      <c r="Q35" s="76"/>
      <c r="R35" s="76"/>
      <c r="S35" s="76"/>
      <c r="T35" s="79"/>
    </row>
    <row r="36" spans="1:20">
      <c r="A36" s="94">
        <v>27</v>
      </c>
      <c r="B36" s="64"/>
      <c r="C36" s="66"/>
      <c r="D36" s="66"/>
      <c r="E36" s="86"/>
      <c r="F36" s="86"/>
      <c r="G36" s="87"/>
      <c r="H36" s="68"/>
      <c r="I36" s="69">
        <f t="shared" ca="1" si="0"/>
        <v>31886</v>
      </c>
      <c r="J36" s="69"/>
      <c r="K36" s="69"/>
      <c r="L36" s="69"/>
      <c r="M36" s="69"/>
      <c r="N36" s="70"/>
      <c r="O36" s="68"/>
      <c r="P36" s="68"/>
      <c r="Q36" s="68"/>
      <c r="R36" s="68"/>
      <c r="S36" s="68"/>
      <c r="T36" s="71"/>
    </row>
    <row r="37" spans="1:20">
      <c r="A37" s="93">
        <v>28</v>
      </c>
      <c r="B37" s="72"/>
      <c r="C37" s="74"/>
      <c r="D37" s="74"/>
      <c r="E37" s="89"/>
      <c r="F37" s="89"/>
      <c r="G37" s="90"/>
      <c r="H37" s="76"/>
      <c r="I37" s="69">
        <f t="shared" ca="1" si="0"/>
        <v>31886</v>
      </c>
      <c r="J37" s="77"/>
      <c r="K37" s="77"/>
      <c r="L37" s="77"/>
      <c r="M37" s="77"/>
      <c r="N37" s="78"/>
      <c r="O37" s="76"/>
      <c r="P37" s="76"/>
      <c r="Q37" s="76"/>
      <c r="R37" s="76"/>
      <c r="S37" s="76"/>
      <c r="T37" s="79"/>
    </row>
    <row r="38" spans="1:20">
      <c r="A38" s="94">
        <v>29</v>
      </c>
      <c r="B38" s="64"/>
      <c r="C38" s="66"/>
      <c r="D38" s="66"/>
      <c r="E38" s="86"/>
      <c r="F38" s="86"/>
      <c r="G38" s="87"/>
      <c r="H38" s="68"/>
      <c r="I38" s="69">
        <f t="shared" ca="1" si="0"/>
        <v>31886</v>
      </c>
      <c r="J38" s="69"/>
      <c r="K38" s="69"/>
      <c r="L38" s="69"/>
      <c r="M38" s="69"/>
      <c r="N38" s="70"/>
      <c r="O38" s="68"/>
      <c r="P38" s="68"/>
      <c r="Q38" s="68"/>
      <c r="R38" s="68"/>
      <c r="S38" s="68"/>
      <c r="T38" s="71"/>
    </row>
    <row r="39" spans="1:20">
      <c r="A39" s="93">
        <v>30</v>
      </c>
      <c r="B39" s="72"/>
      <c r="C39" s="74"/>
      <c r="D39" s="74"/>
      <c r="E39" s="89"/>
      <c r="F39" s="89"/>
      <c r="G39" s="90"/>
      <c r="H39" s="76"/>
      <c r="I39" s="69">
        <f t="shared" ca="1" si="0"/>
        <v>31886</v>
      </c>
      <c r="J39" s="77"/>
      <c r="K39" s="77"/>
      <c r="L39" s="77"/>
      <c r="M39" s="77"/>
      <c r="N39" s="78"/>
      <c r="O39" s="76"/>
      <c r="P39" s="76"/>
      <c r="Q39" s="76"/>
      <c r="R39" s="76"/>
      <c r="S39" s="76"/>
      <c r="T39" s="79"/>
    </row>
    <row r="40" spans="1:20">
      <c r="A40" s="94">
        <v>31</v>
      </c>
      <c r="B40" s="64"/>
      <c r="C40" s="66"/>
      <c r="D40" s="66"/>
      <c r="E40" s="86"/>
      <c r="F40" s="86"/>
      <c r="G40" s="87"/>
      <c r="H40" s="68"/>
      <c r="I40" s="69">
        <f t="shared" ca="1" si="0"/>
        <v>31886</v>
      </c>
      <c r="J40" s="69"/>
      <c r="K40" s="69"/>
      <c r="L40" s="69"/>
      <c r="M40" s="69"/>
      <c r="N40" s="70"/>
      <c r="O40" s="68"/>
      <c r="P40" s="68"/>
      <c r="Q40" s="68"/>
      <c r="R40" s="68"/>
      <c r="S40" s="68"/>
      <c r="T40" s="71"/>
    </row>
    <row r="41" spans="1:20">
      <c r="A41" s="93">
        <v>32</v>
      </c>
      <c r="B41" s="72"/>
      <c r="C41" s="74"/>
      <c r="D41" s="74"/>
      <c r="E41" s="89"/>
      <c r="F41" s="89"/>
      <c r="G41" s="90"/>
      <c r="H41" s="76"/>
      <c r="I41" s="69">
        <f t="shared" ca="1" si="0"/>
        <v>31886</v>
      </c>
      <c r="J41" s="77"/>
      <c r="K41" s="77"/>
      <c r="L41" s="77"/>
      <c r="M41" s="77"/>
      <c r="N41" s="78"/>
      <c r="O41" s="76"/>
      <c r="P41" s="76"/>
      <c r="Q41" s="76"/>
      <c r="R41" s="76"/>
      <c r="S41" s="76"/>
      <c r="T41" s="79"/>
    </row>
    <row r="42" spans="1:20">
      <c r="A42" s="94">
        <v>33</v>
      </c>
      <c r="B42" s="64"/>
      <c r="C42" s="66"/>
      <c r="D42" s="66"/>
      <c r="E42" s="86"/>
      <c r="F42" s="86"/>
      <c r="G42" s="87"/>
      <c r="H42" s="68"/>
      <c r="I42" s="69">
        <f t="shared" ref="I42:I73" ca="1" si="1">IF(ISBLANK(H42),(NETWORKDAYS(B42,$E$1,Jours_Fériés)),(NETWORKDAYS(B42,H42,Jours_Fériés)-$E$1))</f>
        <v>31886</v>
      </c>
      <c r="J42" s="69"/>
      <c r="K42" s="69"/>
      <c r="L42" s="69"/>
      <c r="M42" s="69"/>
      <c r="N42" s="70"/>
      <c r="O42" s="68"/>
      <c r="P42" s="68"/>
      <c r="Q42" s="68"/>
      <c r="R42" s="68"/>
      <c r="S42" s="68"/>
      <c r="T42" s="71"/>
    </row>
    <row r="43" spans="1:20">
      <c r="A43" s="93">
        <v>34</v>
      </c>
      <c r="B43" s="72"/>
      <c r="C43" s="74"/>
      <c r="D43" s="74"/>
      <c r="E43" s="89"/>
      <c r="F43" s="89"/>
      <c r="G43" s="90"/>
      <c r="H43" s="76"/>
      <c r="I43" s="69">
        <f t="shared" ca="1" si="1"/>
        <v>31886</v>
      </c>
      <c r="J43" s="77"/>
      <c r="K43" s="77"/>
      <c r="L43" s="77"/>
      <c r="M43" s="77"/>
      <c r="N43" s="78"/>
      <c r="O43" s="76"/>
      <c r="P43" s="76"/>
      <c r="Q43" s="76"/>
      <c r="R43" s="76"/>
      <c r="S43" s="76"/>
      <c r="T43" s="79"/>
    </row>
    <row r="44" spans="1:20">
      <c r="A44" s="94">
        <v>35</v>
      </c>
      <c r="B44" s="64"/>
      <c r="C44" s="66"/>
      <c r="D44" s="66"/>
      <c r="E44" s="86"/>
      <c r="F44" s="86"/>
      <c r="G44" s="87"/>
      <c r="H44" s="68"/>
      <c r="I44" s="69">
        <f t="shared" ca="1" si="1"/>
        <v>31886</v>
      </c>
      <c r="J44" s="69"/>
      <c r="K44" s="69"/>
      <c r="L44" s="69"/>
      <c r="M44" s="69"/>
      <c r="N44" s="70"/>
      <c r="O44" s="68"/>
      <c r="P44" s="68"/>
      <c r="Q44" s="68"/>
      <c r="R44" s="68"/>
      <c r="S44" s="68"/>
      <c r="T44" s="71"/>
    </row>
    <row r="45" spans="1:20">
      <c r="A45" s="93">
        <v>36</v>
      </c>
      <c r="B45" s="72"/>
      <c r="C45" s="74"/>
      <c r="D45" s="74"/>
      <c r="E45" s="89"/>
      <c r="F45" s="89"/>
      <c r="G45" s="90"/>
      <c r="H45" s="76"/>
      <c r="I45" s="69">
        <f t="shared" ca="1" si="1"/>
        <v>31886</v>
      </c>
      <c r="J45" s="77"/>
      <c r="K45" s="77"/>
      <c r="L45" s="77"/>
      <c r="M45" s="77"/>
      <c r="N45" s="78"/>
      <c r="O45" s="76"/>
      <c r="P45" s="76"/>
      <c r="Q45" s="76"/>
      <c r="R45" s="76"/>
      <c r="S45" s="76"/>
      <c r="T45" s="79"/>
    </row>
    <row r="46" spans="1:20">
      <c r="A46" s="94">
        <v>37</v>
      </c>
      <c r="B46" s="64"/>
      <c r="C46" s="66"/>
      <c r="D46" s="66"/>
      <c r="E46" s="86"/>
      <c r="F46" s="86"/>
      <c r="G46" s="87"/>
      <c r="H46" s="68"/>
      <c r="I46" s="69">
        <f t="shared" ca="1" si="1"/>
        <v>31886</v>
      </c>
      <c r="J46" s="69"/>
      <c r="K46" s="69"/>
      <c r="L46" s="69"/>
      <c r="M46" s="69"/>
      <c r="N46" s="70"/>
      <c r="O46" s="68"/>
      <c r="P46" s="68"/>
      <c r="Q46" s="68"/>
      <c r="R46" s="68"/>
      <c r="S46" s="68"/>
      <c r="T46" s="71"/>
    </row>
    <row r="47" spans="1:20">
      <c r="A47" s="93">
        <v>38</v>
      </c>
      <c r="B47" s="72"/>
      <c r="C47" s="74"/>
      <c r="D47" s="74"/>
      <c r="E47" s="89"/>
      <c r="F47" s="89"/>
      <c r="G47" s="90"/>
      <c r="H47" s="76"/>
      <c r="I47" s="69">
        <f t="shared" ca="1" si="1"/>
        <v>31886</v>
      </c>
      <c r="J47" s="77"/>
      <c r="K47" s="77"/>
      <c r="L47" s="77"/>
      <c r="M47" s="77"/>
      <c r="N47" s="78"/>
      <c r="O47" s="76"/>
      <c r="P47" s="76"/>
      <c r="Q47" s="76"/>
      <c r="R47" s="76"/>
      <c r="S47" s="76"/>
      <c r="T47" s="79"/>
    </row>
    <row r="48" spans="1:20">
      <c r="A48" s="94">
        <v>39</v>
      </c>
      <c r="B48" s="64"/>
      <c r="C48" s="66"/>
      <c r="D48" s="66"/>
      <c r="E48" s="86"/>
      <c r="F48" s="86"/>
      <c r="G48" s="87"/>
      <c r="H48" s="68"/>
      <c r="I48" s="69">
        <f t="shared" ca="1" si="1"/>
        <v>31886</v>
      </c>
      <c r="J48" s="69"/>
      <c r="K48" s="69"/>
      <c r="L48" s="69"/>
      <c r="M48" s="69"/>
      <c r="N48" s="70"/>
      <c r="O48" s="68"/>
      <c r="P48" s="68"/>
      <c r="Q48" s="68"/>
      <c r="R48" s="68"/>
      <c r="S48" s="68"/>
      <c r="T48" s="71"/>
    </row>
    <row r="49" spans="1:20">
      <c r="A49" s="93">
        <v>40</v>
      </c>
      <c r="B49" s="72"/>
      <c r="C49" s="74"/>
      <c r="D49" s="74"/>
      <c r="E49" s="89"/>
      <c r="F49" s="89"/>
      <c r="G49" s="90"/>
      <c r="H49" s="76"/>
      <c r="I49" s="69">
        <f t="shared" ca="1" si="1"/>
        <v>31886</v>
      </c>
      <c r="J49" s="77"/>
      <c r="K49" s="77"/>
      <c r="L49" s="77"/>
      <c r="M49" s="77"/>
      <c r="N49" s="78"/>
      <c r="O49" s="76"/>
      <c r="P49" s="76"/>
      <c r="Q49" s="76"/>
      <c r="R49" s="76"/>
      <c r="S49" s="76"/>
      <c r="T49" s="79"/>
    </row>
    <row r="50" spans="1:20">
      <c r="A50" s="94">
        <v>41</v>
      </c>
      <c r="B50" s="64"/>
      <c r="C50" s="66"/>
      <c r="D50" s="66"/>
      <c r="E50" s="86"/>
      <c r="F50" s="86"/>
      <c r="G50" s="87"/>
      <c r="H50" s="68"/>
      <c r="I50" s="69">
        <f t="shared" ca="1" si="1"/>
        <v>31886</v>
      </c>
      <c r="J50" s="69"/>
      <c r="K50" s="69"/>
      <c r="L50" s="69"/>
      <c r="M50" s="69"/>
      <c r="N50" s="70"/>
      <c r="O50" s="68"/>
      <c r="P50" s="68"/>
      <c r="Q50" s="68"/>
      <c r="R50" s="68"/>
      <c r="S50" s="68"/>
      <c r="T50" s="71"/>
    </row>
    <row r="51" spans="1:20">
      <c r="A51" s="93">
        <v>42</v>
      </c>
      <c r="B51" s="72"/>
      <c r="C51" s="74"/>
      <c r="D51" s="74"/>
      <c r="E51" s="89"/>
      <c r="F51" s="89"/>
      <c r="G51" s="90"/>
      <c r="H51" s="76"/>
      <c r="I51" s="69">
        <f t="shared" ca="1" si="1"/>
        <v>31886</v>
      </c>
      <c r="J51" s="77"/>
      <c r="K51" s="77"/>
      <c r="L51" s="77"/>
      <c r="M51" s="77"/>
      <c r="N51" s="78"/>
      <c r="O51" s="76"/>
      <c r="P51" s="76"/>
      <c r="Q51" s="76"/>
      <c r="R51" s="76"/>
      <c r="S51" s="76"/>
      <c r="T51" s="79"/>
    </row>
    <row r="52" spans="1:20">
      <c r="A52" s="94">
        <v>43</v>
      </c>
      <c r="B52" s="64"/>
      <c r="C52" s="66"/>
      <c r="D52" s="66"/>
      <c r="E52" s="86"/>
      <c r="F52" s="86"/>
      <c r="G52" s="87"/>
      <c r="H52" s="68"/>
      <c r="I52" s="69">
        <f t="shared" ca="1" si="1"/>
        <v>31886</v>
      </c>
      <c r="J52" s="69"/>
      <c r="K52" s="69"/>
      <c r="L52" s="69"/>
      <c r="M52" s="69"/>
      <c r="N52" s="70"/>
      <c r="O52" s="68"/>
      <c r="P52" s="68"/>
      <c r="Q52" s="68"/>
      <c r="R52" s="68"/>
      <c r="S52" s="68"/>
      <c r="T52" s="71"/>
    </row>
    <row r="53" spans="1:20">
      <c r="A53" s="93">
        <v>44</v>
      </c>
      <c r="B53" s="72"/>
      <c r="C53" s="74"/>
      <c r="D53" s="74"/>
      <c r="E53" s="89"/>
      <c r="F53" s="89"/>
      <c r="G53" s="90"/>
      <c r="H53" s="76"/>
      <c r="I53" s="69">
        <f t="shared" ca="1" si="1"/>
        <v>31886</v>
      </c>
      <c r="J53" s="77"/>
      <c r="K53" s="77"/>
      <c r="L53" s="77"/>
      <c r="M53" s="77"/>
      <c r="N53" s="78"/>
      <c r="O53" s="76"/>
      <c r="P53" s="76"/>
      <c r="Q53" s="76"/>
      <c r="R53" s="76"/>
      <c r="S53" s="76"/>
      <c r="T53" s="79"/>
    </row>
    <row r="54" spans="1:20">
      <c r="A54" s="94">
        <v>45</v>
      </c>
      <c r="B54" s="64"/>
      <c r="C54" s="66"/>
      <c r="D54" s="66"/>
      <c r="E54" s="86"/>
      <c r="F54" s="86"/>
      <c r="G54" s="87"/>
      <c r="H54" s="68"/>
      <c r="I54" s="69">
        <f t="shared" ca="1" si="1"/>
        <v>31886</v>
      </c>
      <c r="J54" s="69"/>
      <c r="K54" s="69"/>
      <c r="L54" s="69"/>
      <c r="M54" s="69"/>
      <c r="N54" s="70"/>
      <c r="O54" s="68"/>
      <c r="P54" s="68"/>
      <c r="Q54" s="68"/>
      <c r="R54" s="68"/>
      <c r="S54" s="68"/>
      <c r="T54" s="71"/>
    </row>
    <row r="55" spans="1:20">
      <c r="A55" s="93">
        <v>46</v>
      </c>
      <c r="B55" s="72"/>
      <c r="C55" s="74"/>
      <c r="D55" s="74"/>
      <c r="E55" s="89"/>
      <c r="F55" s="89"/>
      <c r="G55" s="90"/>
      <c r="H55" s="76"/>
      <c r="I55" s="69">
        <f t="shared" ca="1" si="1"/>
        <v>31886</v>
      </c>
      <c r="J55" s="77"/>
      <c r="K55" s="77"/>
      <c r="L55" s="77"/>
      <c r="M55" s="77"/>
      <c r="N55" s="78"/>
      <c r="O55" s="76"/>
      <c r="P55" s="76"/>
      <c r="Q55" s="76"/>
      <c r="R55" s="76"/>
      <c r="S55" s="76"/>
      <c r="T55" s="79"/>
    </row>
    <row r="56" spans="1:20">
      <c r="A56" s="94">
        <v>47</v>
      </c>
      <c r="B56" s="64"/>
      <c r="C56" s="66"/>
      <c r="D56" s="66"/>
      <c r="E56" s="86"/>
      <c r="F56" s="86"/>
      <c r="G56" s="87"/>
      <c r="H56" s="68"/>
      <c r="I56" s="69">
        <f t="shared" ca="1" si="1"/>
        <v>31886</v>
      </c>
      <c r="J56" s="69"/>
      <c r="K56" s="69"/>
      <c r="L56" s="69"/>
      <c r="M56" s="69"/>
      <c r="N56" s="70"/>
      <c r="O56" s="68"/>
      <c r="P56" s="68"/>
      <c r="Q56" s="68"/>
      <c r="R56" s="68"/>
      <c r="S56" s="68"/>
      <c r="T56" s="71"/>
    </row>
    <row r="57" spans="1:20">
      <c r="A57" s="93">
        <v>48</v>
      </c>
      <c r="B57" s="72"/>
      <c r="C57" s="74"/>
      <c r="D57" s="74"/>
      <c r="E57" s="89"/>
      <c r="F57" s="89"/>
      <c r="G57" s="90"/>
      <c r="H57" s="76"/>
      <c r="I57" s="69">
        <f t="shared" ca="1" si="1"/>
        <v>31886</v>
      </c>
      <c r="J57" s="77"/>
      <c r="K57" s="77"/>
      <c r="L57" s="77"/>
      <c r="M57" s="77"/>
      <c r="N57" s="78"/>
      <c r="O57" s="76"/>
      <c r="P57" s="76"/>
      <c r="Q57" s="76"/>
      <c r="R57" s="76"/>
      <c r="S57" s="76"/>
      <c r="T57" s="79"/>
    </row>
    <row r="58" spans="1:20">
      <c r="A58" s="94">
        <v>49</v>
      </c>
      <c r="B58" s="64"/>
      <c r="C58" s="66"/>
      <c r="D58" s="66"/>
      <c r="E58" s="86"/>
      <c r="F58" s="86"/>
      <c r="G58" s="87"/>
      <c r="H58" s="68"/>
      <c r="I58" s="69">
        <f t="shared" ca="1" si="1"/>
        <v>31886</v>
      </c>
      <c r="J58" s="69"/>
      <c r="K58" s="69"/>
      <c r="L58" s="69"/>
      <c r="M58" s="69"/>
      <c r="N58" s="70"/>
      <c r="O58" s="68"/>
      <c r="P58" s="68"/>
      <c r="Q58" s="68"/>
      <c r="R58" s="68"/>
      <c r="S58" s="68"/>
      <c r="T58" s="71"/>
    </row>
    <row r="59" spans="1:20">
      <c r="A59" s="93">
        <v>50</v>
      </c>
      <c r="B59" s="72"/>
      <c r="C59" s="74"/>
      <c r="D59" s="74"/>
      <c r="E59" s="89"/>
      <c r="F59" s="89"/>
      <c r="G59" s="90"/>
      <c r="H59" s="76"/>
      <c r="I59" s="69">
        <f t="shared" ca="1" si="1"/>
        <v>31886</v>
      </c>
      <c r="J59" s="77"/>
      <c r="K59" s="77"/>
      <c r="L59" s="77"/>
      <c r="M59" s="77"/>
      <c r="N59" s="78"/>
      <c r="O59" s="76"/>
      <c r="P59" s="76"/>
      <c r="Q59" s="76"/>
      <c r="R59" s="76"/>
      <c r="S59" s="76"/>
      <c r="T59" s="79"/>
    </row>
    <row r="60" spans="1:20">
      <c r="A60" s="94">
        <v>51</v>
      </c>
      <c r="B60" s="64"/>
      <c r="C60" s="66"/>
      <c r="D60" s="66"/>
      <c r="E60" s="86"/>
      <c r="F60" s="86"/>
      <c r="G60" s="87"/>
      <c r="H60" s="68"/>
      <c r="I60" s="69">
        <f t="shared" ca="1" si="1"/>
        <v>31886</v>
      </c>
      <c r="J60" s="69"/>
      <c r="K60" s="69"/>
      <c r="L60" s="69"/>
      <c r="M60" s="69"/>
      <c r="N60" s="70"/>
      <c r="O60" s="68"/>
      <c r="P60" s="68"/>
      <c r="Q60" s="68"/>
      <c r="R60" s="68"/>
      <c r="S60" s="68"/>
      <c r="T60" s="71"/>
    </row>
    <row r="61" spans="1:20">
      <c r="A61" s="93">
        <v>52</v>
      </c>
      <c r="B61" s="72"/>
      <c r="C61" s="74"/>
      <c r="D61" s="74"/>
      <c r="E61" s="89"/>
      <c r="F61" s="89"/>
      <c r="G61" s="90"/>
      <c r="H61" s="76"/>
      <c r="I61" s="69">
        <f t="shared" ca="1" si="1"/>
        <v>31886</v>
      </c>
      <c r="J61" s="77"/>
      <c r="K61" s="77"/>
      <c r="L61" s="77"/>
      <c r="M61" s="77"/>
      <c r="N61" s="78"/>
      <c r="O61" s="76"/>
      <c r="P61" s="76"/>
      <c r="Q61" s="76"/>
      <c r="R61" s="76"/>
      <c r="S61" s="76"/>
      <c r="T61" s="79"/>
    </row>
    <row r="62" spans="1:20">
      <c r="A62" s="94">
        <v>53</v>
      </c>
      <c r="B62" s="64"/>
      <c r="C62" s="66"/>
      <c r="D62" s="66"/>
      <c r="E62" s="86"/>
      <c r="F62" s="86"/>
      <c r="G62" s="87"/>
      <c r="H62" s="68"/>
      <c r="I62" s="69">
        <f t="shared" ca="1" si="1"/>
        <v>31886</v>
      </c>
      <c r="J62" s="69"/>
      <c r="K62" s="69"/>
      <c r="L62" s="69"/>
      <c r="M62" s="69"/>
      <c r="N62" s="70"/>
      <c r="O62" s="68"/>
      <c r="P62" s="68"/>
      <c r="Q62" s="68"/>
      <c r="R62" s="68"/>
      <c r="S62" s="68"/>
      <c r="T62" s="71"/>
    </row>
    <row r="63" spans="1:20">
      <c r="A63" s="93">
        <v>54</v>
      </c>
      <c r="B63" s="72"/>
      <c r="C63" s="74"/>
      <c r="D63" s="74"/>
      <c r="E63" s="89"/>
      <c r="F63" s="89"/>
      <c r="G63" s="90"/>
      <c r="H63" s="76"/>
      <c r="I63" s="69">
        <f t="shared" ca="1" si="1"/>
        <v>31886</v>
      </c>
      <c r="J63" s="77"/>
      <c r="K63" s="77"/>
      <c r="L63" s="77"/>
      <c r="M63" s="77"/>
      <c r="N63" s="78"/>
      <c r="O63" s="76"/>
      <c r="P63" s="76"/>
      <c r="Q63" s="76"/>
      <c r="R63" s="76"/>
      <c r="S63" s="76"/>
      <c r="T63" s="79"/>
    </row>
    <row r="64" spans="1:20">
      <c r="A64" s="94">
        <v>55</v>
      </c>
      <c r="B64" s="64"/>
      <c r="C64" s="66"/>
      <c r="D64" s="66"/>
      <c r="E64" s="86"/>
      <c r="F64" s="86"/>
      <c r="G64" s="87"/>
      <c r="H64" s="68"/>
      <c r="I64" s="69">
        <f t="shared" ca="1" si="1"/>
        <v>31886</v>
      </c>
      <c r="J64" s="69"/>
      <c r="K64" s="69"/>
      <c r="L64" s="69"/>
      <c r="M64" s="69"/>
      <c r="N64" s="70"/>
      <c r="O64" s="68"/>
      <c r="P64" s="68"/>
      <c r="Q64" s="68"/>
      <c r="R64" s="68"/>
      <c r="S64" s="68"/>
      <c r="T64" s="71"/>
    </row>
    <row r="65" spans="1:20">
      <c r="A65" s="93">
        <v>56</v>
      </c>
      <c r="B65" s="72"/>
      <c r="C65" s="74"/>
      <c r="D65" s="74"/>
      <c r="E65" s="89"/>
      <c r="F65" s="89"/>
      <c r="G65" s="90"/>
      <c r="H65" s="76"/>
      <c r="I65" s="69">
        <f t="shared" ca="1" si="1"/>
        <v>31886</v>
      </c>
      <c r="J65" s="77"/>
      <c r="K65" s="77"/>
      <c r="L65" s="77"/>
      <c r="M65" s="77"/>
      <c r="N65" s="78"/>
      <c r="O65" s="76"/>
      <c r="P65" s="76"/>
      <c r="Q65" s="76"/>
      <c r="R65" s="76"/>
      <c r="S65" s="76"/>
      <c r="T65" s="79"/>
    </row>
    <row r="66" spans="1:20">
      <c r="A66" s="94">
        <v>57</v>
      </c>
      <c r="B66" s="64"/>
      <c r="C66" s="66"/>
      <c r="D66" s="66"/>
      <c r="E66" s="86"/>
      <c r="F66" s="86"/>
      <c r="G66" s="87"/>
      <c r="H66" s="68"/>
      <c r="I66" s="69">
        <f t="shared" ca="1" si="1"/>
        <v>31886</v>
      </c>
      <c r="J66" s="69"/>
      <c r="K66" s="69"/>
      <c r="L66" s="69"/>
      <c r="M66" s="69"/>
      <c r="N66" s="70"/>
      <c r="O66" s="68"/>
      <c r="P66" s="68"/>
      <c r="Q66" s="68"/>
      <c r="R66" s="68"/>
      <c r="S66" s="68"/>
      <c r="T66" s="71"/>
    </row>
    <row r="67" spans="1:20">
      <c r="A67" s="93">
        <v>58</v>
      </c>
      <c r="B67" s="72"/>
      <c r="C67" s="74"/>
      <c r="D67" s="74"/>
      <c r="E67" s="89"/>
      <c r="F67" s="89"/>
      <c r="G67" s="90"/>
      <c r="H67" s="76"/>
      <c r="I67" s="69">
        <f t="shared" ca="1" si="1"/>
        <v>31886</v>
      </c>
      <c r="J67" s="77"/>
      <c r="K67" s="77"/>
      <c r="L67" s="77"/>
      <c r="M67" s="77"/>
      <c r="N67" s="78"/>
      <c r="O67" s="76"/>
      <c r="P67" s="76"/>
      <c r="Q67" s="76"/>
      <c r="R67" s="76"/>
      <c r="S67" s="76"/>
      <c r="T67" s="79"/>
    </row>
    <row r="68" spans="1:20">
      <c r="A68" s="94">
        <v>59</v>
      </c>
      <c r="B68" s="64"/>
      <c r="C68" s="66"/>
      <c r="D68" s="66"/>
      <c r="E68" s="86"/>
      <c r="F68" s="86"/>
      <c r="G68" s="87"/>
      <c r="H68" s="68"/>
      <c r="I68" s="69">
        <f t="shared" ca="1" si="1"/>
        <v>31886</v>
      </c>
      <c r="J68" s="69"/>
      <c r="K68" s="69"/>
      <c r="L68" s="69"/>
      <c r="M68" s="69"/>
      <c r="N68" s="70"/>
      <c r="O68" s="68"/>
      <c r="P68" s="68"/>
      <c r="Q68" s="68"/>
      <c r="R68" s="68"/>
      <c r="S68" s="68"/>
      <c r="T68" s="71"/>
    </row>
    <row r="69" spans="1:20">
      <c r="A69" s="93">
        <v>60</v>
      </c>
      <c r="B69" s="72"/>
      <c r="C69" s="74"/>
      <c r="D69" s="74"/>
      <c r="E69" s="89"/>
      <c r="F69" s="89"/>
      <c r="G69" s="90"/>
      <c r="H69" s="76"/>
      <c r="I69" s="69">
        <f t="shared" ca="1" si="1"/>
        <v>31886</v>
      </c>
      <c r="J69" s="77"/>
      <c r="K69" s="77"/>
      <c r="L69" s="77"/>
      <c r="M69" s="77"/>
      <c r="N69" s="78"/>
      <c r="O69" s="76"/>
      <c r="P69" s="76"/>
      <c r="Q69" s="76"/>
      <c r="R69" s="76"/>
      <c r="S69" s="76"/>
      <c r="T69" s="79"/>
    </row>
    <row r="70" spans="1:20">
      <c r="A70" s="94">
        <v>61</v>
      </c>
      <c r="B70" s="64"/>
      <c r="C70" s="66"/>
      <c r="D70" s="66"/>
      <c r="E70" s="86"/>
      <c r="F70" s="86"/>
      <c r="G70" s="87"/>
      <c r="H70" s="68"/>
      <c r="I70" s="69">
        <f t="shared" ca="1" si="1"/>
        <v>31886</v>
      </c>
      <c r="J70" s="69"/>
      <c r="K70" s="69"/>
      <c r="L70" s="69"/>
      <c r="M70" s="69"/>
      <c r="N70" s="70"/>
      <c r="O70" s="68"/>
      <c r="P70" s="68"/>
      <c r="Q70" s="68"/>
      <c r="R70" s="68"/>
      <c r="S70" s="68"/>
      <c r="T70" s="71"/>
    </row>
    <row r="71" spans="1:20">
      <c r="A71" s="93">
        <v>62</v>
      </c>
      <c r="B71" s="72"/>
      <c r="C71" s="74"/>
      <c r="D71" s="74"/>
      <c r="E71" s="89"/>
      <c r="F71" s="89"/>
      <c r="G71" s="90"/>
      <c r="H71" s="76"/>
      <c r="I71" s="69">
        <f t="shared" ca="1" si="1"/>
        <v>31886</v>
      </c>
      <c r="J71" s="77"/>
      <c r="K71" s="77"/>
      <c r="L71" s="77"/>
      <c r="M71" s="77"/>
      <c r="N71" s="78"/>
      <c r="O71" s="76"/>
      <c r="P71" s="76"/>
      <c r="Q71" s="76"/>
      <c r="R71" s="76"/>
      <c r="S71" s="76"/>
      <c r="T71" s="79"/>
    </row>
    <row r="72" spans="1:20">
      <c r="A72" s="94">
        <v>63</v>
      </c>
      <c r="B72" s="64"/>
      <c r="C72" s="66"/>
      <c r="D72" s="66"/>
      <c r="E72" s="86"/>
      <c r="F72" s="86"/>
      <c r="G72" s="87"/>
      <c r="H72" s="68"/>
      <c r="I72" s="69">
        <f t="shared" ca="1" si="1"/>
        <v>31886</v>
      </c>
      <c r="J72" s="69"/>
      <c r="K72" s="69"/>
      <c r="L72" s="69"/>
      <c r="M72" s="69"/>
      <c r="N72" s="70"/>
      <c r="O72" s="68"/>
      <c r="P72" s="68"/>
      <c r="Q72" s="68"/>
      <c r="R72" s="68"/>
      <c r="S72" s="68"/>
      <c r="T72" s="71"/>
    </row>
    <row r="73" spans="1:20">
      <c r="A73" s="93">
        <v>64</v>
      </c>
      <c r="B73" s="72"/>
      <c r="C73" s="74"/>
      <c r="D73" s="74"/>
      <c r="E73" s="89"/>
      <c r="F73" s="89"/>
      <c r="G73" s="90"/>
      <c r="H73" s="76"/>
      <c r="I73" s="69">
        <f t="shared" ca="1" si="1"/>
        <v>31886</v>
      </c>
      <c r="J73" s="77"/>
      <c r="K73" s="77"/>
      <c r="L73" s="77"/>
      <c r="M73" s="77"/>
      <c r="N73" s="78"/>
      <c r="O73" s="76"/>
      <c r="P73" s="76"/>
      <c r="Q73" s="76"/>
      <c r="R73" s="76"/>
      <c r="S73" s="76"/>
      <c r="T73" s="79"/>
    </row>
    <row r="74" spans="1:20">
      <c r="A74" s="94">
        <v>65</v>
      </c>
      <c r="B74" s="64"/>
      <c r="C74" s="66"/>
      <c r="D74" s="66"/>
      <c r="E74" s="86"/>
      <c r="F74" s="86"/>
      <c r="G74" s="87"/>
      <c r="H74" s="68"/>
      <c r="I74" s="69">
        <f t="shared" ref="I74:I105" ca="1" si="2">IF(ISBLANK(H74),(NETWORKDAYS(B74,$E$1,Jours_Fériés)),(NETWORKDAYS(B74,H74,Jours_Fériés)-$E$1))</f>
        <v>31886</v>
      </c>
      <c r="J74" s="69"/>
      <c r="K74" s="69"/>
      <c r="L74" s="69"/>
      <c r="M74" s="69"/>
      <c r="N74" s="70"/>
      <c r="O74" s="68"/>
      <c r="P74" s="68"/>
      <c r="Q74" s="68"/>
      <c r="R74" s="68"/>
      <c r="S74" s="68"/>
      <c r="T74" s="71"/>
    </row>
    <row r="75" spans="1:20">
      <c r="A75" s="93">
        <v>66</v>
      </c>
      <c r="B75" s="72"/>
      <c r="C75" s="74"/>
      <c r="D75" s="74"/>
      <c r="E75" s="89"/>
      <c r="F75" s="89"/>
      <c r="G75" s="90"/>
      <c r="H75" s="76"/>
      <c r="I75" s="69">
        <f t="shared" ca="1" si="2"/>
        <v>31886</v>
      </c>
      <c r="J75" s="77"/>
      <c r="K75" s="77"/>
      <c r="L75" s="77"/>
      <c r="M75" s="77"/>
      <c r="N75" s="78"/>
      <c r="O75" s="76"/>
      <c r="P75" s="76"/>
      <c r="Q75" s="76"/>
      <c r="R75" s="76"/>
      <c r="S75" s="76"/>
      <c r="T75" s="79"/>
    </row>
    <row r="76" spans="1:20">
      <c r="A76" s="94">
        <v>67</v>
      </c>
      <c r="B76" s="64"/>
      <c r="C76" s="66"/>
      <c r="D76" s="66"/>
      <c r="E76" s="86"/>
      <c r="F76" s="86"/>
      <c r="G76" s="87"/>
      <c r="H76" s="68"/>
      <c r="I76" s="69">
        <f t="shared" ca="1" si="2"/>
        <v>31886</v>
      </c>
      <c r="J76" s="69"/>
      <c r="K76" s="69"/>
      <c r="L76" s="69"/>
      <c r="M76" s="69"/>
      <c r="N76" s="70"/>
      <c r="O76" s="68"/>
      <c r="P76" s="68"/>
      <c r="Q76" s="68"/>
      <c r="R76" s="68"/>
      <c r="S76" s="68"/>
      <c r="T76" s="71"/>
    </row>
    <row r="77" spans="1:20">
      <c r="A77" s="93">
        <v>68</v>
      </c>
      <c r="B77" s="72"/>
      <c r="C77" s="74"/>
      <c r="D77" s="74"/>
      <c r="E77" s="89"/>
      <c r="F77" s="89"/>
      <c r="G77" s="90"/>
      <c r="H77" s="76"/>
      <c r="I77" s="69">
        <f t="shared" ca="1" si="2"/>
        <v>31886</v>
      </c>
      <c r="J77" s="77"/>
      <c r="K77" s="77"/>
      <c r="L77" s="77"/>
      <c r="M77" s="77"/>
      <c r="N77" s="78"/>
      <c r="O77" s="76"/>
      <c r="P77" s="76"/>
      <c r="Q77" s="76"/>
      <c r="R77" s="76"/>
      <c r="S77" s="76"/>
      <c r="T77" s="79"/>
    </row>
    <row r="78" spans="1:20">
      <c r="A78" s="94">
        <v>69</v>
      </c>
      <c r="B78" s="64"/>
      <c r="C78" s="66"/>
      <c r="D78" s="66"/>
      <c r="E78" s="86"/>
      <c r="F78" s="86"/>
      <c r="G78" s="87"/>
      <c r="H78" s="68"/>
      <c r="I78" s="69">
        <f t="shared" ca="1" si="2"/>
        <v>31886</v>
      </c>
      <c r="J78" s="69"/>
      <c r="K78" s="69"/>
      <c r="L78" s="69"/>
      <c r="M78" s="69"/>
      <c r="N78" s="70"/>
      <c r="O78" s="68"/>
      <c r="P78" s="68"/>
      <c r="Q78" s="68"/>
      <c r="R78" s="68"/>
      <c r="S78" s="68"/>
      <c r="T78" s="71"/>
    </row>
    <row r="79" spans="1:20">
      <c r="A79" s="93">
        <v>70</v>
      </c>
      <c r="B79" s="72"/>
      <c r="C79" s="74"/>
      <c r="D79" s="74"/>
      <c r="E79" s="89"/>
      <c r="F79" s="89"/>
      <c r="G79" s="90"/>
      <c r="H79" s="76"/>
      <c r="I79" s="69">
        <f t="shared" ca="1" si="2"/>
        <v>31886</v>
      </c>
      <c r="J79" s="77"/>
      <c r="K79" s="77"/>
      <c r="L79" s="77"/>
      <c r="M79" s="77"/>
      <c r="N79" s="78"/>
      <c r="O79" s="76"/>
      <c r="P79" s="76"/>
      <c r="Q79" s="76"/>
      <c r="R79" s="76"/>
      <c r="S79" s="76"/>
      <c r="T79" s="79"/>
    </row>
    <row r="80" spans="1:20">
      <c r="A80" s="94">
        <v>71</v>
      </c>
      <c r="B80" s="64"/>
      <c r="C80" s="66"/>
      <c r="D80" s="66"/>
      <c r="E80" s="86"/>
      <c r="F80" s="86"/>
      <c r="G80" s="87"/>
      <c r="H80" s="68"/>
      <c r="I80" s="69">
        <f t="shared" ca="1" si="2"/>
        <v>31886</v>
      </c>
      <c r="J80" s="69"/>
      <c r="K80" s="69"/>
      <c r="L80" s="69"/>
      <c r="M80" s="69"/>
      <c r="N80" s="70"/>
      <c r="O80" s="68"/>
      <c r="P80" s="68"/>
      <c r="Q80" s="68"/>
      <c r="R80" s="68"/>
      <c r="S80" s="68"/>
      <c r="T80" s="71"/>
    </row>
    <row r="81" spans="1:20">
      <c r="A81" s="93">
        <v>72</v>
      </c>
      <c r="B81" s="72"/>
      <c r="C81" s="74"/>
      <c r="D81" s="74"/>
      <c r="E81" s="89"/>
      <c r="F81" s="89"/>
      <c r="G81" s="90"/>
      <c r="H81" s="76"/>
      <c r="I81" s="69">
        <f t="shared" ca="1" si="2"/>
        <v>31886</v>
      </c>
      <c r="J81" s="77"/>
      <c r="K81" s="77"/>
      <c r="L81" s="77"/>
      <c r="M81" s="77"/>
      <c r="N81" s="78"/>
      <c r="O81" s="76"/>
      <c r="P81" s="76"/>
      <c r="Q81" s="76"/>
      <c r="R81" s="76"/>
      <c r="S81" s="76"/>
      <c r="T81" s="79"/>
    </row>
    <row r="82" spans="1:20">
      <c r="A82" s="94">
        <v>73</v>
      </c>
      <c r="B82" s="64"/>
      <c r="C82" s="66"/>
      <c r="D82" s="66"/>
      <c r="E82" s="86"/>
      <c r="F82" s="86"/>
      <c r="G82" s="87"/>
      <c r="H82" s="68"/>
      <c r="I82" s="69">
        <f t="shared" ca="1" si="2"/>
        <v>31886</v>
      </c>
      <c r="J82" s="69"/>
      <c r="K82" s="69"/>
      <c r="L82" s="69"/>
      <c r="M82" s="69"/>
      <c r="N82" s="70"/>
      <c r="O82" s="68"/>
      <c r="P82" s="68"/>
      <c r="Q82" s="68"/>
      <c r="R82" s="68"/>
      <c r="S82" s="68"/>
      <c r="T82" s="71"/>
    </row>
    <row r="83" spans="1:20">
      <c r="A83" s="93">
        <v>74</v>
      </c>
      <c r="B83" s="72"/>
      <c r="C83" s="74"/>
      <c r="D83" s="74"/>
      <c r="E83" s="89"/>
      <c r="F83" s="89"/>
      <c r="G83" s="90"/>
      <c r="H83" s="76"/>
      <c r="I83" s="69">
        <f t="shared" ca="1" si="2"/>
        <v>31886</v>
      </c>
      <c r="J83" s="77"/>
      <c r="K83" s="77"/>
      <c r="L83" s="77"/>
      <c r="M83" s="77"/>
      <c r="N83" s="78"/>
      <c r="O83" s="76"/>
      <c r="P83" s="76"/>
      <c r="Q83" s="76"/>
      <c r="R83" s="76"/>
      <c r="S83" s="76"/>
      <c r="T83" s="79"/>
    </row>
    <row r="84" spans="1:20">
      <c r="A84" s="94">
        <v>75</v>
      </c>
      <c r="B84" s="64"/>
      <c r="C84" s="66"/>
      <c r="D84" s="66"/>
      <c r="E84" s="86"/>
      <c r="F84" s="86"/>
      <c r="G84" s="87"/>
      <c r="H84" s="68"/>
      <c r="I84" s="69">
        <f t="shared" ca="1" si="2"/>
        <v>31886</v>
      </c>
      <c r="J84" s="69"/>
      <c r="K84" s="69"/>
      <c r="L84" s="69"/>
      <c r="M84" s="69"/>
      <c r="N84" s="70"/>
      <c r="O84" s="68"/>
      <c r="P84" s="68"/>
      <c r="Q84" s="68"/>
      <c r="R84" s="68"/>
      <c r="S84" s="68"/>
      <c r="T84" s="71"/>
    </row>
    <row r="85" spans="1:20">
      <c r="A85" s="93">
        <v>76</v>
      </c>
      <c r="B85" s="72"/>
      <c r="C85" s="74"/>
      <c r="D85" s="74"/>
      <c r="E85" s="89"/>
      <c r="F85" s="89"/>
      <c r="G85" s="90"/>
      <c r="H85" s="76"/>
      <c r="I85" s="69">
        <f t="shared" ca="1" si="2"/>
        <v>31886</v>
      </c>
      <c r="J85" s="77"/>
      <c r="K85" s="77"/>
      <c r="L85" s="77"/>
      <c r="M85" s="77"/>
      <c r="N85" s="78"/>
      <c r="O85" s="76"/>
      <c r="P85" s="76"/>
      <c r="Q85" s="76"/>
      <c r="R85" s="76"/>
      <c r="S85" s="76"/>
      <c r="T85" s="79"/>
    </row>
    <row r="86" spans="1:20">
      <c r="A86" s="94">
        <v>77</v>
      </c>
      <c r="B86" s="64"/>
      <c r="C86" s="66"/>
      <c r="D86" s="66"/>
      <c r="E86" s="86"/>
      <c r="F86" s="86"/>
      <c r="G86" s="87"/>
      <c r="H86" s="68"/>
      <c r="I86" s="69">
        <f t="shared" ca="1" si="2"/>
        <v>31886</v>
      </c>
      <c r="J86" s="69"/>
      <c r="K86" s="69"/>
      <c r="L86" s="69"/>
      <c r="M86" s="69"/>
      <c r="N86" s="70"/>
      <c r="O86" s="68"/>
      <c r="P86" s="68"/>
      <c r="Q86" s="68"/>
      <c r="R86" s="68"/>
      <c r="S86" s="68"/>
      <c r="T86" s="71"/>
    </row>
    <row r="87" spans="1:20">
      <c r="A87" s="93">
        <v>78</v>
      </c>
      <c r="B87" s="72"/>
      <c r="C87" s="74"/>
      <c r="D87" s="74"/>
      <c r="E87" s="89"/>
      <c r="F87" s="89"/>
      <c r="G87" s="90"/>
      <c r="H87" s="76"/>
      <c r="I87" s="69">
        <f t="shared" ca="1" si="2"/>
        <v>31886</v>
      </c>
      <c r="J87" s="77"/>
      <c r="K87" s="77"/>
      <c r="L87" s="77"/>
      <c r="M87" s="77"/>
      <c r="N87" s="78"/>
      <c r="O87" s="76"/>
      <c r="P87" s="76"/>
      <c r="Q87" s="76"/>
      <c r="R87" s="76"/>
      <c r="S87" s="76"/>
      <c r="T87" s="79"/>
    </row>
    <row r="88" spans="1:20">
      <c r="A88" s="94">
        <v>79</v>
      </c>
      <c r="B88" s="64"/>
      <c r="C88" s="66"/>
      <c r="D88" s="66"/>
      <c r="E88" s="86"/>
      <c r="F88" s="86"/>
      <c r="G88" s="87"/>
      <c r="H88" s="68"/>
      <c r="I88" s="69">
        <f t="shared" ca="1" si="2"/>
        <v>31886</v>
      </c>
      <c r="J88" s="69"/>
      <c r="K88" s="69"/>
      <c r="L88" s="69"/>
      <c r="M88" s="69"/>
      <c r="N88" s="70"/>
      <c r="O88" s="68"/>
      <c r="P88" s="68"/>
      <c r="Q88" s="68"/>
      <c r="R88" s="68"/>
      <c r="S88" s="68"/>
      <c r="T88" s="71"/>
    </row>
    <row r="89" spans="1:20">
      <c r="A89" s="93">
        <v>80</v>
      </c>
      <c r="B89" s="72"/>
      <c r="C89" s="74"/>
      <c r="D89" s="74"/>
      <c r="E89" s="89"/>
      <c r="F89" s="89"/>
      <c r="G89" s="90"/>
      <c r="H89" s="76"/>
      <c r="I89" s="69">
        <f t="shared" ca="1" si="2"/>
        <v>31886</v>
      </c>
      <c r="J89" s="77"/>
      <c r="K89" s="77"/>
      <c r="L89" s="77"/>
      <c r="M89" s="77"/>
      <c r="N89" s="78"/>
      <c r="O89" s="76"/>
      <c r="P89" s="76"/>
      <c r="Q89" s="76"/>
      <c r="R89" s="76"/>
      <c r="S89" s="76"/>
      <c r="T89" s="79"/>
    </row>
    <row r="90" spans="1:20">
      <c r="A90" s="94">
        <v>81</v>
      </c>
      <c r="B90" s="64"/>
      <c r="C90" s="66"/>
      <c r="D90" s="66"/>
      <c r="E90" s="86"/>
      <c r="F90" s="86"/>
      <c r="G90" s="87"/>
      <c r="H90" s="68"/>
      <c r="I90" s="69">
        <f t="shared" ca="1" si="2"/>
        <v>31886</v>
      </c>
      <c r="J90" s="69"/>
      <c r="K90" s="69"/>
      <c r="L90" s="69"/>
      <c r="M90" s="69"/>
      <c r="N90" s="70"/>
      <c r="O90" s="68"/>
      <c r="P90" s="68"/>
      <c r="Q90" s="68"/>
      <c r="R90" s="68"/>
      <c r="S90" s="68"/>
      <c r="T90" s="71"/>
    </row>
    <row r="91" spans="1:20">
      <c r="A91" s="93">
        <v>82</v>
      </c>
      <c r="B91" s="72"/>
      <c r="C91" s="74"/>
      <c r="D91" s="74"/>
      <c r="E91" s="89"/>
      <c r="F91" s="89"/>
      <c r="G91" s="90"/>
      <c r="H91" s="76"/>
      <c r="I91" s="69">
        <f t="shared" ca="1" si="2"/>
        <v>31886</v>
      </c>
      <c r="J91" s="77"/>
      <c r="K91" s="77"/>
      <c r="L91" s="77"/>
      <c r="M91" s="77"/>
      <c r="N91" s="78"/>
      <c r="O91" s="76"/>
      <c r="P91" s="76"/>
      <c r="Q91" s="76"/>
      <c r="R91" s="76"/>
      <c r="S91" s="76"/>
      <c r="T91" s="79"/>
    </row>
    <row r="92" spans="1:20">
      <c r="A92" s="94">
        <v>83</v>
      </c>
      <c r="B92" s="64"/>
      <c r="C92" s="66"/>
      <c r="D92" s="66"/>
      <c r="E92" s="86"/>
      <c r="F92" s="86"/>
      <c r="G92" s="87"/>
      <c r="H92" s="68"/>
      <c r="I92" s="69">
        <f t="shared" ca="1" si="2"/>
        <v>31886</v>
      </c>
      <c r="J92" s="69"/>
      <c r="K92" s="69"/>
      <c r="L92" s="69"/>
      <c r="M92" s="69"/>
      <c r="N92" s="70"/>
      <c r="O92" s="68"/>
      <c r="P92" s="68"/>
      <c r="Q92" s="68"/>
      <c r="R92" s="68"/>
      <c r="S92" s="68"/>
      <c r="T92" s="71"/>
    </row>
    <row r="93" spans="1:20">
      <c r="A93" s="93">
        <v>84</v>
      </c>
      <c r="B93" s="72"/>
      <c r="C93" s="74"/>
      <c r="D93" s="74"/>
      <c r="E93" s="89"/>
      <c r="F93" s="89"/>
      <c r="G93" s="90"/>
      <c r="H93" s="76"/>
      <c r="I93" s="69">
        <f t="shared" ca="1" si="2"/>
        <v>31886</v>
      </c>
      <c r="J93" s="77"/>
      <c r="K93" s="77"/>
      <c r="L93" s="77"/>
      <c r="M93" s="77"/>
      <c r="N93" s="78"/>
      <c r="O93" s="76"/>
      <c r="P93" s="76"/>
      <c r="Q93" s="76"/>
      <c r="R93" s="76"/>
      <c r="S93" s="76"/>
      <c r="T93" s="79"/>
    </row>
    <row r="94" spans="1:20">
      <c r="A94" s="94">
        <v>85</v>
      </c>
      <c r="B94" s="64"/>
      <c r="C94" s="66"/>
      <c r="D94" s="66"/>
      <c r="E94" s="86"/>
      <c r="F94" s="86"/>
      <c r="G94" s="87"/>
      <c r="H94" s="68"/>
      <c r="I94" s="69">
        <f t="shared" ca="1" si="2"/>
        <v>31886</v>
      </c>
      <c r="J94" s="69"/>
      <c r="K94" s="69"/>
      <c r="L94" s="69"/>
      <c r="M94" s="69"/>
      <c r="N94" s="70"/>
      <c r="O94" s="68"/>
      <c r="P94" s="68"/>
      <c r="Q94" s="68"/>
      <c r="R94" s="68"/>
      <c r="S94" s="68"/>
      <c r="T94" s="71"/>
    </row>
    <row r="95" spans="1:20">
      <c r="A95" s="93">
        <v>86</v>
      </c>
      <c r="B95" s="72"/>
      <c r="C95" s="74"/>
      <c r="D95" s="74"/>
      <c r="E95" s="89"/>
      <c r="F95" s="89"/>
      <c r="G95" s="90"/>
      <c r="H95" s="76"/>
      <c r="I95" s="69">
        <f t="shared" ca="1" si="2"/>
        <v>31886</v>
      </c>
      <c r="J95" s="77"/>
      <c r="K95" s="77"/>
      <c r="L95" s="77"/>
      <c r="M95" s="77"/>
      <c r="N95" s="78"/>
      <c r="O95" s="76"/>
      <c r="P95" s="76"/>
      <c r="Q95" s="76"/>
      <c r="R95" s="76"/>
      <c r="S95" s="76"/>
      <c r="T95" s="79"/>
    </row>
    <row r="96" spans="1:20">
      <c r="A96" s="94">
        <v>87</v>
      </c>
      <c r="B96" s="64"/>
      <c r="C96" s="66"/>
      <c r="D96" s="66"/>
      <c r="E96" s="86"/>
      <c r="F96" s="86"/>
      <c r="G96" s="87"/>
      <c r="H96" s="68"/>
      <c r="I96" s="69">
        <f t="shared" ca="1" si="2"/>
        <v>31886</v>
      </c>
      <c r="J96" s="69"/>
      <c r="K96" s="69"/>
      <c r="L96" s="69"/>
      <c r="M96" s="69"/>
      <c r="N96" s="70"/>
      <c r="O96" s="68"/>
      <c r="P96" s="68"/>
      <c r="Q96" s="68"/>
      <c r="R96" s="68"/>
      <c r="S96" s="68"/>
      <c r="T96" s="71"/>
    </row>
    <row r="97" spans="1:20">
      <c r="A97" s="93">
        <v>88</v>
      </c>
      <c r="B97" s="72"/>
      <c r="C97" s="74"/>
      <c r="D97" s="74"/>
      <c r="E97" s="89"/>
      <c r="F97" s="89"/>
      <c r="G97" s="90"/>
      <c r="H97" s="76"/>
      <c r="I97" s="69">
        <f t="shared" ca="1" si="2"/>
        <v>31886</v>
      </c>
      <c r="J97" s="77"/>
      <c r="K97" s="77"/>
      <c r="L97" s="77"/>
      <c r="M97" s="77"/>
      <c r="N97" s="78"/>
      <c r="O97" s="76"/>
      <c r="P97" s="76"/>
      <c r="Q97" s="76"/>
      <c r="R97" s="76"/>
      <c r="S97" s="76"/>
      <c r="T97" s="79"/>
    </row>
    <row r="98" spans="1:20">
      <c r="A98" s="94">
        <v>89</v>
      </c>
      <c r="B98" s="64"/>
      <c r="C98" s="66"/>
      <c r="D98" s="66"/>
      <c r="E98" s="86"/>
      <c r="F98" s="86"/>
      <c r="G98" s="87"/>
      <c r="H98" s="68"/>
      <c r="I98" s="69">
        <f t="shared" ca="1" si="2"/>
        <v>31886</v>
      </c>
      <c r="J98" s="69"/>
      <c r="K98" s="69"/>
      <c r="L98" s="69"/>
      <c r="M98" s="69"/>
      <c r="N98" s="70"/>
      <c r="O98" s="68"/>
      <c r="P98" s="68"/>
      <c r="Q98" s="68"/>
      <c r="R98" s="68"/>
      <c r="S98" s="68"/>
      <c r="T98" s="71"/>
    </row>
    <row r="99" spans="1:20">
      <c r="A99" s="93">
        <v>90</v>
      </c>
      <c r="B99" s="72"/>
      <c r="C99" s="74"/>
      <c r="D99" s="74"/>
      <c r="E99" s="89"/>
      <c r="F99" s="89"/>
      <c r="G99" s="90"/>
      <c r="H99" s="76"/>
      <c r="I99" s="69">
        <f t="shared" ca="1" si="2"/>
        <v>31886</v>
      </c>
      <c r="J99" s="77"/>
      <c r="K99" s="77"/>
      <c r="L99" s="77"/>
      <c r="M99" s="77"/>
      <c r="N99" s="78"/>
      <c r="O99" s="76"/>
      <c r="P99" s="76"/>
      <c r="Q99" s="76"/>
      <c r="R99" s="76"/>
      <c r="S99" s="76"/>
      <c r="T99" s="79"/>
    </row>
    <row r="100" spans="1:20">
      <c r="A100" s="94">
        <v>91</v>
      </c>
      <c r="B100" s="64"/>
      <c r="C100" s="66"/>
      <c r="D100" s="66"/>
      <c r="E100" s="86"/>
      <c r="F100" s="86"/>
      <c r="G100" s="87"/>
      <c r="H100" s="68"/>
      <c r="I100" s="69">
        <f t="shared" ca="1" si="2"/>
        <v>31886</v>
      </c>
      <c r="J100" s="69"/>
      <c r="K100" s="69"/>
      <c r="L100" s="69"/>
      <c r="M100" s="69"/>
      <c r="N100" s="70"/>
      <c r="O100" s="68"/>
      <c r="P100" s="68"/>
      <c r="Q100" s="68"/>
      <c r="R100" s="68"/>
      <c r="S100" s="68"/>
      <c r="T100" s="71"/>
    </row>
    <row r="101" spans="1:20">
      <c r="A101" s="93">
        <v>92</v>
      </c>
      <c r="B101" s="72"/>
      <c r="C101" s="74"/>
      <c r="D101" s="74"/>
      <c r="E101" s="89"/>
      <c r="F101" s="89"/>
      <c r="G101" s="90"/>
      <c r="H101" s="76"/>
      <c r="I101" s="69">
        <f t="shared" ca="1" si="2"/>
        <v>31886</v>
      </c>
      <c r="J101" s="77"/>
      <c r="K101" s="77"/>
      <c r="L101" s="77"/>
      <c r="M101" s="77"/>
      <c r="N101" s="78"/>
      <c r="O101" s="76"/>
      <c r="P101" s="76"/>
      <c r="Q101" s="76"/>
      <c r="R101" s="76"/>
      <c r="S101" s="76"/>
      <c r="T101" s="79"/>
    </row>
    <row r="102" spans="1:20">
      <c r="A102" s="94">
        <v>93</v>
      </c>
      <c r="B102" s="64"/>
      <c r="C102" s="66"/>
      <c r="D102" s="66"/>
      <c r="E102" s="86"/>
      <c r="F102" s="86"/>
      <c r="G102" s="87"/>
      <c r="H102" s="68"/>
      <c r="I102" s="69">
        <f t="shared" ca="1" si="2"/>
        <v>31886</v>
      </c>
      <c r="J102" s="69"/>
      <c r="K102" s="69"/>
      <c r="L102" s="69"/>
      <c r="M102" s="69"/>
      <c r="N102" s="70"/>
      <c r="O102" s="68"/>
      <c r="P102" s="68"/>
      <c r="Q102" s="68"/>
      <c r="R102" s="68"/>
      <c r="S102" s="68"/>
      <c r="T102" s="71"/>
    </row>
    <row r="103" spans="1:20">
      <c r="A103" s="93">
        <v>94</v>
      </c>
      <c r="B103" s="72"/>
      <c r="C103" s="74"/>
      <c r="D103" s="74"/>
      <c r="E103" s="89"/>
      <c r="F103" s="89"/>
      <c r="G103" s="90"/>
      <c r="H103" s="76"/>
      <c r="I103" s="69">
        <f t="shared" ca="1" si="2"/>
        <v>31886</v>
      </c>
      <c r="J103" s="77"/>
      <c r="K103" s="77"/>
      <c r="L103" s="77"/>
      <c r="M103" s="77"/>
      <c r="N103" s="78"/>
      <c r="O103" s="76"/>
      <c r="P103" s="76"/>
      <c r="Q103" s="76"/>
      <c r="R103" s="76"/>
      <c r="S103" s="76"/>
      <c r="T103" s="79"/>
    </row>
    <row r="104" spans="1:20">
      <c r="A104" s="94">
        <v>95</v>
      </c>
      <c r="B104" s="64"/>
      <c r="C104" s="66"/>
      <c r="D104" s="66"/>
      <c r="E104" s="86"/>
      <c r="F104" s="86"/>
      <c r="G104" s="87"/>
      <c r="H104" s="68"/>
      <c r="I104" s="69">
        <f t="shared" ca="1" si="2"/>
        <v>31886</v>
      </c>
      <c r="J104" s="69"/>
      <c r="K104" s="69"/>
      <c r="L104" s="69"/>
      <c r="M104" s="69"/>
      <c r="N104" s="70"/>
      <c r="O104" s="68"/>
      <c r="P104" s="68"/>
      <c r="Q104" s="68"/>
      <c r="R104" s="68"/>
      <c r="S104" s="68"/>
      <c r="T104" s="71"/>
    </row>
    <row r="105" spans="1:20">
      <c r="A105" s="93">
        <v>96</v>
      </c>
      <c r="B105" s="72"/>
      <c r="C105" s="74"/>
      <c r="D105" s="74"/>
      <c r="E105" s="89"/>
      <c r="F105" s="89"/>
      <c r="G105" s="90"/>
      <c r="H105" s="76"/>
      <c r="I105" s="69">
        <f t="shared" ca="1" si="2"/>
        <v>31886</v>
      </c>
      <c r="J105" s="77"/>
      <c r="K105" s="77"/>
      <c r="L105" s="77"/>
      <c r="M105" s="77"/>
      <c r="N105" s="78"/>
      <c r="O105" s="76"/>
      <c r="P105" s="76"/>
      <c r="Q105" s="76"/>
      <c r="R105" s="76"/>
      <c r="S105" s="76"/>
      <c r="T105" s="79"/>
    </row>
    <row r="106" spans="1:20">
      <c r="A106" s="94">
        <v>97</v>
      </c>
      <c r="B106" s="64"/>
      <c r="C106" s="66"/>
      <c r="D106" s="66"/>
      <c r="E106" s="86"/>
      <c r="F106" s="86"/>
      <c r="G106" s="87"/>
      <c r="H106" s="68"/>
      <c r="I106" s="69">
        <f t="shared" ref="I106:I137" ca="1" si="3">IF(ISBLANK(H106),(NETWORKDAYS(B106,$E$1,Jours_Fériés)),(NETWORKDAYS(B106,H106,Jours_Fériés)-$E$1))</f>
        <v>31886</v>
      </c>
      <c r="J106" s="69"/>
      <c r="K106" s="69"/>
      <c r="L106" s="69"/>
      <c r="M106" s="69"/>
      <c r="N106" s="70"/>
      <c r="O106" s="68"/>
      <c r="P106" s="68"/>
      <c r="Q106" s="68"/>
      <c r="R106" s="68"/>
      <c r="S106" s="68"/>
      <c r="T106" s="71"/>
    </row>
    <row r="107" spans="1:20">
      <c r="A107" s="93">
        <v>98</v>
      </c>
      <c r="B107" s="72"/>
      <c r="C107" s="74"/>
      <c r="D107" s="74"/>
      <c r="E107" s="89"/>
      <c r="F107" s="89"/>
      <c r="G107" s="90"/>
      <c r="H107" s="76"/>
      <c r="I107" s="69">
        <f t="shared" ca="1" si="3"/>
        <v>31886</v>
      </c>
      <c r="J107" s="77"/>
      <c r="K107" s="77"/>
      <c r="L107" s="77"/>
      <c r="M107" s="77"/>
      <c r="N107" s="78"/>
      <c r="O107" s="76"/>
      <c r="P107" s="76"/>
      <c r="Q107" s="76"/>
      <c r="R107" s="76"/>
      <c r="S107" s="76"/>
      <c r="T107" s="79"/>
    </row>
    <row r="108" spans="1:20">
      <c r="A108" s="94">
        <v>99</v>
      </c>
      <c r="B108" s="64"/>
      <c r="C108" s="66"/>
      <c r="D108" s="66"/>
      <c r="E108" s="86"/>
      <c r="F108" s="86"/>
      <c r="G108" s="87"/>
      <c r="H108" s="68"/>
      <c r="I108" s="69">
        <f t="shared" ca="1" si="3"/>
        <v>31886</v>
      </c>
      <c r="J108" s="69"/>
      <c r="K108" s="69"/>
      <c r="L108" s="69"/>
      <c r="M108" s="69"/>
      <c r="N108" s="70"/>
      <c r="O108" s="68"/>
      <c r="P108" s="68"/>
      <c r="Q108" s="68"/>
      <c r="R108" s="68"/>
      <c r="S108" s="68"/>
      <c r="T108" s="71"/>
    </row>
    <row r="109" spans="1:20">
      <c r="A109" s="93">
        <v>100</v>
      </c>
      <c r="B109" s="72"/>
      <c r="C109" s="74"/>
      <c r="D109" s="74"/>
      <c r="E109" s="89"/>
      <c r="F109" s="89"/>
      <c r="G109" s="90"/>
      <c r="H109" s="76"/>
      <c r="I109" s="69">
        <f t="shared" ca="1" si="3"/>
        <v>31886</v>
      </c>
      <c r="J109" s="77"/>
      <c r="K109" s="77"/>
      <c r="L109" s="77"/>
      <c r="M109" s="77"/>
      <c r="N109" s="78"/>
      <c r="O109" s="76"/>
      <c r="P109" s="76"/>
      <c r="Q109" s="76"/>
      <c r="R109" s="76"/>
      <c r="S109" s="76"/>
      <c r="T109" s="79"/>
    </row>
    <row r="110" spans="1:20">
      <c r="A110" s="94">
        <v>101</v>
      </c>
      <c r="B110" s="64"/>
      <c r="C110" s="66"/>
      <c r="D110" s="66"/>
      <c r="E110" s="86"/>
      <c r="F110" s="86"/>
      <c r="G110" s="87"/>
      <c r="H110" s="68"/>
      <c r="I110" s="69">
        <f t="shared" ca="1" si="3"/>
        <v>31886</v>
      </c>
      <c r="J110" s="69"/>
      <c r="K110" s="69"/>
      <c r="L110" s="69"/>
      <c r="M110" s="69"/>
      <c r="N110" s="70"/>
      <c r="O110" s="68"/>
      <c r="P110" s="68"/>
      <c r="Q110" s="68"/>
      <c r="R110" s="68"/>
      <c r="S110" s="68"/>
      <c r="T110" s="71"/>
    </row>
    <row r="111" spans="1:20">
      <c r="A111" s="93">
        <v>102</v>
      </c>
      <c r="B111" s="72"/>
      <c r="C111" s="74"/>
      <c r="D111" s="74"/>
      <c r="E111" s="89"/>
      <c r="F111" s="89"/>
      <c r="G111" s="90"/>
      <c r="H111" s="76"/>
      <c r="I111" s="69">
        <f t="shared" ca="1" si="3"/>
        <v>31886</v>
      </c>
      <c r="J111" s="77"/>
      <c r="K111" s="77"/>
      <c r="L111" s="77"/>
      <c r="M111" s="77"/>
      <c r="N111" s="78"/>
      <c r="O111" s="76"/>
      <c r="P111" s="76"/>
      <c r="Q111" s="76"/>
      <c r="R111" s="76"/>
      <c r="S111" s="76"/>
      <c r="T111" s="79"/>
    </row>
    <row r="112" spans="1:20">
      <c r="A112" s="94">
        <v>103</v>
      </c>
      <c r="B112" s="64"/>
      <c r="C112" s="66"/>
      <c r="D112" s="66"/>
      <c r="E112" s="86"/>
      <c r="F112" s="86"/>
      <c r="G112" s="87"/>
      <c r="H112" s="68"/>
      <c r="I112" s="69">
        <f t="shared" ca="1" si="3"/>
        <v>31886</v>
      </c>
      <c r="J112" s="69"/>
      <c r="K112" s="69"/>
      <c r="L112" s="69"/>
      <c r="M112" s="69"/>
      <c r="N112" s="70"/>
      <c r="O112" s="68"/>
      <c r="P112" s="68"/>
      <c r="Q112" s="68"/>
      <c r="R112" s="68"/>
      <c r="S112" s="68"/>
      <c r="T112" s="71"/>
    </row>
    <row r="113" spans="1:20">
      <c r="A113" s="93">
        <v>104</v>
      </c>
      <c r="B113" s="72"/>
      <c r="C113" s="74"/>
      <c r="D113" s="74"/>
      <c r="E113" s="89"/>
      <c r="F113" s="89"/>
      <c r="G113" s="90"/>
      <c r="H113" s="76"/>
      <c r="I113" s="69">
        <f t="shared" ca="1" si="3"/>
        <v>31886</v>
      </c>
      <c r="J113" s="77"/>
      <c r="K113" s="77"/>
      <c r="L113" s="77"/>
      <c r="M113" s="77"/>
      <c r="N113" s="78"/>
      <c r="O113" s="76"/>
      <c r="P113" s="76"/>
      <c r="Q113" s="76"/>
      <c r="R113" s="76"/>
      <c r="S113" s="76"/>
      <c r="T113" s="79"/>
    </row>
    <row r="114" spans="1:20">
      <c r="A114" s="94">
        <v>105</v>
      </c>
      <c r="B114" s="64"/>
      <c r="C114" s="66"/>
      <c r="D114" s="66"/>
      <c r="E114" s="86"/>
      <c r="F114" s="86"/>
      <c r="G114" s="87"/>
      <c r="H114" s="68"/>
      <c r="I114" s="69">
        <f t="shared" ca="1" si="3"/>
        <v>31886</v>
      </c>
      <c r="J114" s="69"/>
      <c r="K114" s="69"/>
      <c r="L114" s="69"/>
      <c r="M114" s="69"/>
      <c r="N114" s="70"/>
      <c r="O114" s="68"/>
      <c r="P114" s="68"/>
      <c r="Q114" s="68"/>
      <c r="R114" s="68"/>
      <c r="S114" s="68"/>
      <c r="T114" s="71"/>
    </row>
    <row r="115" spans="1:20">
      <c r="A115" s="93">
        <v>106</v>
      </c>
      <c r="B115" s="72"/>
      <c r="C115" s="74"/>
      <c r="D115" s="74"/>
      <c r="E115" s="89"/>
      <c r="F115" s="89"/>
      <c r="G115" s="90"/>
      <c r="H115" s="76"/>
      <c r="I115" s="69">
        <f t="shared" ca="1" si="3"/>
        <v>31886</v>
      </c>
      <c r="J115" s="77"/>
      <c r="K115" s="77"/>
      <c r="L115" s="77"/>
      <c r="M115" s="77"/>
      <c r="N115" s="78"/>
      <c r="O115" s="76"/>
      <c r="P115" s="76"/>
      <c r="Q115" s="76"/>
      <c r="R115" s="76"/>
      <c r="S115" s="76"/>
      <c r="T115" s="79"/>
    </row>
    <row r="116" spans="1:20">
      <c r="A116" s="94">
        <v>107</v>
      </c>
      <c r="B116" s="64"/>
      <c r="C116" s="66"/>
      <c r="D116" s="66"/>
      <c r="E116" s="86"/>
      <c r="F116" s="86"/>
      <c r="G116" s="87"/>
      <c r="H116" s="68"/>
      <c r="I116" s="69">
        <f t="shared" ca="1" si="3"/>
        <v>31886</v>
      </c>
      <c r="J116" s="69"/>
      <c r="K116" s="69"/>
      <c r="L116" s="69"/>
      <c r="M116" s="69"/>
      <c r="N116" s="70"/>
      <c r="O116" s="68"/>
      <c r="P116" s="68"/>
      <c r="Q116" s="68"/>
      <c r="R116" s="68"/>
      <c r="S116" s="68"/>
      <c r="T116" s="71"/>
    </row>
    <row r="117" spans="1:20">
      <c r="A117" s="93">
        <v>108</v>
      </c>
      <c r="B117" s="72"/>
      <c r="C117" s="74"/>
      <c r="D117" s="74"/>
      <c r="E117" s="89"/>
      <c r="F117" s="89"/>
      <c r="G117" s="90"/>
      <c r="H117" s="76"/>
      <c r="I117" s="69">
        <f t="shared" ca="1" si="3"/>
        <v>31886</v>
      </c>
      <c r="J117" s="77"/>
      <c r="K117" s="77"/>
      <c r="L117" s="77"/>
      <c r="M117" s="77"/>
      <c r="N117" s="78"/>
      <c r="O117" s="76"/>
      <c r="P117" s="76"/>
      <c r="Q117" s="76"/>
      <c r="R117" s="76"/>
      <c r="S117" s="76"/>
      <c r="T117" s="79"/>
    </row>
    <row r="118" spans="1:20">
      <c r="A118" s="94">
        <v>109</v>
      </c>
      <c r="B118" s="64"/>
      <c r="C118" s="66"/>
      <c r="D118" s="66"/>
      <c r="E118" s="86"/>
      <c r="F118" s="86"/>
      <c r="G118" s="87"/>
      <c r="H118" s="68"/>
      <c r="I118" s="69">
        <f t="shared" ca="1" si="3"/>
        <v>31886</v>
      </c>
      <c r="J118" s="69"/>
      <c r="K118" s="69"/>
      <c r="L118" s="69"/>
      <c r="M118" s="69"/>
      <c r="N118" s="70"/>
      <c r="O118" s="68"/>
      <c r="P118" s="68"/>
      <c r="Q118" s="68"/>
      <c r="R118" s="68"/>
      <c r="S118" s="68"/>
      <c r="T118" s="71"/>
    </row>
    <row r="119" spans="1:20">
      <c r="A119" s="93">
        <v>110</v>
      </c>
      <c r="B119" s="72"/>
      <c r="C119" s="74"/>
      <c r="D119" s="74"/>
      <c r="E119" s="89"/>
      <c r="F119" s="89"/>
      <c r="G119" s="90"/>
      <c r="H119" s="76"/>
      <c r="I119" s="69">
        <f t="shared" ca="1" si="3"/>
        <v>31886</v>
      </c>
      <c r="J119" s="77"/>
      <c r="K119" s="77"/>
      <c r="L119" s="77"/>
      <c r="M119" s="77"/>
      <c r="N119" s="78"/>
      <c r="O119" s="76"/>
      <c r="P119" s="76"/>
      <c r="Q119" s="76"/>
      <c r="R119" s="76"/>
      <c r="S119" s="76"/>
      <c r="T119" s="79"/>
    </row>
    <row r="120" spans="1:20">
      <c r="A120" s="94">
        <v>111</v>
      </c>
      <c r="B120" s="64"/>
      <c r="C120" s="66"/>
      <c r="D120" s="66"/>
      <c r="E120" s="86"/>
      <c r="F120" s="86"/>
      <c r="G120" s="87"/>
      <c r="H120" s="68"/>
      <c r="I120" s="69">
        <f t="shared" ca="1" si="3"/>
        <v>31886</v>
      </c>
      <c r="J120" s="69"/>
      <c r="K120" s="69"/>
      <c r="L120" s="69"/>
      <c r="M120" s="69"/>
      <c r="N120" s="70"/>
      <c r="O120" s="68"/>
      <c r="P120" s="68"/>
      <c r="Q120" s="68"/>
      <c r="R120" s="68"/>
      <c r="S120" s="68"/>
      <c r="T120" s="71"/>
    </row>
    <row r="121" spans="1:20">
      <c r="A121" s="93">
        <v>112</v>
      </c>
      <c r="B121" s="72"/>
      <c r="C121" s="74"/>
      <c r="D121" s="74"/>
      <c r="E121" s="89"/>
      <c r="F121" s="89"/>
      <c r="G121" s="90"/>
      <c r="H121" s="76"/>
      <c r="I121" s="69">
        <f t="shared" ca="1" si="3"/>
        <v>31886</v>
      </c>
      <c r="J121" s="77"/>
      <c r="K121" s="77"/>
      <c r="L121" s="77"/>
      <c r="M121" s="77"/>
      <c r="N121" s="78"/>
      <c r="O121" s="76"/>
      <c r="P121" s="76"/>
      <c r="Q121" s="76"/>
      <c r="R121" s="76"/>
      <c r="S121" s="76"/>
      <c r="T121" s="79"/>
    </row>
    <row r="122" spans="1:20">
      <c r="A122" s="94">
        <v>113</v>
      </c>
      <c r="B122" s="64"/>
      <c r="C122" s="66"/>
      <c r="D122" s="66"/>
      <c r="E122" s="86"/>
      <c r="F122" s="86"/>
      <c r="G122" s="87"/>
      <c r="H122" s="68"/>
      <c r="I122" s="69">
        <f t="shared" ca="1" si="3"/>
        <v>31886</v>
      </c>
      <c r="J122" s="69"/>
      <c r="K122" s="69"/>
      <c r="L122" s="69"/>
      <c r="M122" s="69"/>
      <c r="N122" s="70"/>
      <c r="O122" s="68"/>
      <c r="P122" s="68"/>
      <c r="Q122" s="68"/>
      <c r="R122" s="68"/>
      <c r="S122" s="68"/>
      <c r="T122" s="71"/>
    </row>
    <row r="123" spans="1:20">
      <c r="A123" s="93">
        <v>114</v>
      </c>
      <c r="B123" s="72"/>
      <c r="C123" s="74"/>
      <c r="D123" s="74"/>
      <c r="E123" s="89"/>
      <c r="F123" s="89"/>
      <c r="G123" s="90"/>
      <c r="H123" s="76"/>
      <c r="I123" s="69">
        <f t="shared" ca="1" si="3"/>
        <v>31886</v>
      </c>
      <c r="J123" s="77"/>
      <c r="K123" s="77"/>
      <c r="L123" s="77"/>
      <c r="M123" s="77"/>
      <c r="N123" s="78"/>
      <c r="O123" s="76"/>
      <c r="P123" s="76"/>
      <c r="Q123" s="76"/>
      <c r="R123" s="76"/>
      <c r="S123" s="76"/>
      <c r="T123" s="79"/>
    </row>
    <row r="124" spans="1:20">
      <c r="A124" s="94">
        <v>115</v>
      </c>
      <c r="B124" s="64"/>
      <c r="C124" s="66"/>
      <c r="D124" s="66"/>
      <c r="E124" s="86"/>
      <c r="F124" s="86"/>
      <c r="G124" s="87"/>
      <c r="H124" s="68"/>
      <c r="I124" s="69">
        <f t="shared" ca="1" si="3"/>
        <v>31886</v>
      </c>
      <c r="J124" s="69"/>
      <c r="K124" s="69"/>
      <c r="L124" s="69"/>
      <c r="M124" s="69"/>
      <c r="N124" s="70"/>
      <c r="O124" s="68"/>
      <c r="P124" s="68"/>
      <c r="Q124" s="68"/>
      <c r="R124" s="68"/>
      <c r="S124" s="68"/>
      <c r="T124" s="71"/>
    </row>
    <row r="125" spans="1:20">
      <c r="A125" s="93">
        <v>116</v>
      </c>
      <c r="B125" s="72"/>
      <c r="C125" s="74"/>
      <c r="D125" s="74"/>
      <c r="E125" s="89"/>
      <c r="F125" s="89"/>
      <c r="G125" s="90"/>
      <c r="H125" s="76"/>
      <c r="I125" s="69">
        <f t="shared" ca="1" si="3"/>
        <v>31886</v>
      </c>
      <c r="J125" s="77"/>
      <c r="K125" s="77"/>
      <c r="L125" s="77"/>
      <c r="M125" s="77"/>
      <c r="N125" s="78"/>
      <c r="O125" s="76"/>
      <c r="P125" s="76"/>
      <c r="Q125" s="76"/>
      <c r="R125" s="76"/>
      <c r="S125" s="76"/>
      <c r="T125" s="79"/>
    </row>
    <row r="126" spans="1:20">
      <c r="A126" s="94">
        <v>117</v>
      </c>
      <c r="B126" s="64"/>
      <c r="C126" s="66"/>
      <c r="D126" s="66"/>
      <c r="E126" s="86"/>
      <c r="F126" s="86"/>
      <c r="G126" s="87"/>
      <c r="H126" s="68"/>
      <c r="I126" s="69">
        <f t="shared" ca="1" si="3"/>
        <v>31886</v>
      </c>
      <c r="J126" s="69"/>
      <c r="K126" s="69"/>
      <c r="L126" s="69"/>
      <c r="M126" s="69"/>
      <c r="N126" s="70"/>
      <c r="O126" s="68"/>
      <c r="P126" s="68"/>
      <c r="Q126" s="68"/>
      <c r="R126" s="68"/>
      <c r="S126" s="68"/>
      <c r="T126" s="71"/>
    </row>
    <row r="127" spans="1:20">
      <c r="A127" s="93">
        <v>118</v>
      </c>
      <c r="B127" s="72"/>
      <c r="C127" s="74"/>
      <c r="D127" s="74"/>
      <c r="E127" s="89"/>
      <c r="F127" s="89"/>
      <c r="G127" s="90"/>
      <c r="H127" s="76"/>
      <c r="I127" s="69">
        <f t="shared" ca="1" si="3"/>
        <v>31886</v>
      </c>
      <c r="J127" s="77"/>
      <c r="K127" s="77"/>
      <c r="L127" s="77"/>
      <c r="M127" s="77"/>
      <c r="N127" s="78"/>
      <c r="O127" s="76"/>
      <c r="P127" s="76"/>
      <c r="Q127" s="76"/>
      <c r="R127" s="76"/>
      <c r="S127" s="76"/>
      <c r="T127" s="79"/>
    </row>
    <row r="128" spans="1:20">
      <c r="A128" s="94">
        <v>119</v>
      </c>
      <c r="B128" s="64"/>
      <c r="C128" s="66"/>
      <c r="D128" s="66"/>
      <c r="E128" s="86"/>
      <c r="F128" s="86"/>
      <c r="G128" s="87"/>
      <c r="H128" s="68"/>
      <c r="I128" s="69">
        <f t="shared" ca="1" si="3"/>
        <v>31886</v>
      </c>
      <c r="J128" s="69"/>
      <c r="K128" s="69"/>
      <c r="L128" s="69"/>
      <c r="M128" s="69"/>
      <c r="N128" s="70"/>
      <c r="O128" s="68"/>
      <c r="P128" s="68"/>
      <c r="Q128" s="68"/>
      <c r="R128" s="68"/>
      <c r="S128" s="68"/>
      <c r="T128" s="71"/>
    </row>
    <row r="129" spans="1:20">
      <c r="A129" s="93">
        <v>120</v>
      </c>
      <c r="B129" s="72"/>
      <c r="C129" s="74"/>
      <c r="D129" s="74"/>
      <c r="E129" s="89"/>
      <c r="F129" s="89"/>
      <c r="G129" s="90"/>
      <c r="H129" s="76"/>
      <c r="I129" s="69">
        <f t="shared" ca="1" si="3"/>
        <v>31886</v>
      </c>
      <c r="J129" s="77"/>
      <c r="K129" s="77"/>
      <c r="L129" s="77"/>
      <c r="M129" s="77"/>
      <c r="N129" s="78"/>
      <c r="O129" s="76"/>
      <c r="P129" s="76"/>
      <c r="Q129" s="76"/>
      <c r="R129" s="76"/>
      <c r="S129" s="76"/>
      <c r="T129" s="79"/>
    </row>
    <row r="130" spans="1:20">
      <c r="A130" s="94">
        <v>121</v>
      </c>
      <c r="B130" s="64"/>
      <c r="C130" s="66"/>
      <c r="D130" s="66"/>
      <c r="E130" s="86"/>
      <c r="F130" s="86"/>
      <c r="G130" s="87"/>
      <c r="H130" s="68"/>
      <c r="I130" s="69">
        <f t="shared" ca="1" si="3"/>
        <v>31886</v>
      </c>
      <c r="J130" s="69"/>
      <c r="K130" s="69"/>
      <c r="L130" s="69"/>
      <c r="M130" s="69"/>
      <c r="N130" s="70"/>
      <c r="O130" s="68"/>
      <c r="P130" s="68"/>
      <c r="Q130" s="68"/>
      <c r="R130" s="68"/>
      <c r="S130" s="68"/>
      <c r="T130" s="71"/>
    </row>
    <row r="131" spans="1:20">
      <c r="A131" s="93">
        <v>122</v>
      </c>
      <c r="B131" s="72"/>
      <c r="C131" s="74"/>
      <c r="D131" s="74"/>
      <c r="E131" s="89"/>
      <c r="F131" s="89"/>
      <c r="G131" s="90"/>
      <c r="H131" s="76"/>
      <c r="I131" s="69">
        <f t="shared" ca="1" si="3"/>
        <v>31886</v>
      </c>
      <c r="J131" s="77"/>
      <c r="K131" s="77"/>
      <c r="L131" s="77"/>
      <c r="M131" s="77"/>
      <c r="N131" s="78"/>
      <c r="O131" s="76"/>
      <c r="P131" s="76"/>
      <c r="Q131" s="76"/>
      <c r="R131" s="76"/>
      <c r="S131" s="76"/>
      <c r="T131" s="79"/>
    </row>
    <row r="132" spans="1:20">
      <c r="A132" s="94">
        <v>123</v>
      </c>
      <c r="B132" s="64"/>
      <c r="C132" s="66"/>
      <c r="D132" s="66"/>
      <c r="E132" s="86"/>
      <c r="F132" s="86"/>
      <c r="G132" s="87"/>
      <c r="H132" s="68"/>
      <c r="I132" s="69">
        <f t="shared" ca="1" si="3"/>
        <v>31886</v>
      </c>
      <c r="J132" s="69"/>
      <c r="K132" s="69"/>
      <c r="L132" s="69"/>
      <c r="M132" s="69"/>
      <c r="N132" s="70"/>
      <c r="O132" s="68"/>
      <c r="P132" s="68"/>
      <c r="Q132" s="68"/>
      <c r="R132" s="68"/>
      <c r="S132" s="68"/>
      <c r="T132" s="71"/>
    </row>
    <row r="133" spans="1:20">
      <c r="A133" s="93">
        <v>124</v>
      </c>
      <c r="B133" s="72"/>
      <c r="C133" s="74"/>
      <c r="D133" s="74"/>
      <c r="E133" s="89"/>
      <c r="F133" s="89"/>
      <c r="G133" s="90"/>
      <c r="H133" s="76"/>
      <c r="I133" s="69">
        <f t="shared" ca="1" si="3"/>
        <v>31886</v>
      </c>
      <c r="J133" s="77"/>
      <c r="K133" s="77"/>
      <c r="L133" s="77"/>
      <c r="M133" s="77"/>
      <c r="N133" s="78"/>
      <c r="O133" s="76"/>
      <c r="P133" s="76"/>
      <c r="Q133" s="76"/>
      <c r="R133" s="76"/>
      <c r="S133" s="76"/>
      <c r="T133" s="79"/>
    </row>
    <row r="134" spans="1:20">
      <c r="A134" s="94">
        <v>125</v>
      </c>
      <c r="B134" s="64"/>
      <c r="C134" s="66"/>
      <c r="D134" s="66"/>
      <c r="E134" s="86"/>
      <c r="F134" s="86"/>
      <c r="G134" s="87"/>
      <c r="H134" s="68"/>
      <c r="I134" s="69">
        <f t="shared" ca="1" si="3"/>
        <v>31886</v>
      </c>
      <c r="J134" s="69"/>
      <c r="K134" s="69"/>
      <c r="L134" s="69"/>
      <c r="M134" s="69"/>
      <c r="N134" s="70"/>
      <c r="O134" s="68"/>
      <c r="P134" s="68"/>
      <c r="Q134" s="68"/>
      <c r="R134" s="68"/>
      <c r="S134" s="68"/>
      <c r="T134" s="71"/>
    </row>
    <row r="135" spans="1:20">
      <c r="A135" s="93">
        <v>126</v>
      </c>
      <c r="B135" s="72"/>
      <c r="C135" s="74"/>
      <c r="D135" s="74"/>
      <c r="E135" s="89"/>
      <c r="F135" s="89"/>
      <c r="G135" s="90"/>
      <c r="H135" s="76"/>
      <c r="I135" s="69">
        <f t="shared" ca="1" si="3"/>
        <v>31886</v>
      </c>
      <c r="J135" s="77"/>
      <c r="K135" s="77"/>
      <c r="L135" s="77"/>
      <c r="M135" s="77"/>
      <c r="N135" s="78"/>
      <c r="O135" s="76"/>
      <c r="P135" s="76"/>
      <c r="Q135" s="76"/>
      <c r="R135" s="76"/>
      <c r="S135" s="76"/>
      <c r="T135" s="79"/>
    </row>
    <row r="136" spans="1:20">
      <c r="A136" s="94">
        <v>127</v>
      </c>
      <c r="B136" s="64"/>
      <c r="C136" s="66"/>
      <c r="D136" s="66"/>
      <c r="E136" s="86"/>
      <c r="F136" s="86"/>
      <c r="G136" s="87"/>
      <c r="H136" s="68"/>
      <c r="I136" s="69">
        <f t="shared" ca="1" si="3"/>
        <v>31886</v>
      </c>
      <c r="J136" s="69"/>
      <c r="K136" s="69"/>
      <c r="L136" s="69"/>
      <c r="M136" s="69"/>
      <c r="N136" s="70"/>
      <c r="O136" s="68"/>
      <c r="P136" s="68"/>
      <c r="Q136" s="68"/>
      <c r="R136" s="68"/>
      <c r="S136" s="68"/>
      <c r="T136" s="71"/>
    </row>
    <row r="137" spans="1:20">
      <c r="A137" s="93">
        <v>128</v>
      </c>
      <c r="B137" s="72"/>
      <c r="C137" s="74"/>
      <c r="D137" s="74"/>
      <c r="E137" s="89"/>
      <c r="F137" s="89"/>
      <c r="G137" s="90"/>
      <c r="H137" s="76"/>
      <c r="I137" s="69">
        <f t="shared" ca="1" si="3"/>
        <v>31886</v>
      </c>
      <c r="J137" s="77"/>
      <c r="K137" s="77"/>
      <c r="L137" s="77"/>
      <c r="M137" s="77"/>
      <c r="N137" s="78"/>
      <c r="O137" s="76"/>
      <c r="P137" s="76"/>
      <c r="Q137" s="76"/>
      <c r="R137" s="76"/>
      <c r="S137" s="76"/>
      <c r="T137" s="79"/>
    </row>
    <row r="138" spans="1:20">
      <c r="A138" s="94">
        <v>129</v>
      </c>
      <c r="B138" s="64"/>
      <c r="C138" s="66"/>
      <c r="D138" s="66"/>
      <c r="E138" s="86"/>
      <c r="F138" s="86"/>
      <c r="G138" s="87"/>
      <c r="H138" s="68"/>
      <c r="I138" s="69">
        <f t="shared" ref="I138:I159" ca="1" si="4">IF(ISBLANK(H138),(NETWORKDAYS(B138,$E$1,Jours_Fériés)),(NETWORKDAYS(B138,H138,Jours_Fériés)-$E$1))</f>
        <v>31886</v>
      </c>
      <c r="J138" s="69"/>
      <c r="K138" s="69"/>
      <c r="L138" s="69"/>
      <c r="M138" s="69"/>
      <c r="N138" s="70"/>
      <c r="O138" s="68"/>
      <c r="P138" s="68"/>
      <c r="Q138" s="68"/>
      <c r="R138" s="68"/>
      <c r="S138" s="68"/>
      <c r="T138" s="71"/>
    </row>
    <row r="139" spans="1:20">
      <c r="A139" s="93">
        <v>130</v>
      </c>
      <c r="B139" s="72"/>
      <c r="C139" s="74"/>
      <c r="D139" s="74"/>
      <c r="E139" s="89"/>
      <c r="F139" s="89"/>
      <c r="G139" s="90"/>
      <c r="H139" s="76"/>
      <c r="I139" s="69">
        <f t="shared" ca="1" si="4"/>
        <v>31886</v>
      </c>
      <c r="J139" s="77"/>
      <c r="K139" s="77"/>
      <c r="L139" s="77"/>
      <c r="M139" s="77"/>
      <c r="N139" s="78"/>
      <c r="O139" s="76"/>
      <c r="P139" s="76"/>
      <c r="Q139" s="76"/>
      <c r="R139" s="76"/>
      <c r="S139" s="76"/>
      <c r="T139" s="79"/>
    </row>
    <row r="140" spans="1:20">
      <c r="A140" s="94">
        <v>131</v>
      </c>
      <c r="B140" s="64"/>
      <c r="C140" s="66"/>
      <c r="D140" s="66"/>
      <c r="E140" s="86"/>
      <c r="F140" s="86"/>
      <c r="G140" s="87"/>
      <c r="H140" s="68"/>
      <c r="I140" s="69">
        <f t="shared" ca="1" si="4"/>
        <v>31886</v>
      </c>
      <c r="J140" s="69"/>
      <c r="K140" s="69"/>
      <c r="L140" s="69"/>
      <c r="M140" s="69"/>
      <c r="N140" s="70"/>
      <c r="O140" s="68"/>
      <c r="P140" s="68"/>
      <c r="Q140" s="68"/>
      <c r="R140" s="68"/>
      <c r="S140" s="68"/>
      <c r="T140" s="71"/>
    </row>
    <row r="141" spans="1:20">
      <c r="A141" s="93">
        <v>132</v>
      </c>
      <c r="B141" s="72"/>
      <c r="C141" s="74"/>
      <c r="D141" s="74"/>
      <c r="E141" s="89"/>
      <c r="F141" s="89"/>
      <c r="G141" s="90"/>
      <c r="H141" s="76"/>
      <c r="I141" s="69">
        <f t="shared" ca="1" si="4"/>
        <v>31886</v>
      </c>
      <c r="J141" s="77"/>
      <c r="K141" s="77"/>
      <c r="L141" s="77"/>
      <c r="M141" s="77"/>
      <c r="N141" s="78"/>
      <c r="O141" s="76"/>
      <c r="P141" s="76"/>
      <c r="Q141" s="76"/>
      <c r="R141" s="76"/>
      <c r="S141" s="76"/>
      <c r="T141" s="79"/>
    </row>
    <row r="142" spans="1:20">
      <c r="A142" s="94">
        <v>133</v>
      </c>
      <c r="B142" s="64"/>
      <c r="C142" s="66"/>
      <c r="D142" s="66"/>
      <c r="E142" s="86"/>
      <c r="F142" s="86"/>
      <c r="G142" s="87"/>
      <c r="H142" s="68"/>
      <c r="I142" s="69">
        <f t="shared" ca="1" si="4"/>
        <v>31886</v>
      </c>
      <c r="J142" s="69"/>
      <c r="K142" s="69"/>
      <c r="L142" s="69"/>
      <c r="M142" s="69"/>
      <c r="N142" s="70"/>
      <c r="O142" s="68"/>
      <c r="P142" s="68"/>
      <c r="Q142" s="68"/>
      <c r="R142" s="68"/>
      <c r="S142" s="68"/>
      <c r="T142" s="71"/>
    </row>
    <row r="143" spans="1:20">
      <c r="A143" s="93">
        <v>134</v>
      </c>
      <c r="B143" s="72"/>
      <c r="C143" s="74"/>
      <c r="D143" s="74"/>
      <c r="E143" s="89"/>
      <c r="F143" s="89"/>
      <c r="G143" s="90"/>
      <c r="H143" s="76"/>
      <c r="I143" s="69">
        <f t="shared" ca="1" si="4"/>
        <v>31886</v>
      </c>
      <c r="J143" s="77"/>
      <c r="K143" s="77"/>
      <c r="L143" s="77"/>
      <c r="M143" s="77"/>
      <c r="N143" s="78"/>
      <c r="O143" s="76"/>
      <c r="P143" s="76"/>
      <c r="Q143" s="76"/>
      <c r="R143" s="76"/>
      <c r="S143" s="76"/>
      <c r="T143" s="79"/>
    </row>
    <row r="144" spans="1:20">
      <c r="A144" s="94">
        <v>135</v>
      </c>
      <c r="B144" s="64"/>
      <c r="C144" s="66"/>
      <c r="D144" s="66"/>
      <c r="E144" s="86"/>
      <c r="F144" s="86"/>
      <c r="G144" s="87"/>
      <c r="H144" s="68"/>
      <c r="I144" s="69">
        <f t="shared" ca="1" si="4"/>
        <v>31886</v>
      </c>
      <c r="J144" s="69"/>
      <c r="K144" s="69"/>
      <c r="L144" s="69"/>
      <c r="M144" s="69"/>
      <c r="N144" s="70"/>
      <c r="O144" s="68"/>
      <c r="P144" s="68"/>
      <c r="Q144" s="68"/>
      <c r="R144" s="68"/>
      <c r="S144" s="68"/>
      <c r="T144" s="71"/>
    </row>
    <row r="145" spans="1:21">
      <c r="A145" s="93">
        <v>136</v>
      </c>
      <c r="B145" s="72"/>
      <c r="C145" s="74"/>
      <c r="D145" s="74"/>
      <c r="E145" s="89"/>
      <c r="F145" s="89"/>
      <c r="G145" s="90"/>
      <c r="H145" s="76"/>
      <c r="I145" s="69">
        <f t="shared" ca="1" si="4"/>
        <v>31886</v>
      </c>
      <c r="J145" s="77"/>
      <c r="K145" s="77"/>
      <c r="L145" s="77"/>
      <c r="M145" s="77"/>
      <c r="N145" s="78"/>
      <c r="O145" s="76"/>
      <c r="P145" s="76"/>
      <c r="Q145" s="76"/>
      <c r="R145" s="76"/>
      <c r="S145" s="76"/>
      <c r="T145" s="79"/>
    </row>
    <row r="146" spans="1:21">
      <c r="A146" s="94">
        <v>137</v>
      </c>
      <c r="B146" s="64"/>
      <c r="C146" s="66"/>
      <c r="D146" s="66"/>
      <c r="E146" s="86"/>
      <c r="F146" s="86"/>
      <c r="G146" s="87"/>
      <c r="H146" s="68"/>
      <c r="I146" s="69">
        <f t="shared" ca="1" si="4"/>
        <v>31886</v>
      </c>
      <c r="J146" s="69"/>
      <c r="K146" s="69"/>
      <c r="L146" s="69"/>
      <c r="M146" s="69"/>
      <c r="N146" s="70"/>
      <c r="O146" s="68"/>
      <c r="P146" s="68"/>
      <c r="Q146" s="68"/>
      <c r="R146" s="68"/>
      <c r="S146" s="68"/>
      <c r="T146" s="71"/>
    </row>
    <row r="147" spans="1:21">
      <c r="A147" s="93">
        <v>138</v>
      </c>
      <c r="B147" s="72"/>
      <c r="C147" s="74"/>
      <c r="D147" s="74"/>
      <c r="E147" s="89"/>
      <c r="F147" s="89"/>
      <c r="G147" s="90"/>
      <c r="H147" s="76"/>
      <c r="I147" s="69">
        <f t="shared" ca="1" si="4"/>
        <v>31886</v>
      </c>
      <c r="J147" s="77"/>
      <c r="K147" s="77"/>
      <c r="L147" s="77"/>
      <c r="M147" s="77"/>
      <c r="N147" s="78"/>
      <c r="O147" s="76"/>
      <c r="P147" s="76"/>
      <c r="Q147" s="76"/>
      <c r="R147" s="76"/>
      <c r="S147" s="76"/>
      <c r="T147" s="79"/>
    </row>
    <row r="148" spans="1:21">
      <c r="A148" s="94">
        <v>139</v>
      </c>
      <c r="B148" s="64"/>
      <c r="C148" s="66"/>
      <c r="D148" s="66"/>
      <c r="E148" s="86"/>
      <c r="F148" s="86"/>
      <c r="G148" s="87"/>
      <c r="H148" s="68"/>
      <c r="I148" s="69">
        <f t="shared" ca="1" si="4"/>
        <v>31886</v>
      </c>
      <c r="J148" s="69"/>
      <c r="K148" s="69"/>
      <c r="L148" s="69"/>
      <c r="M148" s="69"/>
      <c r="N148" s="70"/>
      <c r="O148" s="68"/>
      <c r="P148" s="68"/>
      <c r="Q148" s="68"/>
      <c r="R148" s="68"/>
      <c r="S148" s="68"/>
      <c r="T148" s="71"/>
    </row>
    <row r="149" spans="1:21">
      <c r="A149" s="93">
        <v>140</v>
      </c>
      <c r="B149" s="72"/>
      <c r="C149" s="74"/>
      <c r="D149" s="74"/>
      <c r="E149" s="89"/>
      <c r="F149" s="89"/>
      <c r="G149" s="90"/>
      <c r="H149" s="76"/>
      <c r="I149" s="69">
        <f t="shared" ca="1" si="4"/>
        <v>31886</v>
      </c>
      <c r="J149" s="77"/>
      <c r="K149" s="77"/>
      <c r="L149" s="77"/>
      <c r="M149" s="77"/>
      <c r="N149" s="78"/>
      <c r="O149" s="76"/>
      <c r="P149" s="76"/>
      <c r="Q149" s="76"/>
      <c r="R149" s="76"/>
      <c r="S149" s="76"/>
      <c r="T149" s="79"/>
    </row>
    <row r="150" spans="1:21">
      <c r="A150" s="94">
        <v>141</v>
      </c>
      <c r="B150" s="64"/>
      <c r="C150" s="66"/>
      <c r="D150" s="66"/>
      <c r="E150" s="86"/>
      <c r="F150" s="86"/>
      <c r="G150" s="87"/>
      <c r="H150" s="68"/>
      <c r="I150" s="69">
        <f t="shared" ca="1" si="4"/>
        <v>31886</v>
      </c>
      <c r="J150" s="69"/>
      <c r="K150" s="69"/>
      <c r="L150" s="69"/>
      <c r="M150" s="69"/>
      <c r="N150" s="70"/>
      <c r="O150" s="68"/>
      <c r="P150" s="68"/>
      <c r="Q150" s="68"/>
      <c r="R150" s="68"/>
      <c r="S150" s="68"/>
      <c r="T150" s="71"/>
    </row>
    <row r="151" spans="1:21">
      <c r="A151" s="93">
        <v>142</v>
      </c>
      <c r="B151" s="72"/>
      <c r="C151" s="74"/>
      <c r="D151" s="74"/>
      <c r="E151" s="89"/>
      <c r="F151" s="89"/>
      <c r="G151" s="90"/>
      <c r="H151" s="76"/>
      <c r="I151" s="69">
        <f t="shared" ca="1" si="4"/>
        <v>31886</v>
      </c>
      <c r="J151" s="77"/>
      <c r="K151" s="77"/>
      <c r="L151" s="77"/>
      <c r="M151" s="77"/>
      <c r="N151" s="78"/>
      <c r="O151" s="76"/>
      <c r="P151" s="76"/>
      <c r="Q151" s="76"/>
      <c r="R151" s="76"/>
      <c r="S151" s="76"/>
      <c r="T151" s="79"/>
    </row>
    <row r="152" spans="1:21">
      <c r="A152" s="94">
        <v>143</v>
      </c>
      <c r="B152" s="64"/>
      <c r="C152" s="66"/>
      <c r="D152" s="66"/>
      <c r="E152" s="86"/>
      <c r="F152" s="86"/>
      <c r="G152" s="87"/>
      <c r="H152" s="68"/>
      <c r="I152" s="69">
        <f t="shared" ca="1" si="4"/>
        <v>31886</v>
      </c>
      <c r="J152" s="69"/>
      <c r="K152" s="69"/>
      <c r="L152" s="69"/>
      <c r="M152" s="69"/>
      <c r="N152" s="70"/>
      <c r="O152" s="68"/>
      <c r="P152" s="68"/>
      <c r="Q152" s="68"/>
      <c r="R152" s="68"/>
      <c r="S152" s="68"/>
      <c r="T152" s="71"/>
    </row>
    <row r="153" spans="1:21">
      <c r="A153" s="93">
        <v>144</v>
      </c>
      <c r="B153" s="72"/>
      <c r="C153" s="74"/>
      <c r="D153" s="74"/>
      <c r="E153" s="89"/>
      <c r="F153" s="89"/>
      <c r="G153" s="90"/>
      <c r="H153" s="76"/>
      <c r="I153" s="69">
        <f t="shared" ca="1" si="4"/>
        <v>31886</v>
      </c>
      <c r="J153" s="77"/>
      <c r="K153" s="77"/>
      <c r="L153" s="77"/>
      <c r="M153" s="77"/>
      <c r="N153" s="78"/>
      <c r="O153" s="76"/>
      <c r="P153" s="76"/>
      <c r="Q153" s="76"/>
      <c r="R153" s="76"/>
      <c r="S153" s="76"/>
      <c r="T153" s="79"/>
    </row>
    <row r="154" spans="1:21">
      <c r="A154" s="94">
        <v>145</v>
      </c>
      <c r="B154" s="64"/>
      <c r="C154" s="66"/>
      <c r="D154" s="66"/>
      <c r="E154" s="86"/>
      <c r="F154" s="86"/>
      <c r="G154" s="87"/>
      <c r="H154" s="68"/>
      <c r="I154" s="69">
        <f t="shared" ca="1" si="4"/>
        <v>31886</v>
      </c>
      <c r="J154" s="69"/>
      <c r="K154" s="69"/>
      <c r="L154" s="69"/>
      <c r="M154" s="69"/>
      <c r="N154" s="70"/>
      <c r="O154" s="68"/>
      <c r="P154" s="68"/>
      <c r="Q154" s="68"/>
      <c r="R154" s="68"/>
      <c r="S154" s="68"/>
      <c r="T154" s="71"/>
    </row>
    <row r="155" spans="1:21">
      <c r="A155" s="93">
        <v>146</v>
      </c>
      <c r="B155" s="72"/>
      <c r="C155" s="74"/>
      <c r="D155" s="74"/>
      <c r="E155" s="89"/>
      <c r="F155" s="89"/>
      <c r="G155" s="90"/>
      <c r="H155" s="76"/>
      <c r="I155" s="69">
        <f t="shared" ca="1" si="4"/>
        <v>31886</v>
      </c>
      <c r="J155" s="77"/>
      <c r="K155" s="77"/>
      <c r="L155" s="77"/>
      <c r="M155" s="77"/>
      <c r="N155" s="78"/>
      <c r="O155" s="76"/>
      <c r="P155" s="76"/>
      <c r="Q155" s="76"/>
      <c r="R155" s="76"/>
      <c r="S155" s="76"/>
      <c r="T155" s="79"/>
    </row>
    <row r="156" spans="1:21">
      <c r="A156" s="94">
        <v>147</v>
      </c>
      <c r="B156" s="64"/>
      <c r="C156" s="66"/>
      <c r="D156" s="66"/>
      <c r="E156" s="86"/>
      <c r="F156" s="86"/>
      <c r="G156" s="87"/>
      <c r="H156" s="68"/>
      <c r="I156" s="69">
        <f t="shared" ca="1" si="4"/>
        <v>31886</v>
      </c>
      <c r="J156" s="69"/>
      <c r="K156" s="69"/>
      <c r="L156" s="69"/>
      <c r="M156" s="69"/>
      <c r="N156" s="70"/>
      <c r="O156" s="68"/>
      <c r="P156" s="68"/>
      <c r="Q156" s="68"/>
      <c r="R156" s="68"/>
      <c r="S156" s="68"/>
      <c r="T156" s="71"/>
    </row>
    <row r="157" spans="1:21">
      <c r="A157" s="93">
        <v>148</v>
      </c>
      <c r="B157" s="72"/>
      <c r="C157" s="74"/>
      <c r="D157" s="74"/>
      <c r="E157" s="89"/>
      <c r="F157" s="89"/>
      <c r="G157" s="90"/>
      <c r="H157" s="76"/>
      <c r="I157" s="69">
        <f t="shared" ca="1" si="4"/>
        <v>31886</v>
      </c>
      <c r="J157" s="77"/>
      <c r="K157" s="77"/>
      <c r="L157" s="77"/>
      <c r="M157" s="77"/>
      <c r="N157" s="78"/>
      <c r="O157" s="76"/>
      <c r="P157" s="76"/>
      <c r="Q157" s="76"/>
      <c r="R157" s="76"/>
      <c r="S157" s="76"/>
      <c r="T157" s="79"/>
    </row>
    <row r="158" spans="1:21">
      <c r="A158" s="94">
        <v>149</v>
      </c>
      <c r="B158" s="64"/>
      <c r="C158" s="66"/>
      <c r="D158" s="66"/>
      <c r="E158" s="86"/>
      <c r="F158" s="86"/>
      <c r="G158" s="87"/>
      <c r="H158" s="68"/>
      <c r="I158" s="69">
        <f t="shared" ca="1" si="4"/>
        <v>31886</v>
      </c>
      <c r="J158" s="69"/>
      <c r="K158" s="69"/>
      <c r="L158" s="69"/>
      <c r="M158" s="69"/>
      <c r="N158" s="70"/>
      <c r="O158" s="68"/>
      <c r="P158" s="68"/>
      <c r="Q158" s="68"/>
      <c r="R158" s="68"/>
      <c r="S158" s="68"/>
      <c r="T158" s="71"/>
    </row>
    <row r="159" spans="1:21" ht="15" thickBot="1">
      <c r="A159" s="95">
        <v>150</v>
      </c>
      <c r="B159" s="110"/>
      <c r="C159" s="111"/>
      <c r="D159" s="111"/>
      <c r="E159" s="112"/>
      <c r="F159" s="112"/>
      <c r="G159" s="113"/>
      <c r="H159" s="114"/>
      <c r="I159" s="97">
        <f t="shared" ca="1" si="4"/>
        <v>31886</v>
      </c>
      <c r="J159" s="115"/>
      <c r="K159" s="115"/>
      <c r="L159" s="115"/>
      <c r="M159" s="115"/>
      <c r="N159" s="116"/>
      <c r="O159" s="114"/>
      <c r="P159" s="114"/>
      <c r="Q159" s="114"/>
      <c r="R159" s="114"/>
      <c r="S159" s="114"/>
      <c r="T159" s="117"/>
    </row>
    <row r="160" spans="1:21" ht="15" thickTop="1">
      <c r="B160" s="96"/>
      <c r="C160" s="96"/>
      <c r="D160" s="96"/>
      <c r="E160" s="96"/>
      <c r="F160" s="96"/>
      <c r="G160" s="96"/>
      <c r="H160" s="96"/>
      <c r="I160" s="96"/>
      <c r="J160" s="96"/>
      <c r="K160" s="96"/>
      <c r="L160" s="96"/>
      <c r="M160" s="96"/>
      <c r="N160" s="96"/>
      <c r="O160" s="96"/>
      <c r="P160" s="96"/>
      <c r="Q160" s="96"/>
      <c r="R160" s="96"/>
      <c r="S160" s="96"/>
      <c r="T160" s="96"/>
      <c r="U160" s="96"/>
    </row>
    <row r="161" spans="2:21">
      <c r="B161" s="96"/>
      <c r="C161" s="96"/>
      <c r="D161" s="96"/>
      <c r="E161" s="96"/>
      <c r="F161" s="96"/>
      <c r="G161" s="96"/>
      <c r="H161" s="96"/>
      <c r="I161" s="96"/>
      <c r="J161" s="96"/>
      <c r="K161" s="96"/>
      <c r="L161" s="96"/>
      <c r="M161" s="96"/>
      <c r="N161" s="96"/>
      <c r="O161" s="96"/>
      <c r="P161" s="96"/>
      <c r="Q161" s="96"/>
      <c r="R161" s="96"/>
      <c r="S161" s="96"/>
      <c r="T161" s="96"/>
      <c r="U161" s="96"/>
    </row>
    <row r="162" spans="2:21">
      <c r="B162" s="96"/>
      <c r="C162" s="96"/>
      <c r="D162" s="96"/>
      <c r="E162" s="96"/>
      <c r="F162" s="96"/>
      <c r="G162" s="96"/>
      <c r="H162" s="96"/>
      <c r="I162" s="96"/>
      <c r="J162" s="96"/>
      <c r="K162" s="96"/>
      <c r="L162" s="96"/>
      <c r="M162" s="96"/>
      <c r="N162" s="96"/>
      <c r="O162" s="96"/>
      <c r="P162" s="96"/>
      <c r="Q162" s="96"/>
      <c r="R162" s="96"/>
      <c r="S162" s="96"/>
      <c r="T162" s="96"/>
      <c r="U162" s="96"/>
    </row>
    <row r="163" spans="2:21">
      <c r="B163" s="96"/>
      <c r="C163" s="96"/>
      <c r="D163" s="96"/>
      <c r="E163" s="96"/>
      <c r="F163" s="96"/>
      <c r="G163" s="96"/>
      <c r="H163" s="96"/>
      <c r="I163" s="96"/>
      <c r="J163" s="96"/>
      <c r="K163" s="96"/>
      <c r="L163" s="96"/>
      <c r="M163" s="96"/>
      <c r="N163" s="96"/>
      <c r="O163" s="96"/>
      <c r="P163" s="96"/>
      <c r="Q163" s="96"/>
      <c r="R163" s="96"/>
      <c r="S163" s="96"/>
      <c r="T163" s="96"/>
      <c r="U163" s="96"/>
    </row>
    <row r="164" spans="2:21">
      <c r="B164" s="96"/>
      <c r="C164" s="96"/>
      <c r="D164" s="96"/>
      <c r="E164" s="96"/>
      <c r="F164" s="96"/>
      <c r="G164" s="96"/>
      <c r="H164" s="96"/>
      <c r="I164" s="96"/>
      <c r="J164" s="96"/>
      <c r="K164" s="96"/>
      <c r="L164" s="96"/>
      <c r="M164" s="96"/>
      <c r="N164" s="96"/>
      <c r="O164" s="96"/>
      <c r="P164" s="96"/>
      <c r="Q164" s="96"/>
      <c r="R164" s="96"/>
      <c r="S164" s="96"/>
      <c r="T164" s="96"/>
      <c r="U164" s="96"/>
    </row>
    <row r="165" spans="2:21">
      <c r="B165" s="96"/>
      <c r="C165" s="96"/>
      <c r="D165" s="96"/>
      <c r="E165" s="96"/>
      <c r="F165" s="96"/>
      <c r="G165" s="96"/>
      <c r="H165" s="96"/>
      <c r="I165" s="96"/>
      <c r="J165" s="96"/>
      <c r="K165" s="96"/>
      <c r="L165" s="96"/>
      <c r="M165" s="96"/>
      <c r="N165" s="96"/>
      <c r="O165" s="96"/>
      <c r="P165" s="96"/>
      <c r="Q165" s="96"/>
      <c r="R165" s="96"/>
      <c r="S165" s="96"/>
      <c r="T165" s="96"/>
      <c r="U165" s="96"/>
    </row>
    <row r="166" spans="2:21">
      <c r="B166" s="96"/>
      <c r="C166" s="96"/>
      <c r="D166" s="96"/>
      <c r="E166" s="96"/>
      <c r="F166" s="96"/>
      <c r="G166" s="96"/>
      <c r="H166" s="96"/>
      <c r="I166" s="96"/>
      <c r="J166" s="96"/>
      <c r="K166" s="96"/>
      <c r="L166" s="96"/>
      <c r="M166" s="96"/>
      <c r="N166" s="96"/>
      <c r="O166" s="96"/>
      <c r="P166" s="96"/>
      <c r="Q166" s="96"/>
      <c r="R166" s="96"/>
      <c r="S166" s="96"/>
      <c r="T166" s="96"/>
      <c r="U166" s="96"/>
    </row>
    <row r="167" spans="2:21">
      <c r="B167" s="96"/>
      <c r="C167" s="96"/>
      <c r="D167" s="96"/>
      <c r="E167" s="96"/>
      <c r="F167" s="96"/>
      <c r="G167" s="96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6"/>
      <c r="U167" s="96"/>
    </row>
    <row r="168" spans="2:21">
      <c r="B168" s="96"/>
      <c r="C168" s="96"/>
      <c r="D168" s="96"/>
      <c r="E168" s="96"/>
      <c r="F168" s="96"/>
      <c r="G168" s="96"/>
      <c r="H168" s="96"/>
      <c r="I168" s="96"/>
      <c r="J168" s="96"/>
      <c r="K168" s="96"/>
      <c r="L168" s="96"/>
      <c r="M168" s="96"/>
      <c r="N168" s="96"/>
      <c r="O168" s="96"/>
      <c r="P168" s="96"/>
      <c r="Q168" s="96"/>
      <c r="R168" s="96"/>
      <c r="S168" s="96"/>
      <c r="T168" s="96"/>
      <c r="U168" s="96"/>
    </row>
    <row r="169" spans="2:21">
      <c r="B169" s="96"/>
      <c r="C169" s="96"/>
      <c r="D169" s="96"/>
      <c r="E169" s="96"/>
      <c r="F169" s="96"/>
      <c r="G169" s="96"/>
      <c r="H169" s="96"/>
      <c r="I169" s="96"/>
      <c r="J169" s="96"/>
      <c r="K169" s="96"/>
      <c r="L169" s="96"/>
      <c r="M169" s="96"/>
      <c r="N169" s="96"/>
      <c r="O169" s="96"/>
      <c r="P169" s="96"/>
      <c r="Q169" s="96"/>
      <c r="R169" s="96"/>
      <c r="S169" s="96"/>
      <c r="T169" s="96"/>
      <c r="U169" s="96"/>
    </row>
    <row r="170" spans="2:21">
      <c r="B170" s="96"/>
      <c r="C170" s="96"/>
      <c r="D170" s="96"/>
      <c r="E170" s="96"/>
      <c r="F170" s="96"/>
      <c r="G170" s="96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6"/>
      <c r="U170" s="96"/>
    </row>
    <row r="171" spans="2:21">
      <c r="B171" s="96"/>
      <c r="C171" s="96"/>
      <c r="D171" s="96"/>
      <c r="E171" s="96"/>
      <c r="F171" s="96"/>
      <c r="G171" s="96"/>
      <c r="H171" s="96"/>
      <c r="I171" s="96"/>
      <c r="J171" s="96"/>
      <c r="K171" s="96"/>
      <c r="L171" s="96"/>
      <c r="M171" s="96"/>
      <c r="N171" s="96"/>
      <c r="O171" s="96"/>
      <c r="P171" s="96"/>
      <c r="Q171" s="96"/>
      <c r="R171" s="96"/>
      <c r="S171" s="96"/>
      <c r="T171" s="96"/>
      <c r="U171" s="96"/>
    </row>
    <row r="172" spans="2:21">
      <c r="B172" s="96"/>
      <c r="C172" s="96"/>
      <c r="D172" s="96"/>
      <c r="E172" s="96"/>
      <c r="F172" s="96"/>
      <c r="G172" s="96"/>
      <c r="H172" s="96"/>
      <c r="I172" s="96"/>
      <c r="J172" s="96"/>
      <c r="K172" s="96"/>
      <c r="L172" s="96"/>
      <c r="M172" s="96"/>
      <c r="N172" s="96"/>
      <c r="O172" s="96"/>
      <c r="P172" s="96"/>
      <c r="Q172" s="96"/>
      <c r="R172" s="96"/>
      <c r="S172" s="96"/>
      <c r="T172" s="96"/>
      <c r="U172" s="96"/>
    </row>
    <row r="173" spans="2:21">
      <c r="B173" s="96"/>
      <c r="C173" s="96"/>
      <c r="D173" s="96"/>
      <c r="E173" s="96"/>
      <c r="F173" s="96"/>
      <c r="G173" s="96"/>
      <c r="H173" s="96"/>
      <c r="I173" s="96"/>
      <c r="J173" s="96"/>
      <c r="K173" s="96"/>
      <c r="L173" s="96"/>
      <c r="M173" s="96"/>
      <c r="N173" s="96"/>
      <c r="O173" s="96"/>
      <c r="P173" s="96"/>
      <c r="Q173" s="96"/>
      <c r="R173" s="96"/>
      <c r="S173" s="96"/>
      <c r="T173" s="96"/>
      <c r="U173" s="96"/>
    </row>
  </sheetData>
  <mergeCells count="5">
    <mergeCell ref="N8:T8"/>
    <mergeCell ref="Q1:T5"/>
    <mergeCell ref="I2:L2"/>
    <mergeCell ref="B8:F8"/>
    <mergeCell ref="G8:M8"/>
  </mergeCells>
  <conditionalFormatting sqref="I10:I159">
    <cfRule type="cellIs" dxfId="5" priority="1" operator="greaterThanOrEqual">
      <formula>1</formula>
    </cfRule>
  </conditionalFormatting>
  <dataValidations count="3">
    <dataValidation type="list" allowBlank="1" showInputMessage="1" showErrorMessage="1" sqref="T10:T159">
      <formula1>"Complet,Partiel"</formula1>
    </dataValidation>
    <dataValidation type="list" allowBlank="1" showInputMessage="1" showErrorMessage="1" sqref="T6">
      <formula1>"2022,2023,2024,2025,2026,2027,2028,2029,2030"</formula1>
    </dataValidation>
    <dataValidation type="list" allowBlank="1" showInputMessage="1" showErrorMessage="1" sqref="T7">
      <formula1>"Anglais,Francais"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1"/>
  <sheetViews>
    <sheetView workbookViewId="0">
      <selection activeCell="C3" sqref="C3:C11"/>
    </sheetView>
  </sheetViews>
  <sheetFormatPr baseColWidth="10" defaultRowHeight="14.4"/>
  <cols>
    <col min="3" max="3" width="13.21875" bestFit="1" customWidth="1"/>
  </cols>
  <sheetData>
    <row r="2" spans="1:3" ht="15.6">
      <c r="A2" s="161"/>
      <c r="B2" s="162" t="s">
        <v>15</v>
      </c>
      <c r="C2" s="163" t="s">
        <v>10</v>
      </c>
    </row>
    <row r="3" spans="1:3">
      <c r="A3" s="161"/>
      <c r="B3" s="164" t="s">
        <v>16</v>
      </c>
      <c r="C3" s="165">
        <f xml:space="preserve"> DATE(Année,1,1)</f>
        <v>44562</v>
      </c>
    </row>
    <row r="4" spans="1:3">
      <c r="A4" s="161"/>
      <c r="B4" s="164" t="s">
        <v>17</v>
      </c>
      <c r="C4" s="165">
        <f>ROUND(DATE(Année,4,MOD(234-11*MOD(Année,19),30))/7,0)*7-6</f>
        <v>44668</v>
      </c>
    </row>
    <row r="5" spans="1:3">
      <c r="A5" s="161"/>
      <c r="B5" s="164" t="s">
        <v>18</v>
      </c>
      <c r="C5" s="165">
        <f xml:space="preserve"> $C$4 + 1</f>
        <v>44669</v>
      </c>
    </row>
    <row r="6" spans="1:3">
      <c r="A6" s="166">
        <f>DATE(Année,5,25)</f>
        <v>44706</v>
      </c>
      <c r="B6" s="164" t="s">
        <v>19</v>
      </c>
      <c r="C6" s="167">
        <f>A6-WEEKDAY(A6-1)+1</f>
        <v>44704</v>
      </c>
    </row>
    <row r="7" spans="1:3">
      <c r="A7" s="161"/>
      <c r="B7" s="164" t="s">
        <v>20</v>
      </c>
      <c r="C7" s="165">
        <f xml:space="preserve"> DATE(Année,6,24)</f>
        <v>44736</v>
      </c>
    </row>
    <row r="8" spans="1:3">
      <c r="A8" s="161"/>
      <c r="B8" s="164" t="s">
        <v>21</v>
      </c>
      <c r="C8" s="167">
        <f xml:space="preserve"> DATE(Année,7,4)</f>
        <v>44746</v>
      </c>
    </row>
    <row r="9" spans="1:3">
      <c r="A9" s="166">
        <f>DATE(Année,9,1)</f>
        <v>44805</v>
      </c>
      <c r="B9" s="164" t="s">
        <v>22</v>
      </c>
      <c r="C9" s="165">
        <f>$A$9+6-MOD($A$9+4,7)</f>
        <v>44809</v>
      </c>
    </row>
    <row r="10" spans="1:3">
      <c r="A10" s="166">
        <f>DATE(Année,10,1)</f>
        <v>44835</v>
      </c>
      <c r="B10" s="164" t="s">
        <v>23</v>
      </c>
      <c r="C10" s="165">
        <f>$A$10+13-MOD($A$10+4,7)</f>
        <v>44844</v>
      </c>
    </row>
    <row r="11" spans="1:3">
      <c r="B11" s="164" t="s">
        <v>24</v>
      </c>
      <c r="C11" s="167">
        <f xml:space="preserve"> DATE(Année,12,25)</f>
        <v>44920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Y184"/>
  <sheetViews>
    <sheetView workbookViewId="0">
      <selection activeCell="I6" sqref="I6:K6"/>
    </sheetView>
  </sheetViews>
  <sheetFormatPr baseColWidth="10" defaultColWidth="11.5546875" defaultRowHeight="14.4"/>
  <cols>
    <col min="1" max="1" width="15.44140625" style="1" bestFit="1" customWidth="1"/>
    <col min="2" max="2" width="6.77734375" style="1" customWidth="1"/>
    <col min="3" max="4" width="11.5546875" style="1"/>
    <col min="5" max="5" width="6.77734375" style="1" customWidth="1"/>
    <col min="6" max="7" width="11.5546875" style="1"/>
    <col min="8" max="8" width="6.77734375" style="1" customWidth="1"/>
    <col min="9" max="11" width="11.5546875" style="1"/>
    <col min="12" max="12" width="5.88671875" style="2" bestFit="1" customWidth="1"/>
    <col min="13" max="16384" width="11.5546875" style="1"/>
  </cols>
  <sheetData>
    <row r="1" spans="1:25" ht="15" customHeight="1">
      <c r="A1" s="154"/>
      <c r="B1" s="154"/>
      <c r="C1" s="154"/>
      <c r="D1" s="154"/>
      <c r="E1" s="154"/>
      <c r="F1" s="154"/>
      <c r="G1" s="154"/>
      <c r="H1" s="154"/>
      <c r="I1" s="154"/>
      <c r="J1" s="154"/>
      <c r="K1" s="154"/>
      <c r="L1" s="127" t="str">
        <f ca="1">RIGHT(CELL("filename",A1),LEN(CELL("filename",A1))-SEARCH("]",CELL("filename",A1)))</f>
        <v>001</v>
      </c>
    </row>
    <row r="2" spans="1:25" ht="15" customHeight="1">
      <c r="A2" s="154"/>
      <c r="B2" s="154"/>
      <c r="C2" s="154"/>
      <c r="D2" s="154"/>
      <c r="E2" s="154"/>
      <c r="F2" s="154"/>
      <c r="G2" s="154"/>
      <c r="H2" s="154"/>
      <c r="I2" s="154"/>
      <c r="J2" s="154"/>
      <c r="K2" s="154"/>
      <c r="L2" s="127"/>
    </row>
    <row r="3" spans="1:25" ht="15" customHeight="1">
      <c r="A3" s="154"/>
      <c r="B3" s="154"/>
      <c r="C3" s="154"/>
      <c r="D3" s="154"/>
      <c r="E3" s="154"/>
      <c r="F3" s="154"/>
      <c r="G3" s="154"/>
      <c r="H3" s="154"/>
      <c r="I3" s="154"/>
      <c r="J3" s="154"/>
      <c r="K3" s="154"/>
      <c r="L3" s="127"/>
    </row>
    <row r="4" spans="1:25" ht="15" customHeight="1">
      <c r="A4" s="154"/>
      <c r="B4" s="154"/>
      <c r="C4" s="154"/>
      <c r="D4" s="154"/>
      <c r="E4" s="154"/>
      <c r="F4" s="154"/>
      <c r="G4" s="154"/>
      <c r="H4" s="154"/>
      <c r="I4" s="154"/>
      <c r="J4" s="154"/>
      <c r="K4" s="154"/>
      <c r="L4" s="128" t="s">
        <v>8</v>
      </c>
    </row>
    <row r="5" spans="1:25" ht="15" customHeight="1">
      <c r="A5" s="154"/>
      <c r="B5" s="154"/>
      <c r="C5" s="154"/>
      <c r="D5" s="154"/>
      <c r="E5" s="154"/>
      <c r="F5" s="154"/>
      <c r="G5" s="154"/>
      <c r="H5" s="154"/>
      <c r="I5" s="154"/>
      <c r="J5" s="154"/>
      <c r="K5" s="154"/>
      <c r="L5" s="128"/>
      <c r="Y5" s="3">
        <f>C6</f>
        <v>44619</v>
      </c>
    </row>
    <row r="6" spans="1:25">
      <c r="A6" s="4">
        <f>[1]Compilation!$P$1</f>
        <v>0</v>
      </c>
      <c r="B6" s="5"/>
      <c r="C6" s="155">
        <v>44619</v>
      </c>
      <c r="D6" s="145"/>
      <c r="E6" s="6"/>
      <c r="F6" s="145"/>
      <c r="G6" s="146"/>
      <c r="H6" s="7"/>
      <c r="I6" s="156"/>
      <c r="J6" s="156"/>
      <c r="K6" s="156"/>
      <c r="L6" s="128"/>
      <c r="Y6" s="8">
        <f>F6</f>
        <v>0</v>
      </c>
    </row>
    <row r="7" spans="1:25">
      <c r="A7" s="9" t="s">
        <v>0</v>
      </c>
      <c r="B7" s="5"/>
      <c r="C7" s="157" t="str">
        <f>IF(Langue="Anglais","Date","Date")</f>
        <v>Date</v>
      </c>
      <c r="D7" s="157"/>
      <c r="E7" s="10"/>
      <c r="F7" s="158" t="str">
        <f>IF(Langue="Anglais","Reference Professional","Référence Professionnel")</f>
        <v>Reference Professional</v>
      </c>
      <c r="G7" s="159"/>
      <c r="H7" s="7"/>
      <c r="I7" s="160" t="str">
        <f>IF(Langue="Anglais","Reference Client","Référence Client")</f>
        <v>Reference Client</v>
      </c>
      <c r="J7" s="160"/>
      <c r="K7" s="160"/>
      <c r="L7" s="128"/>
      <c r="Y7" s="8">
        <f>I6</f>
        <v>0</v>
      </c>
    </row>
    <row r="8" spans="1:25" ht="10.050000000000001" customHeight="1">
      <c r="A8" s="11"/>
      <c r="B8" s="5"/>
      <c r="C8" s="12"/>
      <c r="D8" s="13"/>
      <c r="E8" s="14"/>
      <c r="F8" s="11"/>
      <c r="G8" s="14"/>
      <c r="H8" s="11"/>
      <c r="I8" s="14"/>
      <c r="J8" s="14"/>
      <c r="K8" s="14"/>
      <c r="Y8" s="8" t="str">
        <f>A15</f>
        <v>dfh</v>
      </c>
    </row>
    <row r="9" spans="1:25">
      <c r="A9" s="151">
        <f>[1]Compilation!$E$3</f>
        <v>0</v>
      </c>
      <c r="B9" s="152"/>
      <c r="C9" s="152"/>
      <c r="D9" s="152"/>
      <c r="E9" s="152"/>
      <c r="F9" s="152"/>
      <c r="G9" s="152"/>
      <c r="H9" s="152"/>
      <c r="I9" s="152"/>
      <c r="J9" s="152"/>
      <c r="K9" s="152"/>
      <c r="Y9" s="8" t="str">
        <f>A18</f>
        <v>adfhadf</v>
      </c>
    </row>
    <row r="10" spans="1:25">
      <c r="A10" s="147" t="str">
        <f>IF(Langue="Anglais","Project","Projet")</f>
        <v>Project</v>
      </c>
      <c r="B10" s="148"/>
      <c r="C10" s="148"/>
      <c r="D10" s="148"/>
      <c r="E10" s="148"/>
      <c r="F10" s="148"/>
      <c r="G10" s="148"/>
      <c r="H10" s="148"/>
      <c r="I10" s="148"/>
      <c r="J10" s="148"/>
      <c r="K10" s="148"/>
      <c r="Y10" s="15">
        <f>J20</f>
        <v>7</v>
      </c>
    </row>
    <row r="11" spans="1:25" ht="10.050000000000001" customHeight="1">
      <c r="A11" s="153"/>
      <c r="B11" s="153"/>
      <c r="C11" s="153"/>
      <c r="D11" s="153"/>
      <c r="E11" s="153"/>
      <c r="F11" s="153"/>
      <c r="G11" s="153"/>
      <c r="H11" s="153"/>
      <c r="I11" s="153"/>
      <c r="J11" s="153"/>
      <c r="K11" s="153"/>
    </row>
    <row r="12" spans="1:25">
      <c r="A12" s="151">
        <f>[1]Compilation!$E$5</f>
        <v>0</v>
      </c>
      <c r="B12" s="152"/>
      <c r="C12" s="152"/>
      <c r="D12" s="152"/>
      <c r="E12" s="152"/>
      <c r="F12" s="152"/>
      <c r="G12" s="152"/>
      <c r="H12" s="152"/>
      <c r="I12" s="152"/>
      <c r="J12" s="152"/>
      <c r="K12" s="152"/>
    </row>
    <row r="13" spans="1:25">
      <c r="A13" s="147" t="s">
        <v>1</v>
      </c>
      <c r="B13" s="148"/>
      <c r="C13" s="148"/>
      <c r="D13" s="148"/>
      <c r="E13" s="148"/>
      <c r="F13" s="148"/>
      <c r="G13" s="148"/>
      <c r="H13" s="148"/>
      <c r="I13" s="148"/>
      <c r="J13" s="148"/>
      <c r="K13" s="148"/>
    </row>
    <row r="14" spans="1:25" ht="10.050000000000001" customHeight="1">
      <c r="A14" s="149"/>
      <c r="B14" s="150"/>
      <c r="C14" s="150"/>
      <c r="D14" s="150"/>
      <c r="E14" s="150"/>
      <c r="F14" s="150"/>
      <c r="G14" s="150"/>
      <c r="H14" s="150"/>
      <c r="I14" s="150"/>
      <c r="J14" s="150"/>
      <c r="K14" s="150"/>
    </row>
    <row r="15" spans="1:25">
      <c r="A15" s="145" t="s">
        <v>2</v>
      </c>
      <c r="B15" s="146"/>
      <c r="C15" s="146"/>
      <c r="D15" s="146"/>
      <c r="E15" s="146"/>
      <c r="F15" s="146"/>
      <c r="G15" s="146"/>
      <c r="H15" s="146"/>
      <c r="I15" s="146"/>
      <c r="J15" s="146"/>
      <c r="K15" s="146"/>
    </row>
    <row r="16" spans="1:25">
      <c r="A16" s="147" t="s">
        <v>3</v>
      </c>
      <c r="B16" s="148"/>
      <c r="C16" s="148"/>
      <c r="D16" s="148"/>
      <c r="E16" s="148"/>
      <c r="F16" s="148"/>
      <c r="G16" s="148"/>
      <c r="H16" s="148"/>
      <c r="I16" s="148"/>
      <c r="J16" s="148"/>
      <c r="K16" s="148"/>
    </row>
    <row r="17" spans="1:18" ht="10.050000000000001" customHeight="1">
      <c r="A17" s="149"/>
      <c r="B17" s="150"/>
      <c r="C17" s="150"/>
      <c r="D17" s="150"/>
      <c r="E17" s="150"/>
      <c r="F17" s="150"/>
      <c r="G17" s="150"/>
      <c r="H17" s="150"/>
      <c r="I17" s="150"/>
      <c r="J17" s="150"/>
      <c r="K17" s="150"/>
    </row>
    <row r="18" spans="1:18">
      <c r="A18" s="145" t="s">
        <v>4</v>
      </c>
      <c r="B18" s="146"/>
      <c r="C18" s="146"/>
      <c r="D18" s="146"/>
      <c r="E18" s="146"/>
      <c r="F18" s="146"/>
      <c r="G18" s="146"/>
      <c r="H18" s="146"/>
      <c r="I18" s="146"/>
      <c r="J18" s="146"/>
      <c r="K18" s="146"/>
    </row>
    <row r="19" spans="1:18">
      <c r="A19" s="147" t="str">
        <f>IF(Langue="Anglais","Attached documents","Pièce jointe")</f>
        <v>Attached documents</v>
      </c>
      <c r="B19" s="148"/>
      <c r="C19" s="148"/>
      <c r="D19" s="148"/>
      <c r="E19" s="148"/>
      <c r="F19" s="148"/>
      <c r="G19" s="148"/>
      <c r="H19" s="148"/>
      <c r="I19" s="148"/>
      <c r="J19" s="148"/>
      <c r="K19" s="148"/>
    </row>
    <row r="20" spans="1:18" ht="25.2" customHeight="1">
      <c r="A20" s="136" t="str">
        <f>IF(Langue="Anglais","In order to prevent delivery delays and monetary impact, we expect to receive responses within","Afin d'éviter les retards de livraison et l'impact monétaire, merci de nous répondre d'ici les prochains")</f>
        <v>In order to prevent delivery delays and monetary impact, we expect to receive responses within</v>
      </c>
      <c r="B20" s="136"/>
      <c r="C20" s="136"/>
      <c r="D20" s="136"/>
      <c r="E20" s="136"/>
      <c r="F20" s="136"/>
      <c r="G20" s="136"/>
      <c r="H20" s="136"/>
      <c r="I20" s="136"/>
      <c r="J20" s="16">
        <v>7</v>
      </c>
      <c r="K20" s="17" t="str">
        <f>IF(Langue="Anglais","days","jours")</f>
        <v>days</v>
      </c>
    </row>
    <row r="21" spans="1:18" ht="21.6">
      <c r="A21" s="137" t="s">
        <v>5</v>
      </c>
      <c r="B21" s="138"/>
      <c r="C21" s="138"/>
      <c r="D21" s="138"/>
      <c r="E21" s="138"/>
      <c r="F21" s="138"/>
      <c r="G21" s="138"/>
      <c r="H21" s="138"/>
      <c r="I21" s="138"/>
      <c r="J21" s="138"/>
      <c r="K21" s="139"/>
    </row>
    <row r="22" spans="1:18" ht="310.05" customHeight="1">
      <c r="A22" s="140" t="s">
        <v>6</v>
      </c>
      <c r="B22" s="141"/>
      <c r="C22" s="141"/>
      <c r="D22" s="141"/>
      <c r="E22" s="141"/>
      <c r="F22" s="141"/>
      <c r="G22" s="141"/>
      <c r="H22" s="141"/>
      <c r="I22" s="141"/>
      <c r="J22" s="141"/>
      <c r="K22" s="142"/>
      <c r="R22" s="18"/>
    </row>
    <row r="23" spans="1:18" s="21" customFormat="1" ht="16.8">
      <c r="A23" s="19" t="str">
        <f>IF(Langue="Anglais","Requested by:","Demandé par:")</f>
        <v>Requested by:</v>
      </c>
      <c r="B23" s="143"/>
      <c r="C23" s="143"/>
      <c r="D23" s="143"/>
      <c r="E23" s="143"/>
      <c r="F23" s="144"/>
      <c r="G23" s="144"/>
      <c r="H23" s="144"/>
      <c r="I23" s="144"/>
      <c r="J23" s="144"/>
      <c r="K23" s="144"/>
      <c r="L23" s="2"/>
    </row>
    <row r="24" spans="1:18" s="99" customFormat="1" ht="21.6">
      <c r="A24" s="129" t="str">
        <f>IF(Langue="Anglais","Answer","Réponse")</f>
        <v>Answer</v>
      </c>
      <c r="B24" s="130"/>
      <c r="C24" s="130"/>
      <c r="D24" s="130"/>
      <c r="E24" s="130"/>
      <c r="F24" s="130"/>
      <c r="G24" s="130"/>
      <c r="H24" s="130"/>
      <c r="I24" s="130"/>
      <c r="J24" s="130"/>
      <c r="K24" s="130"/>
      <c r="L24" s="118"/>
    </row>
    <row r="25" spans="1:18" ht="250.05" customHeight="1">
      <c r="A25" s="131"/>
      <c r="B25" s="132"/>
      <c r="C25" s="132"/>
      <c r="D25" s="132"/>
      <c r="E25" s="132"/>
      <c r="F25" s="132"/>
      <c r="G25" s="132"/>
      <c r="H25" s="132"/>
      <c r="I25" s="132"/>
      <c r="J25" s="132"/>
      <c r="K25" s="133"/>
    </row>
    <row r="26" spans="1:18" ht="16.8">
      <c r="A26" s="22" t="str">
        <f>IF(Langue="Anglais","Answered by:","Répondu par:")</f>
        <v>Answered by:</v>
      </c>
      <c r="B26" s="134"/>
      <c r="C26" s="134"/>
      <c r="D26" s="134"/>
      <c r="E26" s="134"/>
      <c r="F26" s="20"/>
      <c r="G26" s="20" t="s">
        <v>7</v>
      </c>
      <c r="H26" s="135"/>
      <c r="I26" s="135"/>
      <c r="J26" s="135"/>
      <c r="K26" s="135"/>
    </row>
    <row r="27" spans="1:18" ht="4.95" customHeight="1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</row>
    <row r="28" spans="1:18" ht="16.8">
      <c r="A28" s="24"/>
      <c r="B28" s="24"/>
      <c r="C28" s="20"/>
      <c r="D28" s="20"/>
      <c r="E28" s="25"/>
      <c r="F28" s="20"/>
      <c r="G28" s="20"/>
      <c r="H28" s="20"/>
      <c r="I28" s="20"/>
      <c r="J28" s="26"/>
      <c r="K28" s="27"/>
    </row>
    <row r="29" spans="1:18" ht="16.8">
      <c r="A29" s="28"/>
      <c r="B29" s="28"/>
      <c r="C29" s="29"/>
      <c r="D29" s="29"/>
      <c r="E29" s="30"/>
      <c r="F29" s="29"/>
      <c r="G29" s="29"/>
      <c r="H29" s="29"/>
      <c r="I29" s="29"/>
      <c r="J29" s="29"/>
      <c r="K29" s="29"/>
    </row>
    <row r="30" spans="1:18" ht="16.8">
      <c r="A30" s="28"/>
      <c r="B30" s="28"/>
      <c r="C30" s="29"/>
      <c r="D30" s="29"/>
      <c r="E30" s="30"/>
      <c r="F30" s="29"/>
      <c r="G30" s="29"/>
      <c r="H30" s="29"/>
      <c r="I30" s="29"/>
      <c r="J30" s="29"/>
      <c r="K30" s="29"/>
    </row>
    <row r="31" spans="1:18" ht="16.8">
      <c r="A31" s="28"/>
      <c r="B31" s="28"/>
      <c r="C31" s="29"/>
      <c r="D31" s="29"/>
      <c r="E31" s="30"/>
      <c r="F31" s="29"/>
      <c r="G31" s="29"/>
      <c r="H31" s="29"/>
      <c r="I31" s="29"/>
      <c r="J31" s="29"/>
      <c r="K31" s="29"/>
    </row>
    <row r="32" spans="1:18" ht="16.8">
      <c r="A32" s="28"/>
      <c r="B32" s="28"/>
      <c r="C32" s="29"/>
      <c r="D32" s="29"/>
      <c r="E32" s="30"/>
      <c r="F32" s="29"/>
      <c r="G32" s="29"/>
      <c r="H32" s="29"/>
      <c r="I32" s="29"/>
      <c r="J32" s="29"/>
      <c r="K32" s="29"/>
    </row>
    <row r="33" spans="1:11" ht="16.8">
      <c r="A33" s="28"/>
      <c r="B33" s="28"/>
      <c r="C33" s="29"/>
      <c r="D33" s="29"/>
      <c r="E33" s="30"/>
      <c r="F33" s="29"/>
      <c r="G33" s="29"/>
      <c r="H33" s="29"/>
      <c r="I33" s="29"/>
      <c r="J33" s="29"/>
      <c r="K33" s="29"/>
    </row>
    <row r="34" spans="1:11" ht="16.8">
      <c r="A34" s="28"/>
      <c r="B34" s="28"/>
      <c r="C34" s="29"/>
      <c r="D34" s="29"/>
      <c r="E34" s="30"/>
      <c r="F34" s="29"/>
      <c r="G34" s="29"/>
      <c r="H34" s="29"/>
      <c r="I34" s="29"/>
      <c r="J34" s="29"/>
      <c r="K34" s="29"/>
    </row>
    <row r="35" spans="1:11" ht="16.8">
      <c r="A35" s="28"/>
      <c r="B35" s="28"/>
      <c r="C35" s="29"/>
      <c r="D35" s="29"/>
      <c r="E35" s="30"/>
      <c r="F35" s="29"/>
      <c r="G35" s="29"/>
      <c r="H35" s="29"/>
      <c r="I35" s="29"/>
      <c r="J35" s="29"/>
      <c r="K35" s="29"/>
    </row>
    <row r="36" spans="1:11" ht="16.8">
      <c r="A36" s="28"/>
      <c r="B36" s="28"/>
      <c r="C36" s="29"/>
      <c r="D36" s="29"/>
      <c r="E36" s="30"/>
      <c r="F36" s="29"/>
      <c r="G36" s="29"/>
      <c r="H36" s="29"/>
      <c r="I36" s="29"/>
      <c r="J36" s="29"/>
      <c r="K36" s="29"/>
    </row>
    <row r="37" spans="1:11" ht="16.8">
      <c r="A37" s="28"/>
      <c r="B37" s="28"/>
      <c r="C37" s="29"/>
      <c r="D37" s="29"/>
      <c r="E37" s="30"/>
      <c r="F37" s="29"/>
      <c r="G37" s="29"/>
      <c r="H37" s="29"/>
      <c r="I37" s="29"/>
      <c r="J37" s="29"/>
      <c r="K37" s="29"/>
    </row>
    <row r="38" spans="1:11" ht="16.8">
      <c r="A38" s="28"/>
      <c r="B38" s="28"/>
      <c r="C38" s="29"/>
      <c r="D38" s="29"/>
      <c r="E38" s="30"/>
      <c r="F38" s="29"/>
      <c r="G38" s="29"/>
      <c r="H38" s="29"/>
      <c r="I38" s="29"/>
      <c r="J38" s="29"/>
      <c r="K38" s="29"/>
    </row>
    <row r="39" spans="1:11" ht="16.8">
      <c r="A39" s="28"/>
      <c r="B39" s="28"/>
      <c r="C39" s="29"/>
      <c r="D39" s="29"/>
      <c r="E39" s="30"/>
      <c r="F39" s="29"/>
      <c r="G39" s="29"/>
      <c r="H39" s="29"/>
      <c r="I39" s="29"/>
      <c r="J39" s="29"/>
      <c r="K39" s="29"/>
    </row>
    <row r="40" spans="1:11" ht="16.8">
      <c r="A40" s="28"/>
      <c r="B40" s="28"/>
      <c r="C40" s="29"/>
      <c r="D40" s="29"/>
      <c r="E40" s="30"/>
      <c r="F40" s="29"/>
      <c r="G40" s="29"/>
      <c r="H40" s="29"/>
      <c r="I40" s="29"/>
      <c r="J40" s="29"/>
      <c r="K40" s="29"/>
    </row>
    <row r="41" spans="1:11" ht="16.8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</row>
    <row r="42" spans="1:11" ht="16.8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</row>
    <row r="43" spans="1:11" ht="16.8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</row>
    <row r="44" spans="1:11" ht="16.8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</row>
    <row r="45" spans="1:11" ht="16.8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</row>
    <row r="46" spans="1:11" ht="16.8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</row>
    <row r="47" spans="1:11" ht="16.8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</row>
    <row r="48" spans="1:11" ht="16.8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</row>
    <row r="49" spans="1:11" ht="16.8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</row>
    <row r="50" spans="1:11" ht="16.8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</row>
    <row r="51" spans="1:11" ht="16.8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</row>
    <row r="52" spans="1:11" ht="16.8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</row>
    <row r="53" spans="1:11" ht="16.8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</row>
    <row r="54" spans="1:11" ht="16.8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</row>
    <row r="55" spans="1:11" ht="16.8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</row>
    <row r="56" spans="1:11" ht="16.8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</row>
    <row r="57" spans="1:11" ht="16.8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</row>
    <row r="58" spans="1:11" ht="16.8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</row>
    <row r="59" spans="1:11" ht="16.8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</row>
    <row r="60" spans="1:11" ht="16.8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</row>
    <row r="61" spans="1:11" ht="16.8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</row>
    <row r="62" spans="1:11" ht="16.8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</row>
    <row r="63" spans="1:11" ht="16.8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</row>
    <row r="64" spans="1:11" ht="16.8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</row>
    <row r="65" spans="1:11" ht="16.8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</row>
    <row r="66" spans="1:11" ht="16.8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</row>
    <row r="67" spans="1:11" ht="16.8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</row>
    <row r="68" spans="1:11" ht="16.8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</row>
    <row r="69" spans="1:11" ht="16.8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</row>
    <row r="180" spans="2:2">
      <c r="B180" s="1">
        <v>44619</v>
      </c>
    </row>
    <row r="181" spans="2:2">
      <c r="B181" s="1">
        <v>44619</v>
      </c>
    </row>
    <row r="182" spans="2:2">
      <c r="B182" s="1">
        <v>44619</v>
      </c>
    </row>
    <row r="183" spans="2:2">
      <c r="B183" s="1">
        <v>44619</v>
      </c>
    </row>
    <row r="184" spans="2:2">
      <c r="B184" s="1">
        <v>44619</v>
      </c>
    </row>
  </sheetData>
  <mergeCells count="29">
    <mergeCell ref="A14:K14"/>
    <mergeCell ref="A1:K5"/>
    <mergeCell ref="C6:D6"/>
    <mergeCell ref="F6:G6"/>
    <mergeCell ref="I6:K6"/>
    <mergeCell ref="C7:D7"/>
    <mergeCell ref="F7:G7"/>
    <mergeCell ref="I7:K7"/>
    <mergeCell ref="A9:K9"/>
    <mergeCell ref="A10:K10"/>
    <mergeCell ref="A11:K11"/>
    <mergeCell ref="A12:K12"/>
    <mergeCell ref="A13:K13"/>
    <mergeCell ref="L1:L3"/>
    <mergeCell ref="L4:L7"/>
    <mergeCell ref="A24:K24"/>
    <mergeCell ref="A25:K25"/>
    <mergeCell ref="B26:E26"/>
    <mergeCell ref="H26:K26"/>
    <mergeCell ref="A20:I20"/>
    <mergeCell ref="A21:K21"/>
    <mergeCell ref="A22:K22"/>
    <mergeCell ref="B23:E23"/>
    <mergeCell ref="F23:K23"/>
    <mergeCell ref="A15:K15"/>
    <mergeCell ref="A16:K16"/>
    <mergeCell ref="A17:K17"/>
    <mergeCell ref="A18:K18"/>
    <mergeCell ref="A19:K19"/>
  </mergeCells>
  <conditionalFormatting sqref="C6:D6 A15:K15 A18:K18 J20 A22:K22 B23:E23">
    <cfRule type="containsBlanks" dxfId="4" priority="1">
      <formula>LEN(TRIM(A6))=0</formula>
    </cfRule>
  </conditionalFormatting>
  <printOptions horizontalCentered="1"/>
  <pageMargins left="0.62992125984251968" right="0" top="0.35433070866141736" bottom="0.35433070866141736" header="0.11811023622047245" footer="0"/>
  <pageSetup scale="7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13</xdr:col>
                    <xdr:colOff>15240</xdr:colOff>
                    <xdr:row>1</xdr:row>
                    <xdr:rowOff>0</xdr:rowOff>
                  </from>
                  <to>
                    <xdr:col>14</xdr:col>
                    <xdr:colOff>411480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Compilation</vt:lpstr>
      <vt:lpstr>BD</vt:lpstr>
      <vt:lpstr>001</vt:lpstr>
      <vt:lpstr>Jours_Fériés</vt:lpstr>
      <vt:lpstr>Langue</vt:lpstr>
      <vt:lpstr>'001'!Zone_d_impression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Mylaine Champagne</dc:creator>
  <cp:lastModifiedBy>Mylaine Champagne</cp:lastModifiedBy>
  <cp:lastPrinted>2022-03-21T13:39:39Z</cp:lastPrinted>
  <dcterms:created xsi:type="dcterms:W3CDTF">2022-03-21T12:22:58Z</dcterms:created>
  <dcterms:modified xsi:type="dcterms:W3CDTF">2022-03-21T13:55:56Z</dcterms:modified>
</cp:coreProperties>
</file>