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an9007\Desktop\Lina\"/>
    </mc:Choice>
  </mc:AlternateContent>
  <bookViews>
    <workbookView xWindow="13065" yWindow="585" windowWidth="7710" windowHeight="9600" firstSheet="3" activeTab="9"/>
  </bookViews>
  <sheets>
    <sheet name="Paramètre" sheetId="64" r:id="rId1"/>
    <sheet name="UDM Stratégique" sheetId="4" r:id="rId2"/>
    <sheet name="Attente Stratégique" sheetId="12" r:id="rId3"/>
    <sheet name="% &lt;30 jours" sheetId="27" r:id="rId4"/>
    <sheet name="Demandes" sheetId="3" r:id="rId5"/>
    <sheet name="Query_Demande_Objet" sheetId="73" r:id="rId6"/>
    <sheet name="Suivi étroit" sheetId="76" r:id="rId7"/>
    <sheet name="PQ_Suivis_Étroits" sheetId="75" r:id="rId8"/>
    <sheet name="UDM Tactique" sheetId="1" r:id="rId9"/>
    <sheet name="Attente Tactique" sheetId="2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DonnéesExternes_1" localSheetId="7" hidden="1">PQ_Suivis_Étroits!$A$1:$L$248</definedName>
    <definedName name="DonnéesExternes_1" localSheetId="5" hidden="1">Query_Demande_Objet!$A$1:$I$116</definedName>
    <definedName name="_xlnm.Print_Titles" localSheetId="3">'% &lt;30 jours'!$B:$B,'% &lt;30 jours'!$10:$11</definedName>
    <definedName name="_xlnm.Print_Titles" localSheetId="2">'Attente Stratégique'!$A:$A,'Attente Stratégique'!$10:$12</definedName>
    <definedName name="_xlnm.Print_Titles" localSheetId="9">'Attente Tactique'!$A:$B,'Attente Tactique'!$10:$11</definedName>
    <definedName name="_xlnm.Print_Titles" localSheetId="4">Demandes!$7:$10</definedName>
    <definedName name="_xlnm.Print_Titles" localSheetId="1">'UDM Stratégique'!$9:$10</definedName>
    <definedName name="_xlnm.Print_Titles" localSheetId="8">'UDM Tactique'!$10:$11</definedName>
    <definedName name="_xlnm.Print_Area" localSheetId="3">'% &lt;30 jours'!$A$7:$J$83</definedName>
    <definedName name="_xlnm.Print_Area" localSheetId="2">'Attente Stratégique'!$A$1:$AE$26</definedName>
    <definedName name="_xlnm.Print_Area" localSheetId="9">'Attente Tactique'!$A$1:$X$78</definedName>
    <definedName name="_xlnm.Print_Area" localSheetId="1">'UDM Stratégique'!$A$1:$Q$25</definedName>
    <definedName name="_xlnm.Print_Area" localSheetId="8">'UDM Tactique'!$A$1:$R$78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43" i="76" l="1"/>
  <c r="P142" i="76"/>
  <c r="P141" i="76"/>
  <c r="P140" i="76"/>
  <c r="P139" i="76"/>
  <c r="P138" i="76"/>
  <c r="P137" i="76"/>
  <c r="P136" i="76"/>
  <c r="P135" i="76"/>
  <c r="P134" i="76"/>
  <c r="P133" i="76"/>
  <c r="P132" i="76"/>
  <c r="P131" i="76"/>
  <c r="N143" i="76"/>
  <c r="N142" i="76"/>
  <c r="N141" i="76"/>
  <c r="N140" i="76"/>
  <c r="N139" i="76"/>
  <c r="N138" i="76"/>
  <c r="N137" i="76"/>
  <c r="N136" i="76"/>
  <c r="N135" i="76"/>
  <c r="N134" i="76"/>
  <c r="N133" i="76"/>
  <c r="N132" i="76"/>
  <c r="N131" i="76"/>
  <c r="L143" i="76"/>
  <c r="L142" i="76"/>
  <c r="L141" i="76"/>
  <c r="L140" i="76"/>
  <c r="L139" i="76"/>
  <c r="L138" i="76"/>
  <c r="L137" i="76"/>
  <c r="L136" i="76"/>
  <c r="L135" i="76"/>
  <c r="L134" i="76"/>
  <c r="L133" i="76"/>
  <c r="L132" i="76"/>
  <c r="L131" i="76"/>
  <c r="J143" i="76"/>
  <c r="J142" i="76"/>
  <c r="J141" i="76"/>
  <c r="J140" i="76"/>
  <c r="J139" i="76"/>
  <c r="J138" i="76"/>
  <c r="J137" i="76"/>
  <c r="J136" i="76"/>
  <c r="J135" i="76"/>
  <c r="J134" i="76"/>
  <c r="J133" i="76"/>
  <c r="J132" i="76"/>
  <c r="J131" i="76"/>
  <c r="H143" i="76"/>
  <c r="H142" i="76"/>
  <c r="H141" i="76"/>
  <c r="H140" i="76"/>
  <c r="H139" i="76"/>
  <c r="H138" i="76"/>
  <c r="H137" i="76"/>
  <c r="H136" i="76"/>
  <c r="H135" i="76"/>
  <c r="H134" i="76"/>
  <c r="H133" i="76"/>
  <c r="H132" i="76"/>
  <c r="H131" i="76"/>
  <c r="F143" i="76"/>
  <c r="F142" i="76"/>
  <c r="F141" i="76"/>
  <c r="F140" i="76"/>
  <c r="F139" i="76"/>
  <c r="F138" i="76"/>
  <c r="F137" i="76"/>
  <c r="F136" i="76"/>
  <c r="F135" i="76"/>
  <c r="F134" i="76"/>
  <c r="F133" i="76"/>
  <c r="F132" i="76"/>
  <c r="F131" i="76"/>
  <c r="D132" i="76"/>
  <c r="D133" i="76"/>
  <c r="D134" i="76"/>
  <c r="D135" i="76"/>
  <c r="D136" i="76"/>
  <c r="D137" i="76"/>
  <c r="D138" i="76"/>
  <c r="D139" i="76"/>
  <c r="D140" i="76"/>
  <c r="D141" i="76"/>
  <c r="D142" i="76"/>
  <c r="D143" i="76"/>
  <c r="D131" i="76"/>
  <c r="P58" i="76"/>
  <c r="P57" i="76"/>
  <c r="P56" i="76"/>
  <c r="P55" i="76"/>
  <c r="P54" i="76"/>
  <c r="P53" i="76"/>
  <c r="P52" i="76"/>
  <c r="P51" i="76"/>
  <c r="P50" i="76"/>
  <c r="P49" i="76"/>
  <c r="P48" i="76"/>
  <c r="P47" i="76"/>
  <c r="P46" i="76"/>
  <c r="N58" i="76"/>
  <c r="N57" i="76"/>
  <c r="N56" i="76"/>
  <c r="N55" i="76"/>
  <c r="N54" i="76"/>
  <c r="N53" i="76"/>
  <c r="N52" i="76"/>
  <c r="N51" i="76"/>
  <c r="N50" i="76"/>
  <c r="N49" i="76"/>
  <c r="N48" i="76"/>
  <c r="N47" i="76"/>
  <c r="N46" i="76"/>
  <c r="L58" i="76"/>
  <c r="L57" i="76"/>
  <c r="L56" i="76"/>
  <c r="L55" i="76"/>
  <c r="L54" i="76"/>
  <c r="L53" i="76"/>
  <c r="L52" i="76"/>
  <c r="L51" i="76"/>
  <c r="L50" i="76"/>
  <c r="L49" i="76"/>
  <c r="L48" i="76"/>
  <c r="L47" i="76"/>
  <c r="L46" i="76"/>
  <c r="J58" i="76"/>
  <c r="J57" i="76"/>
  <c r="J56" i="76"/>
  <c r="J55" i="76"/>
  <c r="J54" i="76"/>
  <c r="J53" i="76"/>
  <c r="J52" i="76"/>
  <c r="J51" i="76"/>
  <c r="J50" i="76"/>
  <c r="J49" i="76"/>
  <c r="J48" i="76"/>
  <c r="J47" i="76"/>
  <c r="J46" i="76"/>
  <c r="H58" i="76"/>
  <c r="H57" i="76"/>
  <c r="H56" i="76"/>
  <c r="H55" i="76"/>
  <c r="H54" i="76"/>
  <c r="H53" i="76"/>
  <c r="H52" i="76"/>
  <c r="H51" i="76"/>
  <c r="H50" i="76"/>
  <c r="H49" i="76"/>
  <c r="H48" i="76"/>
  <c r="H47" i="76"/>
  <c r="H46" i="76"/>
  <c r="F58" i="76"/>
  <c r="F57" i="76"/>
  <c r="F56" i="76"/>
  <c r="F55" i="76"/>
  <c r="F54" i="76"/>
  <c r="F53" i="76"/>
  <c r="F52" i="76"/>
  <c r="F51" i="76"/>
  <c r="F50" i="76"/>
  <c r="F49" i="76"/>
  <c r="F48" i="76"/>
  <c r="F47" i="76"/>
  <c r="F46" i="76"/>
  <c r="D47" i="76"/>
  <c r="D48" i="76"/>
  <c r="D49" i="76"/>
  <c r="D50" i="76"/>
  <c r="D51" i="76"/>
  <c r="D52" i="76"/>
  <c r="D53" i="76"/>
  <c r="D54" i="76"/>
  <c r="D55" i="76"/>
  <c r="D56" i="76"/>
  <c r="D57" i="76"/>
  <c r="D58" i="76"/>
  <c r="D46" i="76"/>
  <c r="P24" i="76"/>
  <c r="P23" i="76"/>
  <c r="P22" i="76"/>
  <c r="P21" i="76"/>
  <c r="P20" i="76"/>
  <c r="P19" i="76"/>
  <c r="P18" i="76"/>
  <c r="P17" i="76"/>
  <c r="P16" i="76"/>
  <c r="P15" i="76"/>
  <c r="P14" i="76"/>
  <c r="P13" i="76"/>
  <c r="P12" i="76"/>
  <c r="N24" i="76"/>
  <c r="N23" i="76"/>
  <c r="N22" i="76"/>
  <c r="N21" i="76"/>
  <c r="N20" i="76"/>
  <c r="N19" i="76"/>
  <c r="N18" i="76"/>
  <c r="N17" i="76"/>
  <c r="N16" i="76"/>
  <c r="N15" i="76"/>
  <c r="N14" i="76"/>
  <c r="N13" i="76"/>
  <c r="N12" i="76"/>
  <c r="L24" i="76"/>
  <c r="L23" i="76"/>
  <c r="L22" i="76"/>
  <c r="L21" i="76"/>
  <c r="L20" i="76"/>
  <c r="L19" i="76"/>
  <c r="L18" i="76"/>
  <c r="L17" i="76"/>
  <c r="L16" i="76"/>
  <c r="L15" i="76"/>
  <c r="L14" i="76"/>
  <c r="L13" i="76"/>
  <c r="L12" i="76"/>
  <c r="J24" i="76"/>
  <c r="J23" i="76"/>
  <c r="J22" i="76"/>
  <c r="J21" i="76"/>
  <c r="J20" i="76"/>
  <c r="J19" i="76"/>
  <c r="J18" i="76"/>
  <c r="J17" i="76"/>
  <c r="J16" i="76"/>
  <c r="J15" i="76"/>
  <c r="J14" i="76"/>
  <c r="J13" i="76"/>
  <c r="J12" i="76"/>
  <c r="H24" i="76"/>
  <c r="H23" i="76"/>
  <c r="H22" i="76"/>
  <c r="H21" i="76"/>
  <c r="H20" i="76"/>
  <c r="H19" i="76"/>
  <c r="H18" i="76"/>
  <c r="H17" i="76"/>
  <c r="H16" i="76"/>
  <c r="H15" i="76"/>
  <c r="H14" i="76"/>
  <c r="H13" i="76"/>
  <c r="H12" i="76"/>
  <c r="F24" i="76"/>
  <c r="F23" i="76"/>
  <c r="F22" i="76"/>
  <c r="F21" i="76"/>
  <c r="F20" i="76"/>
  <c r="F19" i="76"/>
  <c r="F18" i="76"/>
  <c r="F17" i="76"/>
  <c r="F16" i="76"/>
  <c r="F15" i="76"/>
  <c r="F14" i="76"/>
  <c r="F13" i="76"/>
  <c r="F12" i="76"/>
  <c r="D13" i="76"/>
  <c r="D14" i="76"/>
  <c r="D15" i="76"/>
  <c r="D16" i="76"/>
  <c r="D17" i="76"/>
  <c r="D18" i="76"/>
  <c r="D19" i="76"/>
  <c r="D20" i="76"/>
  <c r="D21" i="76"/>
  <c r="D22" i="76"/>
  <c r="D23" i="76"/>
  <c r="D24" i="76"/>
  <c r="D12" i="76"/>
  <c r="A8" i="2"/>
  <c r="B9" i="3"/>
  <c r="A8" i="27"/>
  <c r="A8" i="12"/>
  <c r="F144" i="76"/>
  <c r="L144" i="76"/>
  <c r="N144" i="76"/>
  <c r="P144" i="76"/>
  <c r="O143" i="76"/>
  <c r="O142" i="76"/>
  <c r="O141" i="76"/>
  <c r="O140" i="76"/>
  <c r="O139" i="76"/>
  <c r="O138" i="76"/>
  <c r="O137" i="76"/>
  <c r="O136" i="76"/>
  <c r="O135" i="76"/>
  <c r="O134" i="76"/>
  <c r="O133" i="76"/>
  <c r="O132" i="76"/>
  <c r="M143" i="76"/>
  <c r="M142" i="76"/>
  <c r="M141" i="76"/>
  <c r="M140" i="76"/>
  <c r="M139" i="76"/>
  <c r="M138" i="76"/>
  <c r="M137" i="76"/>
  <c r="M136" i="76"/>
  <c r="M135" i="76"/>
  <c r="M134" i="76"/>
  <c r="M133" i="76"/>
  <c r="M132" i="76"/>
  <c r="K143" i="76"/>
  <c r="K142" i="76"/>
  <c r="K141" i="76"/>
  <c r="K140" i="76"/>
  <c r="K139" i="76"/>
  <c r="K138" i="76"/>
  <c r="K137" i="76"/>
  <c r="K136" i="76"/>
  <c r="K135" i="76"/>
  <c r="K134" i="76"/>
  <c r="K133" i="76"/>
  <c r="K132" i="76"/>
  <c r="I143" i="76"/>
  <c r="I142" i="76"/>
  <c r="I141" i="76"/>
  <c r="I140" i="76"/>
  <c r="I139" i="76"/>
  <c r="I138" i="76"/>
  <c r="I137" i="76"/>
  <c r="I136" i="76"/>
  <c r="I135" i="76"/>
  <c r="I134" i="76"/>
  <c r="I133" i="76"/>
  <c r="I132" i="76"/>
  <c r="G143" i="76"/>
  <c r="G142" i="76"/>
  <c r="G141" i="76"/>
  <c r="G140" i="76"/>
  <c r="G139" i="76"/>
  <c r="G138" i="76"/>
  <c r="G137" i="76"/>
  <c r="G136" i="76"/>
  <c r="G135" i="76"/>
  <c r="G134" i="76"/>
  <c r="G133" i="76"/>
  <c r="G132" i="76"/>
  <c r="E143" i="76"/>
  <c r="E142" i="76"/>
  <c r="E141" i="76"/>
  <c r="E140" i="76"/>
  <c r="E139" i="76"/>
  <c r="E138" i="76"/>
  <c r="E137" i="76"/>
  <c r="E136" i="76"/>
  <c r="E135" i="76"/>
  <c r="E134" i="76"/>
  <c r="E133" i="76"/>
  <c r="E132" i="76"/>
  <c r="J144" i="76"/>
  <c r="H144" i="76"/>
  <c r="O131" i="76"/>
  <c r="M131" i="76"/>
  <c r="K131" i="76"/>
  <c r="I131" i="76"/>
  <c r="G131" i="76"/>
  <c r="E131" i="76"/>
  <c r="D144" i="76"/>
  <c r="C143" i="76"/>
  <c r="C142" i="76"/>
  <c r="C141" i="76"/>
  <c r="C140" i="76"/>
  <c r="C139" i="76"/>
  <c r="C138" i="76"/>
  <c r="C137" i="76"/>
  <c r="C136" i="76"/>
  <c r="C135" i="76"/>
  <c r="C134" i="76"/>
  <c r="C133" i="76"/>
  <c r="C132" i="76"/>
  <c r="C131" i="76"/>
  <c r="Q131" i="76"/>
  <c r="O144" i="76"/>
  <c r="C144" i="76"/>
  <c r="E144" i="76"/>
  <c r="G144" i="76"/>
  <c r="I144" i="76"/>
  <c r="K144" i="76"/>
  <c r="M144" i="76"/>
  <c r="Q144" i="76"/>
  <c r="R143" i="76"/>
  <c r="Q143" i="76"/>
  <c r="R142" i="76"/>
  <c r="Q142" i="76"/>
  <c r="R141" i="76"/>
  <c r="Q141" i="76"/>
  <c r="R140" i="76"/>
  <c r="Q140" i="76"/>
  <c r="R139" i="76"/>
  <c r="Q139" i="76"/>
  <c r="R138" i="76"/>
  <c r="Q138" i="76"/>
  <c r="R137" i="76"/>
  <c r="Q137" i="76"/>
  <c r="R136" i="76"/>
  <c r="Q136" i="76"/>
  <c r="R135" i="76"/>
  <c r="Q135" i="76"/>
  <c r="R134" i="76"/>
  <c r="Q134" i="76"/>
  <c r="R133" i="76"/>
  <c r="Q133" i="76"/>
  <c r="R132" i="76"/>
  <c r="Q132" i="76"/>
  <c r="O59" i="76"/>
  <c r="M59" i="76"/>
  <c r="K59" i="76"/>
  <c r="I59" i="76"/>
  <c r="G59" i="76"/>
  <c r="E59" i="76"/>
  <c r="C59" i="76"/>
  <c r="Q59" i="76"/>
  <c r="O25" i="76"/>
  <c r="M25" i="76"/>
  <c r="K25" i="76"/>
  <c r="I25" i="76"/>
  <c r="G25" i="76"/>
  <c r="E25" i="76"/>
  <c r="C25" i="76"/>
  <c r="Q25" i="76"/>
  <c r="P127" i="76"/>
  <c r="O127" i="76"/>
  <c r="N127" i="76"/>
  <c r="M127" i="76"/>
  <c r="L127" i="76"/>
  <c r="K127" i="76"/>
  <c r="J127" i="76"/>
  <c r="I127" i="76"/>
  <c r="H127" i="76"/>
  <c r="G127" i="76"/>
  <c r="F127" i="76"/>
  <c r="E127" i="76"/>
  <c r="D127" i="76"/>
  <c r="C127" i="76"/>
  <c r="P126" i="76"/>
  <c r="O126" i="76"/>
  <c r="N126" i="76"/>
  <c r="M126" i="76"/>
  <c r="L126" i="76"/>
  <c r="K126" i="76"/>
  <c r="J126" i="76"/>
  <c r="I126" i="76"/>
  <c r="H126" i="76"/>
  <c r="G126" i="76"/>
  <c r="F126" i="76"/>
  <c r="E126" i="76"/>
  <c r="D126" i="76"/>
  <c r="C126" i="76"/>
  <c r="P125" i="76"/>
  <c r="O125" i="76"/>
  <c r="N125" i="76"/>
  <c r="M125" i="76"/>
  <c r="L125" i="76"/>
  <c r="K125" i="76"/>
  <c r="J125" i="76"/>
  <c r="I125" i="76"/>
  <c r="H125" i="76"/>
  <c r="G125" i="76"/>
  <c r="F125" i="76"/>
  <c r="E125" i="76"/>
  <c r="D125" i="76"/>
  <c r="C125" i="76"/>
  <c r="P124" i="76"/>
  <c r="O124" i="76"/>
  <c r="N124" i="76"/>
  <c r="M124" i="76"/>
  <c r="L124" i="76"/>
  <c r="K124" i="76"/>
  <c r="J124" i="76"/>
  <c r="I124" i="76"/>
  <c r="H124" i="76"/>
  <c r="G124" i="76"/>
  <c r="F124" i="76"/>
  <c r="E124" i="76"/>
  <c r="D124" i="76"/>
  <c r="C124" i="76"/>
  <c r="P123" i="76"/>
  <c r="O123" i="76"/>
  <c r="N123" i="76"/>
  <c r="M123" i="76"/>
  <c r="L123" i="76"/>
  <c r="K123" i="76"/>
  <c r="J123" i="76"/>
  <c r="I123" i="76"/>
  <c r="H123" i="76"/>
  <c r="G123" i="76"/>
  <c r="F123" i="76"/>
  <c r="E123" i="76"/>
  <c r="D123" i="76"/>
  <c r="C123" i="76"/>
  <c r="P122" i="76"/>
  <c r="O122" i="76"/>
  <c r="N122" i="76"/>
  <c r="M122" i="76"/>
  <c r="L122" i="76"/>
  <c r="K122" i="76"/>
  <c r="J122" i="76"/>
  <c r="I122" i="76"/>
  <c r="H122" i="76"/>
  <c r="G122" i="76"/>
  <c r="F122" i="76"/>
  <c r="E122" i="76"/>
  <c r="D122" i="76"/>
  <c r="C122" i="76"/>
  <c r="P121" i="76"/>
  <c r="O121" i="76"/>
  <c r="N121" i="76"/>
  <c r="M121" i="76"/>
  <c r="L121" i="76"/>
  <c r="K121" i="76"/>
  <c r="J121" i="76"/>
  <c r="I121" i="76"/>
  <c r="H121" i="76"/>
  <c r="G121" i="76"/>
  <c r="F121" i="76"/>
  <c r="E121" i="76"/>
  <c r="D121" i="76"/>
  <c r="C121" i="76"/>
  <c r="P120" i="76"/>
  <c r="O120" i="76"/>
  <c r="N120" i="76"/>
  <c r="M120" i="76"/>
  <c r="M115" i="76"/>
  <c r="M116" i="76"/>
  <c r="M117" i="76"/>
  <c r="M118" i="76"/>
  <c r="M119" i="76"/>
  <c r="M128" i="76"/>
  <c r="L120" i="76"/>
  <c r="K120" i="76"/>
  <c r="J120" i="76"/>
  <c r="I120" i="76"/>
  <c r="H120" i="76"/>
  <c r="G120" i="76"/>
  <c r="F120" i="76"/>
  <c r="E120" i="76"/>
  <c r="D120" i="76"/>
  <c r="C120" i="76"/>
  <c r="P119" i="76"/>
  <c r="O119" i="76"/>
  <c r="O115" i="76"/>
  <c r="O116" i="76"/>
  <c r="O117" i="76"/>
  <c r="O118" i="76"/>
  <c r="O128" i="76"/>
  <c r="N119" i="76"/>
  <c r="L119" i="76"/>
  <c r="K119" i="76"/>
  <c r="J119" i="76"/>
  <c r="I119" i="76"/>
  <c r="H119" i="76"/>
  <c r="G119" i="76"/>
  <c r="F119" i="76"/>
  <c r="E119" i="76"/>
  <c r="D119" i="76"/>
  <c r="C119" i="76"/>
  <c r="C115" i="76"/>
  <c r="C116" i="76"/>
  <c r="C117" i="76"/>
  <c r="C118" i="76"/>
  <c r="C128" i="76"/>
  <c r="P118" i="76"/>
  <c r="N118" i="76"/>
  <c r="L118" i="76"/>
  <c r="K118" i="76"/>
  <c r="J118" i="76"/>
  <c r="I118" i="76"/>
  <c r="H118" i="76"/>
  <c r="G118" i="76"/>
  <c r="F118" i="76"/>
  <c r="E118" i="76"/>
  <c r="E115" i="76"/>
  <c r="E116" i="76"/>
  <c r="E117" i="76"/>
  <c r="E128" i="76"/>
  <c r="D118" i="76"/>
  <c r="P117" i="76"/>
  <c r="N117" i="76"/>
  <c r="L117" i="76"/>
  <c r="K117" i="76"/>
  <c r="J117" i="76"/>
  <c r="I117" i="76"/>
  <c r="H117" i="76"/>
  <c r="G117" i="76"/>
  <c r="G115" i="76"/>
  <c r="G116" i="76"/>
  <c r="G128" i="76"/>
  <c r="F117" i="76"/>
  <c r="D117" i="76"/>
  <c r="P116" i="76"/>
  <c r="N116" i="76"/>
  <c r="L116" i="76"/>
  <c r="K116" i="76"/>
  <c r="J116" i="76"/>
  <c r="I116" i="76"/>
  <c r="I115" i="76"/>
  <c r="I128" i="76"/>
  <c r="H116" i="76"/>
  <c r="F116" i="76"/>
  <c r="D116" i="76"/>
  <c r="P115" i="76"/>
  <c r="N115" i="76"/>
  <c r="L115" i="76"/>
  <c r="K115" i="76"/>
  <c r="K128" i="76"/>
  <c r="J115" i="76"/>
  <c r="H115" i="76"/>
  <c r="F115" i="76"/>
  <c r="D115" i="76"/>
  <c r="D128" i="76"/>
  <c r="P110" i="76"/>
  <c r="O110" i="76"/>
  <c r="N110" i="76"/>
  <c r="M110" i="76"/>
  <c r="L110" i="76"/>
  <c r="K110" i="76"/>
  <c r="J110" i="76"/>
  <c r="I110" i="76"/>
  <c r="H110" i="76"/>
  <c r="G110" i="76"/>
  <c r="F110" i="76"/>
  <c r="E110" i="76"/>
  <c r="D110" i="76"/>
  <c r="C110" i="76"/>
  <c r="P109" i="76"/>
  <c r="O109" i="76"/>
  <c r="N109" i="76"/>
  <c r="M109" i="76"/>
  <c r="L109" i="76"/>
  <c r="K109" i="76"/>
  <c r="J109" i="76"/>
  <c r="I109" i="76"/>
  <c r="H109" i="76"/>
  <c r="G109" i="76"/>
  <c r="F109" i="76"/>
  <c r="E109" i="76"/>
  <c r="D109" i="76"/>
  <c r="C109" i="76"/>
  <c r="P108" i="76"/>
  <c r="O108" i="76"/>
  <c r="N108" i="76"/>
  <c r="M108" i="76"/>
  <c r="L108" i="76"/>
  <c r="K108" i="76"/>
  <c r="J108" i="76"/>
  <c r="I108" i="76"/>
  <c r="H108" i="76"/>
  <c r="G108" i="76"/>
  <c r="F108" i="76"/>
  <c r="E108" i="76"/>
  <c r="D108" i="76"/>
  <c r="C108" i="76"/>
  <c r="P107" i="76"/>
  <c r="O107" i="76"/>
  <c r="N107" i="76"/>
  <c r="M107" i="76"/>
  <c r="L107" i="76"/>
  <c r="K107" i="76"/>
  <c r="J107" i="76"/>
  <c r="I107" i="76"/>
  <c r="H107" i="76"/>
  <c r="G107" i="76"/>
  <c r="F107" i="76"/>
  <c r="E107" i="76"/>
  <c r="D107" i="76"/>
  <c r="C107" i="76"/>
  <c r="P106" i="76"/>
  <c r="O106" i="76"/>
  <c r="N106" i="76"/>
  <c r="M106" i="76"/>
  <c r="L106" i="76"/>
  <c r="K106" i="76"/>
  <c r="J106" i="76"/>
  <c r="I106" i="76"/>
  <c r="H106" i="76"/>
  <c r="G106" i="76"/>
  <c r="F106" i="76"/>
  <c r="E106" i="76"/>
  <c r="D106" i="76"/>
  <c r="C106" i="76"/>
  <c r="P105" i="76"/>
  <c r="O105" i="76"/>
  <c r="N105" i="76"/>
  <c r="M105" i="76"/>
  <c r="L105" i="76"/>
  <c r="K105" i="76"/>
  <c r="J105" i="76"/>
  <c r="I105" i="76"/>
  <c r="H105" i="76"/>
  <c r="G105" i="76"/>
  <c r="F105" i="76"/>
  <c r="E105" i="76"/>
  <c r="D105" i="76"/>
  <c r="C105" i="76"/>
  <c r="P104" i="76"/>
  <c r="O104" i="76"/>
  <c r="N104" i="76"/>
  <c r="M104" i="76"/>
  <c r="L104" i="76"/>
  <c r="K104" i="76"/>
  <c r="J104" i="76"/>
  <c r="I104" i="76"/>
  <c r="H104" i="76"/>
  <c r="G104" i="76"/>
  <c r="F104" i="76"/>
  <c r="E104" i="76"/>
  <c r="D104" i="76"/>
  <c r="C104" i="76"/>
  <c r="P103" i="76"/>
  <c r="P98" i="76"/>
  <c r="P99" i="76"/>
  <c r="P100" i="76"/>
  <c r="P101" i="76"/>
  <c r="P102" i="76"/>
  <c r="P111" i="76"/>
  <c r="O103" i="76"/>
  <c r="N103" i="76"/>
  <c r="M103" i="76"/>
  <c r="L103" i="76"/>
  <c r="K103" i="76"/>
  <c r="J103" i="76"/>
  <c r="I103" i="76"/>
  <c r="H103" i="76"/>
  <c r="G103" i="76"/>
  <c r="F103" i="76"/>
  <c r="E103" i="76"/>
  <c r="D103" i="76"/>
  <c r="D98" i="76"/>
  <c r="D99" i="76"/>
  <c r="D100" i="76"/>
  <c r="D101" i="76"/>
  <c r="D102" i="76"/>
  <c r="D111" i="76"/>
  <c r="C103" i="76"/>
  <c r="O102" i="76"/>
  <c r="N102" i="76"/>
  <c r="M102" i="76"/>
  <c r="L102" i="76"/>
  <c r="K102" i="76"/>
  <c r="J102" i="76"/>
  <c r="I102" i="76"/>
  <c r="H102" i="76"/>
  <c r="G102" i="76"/>
  <c r="F102" i="76"/>
  <c r="F98" i="76"/>
  <c r="F99" i="76"/>
  <c r="F100" i="76"/>
  <c r="F101" i="76"/>
  <c r="F111" i="76"/>
  <c r="E102" i="76"/>
  <c r="C102" i="76"/>
  <c r="O101" i="76"/>
  <c r="N101" i="76"/>
  <c r="M101" i="76"/>
  <c r="L101" i="76"/>
  <c r="K101" i="76"/>
  <c r="J101" i="76"/>
  <c r="I101" i="76"/>
  <c r="H101" i="76"/>
  <c r="H98" i="76"/>
  <c r="H99" i="76"/>
  <c r="H100" i="76"/>
  <c r="H111" i="76"/>
  <c r="G101" i="76"/>
  <c r="E101" i="76"/>
  <c r="C101" i="76"/>
  <c r="O100" i="76"/>
  <c r="N100" i="76"/>
  <c r="M100" i="76"/>
  <c r="L100" i="76"/>
  <c r="K100" i="76"/>
  <c r="J100" i="76"/>
  <c r="J98" i="76"/>
  <c r="J99" i="76"/>
  <c r="J111" i="76"/>
  <c r="I100" i="76"/>
  <c r="G100" i="76"/>
  <c r="E100" i="76"/>
  <c r="C100" i="76"/>
  <c r="O99" i="76"/>
  <c r="N99" i="76"/>
  <c r="M99" i="76"/>
  <c r="L99" i="76"/>
  <c r="L98" i="76"/>
  <c r="L111" i="76"/>
  <c r="K99" i="76"/>
  <c r="I99" i="76"/>
  <c r="G99" i="76"/>
  <c r="E99" i="76"/>
  <c r="C99" i="76"/>
  <c r="O98" i="76"/>
  <c r="N98" i="76"/>
  <c r="N111" i="76"/>
  <c r="M98" i="76"/>
  <c r="K98" i="76"/>
  <c r="I98" i="76"/>
  <c r="G98" i="76"/>
  <c r="E98" i="76"/>
  <c r="E111" i="76"/>
  <c r="R98" i="76"/>
  <c r="R99" i="76"/>
  <c r="R100" i="76"/>
  <c r="R101" i="76"/>
  <c r="R102" i="76"/>
  <c r="R103" i="76"/>
  <c r="R104" i="76"/>
  <c r="R105" i="76"/>
  <c r="R106" i="76"/>
  <c r="R107" i="76"/>
  <c r="R108" i="76"/>
  <c r="R109" i="76"/>
  <c r="R110" i="76"/>
  <c r="R111" i="76"/>
  <c r="C98" i="76"/>
  <c r="Q98" i="76"/>
  <c r="Q99" i="76"/>
  <c r="Q100" i="76"/>
  <c r="Q101" i="76"/>
  <c r="Q102" i="76"/>
  <c r="Q103" i="76"/>
  <c r="Q104" i="76"/>
  <c r="Q105" i="76"/>
  <c r="Q106" i="76"/>
  <c r="Q107" i="76"/>
  <c r="Q108" i="76"/>
  <c r="Q109" i="76"/>
  <c r="Q110" i="76"/>
  <c r="Q111" i="76"/>
  <c r="P93" i="76"/>
  <c r="O93" i="76"/>
  <c r="N93" i="76"/>
  <c r="M93" i="76"/>
  <c r="L93" i="76"/>
  <c r="K93" i="76"/>
  <c r="J93" i="76"/>
  <c r="I93" i="76"/>
  <c r="H93" i="76"/>
  <c r="G93" i="76"/>
  <c r="F93" i="76"/>
  <c r="E93" i="76"/>
  <c r="D93" i="76"/>
  <c r="C93" i="76"/>
  <c r="P92" i="76"/>
  <c r="O92" i="76"/>
  <c r="N92" i="76"/>
  <c r="M92" i="76"/>
  <c r="L92" i="76"/>
  <c r="K92" i="76"/>
  <c r="J92" i="76"/>
  <c r="I92" i="76"/>
  <c r="H92" i="76"/>
  <c r="G92" i="76"/>
  <c r="F92" i="76"/>
  <c r="E92" i="76"/>
  <c r="D92" i="76"/>
  <c r="C92" i="76"/>
  <c r="P91" i="76"/>
  <c r="O91" i="76"/>
  <c r="N91" i="76"/>
  <c r="M91" i="76"/>
  <c r="L91" i="76"/>
  <c r="K91" i="76"/>
  <c r="J91" i="76"/>
  <c r="I91" i="76"/>
  <c r="H91" i="76"/>
  <c r="G91" i="76"/>
  <c r="F91" i="76"/>
  <c r="E91" i="76"/>
  <c r="D91" i="76"/>
  <c r="C91" i="76"/>
  <c r="P90" i="76"/>
  <c r="O90" i="76"/>
  <c r="N90" i="76"/>
  <c r="M90" i="76"/>
  <c r="L90" i="76"/>
  <c r="K90" i="76"/>
  <c r="J90" i="76"/>
  <c r="I90" i="76"/>
  <c r="H90" i="76"/>
  <c r="G90" i="76"/>
  <c r="F90" i="76"/>
  <c r="E90" i="76"/>
  <c r="D90" i="76"/>
  <c r="C90" i="76"/>
  <c r="P89" i="76"/>
  <c r="O89" i="76"/>
  <c r="N89" i="76"/>
  <c r="M89" i="76"/>
  <c r="L89" i="76"/>
  <c r="K89" i="76"/>
  <c r="J89" i="76"/>
  <c r="I89" i="76"/>
  <c r="H89" i="76"/>
  <c r="G89" i="76"/>
  <c r="F89" i="76"/>
  <c r="E89" i="76"/>
  <c r="D89" i="76"/>
  <c r="C89" i="76"/>
  <c r="P88" i="76"/>
  <c r="O88" i="76"/>
  <c r="N88" i="76"/>
  <c r="M88" i="76"/>
  <c r="L88" i="76"/>
  <c r="K88" i="76"/>
  <c r="J88" i="76"/>
  <c r="I88" i="76"/>
  <c r="H88" i="76"/>
  <c r="G88" i="76"/>
  <c r="F88" i="76"/>
  <c r="E88" i="76"/>
  <c r="D88" i="76"/>
  <c r="C88" i="76"/>
  <c r="P87" i="76"/>
  <c r="O87" i="76"/>
  <c r="N87" i="76"/>
  <c r="M87" i="76"/>
  <c r="L87" i="76"/>
  <c r="K87" i="76"/>
  <c r="J87" i="76"/>
  <c r="I87" i="76"/>
  <c r="H87" i="76"/>
  <c r="G87" i="76"/>
  <c r="F87" i="76"/>
  <c r="E87" i="76"/>
  <c r="D87" i="76"/>
  <c r="C87" i="76"/>
  <c r="P86" i="76"/>
  <c r="O86" i="76"/>
  <c r="N86" i="76"/>
  <c r="M86" i="76"/>
  <c r="L86" i="76"/>
  <c r="K86" i="76"/>
  <c r="J86" i="76"/>
  <c r="I86" i="76"/>
  <c r="H86" i="76"/>
  <c r="G86" i="76"/>
  <c r="F86" i="76"/>
  <c r="E86" i="76"/>
  <c r="D86" i="76"/>
  <c r="C86" i="76"/>
  <c r="P85" i="76"/>
  <c r="O85" i="76"/>
  <c r="N85" i="76"/>
  <c r="M85" i="76"/>
  <c r="L85" i="76"/>
  <c r="K85" i="76"/>
  <c r="J85" i="76"/>
  <c r="I85" i="76"/>
  <c r="H85" i="76"/>
  <c r="H81" i="76"/>
  <c r="H82" i="76"/>
  <c r="H83" i="76"/>
  <c r="H84" i="76"/>
  <c r="H94" i="76"/>
  <c r="G85" i="76"/>
  <c r="F85" i="76"/>
  <c r="E85" i="76"/>
  <c r="D85" i="76"/>
  <c r="C85" i="76"/>
  <c r="P84" i="76"/>
  <c r="O84" i="76"/>
  <c r="N84" i="76"/>
  <c r="M84" i="76"/>
  <c r="L84" i="76"/>
  <c r="K84" i="76"/>
  <c r="K81" i="76"/>
  <c r="K82" i="76"/>
  <c r="K83" i="76"/>
  <c r="K94" i="76"/>
  <c r="J84" i="76"/>
  <c r="J81" i="76"/>
  <c r="J82" i="76"/>
  <c r="J83" i="76"/>
  <c r="J94" i="76"/>
  <c r="I84" i="76"/>
  <c r="G84" i="76"/>
  <c r="F84" i="76"/>
  <c r="E84" i="76"/>
  <c r="D84" i="76"/>
  <c r="C84" i="76"/>
  <c r="P83" i="76"/>
  <c r="O83" i="76"/>
  <c r="N83" i="76"/>
  <c r="M83" i="76"/>
  <c r="L83" i="76"/>
  <c r="I83" i="76"/>
  <c r="G83" i="76"/>
  <c r="F83" i="76"/>
  <c r="E83" i="76"/>
  <c r="D83" i="76"/>
  <c r="C83" i="76"/>
  <c r="P82" i="76"/>
  <c r="O82" i="76"/>
  <c r="N82" i="76"/>
  <c r="M82" i="76"/>
  <c r="L82" i="76"/>
  <c r="I82" i="76"/>
  <c r="G82" i="76"/>
  <c r="F82" i="76"/>
  <c r="E82" i="76"/>
  <c r="D82" i="76"/>
  <c r="C82" i="76"/>
  <c r="P81" i="76"/>
  <c r="P94" i="76"/>
  <c r="O81" i="76"/>
  <c r="N81" i="76"/>
  <c r="M81" i="76"/>
  <c r="L81" i="76"/>
  <c r="I81" i="76"/>
  <c r="G81" i="76"/>
  <c r="G94" i="76"/>
  <c r="F81" i="76"/>
  <c r="F94" i="76"/>
  <c r="E81" i="76"/>
  <c r="C81" i="76"/>
  <c r="Q81" i="76"/>
  <c r="Q82" i="76"/>
  <c r="Q83" i="76"/>
  <c r="Q84" i="76"/>
  <c r="Q85" i="76"/>
  <c r="Q86" i="76"/>
  <c r="Q87" i="76"/>
  <c r="Q88" i="76"/>
  <c r="Q89" i="76"/>
  <c r="Q90" i="76"/>
  <c r="Q91" i="76"/>
  <c r="Q92" i="76"/>
  <c r="Q93" i="76"/>
  <c r="Q94" i="76"/>
  <c r="D81" i="76"/>
  <c r="R81" i="76"/>
  <c r="R82" i="76"/>
  <c r="R83" i="76"/>
  <c r="R84" i="76"/>
  <c r="R85" i="76"/>
  <c r="R86" i="76"/>
  <c r="R87" i="76"/>
  <c r="R88" i="76"/>
  <c r="R89" i="76"/>
  <c r="R90" i="76"/>
  <c r="R91" i="76"/>
  <c r="R92" i="76"/>
  <c r="R93" i="76"/>
  <c r="R94" i="76"/>
  <c r="C94" i="76"/>
  <c r="P75" i="76"/>
  <c r="O75" i="76"/>
  <c r="N75" i="76"/>
  <c r="M75" i="76"/>
  <c r="L75" i="76"/>
  <c r="K75" i="76"/>
  <c r="J75" i="76"/>
  <c r="I75" i="76"/>
  <c r="H75" i="76"/>
  <c r="G75" i="76"/>
  <c r="F75" i="76"/>
  <c r="E75" i="76"/>
  <c r="D75" i="76"/>
  <c r="C75" i="76"/>
  <c r="P74" i="76"/>
  <c r="O74" i="76"/>
  <c r="N74" i="76"/>
  <c r="M74" i="76"/>
  <c r="L74" i="76"/>
  <c r="K74" i="76"/>
  <c r="J74" i="76"/>
  <c r="I74" i="76"/>
  <c r="H74" i="76"/>
  <c r="G74" i="76"/>
  <c r="F74" i="76"/>
  <c r="E74" i="76"/>
  <c r="D74" i="76"/>
  <c r="C74" i="76"/>
  <c r="P73" i="76"/>
  <c r="O73" i="76"/>
  <c r="N73" i="76"/>
  <c r="M73" i="76"/>
  <c r="L73" i="76"/>
  <c r="K73" i="76"/>
  <c r="J73" i="76"/>
  <c r="I73" i="76"/>
  <c r="H73" i="76"/>
  <c r="G73" i="76"/>
  <c r="F73" i="76"/>
  <c r="E73" i="76"/>
  <c r="D73" i="76"/>
  <c r="C73" i="76"/>
  <c r="P72" i="76"/>
  <c r="O72" i="76"/>
  <c r="N72" i="76"/>
  <c r="M72" i="76"/>
  <c r="L72" i="76"/>
  <c r="K72" i="76"/>
  <c r="J72" i="76"/>
  <c r="I72" i="76"/>
  <c r="H72" i="76"/>
  <c r="G72" i="76"/>
  <c r="F72" i="76"/>
  <c r="E72" i="76"/>
  <c r="D72" i="76"/>
  <c r="C72" i="76"/>
  <c r="P71" i="76"/>
  <c r="O71" i="76"/>
  <c r="N71" i="76"/>
  <c r="M71" i="76"/>
  <c r="L71" i="76"/>
  <c r="K71" i="76"/>
  <c r="J71" i="76"/>
  <c r="I71" i="76"/>
  <c r="H71" i="76"/>
  <c r="G71" i="76"/>
  <c r="F71" i="76"/>
  <c r="E71" i="76"/>
  <c r="D71" i="76"/>
  <c r="C71" i="76"/>
  <c r="P70" i="76"/>
  <c r="O70" i="76"/>
  <c r="N70" i="76"/>
  <c r="M70" i="76"/>
  <c r="L70" i="76"/>
  <c r="K70" i="76"/>
  <c r="J70" i="76"/>
  <c r="I70" i="76"/>
  <c r="H70" i="76"/>
  <c r="G70" i="76"/>
  <c r="F70" i="76"/>
  <c r="E70" i="76"/>
  <c r="D70" i="76"/>
  <c r="C70" i="76"/>
  <c r="P69" i="76"/>
  <c r="O69" i="76"/>
  <c r="N69" i="76"/>
  <c r="M69" i="76"/>
  <c r="L69" i="76"/>
  <c r="K69" i="76"/>
  <c r="J69" i="76"/>
  <c r="I69" i="76"/>
  <c r="H69" i="76"/>
  <c r="G69" i="76"/>
  <c r="F69" i="76"/>
  <c r="E69" i="76"/>
  <c r="D69" i="76"/>
  <c r="C69" i="76"/>
  <c r="P68" i="76"/>
  <c r="O68" i="76"/>
  <c r="N68" i="76"/>
  <c r="M68" i="76"/>
  <c r="L68" i="76"/>
  <c r="K68" i="76"/>
  <c r="J68" i="76"/>
  <c r="I68" i="76"/>
  <c r="H68" i="76"/>
  <c r="G68" i="76"/>
  <c r="F68" i="76"/>
  <c r="E68" i="76"/>
  <c r="D68" i="76"/>
  <c r="C68" i="76"/>
  <c r="P67" i="76"/>
  <c r="O67" i="76"/>
  <c r="N67" i="76"/>
  <c r="M67" i="76"/>
  <c r="L67" i="76"/>
  <c r="K67" i="76"/>
  <c r="K63" i="76"/>
  <c r="K64" i="76"/>
  <c r="K65" i="76"/>
  <c r="K66" i="76"/>
  <c r="K76" i="76"/>
  <c r="J67" i="76"/>
  <c r="J63" i="76"/>
  <c r="J64" i="76"/>
  <c r="J65" i="76"/>
  <c r="J66" i="76"/>
  <c r="J76" i="76"/>
  <c r="I67" i="76"/>
  <c r="H67" i="76"/>
  <c r="G67" i="76"/>
  <c r="F67" i="76"/>
  <c r="E67" i="76"/>
  <c r="D67" i="76"/>
  <c r="C67" i="76"/>
  <c r="P66" i="76"/>
  <c r="O66" i="76"/>
  <c r="N66" i="76"/>
  <c r="M66" i="76"/>
  <c r="L66" i="76"/>
  <c r="L63" i="76"/>
  <c r="L64" i="76"/>
  <c r="L65" i="76"/>
  <c r="L76" i="76"/>
  <c r="I66" i="76"/>
  <c r="H66" i="76"/>
  <c r="G66" i="76"/>
  <c r="F66" i="76"/>
  <c r="E66" i="76"/>
  <c r="D66" i="76"/>
  <c r="C66" i="76"/>
  <c r="P65" i="76"/>
  <c r="O65" i="76"/>
  <c r="N65" i="76"/>
  <c r="N63" i="76"/>
  <c r="N64" i="76"/>
  <c r="N76" i="76"/>
  <c r="M65" i="76"/>
  <c r="I65" i="76"/>
  <c r="H65" i="76"/>
  <c r="G65" i="76"/>
  <c r="F65" i="76"/>
  <c r="E65" i="76"/>
  <c r="D65" i="76"/>
  <c r="C65" i="76"/>
  <c r="P64" i="76"/>
  <c r="P63" i="76"/>
  <c r="P76" i="76"/>
  <c r="O64" i="76"/>
  <c r="M64" i="76"/>
  <c r="I64" i="76"/>
  <c r="H64" i="76"/>
  <c r="G64" i="76"/>
  <c r="F64" i="76"/>
  <c r="E64" i="76"/>
  <c r="D64" i="76"/>
  <c r="D63" i="76"/>
  <c r="D76" i="76"/>
  <c r="C64" i="76"/>
  <c r="O63" i="76"/>
  <c r="M63" i="76"/>
  <c r="I63" i="76"/>
  <c r="I76" i="76"/>
  <c r="H63" i="76"/>
  <c r="H76" i="76"/>
  <c r="G63" i="76"/>
  <c r="G76" i="76"/>
  <c r="F63" i="76"/>
  <c r="R63" i="76"/>
  <c r="R64" i="76"/>
  <c r="R65" i="76"/>
  <c r="R66" i="76"/>
  <c r="R67" i="76"/>
  <c r="R68" i="76"/>
  <c r="R69" i="76"/>
  <c r="R70" i="76"/>
  <c r="R71" i="76"/>
  <c r="R72" i="76"/>
  <c r="R73" i="76"/>
  <c r="R74" i="76"/>
  <c r="R75" i="76"/>
  <c r="R76" i="76"/>
  <c r="E63" i="76"/>
  <c r="E76" i="76"/>
  <c r="C63" i="76"/>
  <c r="C76" i="76"/>
  <c r="O58" i="76"/>
  <c r="M58" i="76"/>
  <c r="K58" i="76"/>
  <c r="I58" i="76"/>
  <c r="G58" i="76"/>
  <c r="E58" i="76"/>
  <c r="C58" i="76"/>
  <c r="O57" i="76"/>
  <c r="M57" i="76"/>
  <c r="K57" i="76"/>
  <c r="I57" i="76"/>
  <c r="G57" i="76"/>
  <c r="E57" i="76"/>
  <c r="C57" i="76"/>
  <c r="O56" i="76"/>
  <c r="M56" i="76"/>
  <c r="K56" i="76"/>
  <c r="I56" i="76"/>
  <c r="G56" i="76"/>
  <c r="E56" i="76"/>
  <c r="C56" i="76"/>
  <c r="O55" i="76"/>
  <c r="M55" i="76"/>
  <c r="K55" i="76"/>
  <c r="I55" i="76"/>
  <c r="G55" i="76"/>
  <c r="E55" i="76"/>
  <c r="C55" i="76"/>
  <c r="O54" i="76"/>
  <c r="M54" i="76"/>
  <c r="K54" i="76"/>
  <c r="I54" i="76"/>
  <c r="G54" i="76"/>
  <c r="E54" i="76"/>
  <c r="C54" i="76"/>
  <c r="O53" i="76"/>
  <c r="M53" i="76"/>
  <c r="K53" i="76"/>
  <c r="I53" i="76"/>
  <c r="G53" i="76"/>
  <c r="E53" i="76"/>
  <c r="C53" i="76"/>
  <c r="O52" i="76"/>
  <c r="M52" i="76"/>
  <c r="K52" i="76"/>
  <c r="I52" i="76"/>
  <c r="G52" i="76"/>
  <c r="E52" i="76"/>
  <c r="C52" i="76"/>
  <c r="O51" i="76"/>
  <c r="M51" i="76"/>
  <c r="L59" i="76"/>
  <c r="K51" i="76"/>
  <c r="I51" i="76"/>
  <c r="G51" i="76"/>
  <c r="E51" i="76"/>
  <c r="C51" i="76"/>
  <c r="O50" i="76"/>
  <c r="M50" i="76"/>
  <c r="K50" i="76"/>
  <c r="I50" i="76"/>
  <c r="G50" i="76"/>
  <c r="E50" i="76"/>
  <c r="C50" i="76"/>
  <c r="O49" i="76"/>
  <c r="M49" i="76"/>
  <c r="K49" i="76"/>
  <c r="I49" i="76"/>
  <c r="G49" i="76"/>
  <c r="E49" i="76"/>
  <c r="D59" i="76"/>
  <c r="C49" i="76"/>
  <c r="O48" i="76"/>
  <c r="M48" i="76"/>
  <c r="K48" i="76"/>
  <c r="I48" i="76"/>
  <c r="G48" i="76"/>
  <c r="F59" i="76"/>
  <c r="E48" i="76"/>
  <c r="C48" i="76"/>
  <c r="O47" i="76"/>
  <c r="M47" i="76"/>
  <c r="K47" i="76"/>
  <c r="I47" i="76"/>
  <c r="H59" i="76"/>
  <c r="G47" i="76"/>
  <c r="E47" i="76"/>
  <c r="C47" i="76"/>
  <c r="O46" i="76"/>
  <c r="N59" i="76"/>
  <c r="M46" i="76"/>
  <c r="K46" i="76"/>
  <c r="R46" i="76"/>
  <c r="R47" i="76"/>
  <c r="R48" i="76"/>
  <c r="R49" i="76"/>
  <c r="R50" i="76"/>
  <c r="R51" i="76"/>
  <c r="R52" i="76"/>
  <c r="R53" i="76"/>
  <c r="R54" i="76"/>
  <c r="R55" i="76"/>
  <c r="R56" i="76"/>
  <c r="R57" i="76"/>
  <c r="R58" i="76"/>
  <c r="R59" i="76"/>
  <c r="I46" i="76"/>
  <c r="G46" i="76"/>
  <c r="E46" i="76"/>
  <c r="C46" i="76"/>
  <c r="P41" i="76"/>
  <c r="O41" i="76"/>
  <c r="N41" i="76"/>
  <c r="M41" i="76"/>
  <c r="L41" i="76"/>
  <c r="K41" i="76"/>
  <c r="J41" i="76"/>
  <c r="I41" i="76"/>
  <c r="H41" i="76"/>
  <c r="G41" i="76"/>
  <c r="F41" i="76"/>
  <c r="E41" i="76"/>
  <c r="D41" i="76"/>
  <c r="C41" i="76"/>
  <c r="P40" i="76"/>
  <c r="O40" i="76"/>
  <c r="N40" i="76"/>
  <c r="M40" i="76"/>
  <c r="L40" i="76"/>
  <c r="K40" i="76"/>
  <c r="J40" i="76"/>
  <c r="I40" i="76"/>
  <c r="H40" i="76"/>
  <c r="G40" i="76"/>
  <c r="F40" i="76"/>
  <c r="E40" i="76"/>
  <c r="D40" i="76"/>
  <c r="C40" i="76"/>
  <c r="P39" i="76"/>
  <c r="O39" i="76"/>
  <c r="N39" i="76"/>
  <c r="M39" i="76"/>
  <c r="L39" i="76"/>
  <c r="K39" i="76"/>
  <c r="J39" i="76"/>
  <c r="I39" i="76"/>
  <c r="H39" i="76"/>
  <c r="G39" i="76"/>
  <c r="F39" i="76"/>
  <c r="E39" i="76"/>
  <c r="D39" i="76"/>
  <c r="C39" i="76"/>
  <c r="P38" i="76"/>
  <c r="O38" i="76"/>
  <c r="N38" i="76"/>
  <c r="M38" i="76"/>
  <c r="L38" i="76"/>
  <c r="K38" i="76"/>
  <c r="J38" i="76"/>
  <c r="I38" i="76"/>
  <c r="H38" i="76"/>
  <c r="G38" i="76"/>
  <c r="F38" i="76"/>
  <c r="E38" i="76"/>
  <c r="D38" i="76"/>
  <c r="C38" i="76"/>
  <c r="P37" i="76"/>
  <c r="O37" i="76"/>
  <c r="N37" i="76"/>
  <c r="M37" i="76"/>
  <c r="L37" i="76"/>
  <c r="K37" i="76"/>
  <c r="J37" i="76"/>
  <c r="I37" i="76"/>
  <c r="H37" i="76"/>
  <c r="G37" i="76"/>
  <c r="F37" i="76"/>
  <c r="E37" i="76"/>
  <c r="D37" i="76"/>
  <c r="C37" i="76"/>
  <c r="P36" i="76"/>
  <c r="O36" i="76"/>
  <c r="N36" i="76"/>
  <c r="M36" i="76"/>
  <c r="L36" i="76"/>
  <c r="K36" i="76"/>
  <c r="J36" i="76"/>
  <c r="I36" i="76"/>
  <c r="H36" i="76"/>
  <c r="G36" i="76"/>
  <c r="F36" i="76"/>
  <c r="E36" i="76"/>
  <c r="D36" i="76"/>
  <c r="C36" i="76"/>
  <c r="P35" i="76"/>
  <c r="O35" i="76"/>
  <c r="N35" i="76"/>
  <c r="M35" i="76"/>
  <c r="L35" i="76"/>
  <c r="K35" i="76"/>
  <c r="J35" i="76"/>
  <c r="I35" i="76"/>
  <c r="H35" i="76"/>
  <c r="G35" i="76"/>
  <c r="F35" i="76"/>
  <c r="E35" i="76"/>
  <c r="D35" i="76"/>
  <c r="C35" i="76"/>
  <c r="P34" i="76"/>
  <c r="O34" i="76"/>
  <c r="O29" i="76"/>
  <c r="O30" i="76"/>
  <c r="O31" i="76"/>
  <c r="O32" i="76"/>
  <c r="O33" i="76"/>
  <c r="O42" i="76"/>
  <c r="N34" i="76"/>
  <c r="M34" i="76"/>
  <c r="L34" i="76"/>
  <c r="K34" i="76"/>
  <c r="J34" i="76"/>
  <c r="I34" i="76"/>
  <c r="H34" i="76"/>
  <c r="G34" i="76"/>
  <c r="F34" i="76"/>
  <c r="E34" i="76"/>
  <c r="D34" i="76"/>
  <c r="C34" i="76"/>
  <c r="P33" i="76"/>
  <c r="N33" i="76"/>
  <c r="M33" i="76"/>
  <c r="L33" i="76"/>
  <c r="K33" i="76"/>
  <c r="J33" i="76"/>
  <c r="I33" i="76"/>
  <c r="H33" i="76"/>
  <c r="G33" i="76"/>
  <c r="F33" i="76"/>
  <c r="E33" i="76"/>
  <c r="D33" i="76"/>
  <c r="D29" i="76"/>
  <c r="D30" i="76"/>
  <c r="D31" i="76"/>
  <c r="D32" i="76"/>
  <c r="D42" i="76"/>
  <c r="C33" i="76"/>
  <c r="P32" i="76"/>
  <c r="N32" i="76"/>
  <c r="M32" i="76"/>
  <c r="L32" i="76"/>
  <c r="K32" i="76"/>
  <c r="J32" i="76"/>
  <c r="I32" i="76"/>
  <c r="H32" i="76"/>
  <c r="G32" i="76"/>
  <c r="G29" i="76"/>
  <c r="G30" i="76"/>
  <c r="G31" i="76"/>
  <c r="G42" i="76"/>
  <c r="F32" i="76"/>
  <c r="E32" i="76"/>
  <c r="C32" i="76"/>
  <c r="P31" i="76"/>
  <c r="N31" i="76"/>
  <c r="M31" i="76"/>
  <c r="L31" i="76"/>
  <c r="K31" i="76"/>
  <c r="J31" i="76"/>
  <c r="I31" i="76"/>
  <c r="I29" i="76"/>
  <c r="I30" i="76"/>
  <c r="I42" i="76"/>
  <c r="H31" i="76"/>
  <c r="H29" i="76"/>
  <c r="H30" i="76"/>
  <c r="H42" i="76"/>
  <c r="F31" i="76"/>
  <c r="E31" i="76"/>
  <c r="C31" i="76"/>
  <c r="P30" i="76"/>
  <c r="N30" i="76"/>
  <c r="N29" i="76"/>
  <c r="N42" i="76"/>
  <c r="M30" i="76"/>
  <c r="L30" i="76"/>
  <c r="K30" i="76"/>
  <c r="K29" i="76"/>
  <c r="K42" i="76"/>
  <c r="J30" i="76"/>
  <c r="J29" i="76"/>
  <c r="J42" i="76"/>
  <c r="F30" i="76"/>
  <c r="E30" i="76"/>
  <c r="C30" i="76"/>
  <c r="P29" i="76"/>
  <c r="P42" i="76"/>
  <c r="M29" i="76"/>
  <c r="M42" i="76"/>
  <c r="L29" i="76"/>
  <c r="F29" i="76"/>
  <c r="R29" i="76"/>
  <c r="R30" i="76"/>
  <c r="R31" i="76"/>
  <c r="R32" i="76"/>
  <c r="R33" i="76"/>
  <c r="R34" i="76"/>
  <c r="R35" i="76"/>
  <c r="R36" i="76"/>
  <c r="R37" i="76"/>
  <c r="R38" i="76"/>
  <c r="R39" i="76"/>
  <c r="R40" i="76"/>
  <c r="R41" i="76"/>
  <c r="R42" i="76"/>
  <c r="F42" i="76"/>
  <c r="E29" i="76"/>
  <c r="E42" i="76"/>
  <c r="C29" i="76"/>
  <c r="Q29" i="76"/>
  <c r="Q30" i="76"/>
  <c r="Q31" i="76"/>
  <c r="Q32" i="76"/>
  <c r="Q33" i="76"/>
  <c r="Q34" i="76"/>
  <c r="Q35" i="76"/>
  <c r="Q36" i="76"/>
  <c r="Q37" i="76"/>
  <c r="Q38" i="76"/>
  <c r="Q39" i="76"/>
  <c r="Q40" i="76"/>
  <c r="Q41" i="76"/>
  <c r="Q42" i="76"/>
  <c r="O24" i="76"/>
  <c r="M24" i="76"/>
  <c r="K24" i="76"/>
  <c r="I24" i="76"/>
  <c r="G24" i="76"/>
  <c r="E24" i="76"/>
  <c r="C24" i="76"/>
  <c r="O23" i="76"/>
  <c r="M23" i="76"/>
  <c r="K23" i="76"/>
  <c r="I23" i="76"/>
  <c r="G23" i="76"/>
  <c r="E23" i="76"/>
  <c r="C23" i="76"/>
  <c r="O22" i="76"/>
  <c r="M22" i="76"/>
  <c r="K22" i="76"/>
  <c r="I22" i="76"/>
  <c r="G22" i="76"/>
  <c r="E22" i="76"/>
  <c r="C22" i="76"/>
  <c r="O21" i="76"/>
  <c r="M21" i="76"/>
  <c r="K21" i="76"/>
  <c r="I21" i="76"/>
  <c r="G21" i="76"/>
  <c r="E21" i="76"/>
  <c r="C21" i="76"/>
  <c r="O20" i="76"/>
  <c r="M20" i="76"/>
  <c r="K20" i="76"/>
  <c r="I20" i="76"/>
  <c r="G20" i="76"/>
  <c r="E20" i="76"/>
  <c r="C20" i="76"/>
  <c r="O19" i="76"/>
  <c r="M19" i="76"/>
  <c r="K19" i="76"/>
  <c r="I19" i="76"/>
  <c r="G19" i="76"/>
  <c r="E19" i="76"/>
  <c r="C19" i="76"/>
  <c r="O18" i="76"/>
  <c r="M18" i="76"/>
  <c r="K18" i="76"/>
  <c r="I18" i="76"/>
  <c r="G18" i="76"/>
  <c r="E18" i="76"/>
  <c r="C18" i="76"/>
  <c r="O17" i="76"/>
  <c r="M17" i="76"/>
  <c r="K17" i="76"/>
  <c r="I17" i="76"/>
  <c r="G17" i="76"/>
  <c r="E17" i="76"/>
  <c r="C17" i="76"/>
  <c r="O16" i="76"/>
  <c r="M16" i="76"/>
  <c r="K16" i="76"/>
  <c r="I16" i="76"/>
  <c r="G16" i="76"/>
  <c r="E16" i="76"/>
  <c r="C16" i="76"/>
  <c r="O15" i="76"/>
  <c r="M15" i="76"/>
  <c r="K15" i="76"/>
  <c r="I15" i="76"/>
  <c r="G15" i="76"/>
  <c r="E15" i="76"/>
  <c r="C15" i="76"/>
  <c r="O14" i="76"/>
  <c r="M14" i="76"/>
  <c r="K14" i="76"/>
  <c r="I14" i="76"/>
  <c r="G14" i="76"/>
  <c r="E14" i="76"/>
  <c r="C14" i="76"/>
  <c r="O13" i="76"/>
  <c r="N25" i="76"/>
  <c r="M13" i="76"/>
  <c r="K13" i="76"/>
  <c r="I13" i="76"/>
  <c r="G13" i="76"/>
  <c r="F25" i="76"/>
  <c r="E13" i="76"/>
  <c r="C13" i="76"/>
  <c r="O12" i="76"/>
  <c r="M12" i="76"/>
  <c r="L25" i="76"/>
  <c r="K12" i="76"/>
  <c r="I12" i="76"/>
  <c r="G12" i="76"/>
  <c r="E12" i="76"/>
  <c r="R12" i="76"/>
  <c r="R13" i="76"/>
  <c r="R14" i="76"/>
  <c r="R15" i="76"/>
  <c r="R16" i="76"/>
  <c r="R17" i="76"/>
  <c r="R18" i="76"/>
  <c r="R19" i="76"/>
  <c r="R20" i="76"/>
  <c r="R21" i="76"/>
  <c r="R22" i="76"/>
  <c r="R23" i="76"/>
  <c r="R24" i="76"/>
  <c r="R25" i="76"/>
  <c r="C12" i="76"/>
  <c r="R127" i="76"/>
  <c r="Q127" i="76"/>
  <c r="R126" i="76"/>
  <c r="Q126" i="76"/>
  <c r="R125" i="76"/>
  <c r="Q125" i="76"/>
  <c r="R124" i="76"/>
  <c r="Q124" i="76"/>
  <c r="R123" i="76"/>
  <c r="Q123" i="76"/>
  <c r="R122" i="76"/>
  <c r="Q122" i="76"/>
  <c r="R121" i="76"/>
  <c r="Q121" i="76"/>
  <c r="R120" i="76"/>
  <c r="Q120" i="76"/>
  <c r="R119" i="76"/>
  <c r="Q119" i="76"/>
  <c r="R118" i="76"/>
  <c r="Q118" i="76"/>
  <c r="R117" i="76"/>
  <c r="R115" i="76"/>
  <c r="R116" i="76"/>
  <c r="R128" i="76"/>
  <c r="Q117" i="76"/>
  <c r="Q116" i="76"/>
  <c r="Q75" i="76"/>
  <c r="Q74" i="76"/>
  <c r="Q73" i="76"/>
  <c r="Q72" i="76"/>
  <c r="Q71" i="76"/>
  <c r="Q70" i="76"/>
  <c r="Q69" i="76"/>
  <c r="Q68" i="76"/>
  <c r="Q67" i="76"/>
  <c r="Q66" i="76"/>
  <c r="Q65" i="76"/>
  <c r="Q64" i="76"/>
  <c r="Q58" i="76"/>
  <c r="Q57" i="76"/>
  <c r="Q56" i="76"/>
  <c r="Q55" i="76"/>
  <c r="Q54" i="76"/>
  <c r="Q53" i="76"/>
  <c r="Q52" i="76"/>
  <c r="Q51" i="76"/>
  <c r="Q50" i="76"/>
  <c r="Q49" i="76"/>
  <c r="Q48" i="76"/>
  <c r="Q47" i="76"/>
  <c r="Q46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P128" i="76"/>
  <c r="N128" i="76"/>
  <c r="J128" i="76"/>
  <c r="H128" i="76"/>
  <c r="F128" i="76"/>
  <c r="O111" i="76"/>
  <c r="M111" i="76"/>
  <c r="K111" i="76"/>
  <c r="I111" i="76"/>
  <c r="G111" i="76"/>
  <c r="C111" i="76"/>
  <c r="O94" i="76"/>
  <c r="N94" i="76"/>
  <c r="M94" i="76"/>
  <c r="I94" i="76"/>
  <c r="O76" i="76"/>
  <c r="M76" i="76"/>
  <c r="P59" i="76"/>
  <c r="C42" i="76"/>
  <c r="V30" i="12"/>
  <c r="W30" i="12"/>
  <c r="Z30" i="12"/>
  <c r="AA30" i="12"/>
  <c r="R30" i="12"/>
  <c r="S30" i="12"/>
  <c r="N30" i="12"/>
  <c r="O30" i="12"/>
  <c r="J30" i="12"/>
  <c r="K30" i="12"/>
  <c r="F30" i="12"/>
  <c r="G30" i="12"/>
  <c r="B30" i="12"/>
  <c r="C30" i="12"/>
  <c r="D30" i="12"/>
  <c r="H30" i="12"/>
  <c r="L30" i="12"/>
  <c r="P30" i="12"/>
  <c r="T30" i="12"/>
  <c r="X30" i="12"/>
  <c r="AB30" i="12"/>
  <c r="A8" i="1"/>
  <c r="A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H25" i="76"/>
  <c r="P25" i="76"/>
  <c r="L128" i="76"/>
  <c r="J25" i="76"/>
  <c r="L94" i="76"/>
  <c r="Q12" i="76"/>
  <c r="D25" i="76"/>
  <c r="R131" i="76"/>
  <c r="R144" i="76"/>
  <c r="Q63" i="76"/>
  <c r="Q76" i="76"/>
  <c r="D94" i="76"/>
  <c r="E94" i="76"/>
  <c r="F76" i="76"/>
  <c r="Q115" i="76"/>
  <c r="Q128" i="76"/>
  <c r="J59" i="76"/>
  <c r="L42" i="76"/>
</calcChain>
</file>

<file path=xl/connections.xml><?xml version="1.0" encoding="utf-8"?>
<connections xmlns="http://schemas.openxmlformats.org/spreadsheetml/2006/main">
  <connection id="1" keepAlive="1" name="Requête - Demandes" description="Connexion à la requête « Demandes » dans le classeur." type="5" refreshedVersion="6" background="1" saveData="1">
    <dbPr connection="Provider=Microsoft.Mashup.OleDb.1;Data Source=$Workbook$;Location=Demandes;Extended Properties=&quot;&quot;" command="SELECT * FROM [Demandes]"/>
  </connection>
  <connection id="2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keepAlive="1" name="Requête - Exemple de fichierSMA" description="Connexion à la requête « Exemple de fichierSMA » dans le classeur." type="5" refreshedVersion="0" background="1">
    <dbPr connection="Provider=Microsoft.Mashup.OleDb.1;Data Source=$Workbook$;Location=&quot;Exemple de fichierSMA&quot;;Extended Properties=&quot;&quot;" command="SELECT * FROM [Exemple de fichierSMA]"/>
  </connection>
  <connection id="4" keepAlive="1" name="Requête - Paramètre de l'exemple de fichier" description="Connexion à la requête « Paramètre de l'exemple de fichier » dans le classeur." type="5" refreshedVersion="0" background="1">
    <dbPr connection="Provider=Microsoft.Mashup.OleDb.1;Data Source=$Workbook$;Location=&quot;Paramètre de l'exemple de fichier&quot;;Extended Properties=&quot;&quot;" command="SELECT * FROM [Paramètre de l'exemple de fichier]"/>
  </connection>
  <connection id="5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6" keepAlive="1" name="Requête - SMA" description="Connexion à la requête « SMA » dans le classeur." type="5" refreshedVersion="0" background="1">
    <dbPr connection="Provider=Microsoft.Mashup.OleDb.1;Data Source=$Workbook$;Location=SMA;Extended Properties=&quot;&quot;" command="SELECT * FROM [SMA]"/>
  </connection>
  <connection id="7" keepAlive="1" name="Requête - SMA Suivi étroit" description="Connexion à la requête « SMA Suivi étroit » dans le classeur." type="5" refreshedVersion="6" background="1" saveData="1">
    <dbPr connection="Provider=Microsoft.Mashup.OleDb.1;Data Source=$Workbook$;Location=SMA Suivi étroit;Extended Properties=&quot;&quot;" command="SELECT * FROM [SMA Suivi étroit]"/>
  </connection>
  <connection id="8" keepAlive="1" name="Requête - Transformer le fichier à partir de Demandes" description="Connexion à la requête « Transformer le fichier à partir de Demandes » dans le classeur." type="5" refreshedVersion="0" background="1">
    <dbPr connection="Provider=Microsoft.Mashup.OleDb.1;Data Source=$Workbook$;Location=&quot;Transformer le fichier à partir de Demandes&quot;;Extended Properties=&quot;&quot;" command="SELECT * FROM [Transformer le fichier à partir de Demandes]"/>
  </connection>
  <connection id="9" keepAlive="1" name="Requête - Transformer l'exemple de fichier à partir de Demandes" description="Connexion à la requête « Transformer l'exemple de fichier à partir de Demandes » dans le classeur." type="5" refreshedVersion="0" background="1">
    <dbPr connection="Provider=Microsoft.Mashup.OleDb.1;Data Source=$Workbook$;Location=&quot;Transformer l'exemple de fichier à partir de Demandes&quot;;Extended Properties=&quot;&quot;" command="SELECT * FROM [Transformer l'exemple de fichier à partir de Demandes]"/>
  </connection>
  <connection id="10" keepAlive="1" name="Requête - Transformer l'exemple de fichier à partir de SMA Suivi étroit" description="Connexion à la requête « Transformer l'exemple de fichier à partir de SMA Suivi étroit » dans le classeur." type="5" refreshedVersion="0" background="1">
    <dbPr connection="Provider=Microsoft.Mashup.OleDb.1;Data Source=$Workbook$;Location=&quot;Transformer l'exemple de fichier à partir de SMA Suivi étroit&quot;;Extended Properties=&quot;&quot;" command="SELECT * FROM [Transformer l'exemple de fichier à partir de SMA Suivi étroit]"/>
  </connection>
</connections>
</file>

<file path=xl/sharedStrings.xml><?xml version="1.0" encoding="utf-8"?>
<sst xmlns="http://schemas.openxmlformats.org/spreadsheetml/2006/main" count="1952" uniqueCount="211">
  <si>
    <t>SIPPE Infirmiers</t>
  </si>
  <si>
    <t>SIPPE Nutrition</t>
  </si>
  <si>
    <t>SIPPE Social</t>
  </si>
  <si>
    <t>SIPPE T.E.S.</t>
  </si>
  <si>
    <t>Groupe Semer l'avenir</t>
  </si>
  <si>
    <t>JED Psychoéducation 0-5 ans</t>
  </si>
  <si>
    <t>JED Psychoéducation 6-12 ans</t>
  </si>
  <si>
    <t>JED Psychoéducation 13-18 ans</t>
  </si>
  <si>
    <t>JED Social 0-5 ans</t>
  </si>
  <si>
    <t>JED T.E.S. 0-5 ans</t>
  </si>
  <si>
    <t>Semer l'avenir (individuel)</t>
  </si>
  <si>
    <t>JED Social 6-12 ans</t>
  </si>
  <si>
    <t>JED Social 13-18 ans</t>
  </si>
  <si>
    <t>JED T.E.S. 6-12 ans</t>
  </si>
  <si>
    <t>JED T.E.S. 13-18 ans</t>
  </si>
  <si>
    <t>SMJ Social</t>
  </si>
  <si>
    <t>SMJ Éducateur</t>
  </si>
  <si>
    <t>SMJ Psychologue</t>
  </si>
  <si>
    <t>GR. Rencontre Pré/postnatales</t>
  </si>
  <si>
    <t>Suivi prénatal</t>
  </si>
  <si>
    <t>Suivi postnatal</t>
  </si>
  <si>
    <t>Nutrition jeunesse</t>
  </si>
  <si>
    <t>Sous-programme</t>
  </si>
  <si>
    <t>AL</t>
  </si>
  <si>
    <t>ARG</t>
  </si>
  <si>
    <t>SOM</t>
  </si>
  <si>
    <t>LDDM</t>
  </si>
  <si>
    <t>PDH</t>
  </si>
  <si>
    <t>STJ</t>
  </si>
  <si>
    <t>TDB</t>
  </si>
  <si>
    <t>JED ASSS généraux</t>
  </si>
  <si>
    <t>JED Crise jeunesse</t>
  </si>
  <si>
    <t>Réfugiés santé</t>
  </si>
  <si>
    <t>Réfugiés social</t>
  </si>
  <si>
    <t>Sage-femme</t>
  </si>
  <si>
    <t>JED ASSS SIPPE</t>
  </si>
  <si>
    <t>SMJ Psychoéducateur</t>
  </si>
  <si>
    <t>Délai le + court (jrs)</t>
  </si>
  <si>
    <t>Délai le + long (jrs)</t>
  </si>
  <si>
    <t>Acceptée JED</t>
  </si>
  <si>
    <t>Acceptée DI</t>
  </si>
  <si>
    <t>Acceptée TSA</t>
  </si>
  <si>
    <t>Total acceptée</t>
  </si>
  <si>
    <t>Acceptée DP</t>
  </si>
  <si>
    <t>Demandes "Acceptée"</t>
  </si>
  <si>
    <t>SIPPE Psychoéducation</t>
  </si>
  <si>
    <t>JED Crise Jeunesse</t>
  </si>
  <si>
    <t>Guichet santé parent/infantile</t>
  </si>
  <si>
    <t>Gr. Rencontres pré/postnatales</t>
  </si>
  <si>
    <r>
      <t>FICHE SYNTHÈSE - CONTINUUM JEUNESSE
SERVICES SPÉCIFIQUES (1</t>
    </r>
    <r>
      <rPr>
        <b/>
        <vertAlign val="superscript"/>
        <sz val="14"/>
        <rFont val="Calibri"/>
        <family val="2"/>
        <scheme val="minor"/>
      </rPr>
      <t>re</t>
    </r>
    <r>
      <rPr>
        <b/>
        <sz val="14"/>
        <rFont val="Calibri"/>
        <family val="2"/>
        <scheme val="minor"/>
      </rPr>
      <t xml:space="preserve"> LIGNE)</t>
    </r>
  </si>
  <si>
    <r>
      <t>FICHE SYNTHÈSE - CONTINUUM JEUNESSE
SERVICES SPÉCIFIQUES (1</t>
    </r>
    <r>
      <rPr>
        <b/>
        <vertAlign val="superscript"/>
        <sz val="14"/>
        <color theme="1"/>
        <rFont val="Calibri"/>
        <family val="2"/>
        <scheme val="minor"/>
      </rPr>
      <t>re</t>
    </r>
    <r>
      <rPr>
        <b/>
        <sz val="14"/>
        <color theme="1"/>
        <rFont val="Calibri"/>
        <family val="2"/>
        <scheme val="minor"/>
      </rPr>
      <t xml:space="preserve"> LIGNE)</t>
    </r>
  </si>
  <si>
    <t>Us diff.</t>
  </si>
  <si>
    <t>Interv.</t>
  </si>
  <si>
    <t>CISSS</t>
  </si>
  <si>
    <t>CA ou SCA</t>
  </si>
  <si>
    <t>Pér. Préc.</t>
  </si>
  <si>
    <t>Pér. Courante</t>
  </si>
  <si>
    <t>Pér. Cour.</t>
  </si>
  <si>
    <r>
      <t xml:space="preserve">Us tot. </t>
    </r>
    <r>
      <rPr>
        <b/>
        <vertAlign val="superscript"/>
        <sz val="10.5"/>
        <color theme="0"/>
        <rFont val="Calibri"/>
        <family val="2"/>
        <scheme val="minor"/>
      </rPr>
      <t>1</t>
    </r>
  </si>
  <si>
    <t>Acceptée SM</t>
  </si>
  <si>
    <t>Acceptée Serv Postnataux</t>
  </si>
  <si>
    <t>Acceptée Serv Psy Gén</t>
  </si>
  <si>
    <t>Acceptée Serv Prénataux</t>
  </si>
  <si>
    <t>Acceptée Santé gén.</t>
  </si>
  <si>
    <t>Acceptée Spub</t>
  </si>
  <si>
    <r>
      <t xml:space="preserve">1 </t>
    </r>
    <r>
      <rPr>
        <sz val="10.5"/>
        <color theme="1"/>
        <rFont val="Calibri"/>
        <family val="2"/>
        <scheme val="minor"/>
      </rPr>
      <t>Us. Tot. = la SOMME des demandes en attente (et non les usagers différents)</t>
    </r>
  </si>
  <si>
    <t>&lt; 30 jrs</t>
  </si>
  <si>
    <t>SMJ Infirmier</t>
  </si>
  <si>
    <t>Acceptée Sphysique</t>
  </si>
  <si>
    <t>Période</t>
  </si>
  <si>
    <t>Date</t>
  </si>
  <si>
    <t>JED Interv. brève</t>
  </si>
  <si>
    <t>JED Psychologue 0-5 ans</t>
  </si>
  <si>
    <t>JED Psychologue 6-12 ans</t>
  </si>
  <si>
    <t>JED Psychologue 13-18 ans</t>
  </si>
  <si>
    <t>Clinique prénatale</t>
  </si>
  <si>
    <t>SMJ Intervention brève</t>
  </si>
  <si>
    <t>Guichet santé par et inf</t>
  </si>
  <si>
    <t>Acceptée Pandémie</t>
  </si>
  <si>
    <t>Acceptée PALV</t>
  </si>
  <si>
    <t>OLO Nutrition</t>
  </si>
  <si>
    <t>Groupe Semer l'Avenir</t>
  </si>
  <si>
    <t>Dépistage Agir tôt</t>
  </si>
  <si>
    <t>Intervention précoce individue</t>
  </si>
  <si>
    <t>Groupe intervention précoce</t>
  </si>
  <si>
    <t>En attente de décision</t>
  </si>
  <si>
    <t>OLO Infirmières</t>
  </si>
  <si>
    <t>Trajectoire Dx psychologue</t>
  </si>
  <si>
    <t>NOMBRE DE DEMANDES DE SERVICE TRAITÉES PAR LE GUICHET JEUNESSE</t>
  </si>
  <si>
    <t>OLO Social</t>
  </si>
  <si>
    <t>OLO T.E.S.</t>
  </si>
  <si>
    <t>Total de demandes "Acceptée" et "En attente de décision" (Guichet jeunesse uniquement)</t>
  </si>
  <si>
    <t>Source.Name</t>
  </si>
  <si>
    <t>Sous-prog. dem. ind. desc.</t>
  </si>
  <si>
    <t>Nb demande / Guichet</t>
  </si>
  <si>
    <t>Décision</t>
  </si>
  <si>
    <t>Nb demandes / Guichet / Décision</t>
  </si>
  <si>
    <t>Objet dem. ind. code norm.</t>
  </si>
  <si>
    <t>Nb demande par objet</t>
  </si>
  <si>
    <t>Objet dem. ind. desc.</t>
  </si>
  <si>
    <t>Nb demande / Guichet / Objet / Décision</t>
  </si>
  <si>
    <t>Guichet DI-TSA-DP</t>
  </si>
  <si>
    <t>200 Déficience physique</t>
  </si>
  <si>
    <t>310 Déficience intellectuelle</t>
  </si>
  <si>
    <t>320 Trouble spectre autisme</t>
  </si>
  <si>
    <t>420 Services psycho. généraux</t>
  </si>
  <si>
    <t>Guichet Jeunesse</t>
  </si>
  <si>
    <t>410 Services de santé mentale</t>
  </si>
  <si>
    <t>520 Soins postnataux</t>
  </si>
  <si>
    <t>800 Jeunes en difficulté</t>
  </si>
  <si>
    <t>800 Jeunes en difficultés</t>
  </si>
  <si>
    <t>811 Jeunesse/crise/suiv inten</t>
  </si>
  <si>
    <t>811 Jeunesse/crise/suivi inten</t>
  </si>
  <si>
    <t>150 Services de santé généraux</t>
  </si>
  <si>
    <t>500 Santé publique</t>
  </si>
  <si>
    <t>510 Services prénataux</t>
  </si>
  <si>
    <t>Soutien éducatif moteur</t>
  </si>
  <si>
    <r>
      <rPr>
        <vertAlign val="superscript"/>
        <sz val="10.5"/>
        <color theme="1"/>
        <rFont val="Calibri"/>
        <family val="2"/>
        <scheme val="minor"/>
      </rPr>
      <t xml:space="preserve">2 </t>
    </r>
    <r>
      <rPr>
        <sz val="10.5"/>
        <color theme="1"/>
        <rFont val="Calibri"/>
        <family val="2"/>
        <scheme val="minor"/>
      </rPr>
      <t>Autres =   JED Groupe(s), JED Intervention brève, JED ASSS Généraux, JED ASSS SIPPE, JED Crise Jeunesse, Groupe Semer l'avenir, Semer l'avenir (individuel), Sous-Programme(s) du programme Agir tôt</t>
    </r>
  </si>
  <si>
    <t>Sage-femme Pidaban</t>
  </si>
  <si>
    <t>Aire ouverte</t>
  </si>
  <si>
    <t>Surveillance ABCDaire 18 mois+</t>
  </si>
  <si>
    <t>JED Groupe Équipe Enfants</t>
  </si>
  <si>
    <t>JED Groupe Équipe Ado</t>
  </si>
  <si>
    <t>Acceptée Repérage PRISMA 7 / ISAR +</t>
  </si>
  <si>
    <t>JED Groupe Anxiété-Enfants</t>
  </si>
  <si>
    <t>JED Groupe Anxiété-Adolescents</t>
  </si>
  <si>
    <t>JED Groupe Anxiété Réadap.</t>
  </si>
  <si>
    <t>Acceptée Éval Dx Tr neurodév</t>
  </si>
  <si>
    <t>321 Éval dx tr neurodéveloppem</t>
  </si>
  <si>
    <t>Acceptée Dépendances</t>
  </si>
  <si>
    <r>
      <rPr>
        <vertAlign val="superscript"/>
        <sz val="11"/>
        <color theme="1"/>
        <rFont val="Calibri"/>
        <family val="2"/>
        <scheme val="minor"/>
      </rPr>
      <t xml:space="preserve">1 </t>
    </r>
    <r>
      <rPr>
        <sz val="11"/>
        <color theme="1"/>
        <rFont val="Calibri"/>
        <family val="2"/>
        <scheme val="minor"/>
      </rPr>
      <t>Autres =   JED Groupe(s), JED Intervention brève, JED ASSS Généraux, JED ASSS SIPPE, JED Crise Jeunesse, Groupe Semer l'avenir, Semer l'avenir (individuel), Sous-Programme(s) du programme Agir tôt, Hors-Piste</t>
    </r>
  </si>
  <si>
    <t>Hors-Piste</t>
  </si>
  <si>
    <t>Acceptée Priorisation SM Famille-Entourage</t>
  </si>
  <si>
    <t>Acceptée Priorisation Dépendances Famille-Entourage</t>
  </si>
  <si>
    <t>Acceptée Inondations</t>
  </si>
  <si>
    <t>JED Groupe COMBO</t>
  </si>
  <si>
    <t>Note 1:  Le calcul du délai de prise en charge s'effectue entre la date de première intervention sous-programme et la date d'assignation à ce même sous-programme. L'intervention doit avoir été saisie APRÈS la saisie de l'assignation au sous-programme.</t>
  </si>
  <si>
    <t>Musicothérapie</t>
  </si>
  <si>
    <t>Interv précoce surveillance</t>
  </si>
  <si>
    <t>N.B. La liste d'attente représente les usagers non-assignés seulement à un intervenant.</t>
  </si>
  <si>
    <t>600 Dépendances</t>
  </si>
  <si>
    <t>321 Éval Dx Tr neurodévelop.</t>
  </si>
  <si>
    <t>Centre activité code</t>
  </si>
  <si>
    <t>CA/Sous-CA</t>
  </si>
  <si>
    <t>Centre activité desc</t>
  </si>
  <si>
    <t>Sous-centre activités code</t>
  </si>
  <si>
    <t>Sous-centre activités desc.</t>
  </si>
  <si>
    <t>Période financière</t>
  </si>
  <si>
    <t>Nb usagers</t>
  </si>
  <si>
    <t>Nb interv</t>
  </si>
  <si>
    <t>5920 Interv &amp; suivi de crise</t>
  </si>
  <si>
    <t>5930 Service santé mentale 1e</t>
  </si>
  <si>
    <t>6730 Cons sociale &amp; psyc court</t>
  </si>
  <si>
    <t>FICHE SYNTHÈSE - CONTINUUM SANTÉ MENTALE, DÉPENDANCE ET SERVICES GÉNÉRAUX
SERVICES SPÉCIFIQUES (1re LIGNE)</t>
  </si>
  <si>
    <t>Période 1</t>
  </si>
  <si>
    <t>Période 2</t>
  </si>
  <si>
    <t>Période 3</t>
  </si>
  <si>
    <t>Période 4</t>
  </si>
  <si>
    <t>Période 5</t>
  </si>
  <si>
    <t>Période 6</t>
  </si>
  <si>
    <t>Période 7</t>
  </si>
  <si>
    <t>Période 8</t>
  </si>
  <si>
    <t>Période 9</t>
  </si>
  <si>
    <t>Période 10</t>
  </si>
  <si>
    <t>Période 11</t>
  </si>
  <si>
    <t>Période 12</t>
  </si>
  <si>
    <t>Période 13</t>
  </si>
  <si>
    <t>Cumulatif</t>
  </si>
  <si>
    <t>Inclut les usagers ayant eu une intervention avec le code d'acte 6730-Suivi étroit crise suicidaire et le code de raison 4951-Idéation suicidaire ou 4952-Comportement suicidaire</t>
  </si>
  <si>
    <t>Nb distinct usagers / SCA</t>
  </si>
  <si>
    <t>Nb interv / SCA</t>
  </si>
  <si>
    <t>Moyenne / SCA</t>
  </si>
  <si>
    <t>5920</t>
  </si>
  <si>
    <t>5922</t>
  </si>
  <si>
    <t>5930</t>
  </si>
  <si>
    <t>5931</t>
  </si>
  <si>
    <t>5932</t>
  </si>
  <si>
    <t>5933</t>
  </si>
  <si>
    <t>5934</t>
  </si>
  <si>
    <t>5921</t>
  </si>
  <si>
    <t>6730</t>
  </si>
  <si>
    <t>6731</t>
  </si>
  <si>
    <t>JED Social Obst./ Péd.</t>
  </si>
  <si>
    <t>SMJ Groupe intervention</t>
  </si>
  <si>
    <t>SMJ GR.prem. Int (GR+IND)</t>
  </si>
  <si>
    <t>SMJ GR.prem. Int. (GR+IND)</t>
  </si>
  <si>
    <t>DI-TSA-DP-Agir tôt nutrition</t>
  </si>
  <si>
    <t>MASMJ</t>
  </si>
  <si>
    <t>SMJ Intervention 1èr intention</t>
  </si>
  <si>
    <t>PORTRAIT SUIVI ÉTROIT CRISE SUICIDAIRE PAR CA OU SCA - 2024-2025</t>
  </si>
  <si>
    <t>Clinique spécialisée Jeunesse</t>
  </si>
  <si>
    <t>Mécanisme d'accès SMJ</t>
  </si>
  <si>
    <t>Mécanisme d'accès SMA</t>
  </si>
  <si>
    <t>Services spécifiques SMJ</t>
  </si>
  <si>
    <t xml:space="preserve"> Services spécifiques SMA</t>
  </si>
  <si>
    <t>Consultation sociale de courte durée</t>
  </si>
  <si>
    <t>Interv crise milieu 24/7</t>
  </si>
  <si>
    <t xml:space="preserve"> Intervention Suivi de crise SM</t>
  </si>
  <si>
    <t xml:space="preserve"> Services psychosociaux pour les jeunes en difficulté et leur famille</t>
  </si>
  <si>
    <t xml:space="preserve"> Réfugiés social</t>
  </si>
  <si>
    <t xml:space="preserve"> Réfugiés santé</t>
  </si>
  <si>
    <t xml:space="preserve"> Santé parentale et infantile - CLSC</t>
  </si>
  <si>
    <t xml:space="preserve"> Nutrition jeunesse</t>
  </si>
  <si>
    <t xml:space="preserve"> Développement, adaptation et intégration sociale enfants (0-5 ans) et leur famille</t>
  </si>
  <si>
    <t>Serv psychosociaux pour les jeunes en difficulté et leur famille JED 0-5 ans</t>
  </si>
  <si>
    <t xml:space="preserve"> Serv psychosociaux pour les jeunes en difficulté et leur famille JED 6-12 ans</t>
  </si>
  <si>
    <t>Serv psychosociaux pour les jeunes en difficulté et leur famille JED 13-18 ans</t>
  </si>
  <si>
    <r>
      <t xml:space="preserve">Serv psychosociaux pour les jeunes en difficulté et leur famille Autres </t>
    </r>
    <r>
      <rPr>
        <vertAlign val="superscript"/>
        <sz val="11"/>
        <color theme="1"/>
        <rFont val="Calibri"/>
        <family val="2"/>
        <scheme val="minor"/>
      </rPr>
      <t>1</t>
    </r>
  </si>
  <si>
    <t xml:space="preserve"> Mécanisme d'accès SMJ</t>
  </si>
  <si>
    <r>
      <t xml:space="preserve"> Serv psychosociaux pour les jeunes en difficulté et leur famille Autres </t>
    </r>
    <r>
      <rPr>
        <vertAlign val="superscript"/>
        <sz val="10.5"/>
        <color theme="1"/>
        <rFont val="Calibri"/>
        <family val="2"/>
        <scheme val="minor"/>
      </rPr>
      <t>2</t>
    </r>
  </si>
  <si>
    <t xml:space="preserve"> Sage-femme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</si>
</sst>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vertAlign val="superscript"/>
      <sz val="14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.5"/>
      <color theme="0"/>
      <name val="Calibri"/>
      <family val="2"/>
      <scheme val="minor"/>
    </font>
    <font>
      <b/>
      <vertAlign val="superscript"/>
      <sz val="10.5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perscript"/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6EB6"/>
        <bgColor indexed="64"/>
      </patternFill>
    </fill>
    <fill>
      <patternFill patternType="solid">
        <fgColor rgb="FFA6D9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3">
    <xf numFmtId="0" fontId="0" fillId="0" borderId="0"/>
    <xf numFmtId="0" fontId="8" fillId="0" borderId="0">
      <alignment wrapText="1"/>
    </xf>
    <xf numFmtId="0" fontId="15" fillId="0" borderId="0">
      <alignment wrapText="1"/>
    </xf>
    <xf numFmtId="0" fontId="15" fillId="0" borderId="0">
      <alignment wrapText="1"/>
    </xf>
    <xf numFmtId="0" fontId="18" fillId="0" borderId="0">
      <alignment wrapText="1"/>
    </xf>
    <xf numFmtId="0" fontId="19" fillId="0" borderId="0">
      <alignment wrapText="1"/>
    </xf>
    <xf numFmtId="0" fontId="8" fillId="0" borderId="0">
      <alignment wrapText="1"/>
    </xf>
    <xf numFmtId="0" fontId="8" fillId="0" borderId="0">
      <alignment wrapText="1"/>
    </xf>
    <xf numFmtId="0" fontId="8" fillId="0" borderId="0">
      <alignment wrapText="1"/>
    </xf>
    <xf numFmtId="0" fontId="8" fillId="0" borderId="0">
      <alignment wrapText="1"/>
    </xf>
    <xf numFmtId="0" fontId="8" fillId="0" borderId="0">
      <alignment wrapText="1"/>
    </xf>
    <xf numFmtId="0" fontId="8" fillId="0" borderId="0">
      <alignment wrapText="1"/>
    </xf>
    <xf numFmtId="0" fontId="21" fillId="5" borderId="48" applyNumberFormat="0" applyFont="0" applyAlignment="0" applyProtection="0"/>
  </cellStyleXfs>
  <cellXfs count="17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3" fontId="7" fillId="4" borderId="11" xfId="0" applyNumberFormat="1" applyFont="1" applyFill="1" applyBorder="1" applyAlignment="1">
      <alignment horizontal="center"/>
    </xf>
    <xf numFmtId="0" fontId="0" fillId="0" borderId="18" xfId="0" applyBorder="1" applyAlignment="1">
      <alignment vertical="center" wrapText="1"/>
    </xf>
    <xf numFmtId="3" fontId="7" fillId="4" borderId="5" xfId="0" applyNumberFormat="1" applyFont="1" applyFill="1" applyBorder="1" applyAlignment="1">
      <alignment horizontal="center" vertical="center"/>
    </xf>
    <xf numFmtId="3" fontId="7" fillId="4" borderId="6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vertical="center" wrapText="1"/>
    </xf>
    <xf numFmtId="3" fontId="7" fillId="4" borderId="7" xfId="0" applyNumberFormat="1" applyFont="1" applyFill="1" applyBorder="1" applyAlignment="1">
      <alignment horizontal="center" vertical="center"/>
    </xf>
    <xf numFmtId="3" fontId="7" fillId="4" borderId="9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9" fillId="2" borderId="29" xfId="0" applyFont="1" applyFill="1" applyBorder="1" applyAlignment="1">
      <alignment horizontal="center"/>
    </xf>
    <xf numFmtId="0" fontId="9" fillId="2" borderId="30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0" xfId="0" applyFont="1"/>
    <xf numFmtId="0" fontId="3" fillId="0" borderId="0" xfId="0" applyFont="1" applyFill="1" applyAlignment="1"/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/>
    </xf>
    <xf numFmtId="0" fontId="13" fillId="0" borderId="37" xfId="0" applyFont="1" applyBorder="1"/>
    <xf numFmtId="0" fontId="11" fillId="0" borderId="37" xfId="0" applyFont="1" applyBorder="1"/>
    <xf numFmtId="0" fontId="9" fillId="2" borderId="6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3" fontId="14" fillId="4" borderId="33" xfId="0" applyNumberFormat="1" applyFont="1" applyFill="1" applyBorder="1" applyAlignment="1">
      <alignment horizontal="center" vertical="center"/>
    </xf>
    <xf numFmtId="3" fontId="14" fillId="4" borderId="36" xfId="0" applyNumberFormat="1" applyFont="1" applyFill="1" applyBorder="1" applyAlignment="1">
      <alignment horizontal="center" vertical="center"/>
    </xf>
    <xf numFmtId="3" fontId="16" fillId="0" borderId="5" xfId="0" applyNumberFormat="1" applyFont="1" applyBorder="1" applyAlignment="1">
      <alignment horizontal="center"/>
    </xf>
    <xf numFmtId="3" fontId="17" fillId="4" borderId="5" xfId="0" applyNumberFormat="1" applyFont="1" applyFill="1" applyBorder="1" applyAlignment="1">
      <alignment horizontal="center"/>
    </xf>
    <xf numFmtId="3" fontId="17" fillId="4" borderId="6" xfId="0" applyNumberFormat="1" applyFont="1" applyFill="1" applyBorder="1" applyAlignment="1">
      <alignment horizontal="center"/>
    </xf>
    <xf numFmtId="0" fontId="16" fillId="0" borderId="38" xfId="0" applyFont="1" applyBorder="1"/>
    <xf numFmtId="0" fontId="16" fillId="0" borderId="41" xfId="0" applyFont="1" applyBorder="1"/>
    <xf numFmtId="49" fontId="16" fillId="0" borderId="43" xfId="0" applyNumberFormat="1" applyFont="1" applyBorder="1" applyAlignment="1">
      <alignment horizontal="center"/>
    </xf>
    <xf numFmtId="49" fontId="16" fillId="0" borderId="44" xfId="0" applyNumberFormat="1" applyFont="1" applyBorder="1" applyAlignment="1">
      <alignment horizontal="center"/>
    </xf>
    <xf numFmtId="49" fontId="16" fillId="0" borderId="45" xfId="0" applyNumberFormat="1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7" fillId="4" borderId="11" xfId="0" applyFont="1" applyFill="1" applyBorder="1" applyAlignment="1">
      <alignment horizontal="center"/>
    </xf>
    <xf numFmtId="0" fontId="16" fillId="0" borderId="28" xfId="0" applyFont="1" applyBorder="1"/>
    <xf numFmtId="0" fontId="16" fillId="0" borderId="33" xfId="0" applyFont="1" applyBorder="1"/>
    <xf numFmtId="9" fontId="16" fillId="0" borderId="6" xfId="0" applyNumberFormat="1" applyFont="1" applyBorder="1" applyAlignment="1">
      <alignment horizontal="center"/>
    </xf>
    <xf numFmtId="9" fontId="16" fillId="0" borderId="1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9" fontId="16" fillId="0" borderId="5" xfId="0" applyNumberFormat="1" applyFont="1" applyBorder="1" applyAlignment="1">
      <alignment horizontal="center"/>
    </xf>
    <xf numFmtId="0" fontId="16" fillId="0" borderId="1" xfId="0" applyFont="1" applyBorder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3" fontId="14" fillId="4" borderId="33" xfId="0" applyNumberFormat="1" applyFont="1" applyFill="1" applyBorder="1" applyAlignment="1">
      <alignment horizontal="center" vertical="center"/>
    </xf>
    <xf numFmtId="3" fontId="14" fillId="4" borderId="36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4" fontId="0" fillId="0" borderId="0" xfId="0" applyNumberFormat="1"/>
    <xf numFmtId="49" fontId="16" fillId="0" borderId="44" xfId="0" applyNumberFormat="1" applyFont="1" applyFill="1" applyBorder="1" applyAlignment="1">
      <alignment horizontal="center"/>
    </xf>
    <xf numFmtId="0" fontId="16" fillId="0" borderId="33" xfId="0" applyFont="1" applyFill="1" applyBorder="1"/>
    <xf numFmtId="0" fontId="16" fillId="0" borderId="38" xfId="0" applyFont="1" applyFill="1" applyBorder="1"/>
    <xf numFmtId="49" fontId="16" fillId="0" borderId="5" xfId="0" applyNumberFormat="1" applyFont="1" applyFill="1" applyBorder="1" applyAlignment="1">
      <alignment horizontal="center"/>
    </xf>
    <xf numFmtId="0" fontId="16" fillId="0" borderId="1" xfId="0" applyFont="1" applyFill="1" applyBorder="1"/>
    <xf numFmtId="0" fontId="9" fillId="2" borderId="14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0" fillId="0" borderId="0" xfId="0" applyFill="1"/>
    <xf numFmtId="0" fontId="0" fillId="0" borderId="11" xfId="0" applyFill="1" applyBorder="1"/>
    <xf numFmtId="49" fontId="16" fillId="0" borderId="50" xfId="0" applyNumberFormat="1" applyFont="1" applyBorder="1" applyAlignment="1">
      <alignment horizontal="center"/>
    </xf>
    <xf numFmtId="0" fontId="16" fillId="0" borderId="51" xfId="0" applyFont="1" applyBorder="1"/>
    <xf numFmtId="3" fontId="16" fillId="0" borderId="49" xfId="0" applyNumberFormat="1" applyFont="1" applyBorder="1" applyAlignment="1">
      <alignment horizontal="center"/>
    </xf>
    <xf numFmtId="3" fontId="16" fillId="0" borderId="11" xfId="0" applyNumberFormat="1" applyFont="1" applyBorder="1" applyAlignment="1">
      <alignment horizontal="center"/>
    </xf>
    <xf numFmtId="0" fontId="0" fillId="0" borderId="0" xfId="0" applyNumberFormat="1"/>
    <xf numFmtId="0" fontId="22" fillId="0" borderId="53" xfId="0" applyFont="1" applyBorder="1"/>
    <xf numFmtId="0" fontId="22" fillId="0" borderId="53" xfId="0" applyFont="1" applyBorder="1" applyAlignment="1">
      <alignment horizontal="center"/>
    </xf>
    <xf numFmtId="0" fontId="7" fillId="4" borderId="53" xfId="0" applyFont="1" applyFill="1" applyBorder="1" applyAlignment="1">
      <alignment horizontal="center"/>
    </xf>
    <xf numFmtId="0" fontId="22" fillId="0" borderId="52" xfId="0" applyFont="1" applyBorder="1" applyAlignment="1">
      <alignment wrapText="1"/>
    </xf>
    <xf numFmtId="0" fontId="23" fillId="0" borderId="52" xfId="0" applyFont="1" applyBorder="1" applyAlignment="1">
      <alignment horizontal="center"/>
    </xf>
    <xf numFmtId="3" fontId="7" fillId="4" borderId="52" xfId="0" applyNumberFormat="1" applyFont="1" applyFill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vertical="center" wrapText="1"/>
    </xf>
    <xf numFmtId="0" fontId="11" fillId="0" borderId="53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" fillId="2" borderId="14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11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0" fontId="0" fillId="0" borderId="53" xfId="0" applyBorder="1" applyAlignment="1">
      <alignment vertical="center" wrapText="1"/>
    </xf>
    <xf numFmtId="0" fontId="7" fillId="4" borderId="54" xfId="0" applyFont="1" applyFill="1" applyBorder="1" applyAlignment="1">
      <alignment vertical="center" wrapText="1"/>
    </xf>
    <xf numFmtId="0" fontId="7" fillId="4" borderId="55" xfId="0" applyFont="1" applyFill="1" applyBorder="1" applyAlignment="1">
      <alignment horizontal="center"/>
    </xf>
    <xf numFmtId="0" fontId="7" fillId="4" borderId="56" xfId="0" applyFont="1" applyFill="1" applyBorder="1" applyAlignment="1">
      <alignment horizontal="center"/>
    </xf>
    <xf numFmtId="0" fontId="0" fillId="0" borderId="12" xfId="0" applyBorder="1" applyAlignment="1">
      <alignment vertical="center" wrapText="1"/>
    </xf>
    <xf numFmtId="0" fontId="1" fillId="2" borderId="26" xfId="0" applyFont="1" applyFill="1" applyBorder="1" applyAlignment="1">
      <alignment horizontal="center"/>
    </xf>
    <xf numFmtId="3" fontId="7" fillId="4" borderId="55" xfId="0" applyNumberFormat="1" applyFont="1" applyFill="1" applyBorder="1" applyAlignment="1">
      <alignment horizontal="center"/>
    </xf>
    <xf numFmtId="3" fontId="7" fillId="4" borderId="56" xfId="0" applyNumberFormat="1" applyFont="1" applyFill="1" applyBorder="1" applyAlignment="1">
      <alignment horizontal="center"/>
    </xf>
    <xf numFmtId="0" fontId="24" fillId="0" borderId="0" xfId="0" applyFont="1"/>
    <xf numFmtId="0" fontId="7" fillId="4" borderId="57" xfId="0" applyFont="1" applyFill="1" applyBorder="1" applyAlignment="1">
      <alignment horizontal="center"/>
    </xf>
    <xf numFmtId="3" fontId="16" fillId="0" borderId="58" xfId="0" applyNumberFormat="1" applyFont="1" applyBorder="1" applyAlignment="1">
      <alignment horizontal="center"/>
    </xf>
    <xf numFmtId="3" fontId="17" fillId="4" borderId="49" xfId="0" applyNumberFormat="1" applyFont="1" applyFill="1" applyBorder="1" applyAlignment="1">
      <alignment horizontal="center"/>
    </xf>
    <xf numFmtId="3" fontId="17" fillId="4" borderId="59" xfId="0" applyNumberFormat="1" applyFont="1" applyFill="1" applyBorder="1" applyAlignment="1">
      <alignment horizontal="center"/>
    </xf>
    <xf numFmtId="0" fontId="16" fillId="0" borderId="42" xfId="0" applyFont="1" applyBorder="1"/>
    <xf numFmtId="0" fontId="16" fillId="0" borderId="49" xfId="0" applyFont="1" applyBorder="1" applyAlignment="1">
      <alignment horizontal="center"/>
    </xf>
    <xf numFmtId="0" fontId="16" fillId="0" borderId="60" xfId="0" applyFont="1" applyBorder="1" applyAlignment="1">
      <alignment horizontal="center"/>
    </xf>
    <xf numFmtId="0" fontId="16" fillId="0" borderId="59" xfId="0" applyFont="1" applyBorder="1" applyAlignment="1">
      <alignment horizontal="center"/>
    </xf>
    <xf numFmtId="0" fontId="16" fillId="0" borderId="61" xfId="0" applyFont="1" applyBorder="1" applyAlignment="1">
      <alignment horizontal="center"/>
    </xf>
    <xf numFmtId="0" fontId="17" fillId="4" borderId="5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0" borderId="37" xfId="0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11" fillId="0" borderId="0" xfId="0" applyFont="1" applyFill="1" applyBorder="1" applyAlignment="1">
      <alignment horizontal="left" vertical="top" wrapText="1"/>
    </xf>
    <xf numFmtId="0" fontId="9" fillId="2" borderId="13" xfId="0" applyFont="1" applyFill="1" applyBorder="1" applyAlignment="1">
      <alignment horizontal="center"/>
    </xf>
    <xf numFmtId="0" fontId="9" fillId="2" borderId="32" xfId="0" applyFont="1" applyFill="1" applyBorder="1" applyAlignment="1">
      <alignment horizontal="center"/>
    </xf>
    <xf numFmtId="0" fontId="9" fillId="2" borderId="33" xfId="0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2" fillId="3" borderId="0" xfId="0" applyFont="1" applyFill="1" applyAlignment="1">
      <alignment horizontal="center" vertical="center"/>
    </xf>
    <xf numFmtId="0" fontId="1" fillId="2" borderId="34" xfId="0" applyFont="1" applyFill="1" applyBorder="1" applyAlignment="1">
      <alignment horizontal="left" vertical="center" wrapText="1"/>
    </xf>
    <xf numFmtId="0" fontId="1" fillId="2" borderId="31" xfId="0" applyFont="1" applyFill="1" applyBorder="1" applyAlignment="1">
      <alignment horizontal="left" vertical="center" wrapText="1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3">
    <cellStyle name="Normal" xfId="0" builtinId="0"/>
    <cellStyle name="Normal 2" xfId="1"/>
    <cellStyle name="Normal 2 2" xfId="3"/>
    <cellStyle name="Normal 2 2 2" xfId="7"/>
    <cellStyle name="Normal 2 2_Attente Tactique" xfId="9"/>
    <cellStyle name="Normal 3" xfId="2"/>
    <cellStyle name="Normal 3 2" xfId="6"/>
    <cellStyle name="Normal 3_Attente Tactique" xfId="10"/>
    <cellStyle name="Normal 4" xfId="4"/>
    <cellStyle name="Normal 4 2" xfId="8"/>
    <cellStyle name="Normal 4_Attente Tactique" xfId="11"/>
    <cellStyle name="Normal 5" xfId="5"/>
    <cellStyle name="Note" xfId="12"/>
  </cellStyles>
  <dxfs count="8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A6D98A"/>
      <color rgb="FFFF7C80"/>
      <color rgb="FFFFFF66"/>
      <color rgb="FFFFFF99"/>
      <color rgb="FFFFFFFF"/>
      <color rgb="FF006E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connections" Target="connections.xml"/><Relationship Id="rId38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19.xml"/><Relationship Id="rId41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theme" Target="theme/theme1.xml"/><Relationship Id="rId37" Type="http://schemas.openxmlformats.org/officeDocument/2006/relationships/customXml" Target="../customXml/item1.xml"/><Relationship Id="rId40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Demandes!$B$32</c:f>
              <c:strCache>
                <c:ptCount val="1"/>
                <c:pt idx="0">
                  <c:v>Total acceptée</c:v>
                </c:pt>
              </c:strCache>
            </c:strRef>
          </c:tx>
          <c:spPr>
            <a:solidFill>
              <a:schemeClr val="accent1"/>
            </a:solidFill>
            <a:ln w="12700">
              <a:solidFill>
                <a:schemeClr val="accent1"/>
              </a:solidFill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Demandes!$C$12:$I$12</c:f>
              <c:strCache>
                <c:ptCount val="7"/>
                <c:pt idx="0">
                  <c:v>AL</c:v>
                </c:pt>
                <c:pt idx="1">
                  <c:v>ARG</c:v>
                </c:pt>
                <c:pt idx="2">
                  <c:v>SOM</c:v>
                </c:pt>
                <c:pt idx="3">
                  <c:v>LDDM</c:v>
                </c:pt>
                <c:pt idx="4">
                  <c:v>PDH</c:v>
                </c:pt>
                <c:pt idx="5">
                  <c:v>STJ</c:v>
                </c:pt>
                <c:pt idx="6">
                  <c:v>TDB</c:v>
                </c:pt>
              </c:strCache>
            </c:strRef>
          </c:cat>
          <c:val>
            <c:numRef>
              <c:f>Demandes!$C$32:$I$32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0-BB7D-446D-BA9F-013B9FD1C920}"/>
            </c:ext>
          </c:extLst>
        </c:ser>
        <c:ser>
          <c:idx val="1"/>
          <c:order val="1"/>
          <c:tx>
            <c:strRef>
              <c:f>Demandes!$B$34</c:f>
              <c:strCache>
                <c:ptCount val="1"/>
                <c:pt idx="0">
                  <c:v>Total de demandes "Acceptée" et "En attente de décision" (Guichet jeunesse uniquement)</c:v>
                </c:pt>
              </c:strCache>
            </c:strRef>
          </c:tx>
          <c:spPr>
            <a:noFill/>
            <a:ln w="19050">
              <a:solidFill>
                <a:schemeClr val="accent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Demandes!$C$12:$I$12</c:f>
              <c:strCache>
                <c:ptCount val="7"/>
                <c:pt idx="0">
                  <c:v>AL</c:v>
                </c:pt>
                <c:pt idx="1">
                  <c:v>ARG</c:v>
                </c:pt>
                <c:pt idx="2">
                  <c:v>SOM</c:v>
                </c:pt>
                <c:pt idx="3">
                  <c:v>LDDM</c:v>
                </c:pt>
                <c:pt idx="4">
                  <c:v>PDH</c:v>
                </c:pt>
                <c:pt idx="5">
                  <c:v>STJ</c:v>
                </c:pt>
                <c:pt idx="6">
                  <c:v>TDB</c:v>
                </c:pt>
              </c:strCache>
            </c:strRef>
          </c:cat>
          <c:val>
            <c:numRef>
              <c:f>Demandes!$C$34:$I$34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1-BB7D-446D-BA9F-013B9FD1C9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4934984"/>
        <c:axId val="324936944"/>
      </c:barChart>
      <c:catAx>
        <c:axId val="324934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4936944"/>
        <c:crosses val="autoZero"/>
        <c:auto val="1"/>
        <c:lblAlgn val="ctr"/>
        <c:lblOffset val="100"/>
        <c:noMultiLvlLbl val="0"/>
      </c:catAx>
      <c:valAx>
        <c:axId val="32493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4934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36</xdr:row>
      <xdr:rowOff>90487</xdr:rowOff>
    </xdr:from>
    <xdr:to>
      <xdr:col>9</xdr:col>
      <xdr:colOff>781050</xdr:colOff>
      <xdr:row>57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Unit&#233;%20de%20mesure\AL_UDM_CA_SCA%20sous-programme%20CISSSLAU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Unit&#233;%20de%20mesure\ARG_UDM_CA_SCA%20sous-programme%20CISSSLAU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Unit&#233;%20de%20mesure\SOM_UDM_CA_SCA%20sous-programme%20CISSSLAU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Unit&#233;%20de%20mesure\LDDM_UDM_CA_SCA%20sous-programme%20CISSSLAU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Unit&#233;%20de%20mesure\PDH_UDM_CA_SCA%20sous-programme%20CISSSLAU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Unit&#233;%20de%20mesure\STJ_UDM_CA_SCA%20sous-programme%20CISSSLAU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Unit&#233;%20de%20mesure\TDB_UDM_CA_SCA%20sous-programme%20CISSSLAU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AL_STRAT&#201;GIQUE_Tableau%20gestion%20liste%20attente%20(non%20assign&#233;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ARG_STRAT&#201;GIQUE_Tableau%20gestion%20liste%20attente%20(non%20assign&#233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SOM_STRAT&#201;GIQUE_Tableau%20gestion%20liste%20attente%20(non%20assign&#233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LDDM_STRAT&#201;GIQUE_Tableau%20gestion%20liste%20attente%20(non%20assign&#233;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PDH_STRAT&#201;GIQUE_Tableau%20gestion%20liste%20attente%20(non%20assign&#233;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STJ_STRAT&#201;GIQUE_Tableau%20gestion%20liste%20attente%20(non%20assign&#233;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TDB_STRAT&#201;GIQUE_Tableau%20gestion%20liste%20attente%20(non%20assign&#233;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AL_STRAT&#201;GIQUE%20JEUNESSE_Tableau%20gestion%20liste%20attente%20(non%20assign&#233;)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ARG_STRAT&#201;GIQUE%20JEUNESSE_Tableau%20gestion%20liste%20attente%20(non%20assign&#233;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SOM_STRAT&#201;GIQUE%20JEUNESSE_Tableau%20gestion%20liste%20attente%20(non%20assign&#233;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LDDM_STRAT&#201;GIQUE%20JEUNESSE_Tableau%20gestion%20liste%20attente%20(non%20assign&#233;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PDH_STRAT&#201;GIQUE%20JEUNESSE_Tableau%20gestion%20liste%20attente%20(non%20assign&#233;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STJ_STRAT&#201;GIQUE%20JEUNESSE_Tableau%20gestion%20liste%20attente%20(non%20assign&#233;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PACQ\Equipes\&#201;quipe%20&#201;val\BD\Fiche%20synth&#232;se\Liste%20attente\TDB_STRAT&#201;GIQUE%20JEUNESSE_Tableau%20gestion%20liste%20attente%20(non%20assign&#2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int. ind. code</v>
          </cell>
          <cell r="B1"/>
        </row>
        <row r="2">
          <cell r="B2"/>
        </row>
        <row r="3">
          <cell r="B3" t="str">
            <v>SM, Dep et SG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 t="str">
            <v>SAPA</v>
          </cell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 t="str">
            <v>Jeunesse</v>
          </cell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 t="str">
            <v>DI-TSA-DP</v>
          </cell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 t="str">
            <v>Autres</v>
          </cell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int. ind. code</v>
          </cell>
          <cell r="B1"/>
        </row>
        <row r="2">
          <cell r="B2"/>
        </row>
        <row r="3">
          <cell r="B3" t="str">
            <v>SM, Dep et SG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 t="str">
            <v>SAPA</v>
          </cell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 t="str">
            <v>Jeunesse</v>
          </cell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 t="str">
            <v>DI-TSA-DP</v>
          </cell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 t="str">
            <v>Autres</v>
          </cell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int. ind. code</v>
          </cell>
          <cell r="B1"/>
        </row>
        <row r="2">
          <cell r="B2"/>
        </row>
        <row r="3">
          <cell r="B3" t="str">
            <v>SM, Dep et SG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 t="str">
            <v>SAPA</v>
          </cell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 t="str">
            <v>Jeunesse</v>
          </cell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 t="str">
            <v>DI-TSA-DP</v>
          </cell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 t="str">
            <v>Autres</v>
          </cell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  <row r="128">
          <cell r="B128"/>
        </row>
        <row r="129">
          <cell r="B129"/>
        </row>
        <row r="130">
          <cell r="B130"/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int. ind. code</v>
          </cell>
          <cell r="B1"/>
        </row>
        <row r="2">
          <cell r="B2"/>
        </row>
        <row r="3">
          <cell r="B3" t="str">
            <v>SM, Dep et SG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 t="str">
            <v>SAPA</v>
          </cell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 t="str">
            <v>Jeunesse</v>
          </cell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 t="str">
            <v>DI-TSA-DP</v>
          </cell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 t="str">
            <v>Autres</v>
          </cell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  <row r="128">
          <cell r="B128"/>
        </row>
        <row r="129">
          <cell r="B129"/>
        </row>
        <row r="130">
          <cell r="B130"/>
        </row>
        <row r="131">
          <cell r="B131"/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int. ind. code</v>
          </cell>
          <cell r="B1"/>
        </row>
        <row r="2">
          <cell r="B2"/>
        </row>
        <row r="3">
          <cell r="B3" t="str">
            <v>SM, Dep et SG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 t="str">
            <v>SAPA</v>
          </cell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 t="str">
            <v>Jeunesse</v>
          </cell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 t="str">
            <v>DI-TSA-DP</v>
          </cell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/>
        </row>
        <row r="104">
          <cell r="B104" t="str">
            <v>Autres</v>
          </cell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int. ind. code</v>
          </cell>
          <cell r="B1"/>
        </row>
        <row r="2">
          <cell r="B2"/>
        </row>
        <row r="3">
          <cell r="B3" t="str">
            <v>SM, Dep et SG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 t="str">
            <v>SAPA</v>
          </cell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 t="str">
            <v>Jeunesse</v>
          </cell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 t="str">
            <v>DI-TSA-DP</v>
          </cell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  <row r="128">
          <cell r="B128"/>
        </row>
        <row r="129">
          <cell r="B129"/>
        </row>
        <row r="130">
          <cell r="B130"/>
        </row>
        <row r="131">
          <cell r="B131"/>
        </row>
        <row r="132">
          <cell r="B132"/>
        </row>
        <row r="133">
          <cell r="B133"/>
        </row>
        <row r="134">
          <cell r="B134"/>
        </row>
        <row r="135">
          <cell r="B135"/>
        </row>
        <row r="136">
          <cell r="B136"/>
        </row>
        <row r="137">
          <cell r="B137"/>
        </row>
        <row r="138">
          <cell r="B138"/>
        </row>
        <row r="139">
          <cell r="B139"/>
        </row>
        <row r="140">
          <cell r="B140"/>
        </row>
        <row r="141">
          <cell r="B141"/>
        </row>
        <row r="142">
          <cell r="B142"/>
        </row>
        <row r="143">
          <cell r="B143"/>
        </row>
        <row r="144">
          <cell r="B144"/>
        </row>
        <row r="145">
          <cell r="B145"/>
        </row>
        <row r="146">
          <cell r="B146"/>
        </row>
        <row r="147">
          <cell r="B147"/>
        </row>
        <row r="148">
          <cell r="B148" t="str">
            <v>Autres</v>
          </cell>
        </row>
        <row r="149">
          <cell r="B149"/>
        </row>
        <row r="150">
          <cell r="B150"/>
        </row>
        <row r="151">
          <cell r="B151"/>
        </row>
        <row r="152">
          <cell r="B152"/>
        </row>
        <row r="153">
          <cell r="B153"/>
        </row>
        <row r="154">
          <cell r="B154"/>
        </row>
        <row r="155">
          <cell r="B155"/>
        </row>
        <row r="156">
          <cell r="B156"/>
        </row>
        <row r="157">
          <cell r="B157"/>
        </row>
        <row r="158">
          <cell r="B158"/>
        </row>
        <row r="159">
          <cell r="B159"/>
        </row>
        <row r="160">
          <cell r="B160"/>
        </row>
        <row r="161">
          <cell r="B161"/>
        </row>
        <row r="162">
          <cell r="B162"/>
        </row>
        <row r="163">
          <cell r="B163"/>
        </row>
        <row r="164">
          <cell r="B164"/>
        </row>
        <row r="165">
          <cell r="B165"/>
        </row>
        <row r="166">
          <cell r="B166"/>
        </row>
        <row r="167">
          <cell r="B167"/>
        </row>
        <row r="168">
          <cell r="B168"/>
        </row>
        <row r="169">
          <cell r="B169"/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int. ind. code</v>
          </cell>
          <cell r="B1"/>
        </row>
        <row r="2">
          <cell r="B2"/>
        </row>
        <row r="3">
          <cell r="B3" t="str">
            <v>SM, Dep et SG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 t="str">
            <v>SAPA</v>
          </cell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 t="str">
            <v>Jeunesse</v>
          </cell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 t="str">
            <v>DI-TSA-DP</v>
          </cell>
        </row>
        <row r="101">
          <cell r="B101"/>
        </row>
        <row r="102">
          <cell r="B102"/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  <row r="128">
          <cell r="B128"/>
        </row>
        <row r="129">
          <cell r="B129"/>
        </row>
        <row r="130">
          <cell r="B130" t="str">
            <v>Autres</v>
          </cell>
        </row>
        <row r="131">
          <cell r="B131"/>
        </row>
        <row r="132">
          <cell r="B132"/>
        </row>
        <row r="133">
          <cell r="B133"/>
        </row>
        <row r="134">
          <cell r="B134"/>
        </row>
        <row r="135">
          <cell r="B135"/>
        </row>
        <row r="136">
          <cell r="B136"/>
        </row>
        <row r="137">
          <cell r="B137"/>
        </row>
        <row r="138">
          <cell r="B138"/>
        </row>
        <row r="139">
          <cell r="B139"/>
        </row>
        <row r="140">
          <cell r="B140"/>
        </row>
        <row r="141">
          <cell r="B141"/>
        </row>
        <row r="142">
          <cell r="B142"/>
        </row>
        <row r="143">
          <cell r="B143"/>
        </row>
        <row r="144">
          <cell r="B144"/>
        </row>
        <row r="145">
          <cell r="B145"/>
        </row>
        <row r="146">
          <cell r="B146"/>
        </row>
        <row r="147">
          <cell r="B147"/>
        </row>
        <row r="148">
          <cell r="B148"/>
        </row>
        <row r="149">
          <cell r="B149"/>
        </row>
        <row r="150">
          <cell r="B150"/>
        </row>
        <row r="151">
          <cell r="B151"/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  <cell r="B1"/>
        </row>
        <row r="2">
          <cell r="B2"/>
        </row>
        <row r="3">
          <cell r="B3" t="str">
            <v>Continuum DI-TSA-DP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 t="str">
            <v>Continuum Jeunesse</v>
          </cell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 t="str">
            <v>Continuum SAPA (à valider)</v>
          </cell>
        </row>
        <row r="50">
          <cell r="B50"/>
        </row>
        <row r="51">
          <cell r="B51"/>
        </row>
        <row r="52">
          <cell r="B52"/>
        </row>
        <row r="53">
          <cell r="B53" t="str">
            <v>Continuum SM, Dépendances et Serv. gén.</v>
          </cell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 t="str">
            <v>ZAutre</v>
          </cell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  <cell r="B1"/>
        </row>
        <row r="2">
          <cell r="B2"/>
        </row>
        <row r="3">
          <cell r="B3" t="str">
            <v>Continuum DI-TSA-DP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 t="str">
            <v>Continuum Jeunesse</v>
          </cell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 t="str">
            <v>Continuum SM, Dépendances et Serv. gén.</v>
          </cell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 t="str">
            <v>ZAutre</v>
          </cell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  <cell r="B1"/>
        </row>
        <row r="2">
          <cell r="B2"/>
        </row>
        <row r="3">
          <cell r="B3" t="str">
            <v>Continuum DI-TSA-DP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 t="str">
            <v>Continuum Jeunesse</v>
          </cell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 t="str">
            <v>Continuum SAPA (à valider)</v>
          </cell>
        </row>
        <row r="57">
          <cell r="B57"/>
        </row>
        <row r="58">
          <cell r="B58"/>
        </row>
        <row r="59">
          <cell r="B59"/>
        </row>
        <row r="60">
          <cell r="B60" t="str">
            <v>Continuum SM, Dépendances et Serv. gén.</v>
          </cell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 t="str">
            <v>ZAutre</v>
          </cell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  <cell r="B1"/>
        </row>
        <row r="2">
          <cell r="B2"/>
        </row>
        <row r="3">
          <cell r="B3" t="str">
            <v>Continuum DI-TSA-DP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 t="str">
            <v>Continuum Jeunesse</v>
          </cell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 t="str">
            <v>Continuum SAPA (à valider)</v>
          </cell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 t="str">
            <v>Continuum SM, Dépendances et Serv. gén.</v>
          </cell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 t="str">
            <v>ZAutre</v>
          </cell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  <cell r="B1"/>
        </row>
        <row r="2">
          <cell r="B2"/>
        </row>
        <row r="3">
          <cell r="B3" t="str">
            <v>Continuum DI-TSA-DP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 t="str">
            <v>Continuum Jeunesse</v>
          </cell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 t="str">
            <v>Continuum SAPA (à valider)</v>
          </cell>
        </row>
        <row r="52">
          <cell r="B52"/>
        </row>
        <row r="53">
          <cell r="B53"/>
        </row>
        <row r="54">
          <cell r="B54"/>
        </row>
        <row r="55">
          <cell r="B55" t="str">
            <v>Continuum SM, Dépendances et Serv. gén.</v>
          </cell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 t="str">
            <v>ZAutre</v>
          </cell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  <cell r="B1"/>
        </row>
        <row r="2">
          <cell r="B2"/>
        </row>
        <row r="3">
          <cell r="B3" t="str">
            <v>Continuum DI-TSA-DP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 t="str">
            <v>Continuum Jeunesse</v>
          </cell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 t="str">
            <v>Continuum SAPA (à valider)</v>
          </cell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 t="str">
            <v>Continuum SM, Dépendances et Serv. gén.</v>
          </cell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 t="str">
            <v>ZAutre</v>
          </cell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  <cell r="B1"/>
        </row>
        <row r="2">
          <cell r="B2"/>
        </row>
        <row r="3">
          <cell r="B3" t="str">
            <v>Continuum DI-TSA-DP</v>
          </cell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 t="str">
            <v>Continuum Jeunesse</v>
          </cell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 t="str">
            <v>Continuum SAPA (à valider)</v>
          </cell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 t="str">
            <v>Continuum SM, Dépendances et Serv. gén.</v>
          </cell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 t="str">
            <v>ZAutre</v>
          </cell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</row>
        <row r="2">
          <cell r="A2"/>
        </row>
        <row r="3">
          <cell r="A3"/>
        </row>
        <row r="4">
          <cell r="A4"/>
        </row>
        <row r="5">
          <cell r="A5" t="str">
            <v>4110</v>
          </cell>
        </row>
        <row r="6">
          <cell r="A6" t="str">
            <v>5910</v>
          </cell>
        </row>
        <row r="7">
          <cell r="A7"/>
        </row>
        <row r="8">
          <cell r="A8"/>
        </row>
        <row r="9">
          <cell r="A9"/>
        </row>
        <row r="10">
          <cell r="A10"/>
        </row>
        <row r="11">
          <cell r="A11"/>
        </row>
        <row r="12">
          <cell r="A12"/>
        </row>
        <row r="13">
          <cell r="A13"/>
        </row>
        <row r="14">
          <cell r="A14"/>
        </row>
        <row r="15">
          <cell r="A15"/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</row>
        <row r="2">
          <cell r="A2"/>
        </row>
        <row r="3">
          <cell r="A3"/>
        </row>
        <row r="4">
          <cell r="A4"/>
        </row>
        <row r="5">
          <cell r="A5" t="str">
            <v>4110</v>
          </cell>
        </row>
        <row r="6">
          <cell r="A6" t="str">
            <v>5910</v>
          </cell>
        </row>
        <row r="7">
          <cell r="A7"/>
        </row>
        <row r="8">
          <cell r="A8"/>
        </row>
        <row r="9">
          <cell r="A9"/>
        </row>
        <row r="10">
          <cell r="A10"/>
        </row>
        <row r="11">
          <cell r="A11"/>
        </row>
        <row r="12">
          <cell r="A12"/>
        </row>
        <row r="13">
          <cell r="A13"/>
        </row>
        <row r="14">
          <cell r="A14"/>
        </row>
        <row r="15">
          <cell r="A15"/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</row>
        <row r="2">
          <cell r="A2"/>
        </row>
        <row r="3">
          <cell r="A3"/>
        </row>
        <row r="4">
          <cell r="A4"/>
        </row>
        <row r="5">
          <cell r="A5" t="str">
            <v>4110</v>
          </cell>
        </row>
        <row r="6">
          <cell r="A6" t="str">
            <v>5910</v>
          </cell>
        </row>
        <row r="7">
          <cell r="A7"/>
        </row>
        <row r="8">
          <cell r="A8"/>
        </row>
        <row r="9">
          <cell r="A9"/>
        </row>
        <row r="10">
          <cell r="A10"/>
        </row>
        <row r="11">
          <cell r="A11"/>
        </row>
        <row r="12">
          <cell r="A12"/>
        </row>
        <row r="13">
          <cell r="A13"/>
        </row>
        <row r="14">
          <cell r="A14"/>
        </row>
        <row r="15">
          <cell r="A15"/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</row>
        <row r="2">
          <cell r="A2"/>
        </row>
        <row r="3">
          <cell r="A3"/>
        </row>
        <row r="4">
          <cell r="A4"/>
        </row>
        <row r="5">
          <cell r="A5" t="str">
            <v>4110</v>
          </cell>
        </row>
        <row r="6">
          <cell r="A6" t="str">
            <v>5910</v>
          </cell>
        </row>
        <row r="7">
          <cell r="A7"/>
        </row>
        <row r="8">
          <cell r="A8"/>
        </row>
        <row r="9">
          <cell r="A9"/>
        </row>
        <row r="10">
          <cell r="A10" t="str">
            <v>7110</v>
          </cell>
        </row>
        <row r="11">
          <cell r="A11"/>
        </row>
        <row r="12">
          <cell r="A12"/>
        </row>
        <row r="13">
          <cell r="A13"/>
        </row>
        <row r="14">
          <cell r="A14"/>
        </row>
        <row r="15">
          <cell r="A15"/>
        </row>
        <row r="16">
          <cell r="A16"/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</row>
        <row r="2">
          <cell r="A2"/>
        </row>
        <row r="3">
          <cell r="A3"/>
        </row>
        <row r="4">
          <cell r="A4"/>
        </row>
        <row r="5">
          <cell r="A5" t="str">
            <v>5910</v>
          </cell>
        </row>
        <row r="6">
          <cell r="A6"/>
        </row>
        <row r="7">
          <cell r="A7"/>
        </row>
        <row r="8">
          <cell r="A8"/>
        </row>
        <row r="9">
          <cell r="A9"/>
        </row>
        <row r="10">
          <cell r="A10"/>
        </row>
        <row r="11">
          <cell r="A11"/>
        </row>
        <row r="12">
          <cell r="A12"/>
        </row>
        <row r="13">
          <cell r="A13"/>
        </row>
        <row r="14">
          <cell r="A14"/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</row>
        <row r="2">
          <cell r="A2"/>
        </row>
        <row r="3">
          <cell r="A3"/>
        </row>
        <row r="4">
          <cell r="A4"/>
        </row>
        <row r="5">
          <cell r="A5" t="str">
            <v>4110</v>
          </cell>
        </row>
        <row r="6">
          <cell r="A6" t="str">
            <v>5910</v>
          </cell>
        </row>
        <row r="7">
          <cell r="A7"/>
        </row>
        <row r="8">
          <cell r="A8"/>
        </row>
        <row r="9">
          <cell r="A9"/>
        </row>
        <row r="10">
          <cell r="A10"/>
        </row>
        <row r="11">
          <cell r="A11"/>
        </row>
        <row r="12">
          <cell r="A12"/>
        </row>
        <row r="13">
          <cell r="A13"/>
        </row>
        <row r="14">
          <cell r="A14"/>
        </row>
        <row r="15">
          <cell r="A15"/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1"/>
    </sheetNames>
    <sheetDataSet>
      <sheetData sheetId="0">
        <row r="1">
          <cell r="A1" t="str">
            <v>CA ass. ind. code normalisé</v>
          </cell>
        </row>
        <row r="2">
          <cell r="A2"/>
        </row>
        <row r="3">
          <cell r="A3"/>
        </row>
        <row r="4">
          <cell r="A4"/>
        </row>
        <row r="5">
          <cell r="A5" t="str">
            <v>4110</v>
          </cell>
        </row>
        <row r="6">
          <cell r="A6" t="str">
            <v>5910</v>
          </cell>
        </row>
        <row r="7">
          <cell r="A7"/>
        </row>
        <row r="8">
          <cell r="A8"/>
        </row>
        <row r="9">
          <cell r="A9"/>
        </row>
        <row r="10">
          <cell r="A10" t="str">
            <v>7110</v>
          </cell>
        </row>
        <row r="11">
          <cell r="A11"/>
        </row>
        <row r="12">
          <cell r="A12"/>
        </row>
        <row r="13">
          <cell r="A13"/>
        </row>
        <row r="14">
          <cell r="A14"/>
        </row>
        <row r="15">
          <cell r="A15"/>
        </row>
        <row r="16">
          <cell r="A16"/>
        </row>
      </sheetData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Source.Name" tableColumnId="1"/>
      <queryTableField id="2" name="Sous-prog. dem. ind. desc." tableColumnId="2"/>
      <queryTableField id="3" name="Nb demande / Guichet" tableColumnId="3"/>
      <queryTableField id="4" name="Décision" tableColumnId="4"/>
      <queryTableField id="5" name="Nb demandes / Guichet / Décision" tableColumnId="5"/>
      <queryTableField id="6" name="Objet dem. ind. code norm." tableColumnId="6"/>
      <queryTableField id="7" name="Nb demande par objet" tableColumnId="7"/>
      <queryTableField id="8" name="Objet dem. ind. desc." tableColumnId="8"/>
      <queryTableField id="9" name="Nb demande / Guichet / Objet / Décision" tableColumnId="9"/>
    </queryTableFields>
  </queryTableRefresh>
</queryTable>
</file>

<file path=xl/queryTables/queryTable2.xml><?xml version="1.0" encoding="utf-8"?>
<queryTable xmlns="http://schemas.openxmlformats.org/spreadsheetml/2006/main" name="DonnéesExternes_1" connectionId="7" autoFormatId="0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Source.Name" tableColumnId="4"/>
      <queryTableField id="2" name="Centre activité code" tableColumnId="5"/>
      <queryTableField id="3" name="CA/Sous-CA" tableColumnId="6"/>
      <queryTableField id="4" name="Centre activité desc" tableColumnId="7"/>
      <queryTableField id="5" name="Sous-centre activités code" tableColumnId="8"/>
      <queryTableField id="6" name="Sous-centre activités desc." tableColumnId="9"/>
      <queryTableField id="7" name="Période financière" tableColumnId="10"/>
      <queryTableField id="8" name="Nb usagers" tableColumnId="11"/>
      <queryTableField id="9" name="Nb distinct usagers / SCA" tableColumnId="12"/>
      <queryTableField id="10" name="Nb interv / SCA" tableColumnId="13"/>
      <queryTableField id="11" name="Moyenne / SCA" tableColumnId="14"/>
      <queryTableField id="12" name="Nb interv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Demandes" displayName="Demandes" ref="A1:I116" tableType="queryTable" totalsRowShown="0">
  <autoFilter ref="A1:I116"/>
  <tableColumns count="9">
    <tableColumn id="1" uniqueName="1" name="Source.Name" queryTableFieldId="1" dataDxfId="80"/>
    <tableColumn id="2" uniqueName="2" name="Sous-prog. dem. ind. desc." queryTableFieldId="2" dataDxfId="79"/>
    <tableColumn id="3" uniqueName="3" name="Nb demande / Guichet" queryTableFieldId="3" dataDxfId="78"/>
    <tableColumn id="4" uniqueName="4" name="Décision" queryTableFieldId="4" dataDxfId="77"/>
    <tableColumn id="5" uniqueName="5" name="Nb demandes / Guichet / Décision" queryTableFieldId="5" dataDxfId="76"/>
    <tableColumn id="6" uniqueName="6" name="Objet dem. ind. code norm." queryTableFieldId="6" dataDxfId="75"/>
    <tableColumn id="7" uniqueName="7" name="Nb demande par objet" queryTableFieldId="7" dataDxfId="74"/>
    <tableColumn id="8" uniqueName="8" name="Objet dem. ind. desc." queryTableFieldId="8" dataDxfId="73"/>
    <tableColumn id="9" uniqueName="9" name="Nb demande / Guichet / Objet / Décision" queryTableFieldId="9" dataDxfId="7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SMA_Suivi_étroit" displayName="SMA_Suivi_étroit" ref="A1:L248" tableType="queryTable" totalsRowShown="0">
  <autoFilter ref="A1:L248"/>
  <tableColumns count="12">
    <tableColumn id="4" uniqueName="4" name="Source.Name" queryTableFieldId="1" dataDxfId="71"/>
    <tableColumn id="5" uniqueName="5" name="Centre activité code" queryTableFieldId="2" dataDxfId="70"/>
    <tableColumn id="6" uniqueName="6" name="CA/Sous-CA" queryTableFieldId="3" dataDxfId="69"/>
    <tableColumn id="7" uniqueName="7" name="Centre activité desc" queryTableFieldId="4" dataDxfId="68"/>
    <tableColumn id="8" uniqueName="8" name="Sous-centre activités code" queryTableFieldId="5" dataDxfId="67"/>
    <tableColumn id="9" uniqueName="9" name="Sous-centre activités desc." queryTableFieldId="6" dataDxfId="66"/>
    <tableColumn id="10" uniqueName="10" name="Période financière" queryTableFieldId="7" dataDxfId="65"/>
    <tableColumn id="11" uniqueName="11" name="Nb usagers" queryTableFieldId="8" dataDxfId="64"/>
    <tableColumn id="12" uniqueName="12" name="Nb distinct usagers / SCA" queryTableFieldId="9" dataDxfId="63"/>
    <tableColumn id="13" uniqueName="13" name="Nb interv / SCA" queryTableFieldId="10" dataDxfId="62"/>
    <tableColumn id="14" uniqueName="14" name="Moyenne / SCA" queryTableFieldId="11" dataDxfId="61"/>
    <tableColumn id="15" uniqueName="15" name="Nb interv" queryTableFieldId="12" dataDxfId="6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92D050"/>
  </sheetPr>
  <dimension ref="A2:B3"/>
  <sheetViews>
    <sheetView workbookViewId="0">
      <selection activeCell="H31" sqref="H31"/>
    </sheetView>
  </sheetViews>
  <sheetFormatPr baseColWidth="10" defaultRowHeight="15" x14ac:dyDescent="0.25"/>
  <sheetData>
    <row r="2" spans="1:2" x14ac:dyDescent="0.25">
      <c r="A2" t="s">
        <v>69</v>
      </c>
      <c r="B2">
        <v>1</v>
      </c>
    </row>
    <row r="3" spans="1:2" x14ac:dyDescent="0.25">
      <c r="A3" t="s">
        <v>70</v>
      </c>
      <c r="B3" s="79">
        <v>45040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2:Q27"/>
  <sheetViews>
    <sheetView zoomScaleNormal="100" workbookViewId="0">
      <selection activeCell="A15" sqref="A15"/>
    </sheetView>
  </sheetViews>
  <sheetFormatPr baseColWidth="10" defaultRowHeight="15" x14ac:dyDescent="0.25"/>
  <cols>
    <col min="1" max="1" width="30.7109375" customWidth="1"/>
    <col min="2" max="17" width="8.7109375" customWidth="1"/>
  </cols>
  <sheetData>
    <row r="2" spans="1:17" ht="18.75" customHeight="1" x14ac:dyDescent="0.25">
      <c r="H2" s="136" t="s">
        <v>50</v>
      </c>
      <c r="I2" s="136"/>
      <c r="J2" s="136"/>
      <c r="K2" s="136"/>
      <c r="L2" s="136"/>
      <c r="M2" s="136"/>
      <c r="N2" s="136"/>
      <c r="O2" s="136"/>
      <c r="P2" s="136"/>
      <c r="Q2" s="136"/>
    </row>
    <row r="3" spans="1:17" ht="18.75" customHeight="1" x14ac:dyDescent="0.25"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ht="18.75" customHeight="1" x14ac:dyDescent="0.25"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7" spans="1:17" ht="15.75" x14ac:dyDescent="0.25">
      <c r="A7" s="137" t="str">
        <f>CONCATENATE("PORTRAIT STRATÉGIQUE DES UNITÉS DE MESURE PAR CA ou SCA - ANNÉE 2023-2024, PÉRIODES 1 À ",Paramètre!B2," (CUMULATIF)")</f>
        <v>PORTRAIT STRATÉGIQUE DES UNITÉS DE MESURE PAR CA ou SCA - ANNÉE 2023-2024, PÉRIODES 1 À 1 (CUMULATIF)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</row>
    <row r="8" spans="1:17" ht="15.75" thickBot="1" x14ac:dyDescent="0.3"/>
    <row r="9" spans="1:17" x14ac:dyDescent="0.25">
      <c r="A9" s="138" t="s">
        <v>54</v>
      </c>
      <c r="B9" s="133" t="s">
        <v>23</v>
      </c>
      <c r="C9" s="134"/>
      <c r="D9" s="140" t="s">
        <v>24</v>
      </c>
      <c r="E9" s="141"/>
      <c r="F9" s="133" t="s">
        <v>25</v>
      </c>
      <c r="G9" s="134"/>
      <c r="H9" s="140" t="s">
        <v>26</v>
      </c>
      <c r="I9" s="141"/>
      <c r="J9" s="133" t="s">
        <v>27</v>
      </c>
      <c r="K9" s="134"/>
      <c r="L9" s="140" t="s">
        <v>28</v>
      </c>
      <c r="M9" s="141"/>
      <c r="N9" s="133" t="s">
        <v>29</v>
      </c>
      <c r="O9" s="134"/>
      <c r="P9" s="133" t="s">
        <v>53</v>
      </c>
      <c r="Q9" s="134"/>
    </row>
    <row r="10" spans="1:17" x14ac:dyDescent="0.25">
      <c r="A10" s="139"/>
      <c r="B10" s="10" t="s">
        <v>51</v>
      </c>
      <c r="C10" s="9" t="s">
        <v>52</v>
      </c>
      <c r="D10" s="10" t="s">
        <v>51</v>
      </c>
      <c r="E10" s="9" t="s">
        <v>52</v>
      </c>
      <c r="F10" s="10" t="s">
        <v>51</v>
      </c>
      <c r="G10" s="9" t="s">
        <v>52</v>
      </c>
      <c r="H10" s="10" t="s">
        <v>51</v>
      </c>
      <c r="I10" s="9" t="s">
        <v>52</v>
      </c>
      <c r="J10" s="10" t="s">
        <v>51</v>
      </c>
      <c r="K10" s="9" t="s">
        <v>52</v>
      </c>
      <c r="L10" s="10" t="s">
        <v>51</v>
      </c>
      <c r="M10" s="9" t="s">
        <v>52</v>
      </c>
      <c r="N10" s="10" t="s">
        <v>51</v>
      </c>
      <c r="O10" s="9" t="s">
        <v>52</v>
      </c>
      <c r="P10" s="10" t="s">
        <v>51</v>
      </c>
      <c r="Q10" s="9" t="s">
        <v>52</v>
      </c>
    </row>
    <row r="11" spans="1:17" ht="45" x14ac:dyDescent="0.25">
      <c r="A11" s="14" t="s">
        <v>203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15"/>
      <c r="Q11" s="16"/>
    </row>
    <row r="12" spans="1:17" ht="45" x14ac:dyDescent="0.25">
      <c r="A12" s="14" t="s">
        <v>204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15"/>
      <c r="Q12" s="16"/>
    </row>
    <row r="13" spans="1:17" ht="45" x14ac:dyDescent="0.25">
      <c r="A13" s="14" t="s">
        <v>205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15"/>
      <c r="Q13" s="16"/>
    </row>
    <row r="14" spans="1:17" ht="45" x14ac:dyDescent="0.25">
      <c r="A14" s="14" t="s">
        <v>206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15"/>
      <c r="Q14" s="16"/>
    </row>
    <row r="15" spans="1:17" ht="47.25" x14ac:dyDescent="0.25">
      <c r="A15" s="14" t="s">
        <v>207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15"/>
      <c r="Q15" s="16"/>
    </row>
    <row r="16" spans="1:17" x14ac:dyDescent="0.25">
      <c r="A16" s="14" t="s">
        <v>208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15"/>
      <c r="Q16" s="16"/>
    </row>
    <row r="17" spans="1:17" x14ac:dyDescent="0.25">
      <c r="A17" s="14" t="s">
        <v>193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15"/>
      <c r="Q17" s="16"/>
    </row>
    <row r="18" spans="1:17" x14ac:dyDescent="0.25">
      <c r="A18" s="14" t="s">
        <v>34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15"/>
      <c r="Q18" s="16"/>
    </row>
    <row r="19" spans="1:17" x14ac:dyDescent="0.25">
      <c r="A19" s="14" t="s">
        <v>199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15"/>
      <c r="Q19" s="16"/>
    </row>
    <row r="20" spans="1:17" x14ac:dyDescent="0.25">
      <c r="A20" s="14" t="s">
        <v>200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15"/>
      <c r="Q20" s="16"/>
    </row>
    <row r="21" spans="1:17" ht="30" x14ac:dyDescent="0.25">
      <c r="A21" s="14" t="s">
        <v>201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15"/>
      <c r="Q21" s="16"/>
    </row>
    <row r="22" spans="1:17" x14ac:dyDescent="0.25">
      <c r="A22" s="14" t="s">
        <v>119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15"/>
      <c r="Q22" s="16"/>
    </row>
    <row r="23" spans="1:17" ht="15.75" thickBot="1" x14ac:dyDescent="0.3">
      <c r="A23" s="17" t="s">
        <v>202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18"/>
      <c r="Q23" s="19"/>
    </row>
    <row r="24" spans="1:17" ht="18" customHeight="1" x14ac:dyDescent="0.25">
      <c r="A24" s="142" t="s">
        <v>130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</row>
    <row r="25" spans="1:17" x14ac:dyDescent="0.25">
      <c r="A25" s="135"/>
      <c r="B25" s="135"/>
      <c r="C25" s="135"/>
      <c r="D25" s="135"/>
      <c r="E25" s="135"/>
    </row>
    <row r="27" spans="1:17" x14ac:dyDescent="0.25">
      <c r="B27">
        <f>MATCH("Jeunesse",[1]Liste_1!$B:$B,0)</f>
        <v>40</v>
      </c>
      <c r="C27">
        <f>MATCH("DI-TSA-DP",[1]Liste_1!$B:$B,0)</f>
        <v>78</v>
      </c>
      <c r="D27">
        <f>MATCH("Jeunesse",[2]Liste_1!$B:$B,0)</f>
        <v>41</v>
      </c>
      <c r="E27">
        <f>MATCH("DI-TSA-DP",[2]Liste_1!$B:$B,0)</f>
        <v>81</v>
      </c>
      <c r="F27">
        <f>MATCH("Jeunesse",[3]Liste_1!$B:$B,0)</f>
        <v>41</v>
      </c>
      <c r="G27">
        <f>MATCH("DI-TSA-DP",[3]Liste_1!$B:$B,0)</f>
        <v>83</v>
      </c>
      <c r="H27">
        <f>MATCH("Jeunesse",[4]Liste_1!$B:$B,0)</f>
        <v>43</v>
      </c>
      <c r="I27">
        <f>MATCH("DI-TSA-DP",[4]Liste_1!$B:$B,0)</f>
        <v>86</v>
      </c>
      <c r="J27">
        <f>MATCH("Jeunesse",[5]Liste_1!$B:$B,0)</f>
        <v>42</v>
      </c>
      <c r="K27">
        <f>MATCH("DI-TSA-DP",[5]Liste_1!$B:$B,0)</f>
        <v>81</v>
      </c>
      <c r="L27">
        <f>MATCH("Jeunesse",[6]Liste_1!$B:$B,0)</f>
        <v>56</v>
      </c>
      <c r="M27">
        <f>MATCH("DI-TSA-DP",[6]Liste_1!$B:$B,0)</f>
        <v>108</v>
      </c>
      <c r="N27">
        <f>MATCH("Jeunesse",[7]Liste_1!$B:$B,0)</f>
        <v>50</v>
      </c>
      <c r="O27">
        <f>MATCH("DI-TSA-DP",[7]Liste_1!$B:$B,0)</f>
        <v>100</v>
      </c>
    </row>
  </sheetData>
  <mergeCells count="13">
    <mergeCell ref="P9:Q9"/>
    <mergeCell ref="A25:E25"/>
    <mergeCell ref="H2:Q4"/>
    <mergeCell ref="A7:Q7"/>
    <mergeCell ref="A9:A10"/>
    <mergeCell ref="B9:C9"/>
    <mergeCell ref="D9:E9"/>
    <mergeCell ref="F9:G9"/>
    <mergeCell ref="H9:I9"/>
    <mergeCell ref="J9:K9"/>
    <mergeCell ref="L9:M9"/>
    <mergeCell ref="N9:O9"/>
    <mergeCell ref="A24:Q24"/>
  </mergeCells>
  <printOptions horizontalCentered="1"/>
  <pageMargins left="0.11811023622047245" right="0.11811023622047245" top="0.35433070866141736" bottom="0.74803149606299213" header="0.11811023622047245" footer="0.11811023622047245"/>
  <pageSetup paperSize="5" orientation="landscape" r:id="rId1"/>
  <headerFooter>
    <oddFooter>&amp;L&amp;"-,Italique"&amp;10Bureau d'évaluation de la performance&amp;"-,Normal"&amp;11
&amp;8&amp;Z&amp;F&amp;RPage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2:AE30"/>
  <sheetViews>
    <sheetView topLeftCell="A4" zoomScaleNormal="100" workbookViewId="0">
      <pane xSplit="1" ySplit="9" topLeftCell="B13" activePane="bottomRight" state="frozen"/>
      <selection activeCell="A4" sqref="A4"/>
      <selection pane="topRight" activeCell="B4" sqref="B4"/>
      <selection pane="bottomLeft" activeCell="A13" sqref="A13"/>
      <selection pane="bottomRight" activeCell="A21" sqref="A21"/>
    </sheetView>
  </sheetViews>
  <sheetFormatPr baseColWidth="10" defaultRowHeight="15" x14ac:dyDescent="0.25"/>
  <cols>
    <col min="1" max="1" width="30.7109375" customWidth="1"/>
    <col min="2" max="31" width="8.7109375" customWidth="1"/>
  </cols>
  <sheetData>
    <row r="2" spans="1:31" x14ac:dyDescent="0.25">
      <c r="K2" s="151" t="s">
        <v>49</v>
      </c>
      <c r="L2" s="152"/>
      <c r="M2" s="152"/>
      <c r="N2" s="152"/>
      <c r="O2" s="152"/>
      <c r="P2" s="152"/>
      <c r="Q2" s="152"/>
    </row>
    <row r="3" spans="1:31" x14ac:dyDescent="0.25">
      <c r="K3" s="152"/>
      <c r="L3" s="152"/>
      <c r="M3" s="152"/>
      <c r="N3" s="152"/>
      <c r="O3" s="152"/>
      <c r="P3" s="152"/>
      <c r="Q3" s="152"/>
    </row>
    <row r="4" spans="1:31" x14ac:dyDescent="0.25">
      <c r="K4" s="152"/>
      <c r="L4" s="152"/>
      <c r="M4" s="152"/>
      <c r="N4" s="152"/>
      <c r="O4" s="152"/>
      <c r="P4" s="152"/>
      <c r="Q4" s="152"/>
    </row>
    <row r="8" spans="1:31" ht="15.75" x14ac:dyDescent="0.25">
      <c r="A8" s="137" t="str">
        <f>CONCATENATE("PORTRAIT STRATÉGIQUE DE LA LISTE D'ATTENTE PAR CA OU SCA - ANNÉE 2024-2025, EN DATE DU ",UPPER(TEXT(Paramètre!B3,"jj mmmm aaaa")))</f>
        <v>PORTRAIT STRATÉGIQUE DE LA LISTE D'ATTENTE PAR CA OU SCA - ANNÉE 2024-2025, EN DATE DU 24 AVRIL 2023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32"/>
      <c r="S8" s="32"/>
      <c r="T8" s="32"/>
      <c r="U8" s="32"/>
    </row>
    <row r="9" spans="1:31" ht="15.75" thickBot="1" x14ac:dyDescent="0.3"/>
    <row r="10" spans="1:31" x14ac:dyDescent="0.25">
      <c r="A10" s="153" t="s">
        <v>54</v>
      </c>
      <c r="B10" s="148" t="s">
        <v>23</v>
      </c>
      <c r="C10" s="149"/>
      <c r="D10" s="149"/>
      <c r="E10" s="150"/>
      <c r="F10" s="148" t="s">
        <v>24</v>
      </c>
      <c r="G10" s="149"/>
      <c r="H10" s="149"/>
      <c r="I10" s="150"/>
      <c r="J10" s="149" t="s">
        <v>25</v>
      </c>
      <c r="K10" s="149"/>
      <c r="L10" s="149"/>
      <c r="M10" s="150"/>
      <c r="N10" s="148" t="s">
        <v>26</v>
      </c>
      <c r="O10" s="149"/>
      <c r="P10" s="149"/>
      <c r="Q10" s="150"/>
      <c r="R10" s="149" t="s">
        <v>27</v>
      </c>
      <c r="S10" s="149"/>
      <c r="T10" s="149"/>
      <c r="U10" s="150"/>
      <c r="V10" s="148" t="s">
        <v>28</v>
      </c>
      <c r="W10" s="149"/>
      <c r="X10" s="149"/>
      <c r="Y10" s="149"/>
      <c r="Z10" s="148" t="s">
        <v>29</v>
      </c>
      <c r="AA10" s="149"/>
      <c r="AB10" s="149"/>
      <c r="AC10" s="150"/>
      <c r="AD10" s="149" t="s">
        <v>53</v>
      </c>
      <c r="AE10" s="150"/>
    </row>
    <row r="11" spans="1:31" x14ac:dyDescent="0.25">
      <c r="A11" s="154"/>
      <c r="B11" s="21" t="s">
        <v>55</v>
      </c>
      <c r="C11" s="146" t="s">
        <v>56</v>
      </c>
      <c r="D11" s="146"/>
      <c r="E11" s="147"/>
      <c r="F11" s="23" t="s">
        <v>55</v>
      </c>
      <c r="G11" s="145" t="s">
        <v>56</v>
      </c>
      <c r="H11" s="146"/>
      <c r="I11" s="147"/>
      <c r="J11" s="85" t="s">
        <v>55</v>
      </c>
      <c r="K11" s="145" t="s">
        <v>56</v>
      </c>
      <c r="L11" s="146"/>
      <c r="M11" s="147"/>
      <c r="N11" s="23" t="s">
        <v>55</v>
      </c>
      <c r="O11" s="145" t="s">
        <v>56</v>
      </c>
      <c r="P11" s="146"/>
      <c r="Q11" s="147"/>
      <c r="R11" s="22" t="s">
        <v>55</v>
      </c>
      <c r="S11" s="145" t="s">
        <v>56</v>
      </c>
      <c r="T11" s="146"/>
      <c r="U11" s="147"/>
      <c r="V11" s="22" t="s">
        <v>55</v>
      </c>
      <c r="W11" s="145" t="s">
        <v>56</v>
      </c>
      <c r="X11" s="146"/>
      <c r="Y11" s="146"/>
      <c r="Z11" s="23" t="s">
        <v>55</v>
      </c>
      <c r="AA11" s="145" t="s">
        <v>56</v>
      </c>
      <c r="AB11" s="146"/>
      <c r="AC11" s="147"/>
      <c r="AD11" s="22" t="s">
        <v>55</v>
      </c>
      <c r="AE11" s="24" t="s">
        <v>57</v>
      </c>
    </row>
    <row r="12" spans="1:31" s="1" customFormat="1" ht="45" customHeight="1" x14ac:dyDescent="0.25">
      <c r="A12" s="155"/>
      <c r="B12" s="25" t="s">
        <v>58</v>
      </c>
      <c r="C12" s="26" t="s">
        <v>58</v>
      </c>
      <c r="D12" s="34" t="s">
        <v>37</v>
      </c>
      <c r="E12" s="33" t="s">
        <v>38</v>
      </c>
      <c r="F12" s="25" t="s">
        <v>58</v>
      </c>
      <c r="G12" s="26" t="s">
        <v>58</v>
      </c>
      <c r="H12" s="34" t="s">
        <v>37</v>
      </c>
      <c r="I12" s="33" t="s">
        <v>38</v>
      </c>
      <c r="J12" s="39" t="s">
        <v>58</v>
      </c>
      <c r="K12" s="26" t="s">
        <v>58</v>
      </c>
      <c r="L12" s="34" t="s">
        <v>37</v>
      </c>
      <c r="M12" s="33" t="s">
        <v>38</v>
      </c>
      <c r="N12" s="25" t="s">
        <v>58</v>
      </c>
      <c r="O12" s="26" t="s">
        <v>58</v>
      </c>
      <c r="P12" s="34" t="s">
        <v>37</v>
      </c>
      <c r="Q12" s="33" t="s">
        <v>38</v>
      </c>
      <c r="R12" s="39" t="s">
        <v>58</v>
      </c>
      <c r="S12" s="26" t="s">
        <v>58</v>
      </c>
      <c r="T12" s="34" t="s">
        <v>37</v>
      </c>
      <c r="U12" s="33" t="s">
        <v>38</v>
      </c>
      <c r="V12" s="25" t="s">
        <v>58</v>
      </c>
      <c r="W12" s="26" t="s">
        <v>58</v>
      </c>
      <c r="X12" s="34" t="s">
        <v>37</v>
      </c>
      <c r="Y12" s="86" t="s">
        <v>38</v>
      </c>
      <c r="Z12" s="25" t="s">
        <v>58</v>
      </c>
      <c r="AA12" s="26" t="s">
        <v>58</v>
      </c>
      <c r="AB12" s="34" t="s">
        <v>37</v>
      </c>
      <c r="AC12" s="33" t="s">
        <v>38</v>
      </c>
      <c r="AD12" s="39" t="s">
        <v>58</v>
      </c>
      <c r="AE12" s="38" t="s">
        <v>58</v>
      </c>
    </row>
    <row r="13" spans="1:31" ht="42.75" x14ac:dyDescent="0.25">
      <c r="A13" s="105" t="s">
        <v>203</v>
      </c>
      <c r="B13" s="104"/>
      <c r="C13" s="27"/>
      <c r="D13" s="27"/>
      <c r="E13" s="28"/>
      <c r="F13" s="69"/>
      <c r="G13" s="70"/>
      <c r="H13" s="69"/>
      <c r="I13" s="67"/>
      <c r="J13" s="69"/>
      <c r="K13" s="29"/>
      <c r="L13" s="27"/>
      <c r="M13" s="28"/>
      <c r="N13" s="69"/>
      <c r="O13" s="29"/>
      <c r="P13" s="27"/>
      <c r="Q13" s="28"/>
      <c r="R13" s="69"/>
      <c r="S13" s="29"/>
      <c r="T13" s="27"/>
      <c r="U13" s="28"/>
      <c r="V13" s="69"/>
      <c r="W13" s="29"/>
      <c r="X13" s="27"/>
      <c r="Y13" s="87"/>
      <c r="Z13" s="104"/>
      <c r="AA13" s="70"/>
      <c r="AB13" s="69"/>
      <c r="AC13" s="67"/>
      <c r="AD13" s="74"/>
      <c r="AE13" s="40"/>
    </row>
    <row r="14" spans="1:31" ht="42.75" x14ac:dyDescent="0.25">
      <c r="A14" s="105" t="s">
        <v>204</v>
      </c>
      <c r="B14" s="104"/>
      <c r="C14" s="27"/>
      <c r="D14" s="27"/>
      <c r="E14" s="28"/>
      <c r="F14" s="69"/>
      <c r="G14" s="70"/>
      <c r="H14" s="69"/>
      <c r="I14" s="67"/>
      <c r="J14" s="69"/>
      <c r="K14" s="29"/>
      <c r="L14" s="27"/>
      <c r="M14" s="28"/>
      <c r="N14" s="69"/>
      <c r="O14" s="29"/>
      <c r="P14" s="27"/>
      <c r="Q14" s="28"/>
      <c r="R14" s="69"/>
      <c r="S14" s="68"/>
      <c r="T14" s="66"/>
      <c r="U14" s="67"/>
      <c r="V14" s="69"/>
      <c r="W14" s="29"/>
      <c r="X14" s="27"/>
      <c r="Y14" s="87"/>
      <c r="Z14" s="104"/>
      <c r="AA14" s="70"/>
      <c r="AB14" s="69"/>
      <c r="AC14" s="67"/>
      <c r="AD14" s="74"/>
      <c r="AE14" s="40"/>
    </row>
    <row r="15" spans="1:31" ht="42.75" x14ac:dyDescent="0.25">
      <c r="A15" s="105" t="s">
        <v>205</v>
      </c>
      <c r="B15" s="104"/>
      <c r="C15" s="69"/>
      <c r="D15" s="69"/>
      <c r="E15" s="67"/>
      <c r="F15" s="69"/>
      <c r="G15" s="70"/>
      <c r="H15" s="69"/>
      <c r="I15" s="67"/>
      <c r="J15" s="69"/>
      <c r="K15" s="70"/>
      <c r="L15" s="69"/>
      <c r="M15" s="67"/>
      <c r="N15" s="69"/>
      <c r="O15" s="70"/>
      <c r="P15" s="69"/>
      <c r="Q15" s="67"/>
      <c r="R15" s="69"/>
      <c r="S15" s="70"/>
      <c r="T15" s="69"/>
      <c r="U15" s="67"/>
      <c r="V15" s="69"/>
      <c r="W15" s="70"/>
      <c r="X15" s="69"/>
      <c r="Y15" s="87"/>
      <c r="Z15" s="104"/>
      <c r="AA15" s="70"/>
      <c r="AB15" s="69"/>
      <c r="AC15" s="67"/>
      <c r="AD15" s="74"/>
      <c r="AE15" s="40"/>
    </row>
    <row r="16" spans="1:31" ht="42.75" x14ac:dyDescent="0.25">
      <c r="A16" s="105" t="s">
        <v>206</v>
      </c>
      <c r="B16" s="104"/>
      <c r="C16" s="69"/>
      <c r="D16" s="69"/>
      <c r="E16" s="67"/>
      <c r="F16" s="69"/>
      <c r="G16" s="70"/>
      <c r="H16" s="69"/>
      <c r="I16" s="67"/>
      <c r="J16" s="69"/>
      <c r="K16" s="70"/>
      <c r="L16" s="69"/>
      <c r="M16" s="67"/>
      <c r="N16" s="69"/>
      <c r="O16" s="70"/>
      <c r="P16" s="69"/>
      <c r="Q16" s="67"/>
      <c r="R16" s="69"/>
      <c r="S16" s="70"/>
      <c r="T16" s="69"/>
      <c r="U16" s="67"/>
      <c r="V16" s="69"/>
      <c r="W16" s="70"/>
      <c r="X16" s="69"/>
      <c r="Y16" s="87"/>
      <c r="Z16" s="104"/>
      <c r="AA16" s="70"/>
      <c r="AB16" s="69"/>
      <c r="AC16" s="67"/>
      <c r="AD16" s="74"/>
      <c r="AE16" s="40"/>
    </row>
    <row r="17" spans="1:31" ht="30.75" x14ac:dyDescent="0.25">
      <c r="A17" s="105" t="s">
        <v>209</v>
      </c>
      <c r="B17" s="104"/>
      <c r="C17" s="69"/>
      <c r="D17" s="69"/>
      <c r="E17" s="67"/>
      <c r="F17" s="69"/>
      <c r="G17" s="70"/>
      <c r="H17" s="69"/>
      <c r="I17" s="67"/>
      <c r="J17" s="69"/>
      <c r="K17" s="70"/>
      <c r="L17" s="69"/>
      <c r="M17" s="67"/>
      <c r="N17" s="69"/>
      <c r="O17" s="70"/>
      <c r="P17" s="69"/>
      <c r="Q17" s="67"/>
      <c r="R17" s="69"/>
      <c r="S17" s="70"/>
      <c r="T17" s="69"/>
      <c r="U17" s="67"/>
      <c r="V17" s="69"/>
      <c r="W17" s="70"/>
      <c r="X17" s="69"/>
      <c r="Y17" s="87"/>
      <c r="Z17" s="104"/>
      <c r="AA17" s="70"/>
      <c r="AB17" s="69"/>
      <c r="AC17" s="67"/>
      <c r="AD17" s="74"/>
      <c r="AE17" s="40"/>
    </row>
    <row r="18" spans="1:31" x14ac:dyDescent="0.25">
      <c r="A18" s="106" t="s">
        <v>208</v>
      </c>
      <c r="B18" s="104"/>
      <c r="C18" s="71"/>
      <c r="D18" s="71"/>
      <c r="E18" s="30"/>
      <c r="F18" s="69"/>
      <c r="G18" s="72"/>
      <c r="H18" s="71"/>
      <c r="I18" s="30"/>
      <c r="J18" s="69"/>
      <c r="K18" s="72"/>
      <c r="L18" s="71"/>
      <c r="M18" s="30"/>
      <c r="N18" s="69"/>
      <c r="O18" s="72"/>
      <c r="P18" s="71"/>
      <c r="Q18" s="30"/>
      <c r="R18" s="69"/>
      <c r="S18" s="72"/>
      <c r="T18" s="71"/>
      <c r="U18" s="30"/>
      <c r="V18" s="69"/>
      <c r="W18" s="72"/>
      <c r="X18" s="71"/>
      <c r="Y18" s="88"/>
      <c r="Z18" s="104"/>
      <c r="AA18" s="72"/>
      <c r="AB18" s="71"/>
      <c r="AC18" s="30"/>
      <c r="AD18" s="74"/>
      <c r="AE18" s="74"/>
    </row>
    <row r="19" spans="1:31" x14ac:dyDescent="0.25">
      <c r="A19" s="106" t="s">
        <v>193</v>
      </c>
      <c r="B19" s="104"/>
      <c r="C19" s="71"/>
      <c r="D19" s="71"/>
      <c r="E19" s="30"/>
      <c r="F19" s="69"/>
      <c r="G19" s="72"/>
      <c r="H19" s="71"/>
      <c r="I19" s="30"/>
      <c r="J19" s="69"/>
      <c r="K19" s="72"/>
      <c r="L19" s="71"/>
      <c r="M19" s="30"/>
      <c r="N19" s="69"/>
      <c r="O19" s="72"/>
      <c r="P19" s="71"/>
      <c r="Q19" s="30"/>
      <c r="R19" s="69"/>
      <c r="S19" s="72"/>
      <c r="T19" s="71"/>
      <c r="U19" s="30"/>
      <c r="V19" s="69"/>
      <c r="W19" s="72"/>
      <c r="X19" s="71"/>
      <c r="Y19" s="88"/>
      <c r="Z19" s="104"/>
      <c r="AA19" s="72"/>
      <c r="AB19" s="71"/>
      <c r="AC19" s="30"/>
      <c r="AD19" s="74"/>
      <c r="AE19" s="74"/>
    </row>
    <row r="20" spans="1:31" x14ac:dyDescent="0.25">
      <c r="A20" s="106" t="s">
        <v>210</v>
      </c>
      <c r="B20" s="104"/>
      <c r="C20" s="69"/>
      <c r="D20" s="69"/>
      <c r="E20" s="67"/>
      <c r="F20" s="69"/>
      <c r="G20" s="70"/>
      <c r="H20" s="69"/>
      <c r="I20" s="67"/>
      <c r="J20" s="69"/>
      <c r="K20" s="70"/>
      <c r="L20" s="69"/>
      <c r="M20" s="67"/>
      <c r="N20" s="69"/>
      <c r="O20" s="70"/>
      <c r="P20" s="69"/>
      <c r="Q20" s="67"/>
      <c r="R20" s="69"/>
      <c r="S20" s="70"/>
      <c r="T20" s="69"/>
      <c r="U20" s="67"/>
      <c r="V20" s="69"/>
      <c r="W20" s="70"/>
      <c r="X20" s="69"/>
      <c r="Y20" s="87"/>
      <c r="Z20" s="104"/>
      <c r="AA20" s="70"/>
      <c r="AB20" s="69"/>
      <c r="AC20" s="67"/>
      <c r="AD20" s="74"/>
      <c r="AE20" s="40"/>
    </row>
    <row r="21" spans="1:31" x14ac:dyDescent="0.25">
      <c r="A21" s="106" t="s">
        <v>199</v>
      </c>
      <c r="B21" s="104"/>
      <c r="C21" s="71"/>
      <c r="D21" s="71"/>
      <c r="E21" s="30"/>
      <c r="F21" s="69"/>
      <c r="G21" s="72"/>
      <c r="H21" s="71"/>
      <c r="I21" s="30"/>
      <c r="J21" s="69"/>
      <c r="K21" s="72"/>
      <c r="L21" s="71"/>
      <c r="M21" s="30"/>
      <c r="N21" s="69"/>
      <c r="O21" s="72"/>
      <c r="P21" s="71"/>
      <c r="Q21" s="30"/>
      <c r="R21" s="69"/>
      <c r="S21" s="72"/>
      <c r="T21" s="71"/>
      <c r="U21" s="30"/>
      <c r="V21" s="69"/>
      <c r="W21" s="72"/>
      <c r="X21" s="71"/>
      <c r="Y21" s="88"/>
      <c r="Z21" s="104"/>
      <c r="AA21" s="72"/>
      <c r="AB21" s="71"/>
      <c r="AC21" s="30"/>
      <c r="AD21" s="74"/>
      <c r="AE21" s="40"/>
    </row>
    <row r="22" spans="1:31" x14ac:dyDescent="0.25">
      <c r="A22" s="106" t="s">
        <v>200</v>
      </c>
      <c r="B22" s="104"/>
      <c r="C22" s="71"/>
      <c r="D22" s="71"/>
      <c r="E22" s="30"/>
      <c r="F22" s="69"/>
      <c r="G22" s="72"/>
      <c r="H22" s="71"/>
      <c r="I22" s="30"/>
      <c r="J22" s="69"/>
      <c r="K22" s="72"/>
      <c r="L22" s="71"/>
      <c r="M22" s="30"/>
      <c r="N22" s="69"/>
      <c r="O22" s="72"/>
      <c r="P22" s="71"/>
      <c r="Q22" s="30"/>
      <c r="R22" s="69"/>
      <c r="S22" s="72"/>
      <c r="T22" s="71"/>
      <c r="U22" s="30"/>
      <c r="V22" s="69"/>
      <c r="W22" s="72"/>
      <c r="X22" s="71"/>
      <c r="Y22" s="88"/>
      <c r="Z22" s="104"/>
      <c r="AA22" s="72"/>
      <c r="AB22" s="71"/>
      <c r="AC22" s="30"/>
      <c r="AD22" s="74"/>
      <c r="AE22" s="40"/>
    </row>
    <row r="23" spans="1:31" x14ac:dyDescent="0.25">
      <c r="A23" s="106" t="s">
        <v>201</v>
      </c>
      <c r="B23" s="104"/>
      <c r="C23" s="71"/>
      <c r="D23" s="71"/>
      <c r="E23" s="30"/>
      <c r="F23" s="69"/>
      <c r="G23" s="72"/>
      <c r="H23" s="71"/>
      <c r="I23" s="30"/>
      <c r="J23" s="69"/>
      <c r="K23" s="72"/>
      <c r="L23" s="71"/>
      <c r="M23" s="30"/>
      <c r="N23" s="69"/>
      <c r="O23" s="72"/>
      <c r="P23" s="71"/>
      <c r="Q23" s="30"/>
      <c r="R23" s="69"/>
      <c r="S23" s="72"/>
      <c r="T23" s="71"/>
      <c r="U23" s="30"/>
      <c r="V23" s="69"/>
      <c r="W23" s="72"/>
      <c r="X23" s="71"/>
      <c r="Y23" s="88"/>
      <c r="Z23" s="104"/>
      <c r="AA23" s="72"/>
      <c r="AB23" s="71"/>
      <c r="AC23" s="30"/>
      <c r="AD23" s="74"/>
      <c r="AE23" s="40"/>
    </row>
    <row r="24" spans="1:31" x14ac:dyDescent="0.25">
      <c r="A24" s="106" t="s">
        <v>119</v>
      </c>
      <c r="B24" s="104"/>
      <c r="C24" s="71"/>
      <c r="D24" s="71"/>
      <c r="E24" s="30"/>
      <c r="F24" s="69"/>
      <c r="G24" s="72"/>
      <c r="H24" s="71"/>
      <c r="I24" s="30"/>
      <c r="J24" s="69"/>
      <c r="K24" s="72"/>
      <c r="L24" s="71"/>
      <c r="M24" s="30"/>
      <c r="N24" s="69"/>
      <c r="O24" s="72"/>
      <c r="P24" s="71"/>
      <c r="Q24" s="30"/>
      <c r="R24" s="69"/>
      <c r="S24" s="72"/>
      <c r="T24" s="71"/>
      <c r="U24" s="30"/>
      <c r="V24" s="69"/>
      <c r="W24" s="72"/>
      <c r="X24" s="71"/>
      <c r="Y24" s="30"/>
      <c r="Z24" s="104"/>
      <c r="AA24" s="72"/>
      <c r="AB24" s="71"/>
      <c r="AC24" s="30"/>
      <c r="AD24" s="74"/>
      <c r="AE24" s="74"/>
    </row>
    <row r="25" spans="1:31" ht="15.75" thickBot="1" x14ac:dyDescent="0.3">
      <c r="A25" s="107" t="s">
        <v>202</v>
      </c>
      <c r="B25" s="104"/>
      <c r="C25" s="71"/>
      <c r="D25" s="71"/>
      <c r="E25" s="30"/>
      <c r="F25" s="69"/>
      <c r="G25" s="77"/>
      <c r="H25" s="73"/>
      <c r="I25" s="78"/>
      <c r="J25" s="69"/>
      <c r="K25" s="72"/>
      <c r="L25" s="71"/>
      <c r="M25" s="30"/>
      <c r="N25" s="69"/>
      <c r="O25" s="72"/>
      <c r="P25" s="71"/>
      <c r="Q25" s="30"/>
      <c r="R25" s="103"/>
      <c r="S25" s="77"/>
      <c r="T25" s="73"/>
      <c r="U25" s="78"/>
      <c r="V25" s="103"/>
      <c r="W25" s="77"/>
      <c r="X25" s="73"/>
      <c r="Y25" s="89"/>
      <c r="Z25" s="103"/>
      <c r="AA25" s="77"/>
      <c r="AB25" s="73"/>
      <c r="AC25" s="78"/>
      <c r="AD25" s="75"/>
      <c r="AE25" s="41"/>
    </row>
    <row r="26" spans="1:31" ht="16.5" x14ac:dyDescent="0.25">
      <c r="A26" s="36" t="s">
        <v>65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ht="18" customHeight="1" x14ac:dyDescent="0.25">
      <c r="A27" s="144" t="s">
        <v>117</v>
      </c>
      <c r="B27" s="144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</row>
    <row r="28" spans="1:31" x14ac:dyDescent="0.25">
      <c r="A28" s="143" t="s">
        <v>139</v>
      </c>
      <c r="B28" s="143"/>
      <c r="C28" s="143"/>
      <c r="D28" s="143"/>
      <c r="E28" s="143"/>
      <c r="F28" s="143"/>
      <c r="G28" s="143"/>
      <c r="H28" s="143"/>
      <c r="I28" s="143"/>
    </row>
    <row r="30" spans="1:31" x14ac:dyDescent="0.25">
      <c r="B30">
        <f>MATCH("Continuum Jeunesse",[8]Liste_1!$B:$B,0)</f>
        <v>29</v>
      </c>
      <c r="C30">
        <f>MATCH("Continuum SAPA (à valider)",[8]Liste_1!$B:$B,0)</f>
        <v>49</v>
      </c>
      <c r="D30">
        <f>MATCH("5910",[15]Liste_1!$A:$A,0)-1</f>
        <v>5</v>
      </c>
      <c r="F30">
        <f>MATCH("Continuum Jeunesse",[9]Liste_1!$B:$B,0)</f>
        <v>21</v>
      </c>
      <c r="G30" t="e">
        <f>MATCH("Continuum SAPA (à valider)",[9]Liste_1!$B:$B,0)</f>
        <v>#N/A</v>
      </c>
      <c r="H30">
        <f>MATCH("5910",[16]Liste_1!$A:$A,0)-1</f>
        <v>5</v>
      </c>
      <c r="J30">
        <f>MATCH("Continuum Jeunesse",[10]Liste_1!$B:$B,0)</f>
        <v>31</v>
      </c>
      <c r="K30">
        <f>MATCH("Continuum SAPA (à valider)",[10]Liste_1!$B:$B,0)</f>
        <v>56</v>
      </c>
      <c r="L30">
        <f>MATCH("5910",[17]Liste_1!$A:$A,0)-1</f>
        <v>5</v>
      </c>
      <c r="N30">
        <f>MATCH("Continuum Jeunesse",[11]Liste_1!$B:$B,0)</f>
        <v>38</v>
      </c>
      <c r="O30">
        <f>MATCH("Continuum SAPA (à valider)",[11]Liste_1!$B:$B,0)</f>
        <v>71</v>
      </c>
      <c r="P30">
        <f>MATCH("5910",[18]Liste_1!$A:$A,0)-1</f>
        <v>5</v>
      </c>
      <c r="R30">
        <f>MATCH("Continuum Jeunesse",[12]Liste_1!$B:$B,0)</f>
        <v>28</v>
      </c>
      <c r="S30">
        <f>MATCH("Continuum SAPA (à valider)",[12]Liste_1!$B:$B,0)</f>
        <v>51</v>
      </c>
      <c r="T30">
        <f>MATCH("5910",[19]Liste_1!$A:$A,0)-1</f>
        <v>4</v>
      </c>
      <c r="V30">
        <f>MATCH("Continuum Jeunesse",[13]Liste_1!$B:$B,0)</f>
        <v>46</v>
      </c>
      <c r="W30">
        <f>MATCH("Continuum SAPA (à valider)",[13]Liste_1!$B:$B,0)</f>
        <v>78</v>
      </c>
      <c r="X30">
        <f>MATCH("5910",[20]Liste_1!$A:$A,0)-1</f>
        <v>5</v>
      </c>
      <c r="Z30">
        <f>MATCH("Continuum Jeunesse",[14]Liste_1!$B:$B,0)</f>
        <v>36</v>
      </c>
      <c r="AA30">
        <f>MATCH("Continuum SAPA (à valider)",[14]Liste_1!$B:$B,0)</f>
        <v>67</v>
      </c>
      <c r="AB30">
        <f>MATCH("5910",[21]Liste_1!$A:$A,0)-1</f>
        <v>5</v>
      </c>
    </row>
  </sheetData>
  <mergeCells count="20">
    <mergeCell ref="Z10:AC10"/>
    <mergeCell ref="AA11:AC11"/>
    <mergeCell ref="AD10:AE10"/>
    <mergeCell ref="A8:Q8"/>
    <mergeCell ref="W11:Y11"/>
    <mergeCell ref="V10:Y10"/>
    <mergeCell ref="K2:Q4"/>
    <mergeCell ref="A10:A12"/>
    <mergeCell ref="B10:E10"/>
    <mergeCell ref="C11:E11"/>
    <mergeCell ref="G11:I11"/>
    <mergeCell ref="F10:I10"/>
    <mergeCell ref="J10:M10"/>
    <mergeCell ref="K11:M11"/>
    <mergeCell ref="A28:I28"/>
    <mergeCell ref="A27:Q27"/>
    <mergeCell ref="O11:Q11"/>
    <mergeCell ref="N10:Q10"/>
    <mergeCell ref="R10:U10"/>
    <mergeCell ref="S11:U11"/>
  </mergeCells>
  <printOptions horizontalCentered="1"/>
  <pageMargins left="0" right="0" top="0.15748031496062992" bottom="0.74803149606299213" header="0.11811023622047245" footer="0.19685039370078741"/>
  <pageSetup paperSize="5" orientation="landscape" r:id="rId1"/>
  <headerFooter>
    <oddFooter>&amp;L&amp;"-,Italique"&amp;10Bureau d'évaluation de la performance&amp;"-,Normal"&amp;11
&amp;8&amp;Z&amp;F&amp;RPage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2:I62"/>
  <sheetViews>
    <sheetView topLeftCell="A42" zoomScale="110" zoomScaleNormal="110" workbookViewId="0">
      <selection activeCell="D63" sqref="D63"/>
    </sheetView>
  </sheetViews>
  <sheetFormatPr baseColWidth="10" defaultRowHeight="15" x14ac:dyDescent="0.25"/>
  <cols>
    <col min="1" max="1" width="8.7109375" customWidth="1"/>
    <col min="2" max="2" width="30.7109375" customWidth="1"/>
    <col min="3" max="9" width="12.7109375" customWidth="1"/>
  </cols>
  <sheetData>
    <row r="2" spans="1:9" ht="15" customHeight="1" x14ac:dyDescent="0.25">
      <c r="F2" s="151" t="s">
        <v>49</v>
      </c>
      <c r="G2" s="151"/>
      <c r="H2" s="151"/>
      <c r="I2" s="151"/>
    </row>
    <row r="3" spans="1:9" ht="15" customHeight="1" x14ac:dyDescent="0.25">
      <c r="F3" s="151"/>
      <c r="G3" s="151"/>
      <c r="H3" s="151"/>
      <c r="I3" s="151"/>
    </row>
    <row r="4" spans="1:9" ht="15" customHeight="1" x14ac:dyDescent="0.25">
      <c r="F4" s="151"/>
      <c r="G4" s="151"/>
      <c r="H4" s="151"/>
      <c r="I4" s="151"/>
    </row>
    <row r="5" spans="1:9" ht="15" customHeight="1" x14ac:dyDescent="0.25">
      <c r="F5" s="151"/>
      <c r="G5" s="151"/>
      <c r="H5" s="151"/>
      <c r="I5" s="151"/>
    </row>
    <row r="8" spans="1:9" ht="15.75" x14ac:dyDescent="0.25">
      <c r="A8" s="137" t="str">
        <f>CONCATENATE("PORTRAIT DES USAGERS PRIS EN CHARGE PAR UN INTERVENANT - ANNÉE 2024-2025, PÉRIODES 1 À ",Paramètre!B2," (CUMULATIF)")</f>
        <v>PORTRAIT DES USAGERS PRIS EN CHARGE PAR UN INTERVENANT - ANNÉE 2024-2025, PÉRIODES 1 À 1 (CUMULATIF)</v>
      </c>
      <c r="B8" s="137"/>
      <c r="C8" s="137"/>
      <c r="D8" s="137"/>
      <c r="E8" s="137"/>
      <c r="F8" s="137"/>
      <c r="G8" s="137"/>
      <c r="H8" s="137"/>
      <c r="I8" s="137"/>
    </row>
    <row r="9" spans="1:9" ht="15.75" thickBot="1" x14ac:dyDescent="0.3"/>
    <row r="10" spans="1:9" x14ac:dyDescent="0.25">
      <c r="A10" s="157" t="s">
        <v>22</v>
      </c>
      <c r="B10" s="158"/>
      <c r="C10" s="60" t="s">
        <v>23</v>
      </c>
      <c r="D10" s="60" t="s">
        <v>24</v>
      </c>
      <c r="E10" s="60" t="s">
        <v>25</v>
      </c>
      <c r="F10" s="60" t="s">
        <v>26</v>
      </c>
      <c r="G10" s="60" t="s">
        <v>27</v>
      </c>
      <c r="H10" s="60" t="s">
        <v>28</v>
      </c>
      <c r="I10" s="59" t="s">
        <v>29</v>
      </c>
    </row>
    <row r="11" spans="1:9" s="1" customFormat="1" ht="15" customHeight="1" thickBot="1" x14ac:dyDescent="0.3">
      <c r="A11" s="159"/>
      <c r="B11" s="160"/>
      <c r="C11" s="63" t="s">
        <v>66</v>
      </c>
      <c r="D11" s="63" t="s">
        <v>66</v>
      </c>
      <c r="E11" s="63" t="s">
        <v>66</v>
      </c>
      <c r="F11" s="63" t="s">
        <v>66</v>
      </c>
      <c r="G11" s="63" t="s">
        <v>66</v>
      </c>
      <c r="H11" s="63" t="s">
        <v>66</v>
      </c>
      <c r="I11" s="64" t="s">
        <v>66</v>
      </c>
    </row>
    <row r="12" spans="1:9" x14ac:dyDescent="0.25">
      <c r="A12" s="61"/>
      <c r="B12" s="62" t="s">
        <v>71</v>
      </c>
      <c r="C12" s="58"/>
      <c r="D12" s="58"/>
      <c r="E12" s="58"/>
      <c r="F12" s="58"/>
      <c r="G12" s="58"/>
      <c r="H12" s="58"/>
      <c r="I12" s="57"/>
    </row>
    <row r="13" spans="1:9" x14ac:dyDescent="0.25">
      <c r="A13" s="83"/>
      <c r="B13" s="84" t="s">
        <v>82</v>
      </c>
      <c r="C13" s="58"/>
      <c r="D13" s="58"/>
      <c r="E13" s="58"/>
      <c r="F13" s="58"/>
      <c r="G13" s="58"/>
      <c r="H13" s="58"/>
      <c r="I13" s="58"/>
    </row>
    <row r="14" spans="1:9" x14ac:dyDescent="0.25">
      <c r="A14" s="83"/>
      <c r="B14" s="84" t="s">
        <v>83</v>
      </c>
      <c r="C14" s="58"/>
      <c r="D14" s="58"/>
      <c r="E14" s="58"/>
      <c r="F14" s="58"/>
      <c r="G14" s="58"/>
      <c r="H14" s="58"/>
      <c r="I14" s="58"/>
    </row>
    <row r="15" spans="1:9" x14ac:dyDescent="0.25">
      <c r="A15" s="83"/>
      <c r="B15" s="84" t="s">
        <v>138</v>
      </c>
      <c r="C15" s="58"/>
      <c r="D15" s="58"/>
      <c r="E15" s="58"/>
      <c r="F15" s="58"/>
      <c r="G15" s="58"/>
      <c r="H15" s="58"/>
      <c r="I15" s="58"/>
    </row>
    <row r="16" spans="1:9" x14ac:dyDescent="0.25">
      <c r="A16" s="83"/>
      <c r="B16" s="84" t="s">
        <v>182</v>
      </c>
      <c r="C16" s="58"/>
      <c r="D16" s="58"/>
      <c r="E16" s="58"/>
      <c r="F16" s="58"/>
      <c r="G16" s="58"/>
      <c r="H16" s="58"/>
      <c r="I16" s="58"/>
    </row>
    <row r="17" spans="1:9" x14ac:dyDescent="0.25">
      <c r="A17" s="83"/>
      <c r="B17" s="84" t="s">
        <v>4</v>
      </c>
      <c r="C17" s="58"/>
      <c r="D17" s="58"/>
      <c r="E17" s="58"/>
      <c r="F17" s="58"/>
      <c r="G17" s="58"/>
      <c r="H17" s="58"/>
      <c r="I17" s="57"/>
    </row>
    <row r="18" spans="1:9" x14ac:dyDescent="0.25">
      <c r="A18" s="83"/>
      <c r="B18" s="84" t="s">
        <v>121</v>
      </c>
      <c r="C18" s="58"/>
      <c r="D18" s="58"/>
      <c r="E18" s="58"/>
      <c r="F18" s="58"/>
      <c r="G18" s="58"/>
      <c r="H18" s="58"/>
      <c r="I18" s="57"/>
    </row>
    <row r="19" spans="1:9" x14ac:dyDescent="0.25">
      <c r="A19" s="83"/>
      <c r="B19" s="84" t="s">
        <v>126</v>
      </c>
      <c r="C19" s="58"/>
      <c r="D19" s="58"/>
      <c r="E19" s="58"/>
      <c r="F19" s="58"/>
      <c r="G19" s="58"/>
      <c r="H19" s="58"/>
      <c r="I19" s="57"/>
    </row>
    <row r="20" spans="1:9" x14ac:dyDescent="0.25">
      <c r="A20" s="83"/>
      <c r="B20" s="84" t="s">
        <v>84</v>
      </c>
      <c r="C20" s="58"/>
      <c r="D20" s="58"/>
      <c r="E20" s="58"/>
      <c r="F20" s="58"/>
      <c r="G20" s="58"/>
      <c r="H20" s="58"/>
      <c r="I20" s="57"/>
    </row>
    <row r="21" spans="1:9" x14ac:dyDescent="0.25">
      <c r="A21" s="83"/>
      <c r="B21" s="84" t="s">
        <v>122</v>
      </c>
      <c r="C21" s="58"/>
      <c r="D21" s="58"/>
      <c r="E21" s="58"/>
      <c r="F21" s="58"/>
      <c r="G21" s="58"/>
      <c r="H21" s="58"/>
      <c r="I21" s="57"/>
    </row>
    <row r="22" spans="1:9" x14ac:dyDescent="0.25">
      <c r="A22" s="83"/>
      <c r="B22" s="84" t="s">
        <v>124</v>
      </c>
      <c r="C22" s="58"/>
      <c r="D22" s="58"/>
      <c r="E22" s="58"/>
      <c r="F22" s="58"/>
      <c r="G22" s="58"/>
      <c r="H22" s="58"/>
      <c r="I22" s="57"/>
    </row>
    <row r="23" spans="1:9" x14ac:dyDescent="0.25">
      <c r="A23" s="83"/>
      <c r="B23" s="84" t="s">
        <v>125</v>
      </c>
      <c r="C23" s="58"/>
      <c r="D23" s="58"/>
      <c r="E23" s="58"/>
      <c r="F23" s="58"/>
      <c r="G23" s="58"/>
      <c r="H23" s="58"/>
      <c r="I23" s="57"/>
    </row>
    <row r="24" spans="1:9" x14ac:dyDescent="0.25">
      <c r="A24" s="83"/>
      <c r="B24" s="84" t="s">
        <v>135</v>
      </c>
      <c r="C24" s="58"/>
      <c r="D24" s="58"/>
      <c r="E24" s="58"/>
      <c r="F24" s="58"/>
      <c r="G24" s="58"/>
      <c r="H24" s="58"/>
      <c r="I24" s="57"/>
    </row>
    <row r="25" spans="1:9" x14ac:dyDescent="0.25">
      <c r="A25" s="83"/>
      <c r="B25" s="84" t="s">
        <v>30</v>
      </c>
      <c r="C25" s="58"/>
      <c r="D25" s="58"/>
      <c r="E25" s="58"/>
      <c r="F25" s="58"/>
      <c r="G25" s="58"/>
      <c r="H25" s="58"/>
      <c r="I25" s="57"/>
    </row>
    <row r="26" spans="1:9" x14ac:dyDescent="0.25">
      <c r="A26" s="83"/>
      <c r="B26" s="84" t="s">
        <v>35</v>
      </c>
      <c r="C26" s="58"/>
      <c r="D26" s="58"/>
      <c r="E26" s="58"/>
      <c r="F26" s="58"/>
      <c r="G26" s="58"/>
      <c r="H26" s="58"/>
      <c r="I26" s="57"/>
    </row>
    <row r="27" spans="1:9" x14ac:dyDescent="0.25">
      <c r="A27" s="83"/>
      <c r="B27" s="84" t="s">
        <v>5</v>
      </c>
      <c r="C27" s="58"/>
      <c r="D27" s="58"/>
      <c r="E27" s="58"/>
      <c r="F27" s="58"/>
      <c r="G27" s="58"/>
      <c r="H27" s="58"/>
      <c r="I27" s="57"/>
    </row>
    <row r="28" spans="1:9" x14ac:dyDescent="0.25">
      <c r="A28" s="83"/>
      <c r="B28" s="84" t="s">
        <v>6</v>
      </c>
      <c r="C28" s="58"/>
      <c r="D28" s="58"/>
      <c r="E28" s="58"/>
      <c r="F28" s="58"/>
      <c r="G28" s="58"/>
      <c r="H28" s="58"/>
      <c r="I28" s="57"/>
    </row>
    <row r="29" spans="1:9" x14ac:dyDescent="0.25">
      <c r="A29" s="83"/>
      <c r="B29" s="84" t="s">
        <v>7</v>
      </c>
      <c r="C29" s="58"/>
      <c r="D29" s="58"/>
      <c r="E29" s="58"/>
      <c r="F29" s="58"/>
      <c r="G29" s="58"/>
      <c r="H29" s="58"/>
      <c r="I29" s="57"/>
    </row>
    <row r="30" spans="1:9" x14ac:dyDescent="0.25">
      <c r="A30" s="83"/>
      <c r="B30" s="84" t="s">
        <v>8</v>
      </c>
      <c r="C30" s="58"/>
      <c r="D30" s="58"/>
      <c r="E30" s="58"/>
      <c r="F30" s="58"/>
      <c r="G30" s="58"/>
      <c r="H30" s="58"/>
      <c r="I30" s="57"/>
    </row>
    <row r="31" spans="1:9" x14ac:dyDescent="0.25">
      <c r="A31" s="83"/>
      <c r="B31" s="84" t="s">
        <v>11</v>
      </c>
      <c r="C31" s="58"/>
      <c r="D31" s="58"/>
      <c r="E31" s="58"/>
      <c r="F31" s="58"/>
      <c r="G31" s="58"/>
      <c r="H31" s="58"/>
      <c r="I31" s="57"/>
    </row>
    <row r="32" spans="1:9" x14ac:dyDescent="0.25">
      <c r="A32" s="83"/>
      <c r="B32" s="84" t="s">
        <v>12</v>
      </c>
      <c r="C32" s="58"/>
      <c r="D32" s="58"/>
      <c r="E32" s="58"/>
      <c r="F32" s="58"/>
      <c r="G32" s="58"/>
      <c r="H32" s="58"/>
      <c r="I32" s="57"/>
    </row>
    <row r="33" spans="1:9" x14ac:dyDescent="0.25">
      <c r="A33" s="83"/>
      <c r="B33" s="84" t="s">
        <v>31</v>
      </c>
      <c r="C33" s="58"/>
      <c r="D33" s="58"/>
      <c r="E33" s="58"/>
      <c r="F33" s="58"/>
      <c r="G33" s="58"/>
      <c r="H33" s="58"/>
      <c r="I33" s="57"/>
    </row>
    <row r="34" spans="1:9" x14ac:dyDescent="0.25">
      <c r="A34" s="83"/>
      <c r="B34" s="84" t="s">
        <v>9</v>
      </c>
      <c r="C34" s="58"/>
      <c r="D34" s="58"/>
      <c r="E34" s="58"/>
      <c r="F34" s="58"/>
      <c r="G34" s="58"/>
      <c r="H34" s="58"/>
      <c r="I34" s="57"/>
    </row>
    <row r="35" spans="1:9" x14ac:dyDescent="0.25">
      <c r="A35" s="83"/>
      <c r="B35" s="84" t="s">
        <v>13</v>
      </c>
      <c r="C35" s="58"/>
      <c r="D35" s="58"/>
      <c r="E35" s="58"/>
      <c r="F35" s="58"/>
      <c r="G35" s="58"/>
      <c r="H35" s="58"/>
      <c r="I35" s="57"/>
    </row>
    <row r="36" spans="1:9" x14ac:dyDescent="0.25">
      <c r="A36" s="83"/>
      <c r="B36" s="84" t="s">
        <v>14</v>
      </c>
      <c r="C36" s="58"/>
      <c r="D36" s="58"/>
      <c r="E36" s="58"/>
      <c r="F36" s="58"/>
      <c r="G36" s="58"/>
      <c r="H36" s="58"/>
      <c r="I36" s="57"/>
    </row>
    <row r="37" spans="1:9" x14ac:dyDescent="0.25">
      <c r="A37" s="83"/>
      <c r="B37" s="84" t="s">
        <v>10</v>
      </c>
      <c r="C37" s="58"/>
      <c r="D37" s="58"/>
      <c r="E37" s="58"/>
      <c r="F37" s="58"/>
      <c r="G37" s="58"/>
      <c r="H37" s="58"/>
      <c r="I37" s="57"/>
    </row>
    <row r="38" spans="1:9" x14ac:dyDescent="0.25">
      <c r="A38" s="83"/>
      <c r="B38" s="84" t="s">
        <v>72</v>
      </c>
      <c r="C38" s="58"/>
      <c r="D38" s="58"/>
      <c r="E38" s="58"/>
      <c r="F38" s="58"/>
      <c r="G38" s="58"/>
      <c r="H38" s="58"/>
      <c r="I38" s="57"/>
    </row>
    <row r="39" spans="1:9" x14ac:dyDescent="0.25">
      <c r="A39" s="83"/>
      <c r="B39" s="84" t="s">
        <v>73</v>
      </c>
      <c r="C39" s="58"/>
      <c r="D39" s="58"/>
      <c r="E39" s="58"/>
      <c r="F39" s="58"/>
      <c r="G39" s="58"/>
      <c r="H39" s="58"/>
      <c r="I39" s="57"/>
    </row>
    <row r="40" spans="1:9" x14ac:dyDescent="0.25">
      <c r="A40" s="83"/>
      <c r="B40" s="84" t="s">
        <v>74</v>
      </c>
      <c r="C40" s="58"/>
      <c r="D40" s="58"/>
      <c r="E40" s="58"/>
      <c r="F40" s="58"/>
      <c r="G40" s="58"/>
      <c r="H40" s="58"/>
      <c r="I40" s="57"/>
    </row>
    <row r="41" spans="1:9" x14ac:dyDescent="0.25">
      <c r="A41" s="83"/>
      <c r="B41" s="84" t="s">
        <v>116</v>
      </c>
      <c r="C41" s="58"/>
      <c r="D41" s="58"/>
      <c r="E41" s="58"/>
      <c r="F41" s="58"/>
      <c r="G41" s="58"/>
      <c r="H41" s="58"/>
      <c r="I41" s="57"/>
    </row>
    <row r="42" spans="1:9" x14ac:dyDescent="0.25">
      <c r="A42" s="83"/>
      <c r="B42" s="84" t="s">
        <v>87</v>
      </c>
      <c r="C42" s="58"/>
      <c r="D42" s="58"/>
      <c r="E42" s="58"/>
      <c r="F42" s="58"/>
      <c r="G42" s="58"/>
      <c r="H42" s="58"/>
      <c r="I42" s="57"/>
    </row>
    <row r="43" spans="1:9" x14ac:dyDescent="0.25">
      <c r="A43" s="83"/>
      <c r="B43" s="84" t="s">
        <v>131</v>
      </c>
      <c r="C43" s="58"/>
      <c r="D43" s="58"/>
      <c r="E43" s="58"/>
      <c r="F43" s="58"/>
      <c r="G43" s="58"/>
      <c r="H43" s="58"/>
      <c r="I43" s="57"/>
    </row>
    <row r="44" spans="1:9" x14ac:dyDescent="0.25">
      <c r="A44" s="83"/>
      <c r="B44" s="84" t="s">
        <v>137</v>
      </c>
      <c r="C44" s="58"/>
      <c r="D44" s="58"/>
      <c r="E44" s="58"/>
      <c r="F44" s="58"/>
      <c r="G44" s="58"/>
      <c r="H44" s="58"/>
      <c r="I44" s="57"/>
    </row>
    <row r="45" spans="1:9" x14ac:dyDescent="0.25">
      <c r="A45" s="83"/>
      <c r="B45" s="84" t="s">
        <v>187</v>
      </c>
      <c r="C45" s="58"/>
      <c r="D45" s="58"/>
      <c r="E45" s="58"/>
      <c r="F45" s="58"/>
      <c r="G45" s="58"/>
      <c r="H45" s="58"/>
      <c r="I45" s="57"/>
    </row>
    <row r="46" spans="1:9" x14ac:dyDescent="0.25">
      <c r="A46" s="83"/>
      <c r="B46" s="84" t="s">
        <v>188</v>
      </c>
      <c r="C46" s="58"/>
      <c r="D46" s="58"/>
      <c r="E46" s="58"/>
      <c r="F46" s="58"/>
      <c r="G46" s="58"/>
      <c r="H46" s="58"/>
      <c r="I46" s="57"/>
    </row>
    <row r="47" spans="1:9" x14ac:dyDescent="0.25">
      <c r="A47" s="83"/>
      <c r="B47" s="84" t="s">
        <v>185</v>
      </c>
      <c r="C47" s="58"/>
      <c r="D47" s="58"/>
      <c r="E47" s="58"/>
      <c r="F47" s="58"/>
      <c r="G47" s="58"/>
      <c r="H47" s="58"/>
      <c r="I47" s="57"/>
    </row>
    <row r="48" spans="1:9" x14ac:dyDescent="0.25">
      <c r="A48" s="83"/>
      <c r="B48" s="81" t="s">
        <v>183</v>
      </c>
      <c r="C48" s="58"/>
      <c r="D48" s="58"/>
      <c r="E48" s="58"/>
      <c r="F48" s="58"/>
      <c r="G48" s="58"/>
      <c r="H48" s="58"/>
      <c r="I48" s="57"/>
    </row>
    <row r="49" spans="1:9" x14ac:dyDescent="0.25">
      <c r="A49" s="83"/>
      <c r="B49" s="84" t="s">
        <v>15</v>
      </c>
      <c r="C49" s="58"/>
      <c r="D49" s="58"/>
      <c r="E49" s="58"/>
      <c r="F49" s="58"/>
      <c r="G49" s="58"/>
      <c r="H49" s="58"/>
      <c r="I49" s="57"/>
    </row>
    <row r="50" spans="1:9" x14ac:dyDescent="0.25">
      <c r="A50" s="83"/>
      <c r="B50" s="84" t="s">
        <v>36</v>
      </c>
      <c r="C50" s="58"/>
      <c r="D50" s="58"/>
      <c r="E50" s="58"/>
      <c r="F50" s="58"/>
      <c r="G50" s="58"/>
      <c r="H50" s="58"/>
      <c r="I50" s="57"/>
    </row>
    <row r="51" spans="1:9" x14ac:dyDescent="0.25">
      <c r="A51" s="83"/>
      <c r="B51" s="84" t="s">
        <v>16</v>
      </c>
      <c r="C51" s="58"/>
      <c r="D51" s="58"/>
      <c r="E51" s="58"/>
      <c r="F51" s="58"/>
      <c r="G51" s="58"/>
      <c r="H51" s="58"/>
      <c r="I51" s="57"/>
    </row>
    <row r="52" spans="1:9" x14ac:dyDescent="0.25">
      <c r="A52" s="83"/>
      <c r="B52" s="84" t="s">
        <v>17</v>
      </c>
      <c r="C52" s="58"/>
      <c r="D52" s="58"/>
      <c r="E52" s="58"/>
      <c r="F52" s="58"/>
      <c r="G52" s="58"/>
      <c r="H52" s="58"/>
      <c r="I52" s="57"/>
    </row>
    <row r="53" spans="1:9" x14ac:dyDescent="0.25">
      <c r="A53" s="83"/>
      <c r="B53" s="84" t="s">
        <v>67</v>
      </c>
      <c r="C53" s="58"/>
      <c r="D53" s="58"/>
      <c r="E53" s="58"/>
      <c r="F53" s="58"/>
      <c r="G53" s="58"/>
      <c r="H53" s="58"/>
      <c r="I53" s="57"/>
    </row>
    <row r="54" spans="1:9" x14ac:dyDescent="0.25">
      <c r="A54" s="83"/>
      <c r="B54" s="84" t="s">
        <v>76</v>
      </c>
      <c r="C54" s="58"/>
      <c r="D54" s="58"/>
      <c r="E54" s="58"/>
      <c r="F54" s="58"/>
      <c r="G54" s="58"/>
      <c r="H54" s="58"/>
      <c r="I54" s="57"/>
    </row>
    <row r="55" spans="1:9" x14ac:dyDescent="0.25">
      <c r="A55" s="83"/>
      <c r="B55" s="84" t="s">
        <v>190</v>
      </c>
      <c r="C55" s="58"/>
      <c r="D55" s="58"/>
      <c r="E55" s="58"/>
      <c r="F55" s="58"/>
      <c r="G55" s="58"/>
      <c r="H55" s="58"/>
      <c r="I55" s="57"/>
    </row>
    <row r="56" spans="1:9" x14ac:dyDescent="0.25">
      <c r="A56" s="90"/>
      <c r="B56" s="90"/>
    </row>
    <row r="57" spans="1:9" ht="15" customHeight="1" x14ac:dyDescent="0.25">
      <c r="B57" s="156" t="s">
        <v>136</v>
      </c>
      <c r="C57" s="156"/>
      <c r="D57" s="156"/>
      <c r="E57" s="156"/>
      <c r="F57" s="156"/>
      <c r="G57" s="156"/>
      <c r="H57" s="156"/>
      <c r="I57" s="156"/>
    </row>
    <row r="58" spans="1:9" x14ac:dyDescent="0.25">
      <c r="B58" s="156"/>
      <c r="C58" s="156"/>
      <c r="D58" s="156"/>
      <c r="E58" s="156"/>
      <c r="F58" s="156"/>
      <c r="G58" s="156"/>
      <c r="H58" s="156"/>
      <c r="I58" s="156"/>
    </row>
    <row r="59" spans="1:9" x14ac:dyDescent="0.25">
      <c r="B59" s="65"/>
      <c r="C59" s="65"/>
      <c r="D59" s="65"/>
      <c r="E59" s="65"/>
      <c r="F59" s="65"/>
      <c r="G59" s="65"/>
      <c r="H59" s="65"/>
      <c r="I59" s="65"/>
    </row>
    <row r="60" spans="1:9" x14ac:dyDescent="0.25">
      <c r="B60" s="161"/>
      <c r="C60" s="161"/>
      <c r="D60" s="161"/>
      <c r="E60" s="161"/>
      <c r="F60" s="161"/>
      <c r="G60" s="161"/>
      <c r="H60" s="161"/>
      <c r="I60" s="161"/>
    </row>
    <row r="61" spans="1:9" x14ac:dyDescent="0.25">
      <c r="B61" s="161"/>
      <c r="C61" s="161"/>
      <c r="D61" s="161"/>
      <c r="E61" s="161"/>
      <c r="F61" s="161"/>
      <c r="G61" s="161"/>
      <c r="H61" s="161"/>
      <c r="I61" s="161"/>
    </row>
    <row r="62" spans="1:9" x14ac:dyDescent="0.25">
      <c r="B62" s="65"/>
      <c r="C62" s="65"/>
      <c r="D62" s="65"/>
      <c r="E62" s="65"/>
      <c r="I62" s="65"/>
    </row>
  </sheetData>
  <sortState ref="A13:P52">
    <sortCondition ref="A13:A52"/>
  </sortState>
  <mergeCells count="5">
    <mergeCell ref="B57:I58"/>
    <mergeCell ref="A10:B11"/>
    <mergeCell ref="F2:I5"/>
    <mergeCell ref="B60:I61"/>
    <mergeCell ref="A8:I8"/>
  </mergeCells>
  <phoneticPr fontId="20" type="noConversion"/>
  <conditionalFormatting sqref="C17:I18 C25:I41 C45:I45 C47:I48">
    <cfRule type="cellIs" dxfId="59" priority="90" operator="greaterThanOrEqual">
      <formula>0.9</formula>
    </cfRule>
    <cfRule type="cellIs" dxfId="58" priority="91" operator="between">
      <formula>0.7</formula>
      <formula>0.9</formula>
    </cfRule>
    <cfRule type="cellIs" dxfId="57" priority="92" operator="between">
      <formula>-1</formula>
      <formula>0.7</formula>
    </cfRule>
  </conditionalFormatting>
  <conditionalFormatting sqref="C49:I52">
    <cfRule type="cellIs" dxfId="56" priority="76" operator="greaterThanOrEqual">
      <formula>0.9</formula>
    </cfRule>
    <cfRule type="cellIs" dxfId="55" priority="77" operator="between">
      <formula>0.7</formula>
      <formula>0.9</formula>
    </cfRule>
    <cfRule type="cellIs" dxfId="54" priority="78" operator="between">
      <formula>-1</formula>
      <formula>0.7</formula>
    </cfRule>
  </conditionalFormatting>
  <conditionalFormatting sqref="C12:I12">
    <cfRule type="cellIs" dxfId="53" priority="67" operator="greaterThanOrEqual">
      <formula>0.9</formula>
    </cfRule>
    <cfRule type="cellIs" dxfId="52" priority="68" operator="between">
      <formula>0.7</formula>
      <formula>0.9</formula>
    </cfRule>
    <cfRule type="cellIs" dxfId="51" priority="69" operator="between">
      <formula>-1</formula>
      <formula>0.7</formula>
    </cfRule>
  </conditionalFormatting>
  <conditionalFormatting sqref="C55:I55">
    <cfRule type="cellIs" dxfId="50" priority="58" operator="greaterThanOrEqual">
      <formula>0.9</formula>
    </cfRule>
    <cfRule type="cellIs" dxfId="49" priority="59" operator="between">
      <formula>0.7</formula>
      <formula>0.9</formula>
    </cfRule>
    <cfRule type="cellIs" dxfId="48" priority="60" operator="between">
      <formula>-1</formula>
      <formula>0.7</formula>
    </cfRule>
  </conditionalFormatting>
  <conditionalFormatting sqref="C21:I21">
    <cfRule type="cellIs" dxfId="47" priority="52" operator="greaterThanOrEqual">
      <formula>0.9</formula>
    </cfRule>
    <cfRule type="cellIs" dxfId="46" priority="53" operator="between">
      <formula>0.7</formula>
      <formula>0.9</formula>
    </cfRule>
    <cfRule type="cellIs" dxfId="45" priority="54" operator="between">
      <formula>-1</formula>
      <formula>0.7</formula>
    </cfRule>
  </conditionalFormatting>
  <conditionalFormatting sqref="C13:I13">
    <cfRule type="cellIs" dxfId="44" priority="49" operator="greaterThanOrEqual">
      <formula>0.9</formula>
    </cfRule>
    <cfRule type="cellIs" dxfId="43" priority="50" operator="between">
      <formula>0.7</formula>
      <formula>0.9</formula>
    </cfRule>
    <cfRule type="cellIs" dxfId="42" priority="51" operator="between">
      <formula>-1</formula>
      <formula>0.7</formula>
    </cfRule>
  </conditionalFormatting>
  <conditionalFormatting sqref="C14:I14">
    <cfRule type="cellIs" dxfId="41" priority="46" operator="greaterThanOrEqual">
      <formula>0.9</formula>
    </cfRule>
    <cfRule type="cellIs" dxfId="40" priority="47" operator="between">
      <formula>0.7</formula>
      <formula>0.9</formula>
    </cfRule>
    <cfRule type="cellIs" dxfId="39" priority="48" operator="between">
      <formula>-1</formula>
      <formula>0.7</formula>
    </cfRule>
  </conditionalFormatting>
  <conditionalFormatting sqref="C19:I19">
    <cfRule type="cellIs" dxfId="38" priority="43" operator="greaterThanOrEqual">
      <formula>0.9</formula>
    </cfRule>
    <cfRule type="cellIs" dxfId="37" priority="44" operator="between">
      <formula>0.7</formula>
      <formula>0.9</formula>
    </cfRule>
    <cfRule type="cellIs" dxfId="36" priority="45" operator="between">
      <formula>-1</formula>
      <formula>0.7</formula>
    </cfRule>
  </conditionalFormatting>
  <conditionalFormatting sqref="C20:I20">
    <cfRule type="cellIs" dxfId="35" priority="40" operator="greaterThanOrEqual">
      <formula>0.9</formula>
    </cfRule>
    <cfRule type="cellIs" dxfId="34" priority="41" operator="between">
      <formula>0.7</formula>
      <formula>0.9</formula>
    </cfRule>
    <cfRule type="cellIs" dxfId="33" priority="42" operator="between">
      <formula>-1</formula>
      <formula>0.7</formula>
    </cfRule>
  </conditionalFormatting>
  <conditionalFormatting sqref="C42:I42">
    <cfRule type="cellIs" dxfId="32" priority="37" operator="greaterThanOrEqual">
      <formula>0.9</formula>
    </cfRule>
    <cfRule type="cellIs" dxfId="31" priority="38" operator="between">
      <formula>0.7</formula>
      <formula>0.9</formula>
    </cfRule>
    <cfRule type="cellIs" dxfId="30" priority="39" operator="between">
      <formula>-1</formula>
      <formula>0.7</formula>
    </cfRule>
  </conditionalFormatting>
  <conditionalFormatting sqref="C22:I22">
    <cfRule type="cellIs" dxfId="29" priority="34" operator="greaterThanOrEqual">
      <formula>0.9</formula>
    </cfRule>
    <cfRule type="cellIs" dxfId="28" priority="35" operator="between">
      <formula>0.7</formula>
      <formula>0.9</formula>
    </cfRule>
    <cfRule type="cellIs" dxfId="27" priority="36" operator="between">
      <formula>-1</formula>
      <formula>0.7</formula>
    </cfRule>
  </conditionalFormatting>
  <conditionalFormatting sqref="C23:I23">
    <cfRule type="cellIs" dxfId="26" priority="31" operator="greaterThanOrEqual">
      <formula>0.9</formula>
    </cfRule>
    <cfRule type="cellIs" dxfId="25" priority="32" operator="between">
      <formula>0.7</formula>
      <formula>0.9</formula>
    </cfRule>
    <cfRule type="cellIs" dxfId="24" priority="33" operator="between">
      <formula>-1</formula>
      <formula>0.7</formula>
    </cfRule>
  </conditionalFormatting>
  <conditionalFormatting sqref="C43:I43">
    <cfRule type="cellIs" dxfId="23" priority="28" operator="greaterThanOrEqual">
      <formula>0.9</formula>
    </cfRule>
    <cfRule type="cellIs" dxfId="22" priority="29" operator="between">
      <formula>0.7</formula>
      <formula>0.9</formula>
    </cfRule>
    <cfRule type="cellIs" dxfId="21" priority="30" operator="between">
      <formula>-1</formula>
      <formula>0.7</formula>
    </cfRule>
  </conditionalFormatting>
  <conditionalFormatting sqref="C24:I24">
    <cfRule type="cellIs" dxfId="20" priority="25" operator="greaterThanOrEqual">
      <formula>0.9</formula>
    </cfRule>
    <cfRule type="cellIs" dxfId="19" priority="26" operator="between">
      <formula>0.7</formula>
      <formula>0.9</formula>
    </cfRule>
    <cfRule type="cellIs" dxfId="18" priority="27" operator="between">
      <formula>-1</formula>
      <formula>0.7</formula>
    </cfRule>
  </conditionalFormatting>
  <conditionalFormatting sqref="C44:I44">
    <cfRule type="cellIs" dxfId="17" priority="16" operator="greaterThanOrEqual">
      <formula>0.9</formula>
    </cfRule>
    <cfRule type="cellIs" dxfId="16" priority="17" operator="between">
      <formula>0.7</formula>
      <formula>0.9</formula>
    </cfRule>
    <cfRule type="cellIs" dxfId="15" priority="18" operator="between">
      <formula>-1</formula>
      <formula>0.7</formula>
    </cfRule>
  </conditionalFormatting>
  <conditionalFormatting sqref="C15:I15">
    <cfRule type="cellIs" dxfId="14" priority="13" operator="greaterThanOrEqual">
      <formula>0.9</formula>
    </cfRule>
    <cfRule type="cellIs" dxfId="13" priority="14" operator="between">
      <formula>0.7</formula>
      <formula>0.9</formula>
    </cfRule>
    <cfRule type="cellIs" dxfId="12" priority="15" operator="between">
      <formula>-1</formula>
      <formula>0.7</formula>
    </cfRule>
  </conditionalFormatting>
  <conditionalFormatting sqref="C53:I53">
    <cfRule type="cellIs" dxfId="11" priority="10" operator="greaterThanOrEqual">
      <formula>0.9</formula>
    </cfRule>
    <cfRule type="cellIs" dxfId="10" priority="11" operator="between">
      <formula>0.7</formula>
      <formula>0.9</formula>
    </cfRule>
    <cfRule type="cellIs" dxfId="9" priority="12" operator="between">
      <formula>-1</formula>
      <formula>0.7</formula>
    </cfRule>
  </conditionalFormatting>
  <conditionalFormatting sqref="C16:I16">
    <cfRule type="cellIs" dxfId="8" priority="7" operator="greaterThanOrEqual">
      <formula>0.9</formula>
    </cfRule>
    <cfRule type="cellIs" dxfId="7" priority="8" operator="between">
      <formula>0.7</formula>
      <formula>0.9</formula>
    </cfRule>
    <cfRule type="cellIs" dxfId="6" priority="9" operator="between">
      <formula>-1</formula>
      <formula>0.7</formula>
    </cfRule>
  </conditionalFormatting>
  <conditionalFormatting sqref="C46:I46">
    <cfRule type="cellIs" dxfId="5" priority="4" operator="greaterThanOrEqual">
      <formula>0.9</formula>
    </cfRule>
    <cfRule type="cellIs" dxfId="4" priority="5" operator="between">
      <formula>0.7</formula>
      <formula>0.9</formula>
    </cfRule>
    <cfRule type="cellIs" dxfId="3" priority="6" operator="between">
      <formula>-1</formula>
      <formula>0.7</formula>
    </cfRule>
  </conditionalFormatting>
  <conditionalFormatting sqref="C54:I54">
    <cfRule type="cellIs" dxfId="2" priority="1" operator="greaterThanOrEqual">
      <formula>0.9</formula>
    </cfRule>
    <cfRule type="cellIs" dxfId="1" priority="2" operator="between">
      <formula>0.7</formula>
      <formula>0.9</formula>
    </cfRule>
    <cfRule type="cellIs" dxfId="0" priority="3" operator="between">
      <formula>-1</formula>
      <formula>0.7</formula>
    </cfRule>
  </conditionalFormatting>
  <printOptions horizontalCentered="1"/>
  <pageMargins left="0.11811023622047245" right="0.11811023622047245" top="0.74803149606299213" bottom="0.74803149606299213" header="0.11811023622047245" footer="0.19685039370078741"/>
  <pageSetup paperSize="5" orientation="landscape" r:id="rId1"/>
  <headerFooter>
    <oddFooter>&amp;L&amp;"-,Italique"&amp;10Bureau d'évaluation de la performance&amp;"-,Normal"&amp;11
&amp;8&amp;Z&amp;F&amp;RPage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B2:J34"/>
  <sheetViews>
    <sheetView topLeftCell="A21" zoomScaleNormal="100" workbookViewId="0">
      <selection activeCell="C24" sqref="C24"/>
    </sheetView>
  </sheetViews>
  <sheetFormatPr baseColWidth="10" defaultRowHeight="15" x14ac:dyDescent="0.25"/>
  <cols>
    <col min="1" max="1" width="12.7109375" customWidth="1"/>
    <col min="2" max="2" width="52.7109375" customWidth="1"/>
    <col min="3" max="10" width="12.7109375" customWidth="1"/>
  </cols>
  <sheetData>
    <row r="2" spans="2:10" ht="18.75" x14ac:dyDescent="0.25">
      <c r="F2" s="136" t="s">
        <v>50</v>
      </c>
      <c r="G2" s="162"/>
      <c r="H2" s="162"/>
      <c r="I2" s="162"/>
      <c r="J2" s="12"/>
    </row>
    <row r="3" spans="2:10" ht="18.75" x14ac:dyDescent="0.25">
      <c r="F3" s="162"/>
      <c r="G3" s="162"/>
      <c r="H3" s="162"/>
      <c r="I3" s="162"/>
      <c r="J3" s="12"/>
    </row>
    <row r="4" spans="2:10" ht="18.75" x14ac:dyDescent="0.25">
      <c r="F4" s="162"/>
      <c r="G4" s="162"/>
      <c r="H4" s="162"/>
      <c r="I4" s="162"/>
      <c r="J4" s="12"/>
    </row>
    <row r="8" spans="2:10" ht="15.75" x14ac:dyDescent="0.25">
      <c r="B8" s="137" t="s">
        <v>88</v>
      </c>
      <c r="C8" s="137"/>
      <c r="D8" s="137"/>
      <c r="E8" s="137"/>
      <c r="F8" s="137"/>
      <c r="G8" s="137"/>
      <c r="H8" s="137"/>
      <c r="I8" s="137"/>
      <c r="J8" s="11"/>
    </row>
    <row r="9" spans="2:10" ht="15.75" x14ac:dyDescent="0.25">
      <c r="B9" s="137" t="str">
        <f>CONCATENATE("ANNÉE 2024-2025, PÉRIODES 1 À ",Paramètre!B2," (CUMULATIF)")</f>
        <v>ANNÉE 2024-2025, PÉRIODES 1 À 1 (CUMULATIF)</v>
      </c>
      <c r="C9" s="137"/>
      <c r="D9" s="137"/>
      <c r="E9" s="137"/>
      <c r="F9" s="137"/>
      <c r="G9" s="137"/>
      <c r="H9" s="137"/>
      <c r="I9" s="137"/>
      <c r="J9" s="11"/>
    </row>
    <row r="11" spans="2:10" ht="15.75" thickBot="1" x14ac:dyDescent="0.3"/>
    <row r="12" spans="2:10" x14ac:dyDescent="0.25">
      <c r="B12" s="3" t="s">
        <v>44</v>
      </c>
      <c r="C12" s="3" t="s">
        <v>23</v>
      </c>
      <c r="D12" s="3" t="s">
        <v>24</v>
      </c>
      <c r="E12" s="3" t="s">
        <v>25</v>
      </c>
      <c r="F12" s="3" t="s">
        <v>26</v>
      </c>
      <c r="G12" s="3" t="s">
        <v>27</v>
      </c>
      <c r="H12" s="3" t="s">
        <v>28</v>
      </c>
      <c r="I12" s="3" t="s">
        <v>29</v>
      </c>
      <c r="J12" s="3" t="s">
        <v>53</v>
      </c>
    </row>
    <row r="13" spans="2:10" ht="15" customHeight="1" x14ac:dyDescent="0.25">
      <c r="B13" s="4" t="s">
        <v>39</v>
      </c>
      <c r="C13" s="5"/>
      <c r="D13" s="5"/>
      <c r="E13" s="5"/>
      <c r="F13" s="5"/>
      <c r="G13" s="5"/>
      <c r="H13" s="5"/>
      <c r="I13" s="5"/>
      <c r="J13" s="13"/>
    </row>
    <row r="14" spans="2:10" x14ac:dyDescent="0.25">
      <c r="B14" s="4" t="s">
        <v>43</v>
      </c>
      <c r="C14" s="5"/>
      <c r="D14" s="5"/>
      <c r="E14" s="5"/>
      <c r="F14" s="5"/>
      <c r="G14" s="5"/>
      <c r="H14" s="5"/>
      <c r="I14" s="5"/>
      <c r="J14" s="13"/>
    </row>
    <row r="15" spans="2:10" x14ac:dyDescent="0.25">
      <c r="B15" s="4" t="s">
        <v>40</v>
      </c>
      <c r="C15" s="5"/>
      <c r="D15" s="5"/>
      <c r="E15" s="5"/>
      <c r="F15" s="5"/>
      <c r="G15" s="5"/>
      <c r="H15" s="5"/>
      <c r="I15" s="5"/>
      <c r="J15" s="13"/>
    </row>
    <row r="16" spans="2:10" x14ac:dyDescent="0.25">
      <c r="B16" s="91" t="s">
        <v>78</v>
      </c>
      <c r="C16" s="5"/>
      <c r="D16" s="5"/>
      <c r="E16" s="5"/>
      <c r="F16" s="5"/>
      <c r="G16" s="5"/>
      <c r="H16" s="5"/>
      <c r="I16" s="5"/>
      <c r="J16" s="13"/>
    </row>
    <row r="17" spans="2:10" x14ac:dyDescent="0.25">
      <c r="B17" s="4" t="s">
        <v>41</v>
      </c>
      <c r="C17" s="5"/>
      <c r="D17" s="5"/>
      <c r="E17" s="5"/>
      <c r="F17" s="5"/>
      <c r="G17" s="5"/>
      <c r="H17" s="5"/>
      <c r="I17" s="5"/>
      <c r="J17" s="13"/>
    </row>
    <row r="18" spans="2:10" x14ac:dyDescent="0.25">
      <c r="B18" s="4" t="s">
        <v>127</v>
      </c>
      <c r="C18" s="5"/>
      <c r="D18" s="5"/>
      <c r="E18" s="5"/>
      <c r="F18" s="5"/>
      <c r="G18" s="5"/>
      <c r="H18" s="5"/>
      <c r="I18" s="5"/>
      <c r="J18" s="13"/>
    </row>
    <row r="19" spans="2:10" x14ac:dyDescent="0.25">
      <c r="B19" s="4" t="s">
        <v>59</v>
      </c>
      <c r="C19" s="5"/>
      <c r="D19" s="5"/>
      <c r="E19" s="5"/>
      <c r="F19" s="5"/>
      <c r="G19" s="5"/>
      <c r="H19" s="5"/>
      <c r="I19" s="5"/>
      <c r="J19" s="13"/>
    </row>
    <row r="20" spans="2:10" x14ac:dyDescent="0.25">
      <c r="B20" s="4" t="s">
        <v>132</v>
      </c>
      <c r="C20" s="5"/>
      <c r="D20" s="5"/>
      <c r="E20" s="5"/>
      <c r="F20" s="5"/>
      <c r="G20" s="5"/>
      <c r="H20" s="5"/>
      <c r="I20" s="5"/>
      <c r="J20" s="13"/>
    </row>
    <row r="21" spans="2:10" x14ac:dyDescent="0.25">
      <c r="B21" s="4" t="s">
        <v>68</v>
      </c>
      <c r="C21" s="5"/>
      <c r="D21" s="5"/>
      <c r="E21" s="5"/>
      <c r="F21" s="5"/>
      <c r="G21" s="5"/>
      <c r="H21" s="5"/>
      <c r="I21" s="5"/>
      <c r="J21" s="13"/>
    </row>
    <row r="22" spans="2:10" x14ac:dyDescent="0.25">
      <c r="B22" s="4" t="s">
        <v>64</v>
      </c>
      <c r="C22" s="5"/>
      <c r="D22" s="5"/>
      <c r="E22" s="5"/>
      <c r="F22" s="5"/>
      <c r="G22" s="5"/>
      <c r="H22" s="5"/>
      <c r="I22" s="5"/>
      <c r="J22" s="13"/>
    </row>
    <row r="23" spans="2:10" x14ac:dyDescent="0.25">
      <c r="B23" s="4" t="s">
        <v>63</v>
      </c>
      <c r="C23" s="5"/>
      <c r="D23" s="5"/>
      <c r="E23" s="5"/>
      <c r="F23" s="5"/>
      <c r="G23" s="5"/>
      <c r="H23" s="5"/>
      <c r="I23" s="5"/>
      <c r="J23" s="13"/>
    </row>
    <row r="24" spans="2:10" x14ac:dyDescent="0.25">
      <c r="B24" s="4" t="s">
        <v>61</v>
      </c>
      <c r="C24" s="5"/>
      <c r="D24" s="5"/>
      <c r="E24" s="5"/>
      <c r="F24" s="5"/>
      <c r="G24" s="5"/>
      <c r="H24" s="5"/>
      <c r="I24" s="5"/>
      <c r="J24" s="13"/>
    </row>
    <row r="25" spans="2:10" x14ac:dyDescent="0.25">
      <c r="B25" s="4" t="s">
        <v>134</v>
      </c>
      <c r="C25" s="5"/>
      <c r="D25" s="5"/>
      <c r="E25" s="5"/>
      <c r="F25" s="5"/>
      <c r="G25" s="5"/>
      <c r="H25" s="5"/>
      <c r="I25" s="5"/>
      <c r="J25" s="13"/>
    </row>
    <row r="26" spans="2:10" x14ac:dyDescent="0.25">
      <c r="B26" s="4" t="s">
        <v>62</v>
      </c>
      <c r="C26" s="5"/>
      <c r="D26" s="5"/>
      <c r="E26" s="5"/>
      <c r="F26" s="5"/>
      <c r="G26" s="5"/>
      <c r="H26" s="5"/>
      <c r="I26" s="5"/>
      <c r="J26" s="13"/>
    </row>
    <row r="27" spans="2:10" x14ac:dyDescent="0.25">
      <c r="B27" s="4" t="s">
        <v>60</v>
      </c>
      <c r="C27" s="5"/>
      <c r="D27" s="5"/>
      <c r="E27" s="5"/>
      <c r="F27" s="5"/>
      <c r="G27" s="5"/>
      <c r="H27" s="5"/>
      <c r="I27" s="5"/>
      <c r="J27" s="13"/>
    </row>
    <row r="28" spans="2:10" ht="15.75" customHeight="1" x14ac:dyDescent="0.25">
      <c r="B28" s="91" t="s">
        <v>129</v>
      </c>
      <c r="C28" s="5"/>
      <c r="D28" s="5"/>
      <c r="E28" s="5"/>
      <c r="F28" s="5"/>
      <c r="G28" s="5"/>
      <c r="H28" s="5"/>
      <c r="I28" s="5"/>
      <c r="J28" s="13"/>
    </row>
    <row r="29" spans="2:10" ht="15.75" customHeight="1" x14ac:dyDescent="0.25">
      <c r="B29" s="91" t="s">
        <v>133</v>
      </c>
      <c r="C29" s="5"/>
      <c r="D29" s="5"/>
      <c r="E29" s="5"/>
      <c r="F29" s="5"/>
      <c r="G29" s="5"/>
      <c r="H29" s="5"/>
      <c r="I29" s="5"/>
      <c r="J29" s="13"/>
    </row>
    <row r="30" spans="2:10" ht="15.75" customHeight="1" x14ac:dyDescent="0.25">
      <c r="B30" s="91" t="s">
        <v>79</v>
      </c>
      <c r="C30" s="5"/>
      <c r="D30" s="5"/>
      <c r="E30" s="5"/>
      <c r="F30" s="5"/>
      <c r="G30" s="5"/>
      <c r="H30" s="5"/>
      <c r="I30" s="5"/>
      <c r="J30" s="13"/>
    </row>
    <row r="31" spans="2:10" ht="15.75" customHeight="1" x14ac:dyDescent="0.25">
      <c r="B31" s="91" t="s">
        <v>123</v>
      </c>
      <c r="C31" s="5"/>
      <c r="D31" s="5"/>
      <c r="E31" s="5"/>
      <c r="F31" s="5"/>
      <c r="G31" s="5"/>
      <c r="H31" s="5"/>
      <c r="I31" s="5"/>
      <c r="J31" s="13"/>
    </row>
    <row r="32" spans="2:10" x14ac:dyDescent="0.25">
      <c r="B32" s="4" t="s">
        <v>42</v>
      </c>
      <c r="C32" s="5"/>
      <c r="D32" s="5"/>
      <c r="E32" s="5"/>
      <c r="F32" s="5"/>
      <c r="G32" s="5"/>
      <c r="H32" s="5"/>
      <c r="I32" s="5"/>
      <c r="J32" s="35"/>
    </row>
    <row r="33" spans="2:10" ht="15.75" thickBot="1" x14ac:dyDescent="0.3">
      <c r="B33" s="97" t="s">
        <v>85</v>
      </c>
      <c r="C33" s="98"/>
      <c r="D33" s="98"/>
      <c r="E33" s="98"/>
      <c r="F33" s="98"/>
      <c r="G33" s="98"/>
      <c r="H33" s="98"/>
      <c r="I33" s="98"/>
      <c r="J33" s="99"/>
    </row>
    <row r="34" spans="2:10" ht="31.5" thickTop="1" thickBot="1" x14ac:dyDescent="0.3">
      <c r="B34" s="100" t="s">
        <v>91</v>
      </c>
      <c r="C34" s="101"/>
      <c r="D34" s="101"/>
      <c r="E34" s="101"/>
      <c r="F34" s="101"/>
      <c r="G34" s="101"/>
      <c r="H34" s="101"/>
      <c r="I34" s="101"/>
      <c r="J34" s="102"/>
    </row>
  </sheetData>
  <mergeCells count="3">
    <mergeCell ref="F2:I4"/>
    <mergeCell ref="B8:I8"/>
    <mergeCell ref="B9:I9"/>
  </mergeCells>
  <printOptions horizontalCentered="1"/>
  <pageMargins left="0.31496062992125984" right="0.31496062992125984" top="0.74803149606299213" bottom="0.74803149606299213" header="0.31496062992125984" footer="0.11811023622047245"/>
  <pageSetup orientation="landscape" r:id="rId1"/>
  <headerFooter>
    <oddFooter>&amp;L&amp;"-,Italique"&amp;10Bureau d'évaluation de la performance&amp;"-,Normal"&amp;11
&amp;8&amp;Z&amp;F&amp;RPage &amp;P de &amp;N</oddFooter>
  </headerFooter>
  <rowBreaks count="1" manualBreakCount="1">
    <brk id="35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116"/>
  <sheetViews>
    <sheetView workbookViewId="0">
      <selection activeCell="A2" sqref="A2:A116"/>
    </sheetView>
  </sheetViews>
  <sheetFormatPr baseColWidth="10" defaultRowHeight="15" x14ac:dyDescent="0.25"/>
  <cols>
    <col min="1" max="1" width="15.28515625" bestFit="1" customWidth="1"/>
    <col min="2" max="2" width="26.7109375" bestFit="1" customWidth="1"/>
    <col min="3" max="3" width="23.7109375" bestFit="1" customWidth="1"/>
    <col min="4" max="4" width="20.7109375" bestFit="1" customWidth="1"/>
    <col min="5" max="5" width="34.28515625" bestFit="1" customWidth="1"/>
    <col min="6" max="6" width="27.7109375" bestFit="1" customWidth="1"/>
    <col min="7" max="7" width="23.28515625" bestFit="1" customWidth="1"/>
    <col min="8" max="8" width="29.7109375" bestFit="1" customWidth="1"/>
    <col min="9" max="9" width="40.28515625" bestFit="1" customWidth="1"/>
  </cols>
  <sheetData>
    <row r="1" spans="1:9" x14ac:dyDescent="0.25">
      <c r="A1" s="96" t="s">
        <v>92</v>
      </c>
      <c r="B1" s="96" t="s">
        <v>93</v>
      </c>
      <c r="C1" s="96" t="s">
        <v>94</v>
      </c>
      <c r="D1" s="96" t="s">
        <v>95</v>
      </c>
      <c r="E1" s="96" t="s">
        <v>96</v>
      </c>
      <c r="F1" s="96" t="s">
        <v>97</v>
      </c>
      <c r="G1" s="96" t="s">
        <v>98</v>
      </c>
      <c r="H1" s="96" t="s">
        <v>99</v>
      </c>
      <c r="I1" s="96" t="s">
        <v>100</v>
      </c>
    </row>
    <row r="2" spans="1:9" x14ac:dyDescent="0.25">
      <c r="A2" s="96"/>
      <c r="B2" s="96" t="s">
        <v>101</v>
      </c>
      <c r="C2" s="96"/>
      <c r="D2" s="96"/>
      <c r="E2" s="96"/>
      <c r="F2" s="96"/>
      <c r="G2" s="96"/>
      <c r="H2" s="96" t="s">
        <v>102</v>
      </c>
      <c r="I2" s="96"/>
    </row>
    <row r="3" spans="1:9" x14ac:dyDescent="0.25">
      <c r="A3" s="96"/>
      <c r="B3" s="96" t="s">
        <v>101</v>
      </c>
      <c r="C3" s="96"/>
      <c r="D3" s="96"/>
      <c r="E3" s="96"/>
      <c r="F3" s="96"/>
      <c r="G3" s="96"/>
      <c r="H3" s="96" t="s">
        <v>103</v>
      </c>
      <c r="I3" s="96"/>
    </row>
    <row r="4" spans="1:9" x14ac:dyDescent="0.25">
      <c r="A4" s="96"/>
      <c r="B4" s="96" t="s">
        <v>101</v>
      </c>
      <c r="C4" s="96"/>
      <c r="D4" s="96"/>
      <c r="E4" s="96"/>
      <c r="F4" s="96"/>
      <c r="G4" s="96"/>
      <c r="H4" s="96" t="s">
        <v>104</v>
      </c>
      <c r="I4" s="96"/>
    </row>
    <row r="5" spans="1:9" x14ac:dyDescent="0.25">
      <c r="A5" s="96"/>
      <c r="B5" s="96" t="s">
        <v>101</v>
      </c>
      <c r="C5" s="96"/>
      <c r="D5" s="96"/>
      <c r="E5" s="96"/>
      <c r="F5" s="96"/>
      <c r="G5" s="96"/>
      <c r="H5" s="96" t="s">
        <v>128</v>
      </c>
      <c r="I5" s="96"/>
    </row>
    <row r="6" spans="1:9" x14ac:dyDescent="0.25">
      <c r="A6" s="96"/>
      <c r="B6" s="96" t="s">
        <v>101</v>
      </c>
      <c r="C6" s="96"/>
      <c r="D6" s="96"/>
      <c r="E6" s="96"/>
      <c r="F6" s="96"/>
      <c r="G6" s="96"/>
      <c r="H6" s="96" t="s">
        <v>103</v>
      </c>
      <c r="I6" s="96"/>
    </row>
    <row r="7" spans="1:9" x14ac:dyDescent="0.25">
      <c r="A7" s="96"/>
      <c r="B7" s="96" t="s">
        <v>101</v>
      </c>
      <c r="C7" s="96"/>
      <c r="D7" s="96"/>
      <c r="E7" s="96"/>
      <c r="F7" s="96"/>
      <c r="G7" s="96"/>
      <c r="H7" s="96" t="s">
        <v>104</v>
      </c>
      <c r="I7" s="96"/>
    </row>
    <row r="8" spans="1:9" x14ac:dyDescent="0.25">
      <c r="A8" s="96"/>
      <c r="B8" s="96" t="s">
        <v>101</v>
      </c>
      <c r="C8" s="96"/>
      <c r="D8" s="96"/>
      <c r="E8" s="96"/>
      <c r="F8" s="96"/>
      <c r="G8" s="96"/>
      <c r="H8" s="96" t="s">
        <v>109</v>
      </c>
      <c r="I8" s="96"/>
    </row>
    <row r="9" spans="1:9" x14ac:dyDescent="0.25">
      <c r="A9" s="96"/>
      <c r="B9" s="96" t="s">
        <v>106</v>
      </c>
      <c r="C9" s="96"/>
      <c r="D9" s="96"/>
      <c r="E9" s="96"/>
      <c r="F9" s="96"/>
      <c r="G9" s="96"/>
      <c r="H9" s="96" t="s">
        <v>113</v>
      </c>
      <c r="I9" s="96"/>
    </row>
    <row r="10" spans="1:9" x14ac:dyDescent="0.25">
      <c r="A10" s="96"/>
      <c r="B10" s="96" t="s">
        <v>106</v>
      </c>
      <c r="C10" s="96"/>
      <c r="D10" s="96"/>
      <c r="E10" s="96"/>
      <c r="F10" s="96"/>
      <c r="G10" s="96"/>
      <c r="H10" s="96" t="s">
        <v>107</v>
      </c>
      <c r="I10" s="96"/>
    </row>
    <row r="11" spans="1:9" x14ac:dyDescent="0.25">
      <c r="A11" s="96"/>
      <c r="B11" s="96" t="s">
        <v>106</v>
      </c>
      <c r="C11" s="96"/>
      <c r="D11" s="96"/>
      <c r="E11" s="96"/>
      <c r="F11" s="96"/>
      <c r="G11" s="96"/>
      <c r="H11" s="96" t="s">
        <v>115</v>
      </c>
      <c r="I11" s="96"/>
    </row>
    <row r="12" spans="1:9" x14ac:dyDescent="0.25">
      <c r="A12" s="96"/>
      <c r="B12" s="96" t="s">
        <v>106</v>
      </c>
      <c r="C12" s="96"/>
      <c r="D12" s="96"/>
      <c r="E12" s="96"/>
      <c r="F12" s="96"/>
      <c r="G12" s="96"/>
      <c r="H12" s="96" t="s">
        <v>108</v>
      </c>
      <c r="I12" s="96"/>
    </row>
    <row r="13" spans="1:9" x14ac:dyDescent="0.25">
      <c r="A13" s="96"/>
      <c r="B13" s="96" t="s">
        <v>106</v>
      </c>
      <c r="C13" s="96"/>
      <c r="D13" s="96"/>
      <c r="E13" s="96"/>
      <c r="F13" s="96"/>
      <c r="G13" s="96"/>
      <c r="H13" s="96" t="s">
        <v>140</v>
      </c>
      <c r="I13" s="96"/>
    </row>
    <row r="14" spans="1:9" x14ac:dyDescent="0.25">
      <c r="A14" s="96"/>
      <c r="B14" s="96" t="s">
        <v>106</v>
      </c>
      <c r="C14" s="96"/>
      <c r="D14" s="96"/>
      <c r="E14" s="96"/>
      <c r="F14" s="96"/>
      <c r="G14" s="96"/>
      <c r="H14" s="96" t="s">
        <v>109</v>
      </c>
      <c r="I14" s="96"/>
    </row>
    <row r="15" spans="1:9" x14ac:dyDescent="0.25">
      <c r="A15" s="96"/>
      <c r="B15" s="96" t="s">
        <v>106</v>
      </c>
      <c r="C15" s="96"/>
      <c r="D15" s="96"/>
      <c r="E15" s="96"/>
      <c r="F15" s="96"/>
      <c r="G15" s="96"/>
      <c r="H15" s="96" t="s">
        <v>112</v>
      </c>
      <c r="I15" s="96"/>
    </row>
    <row r="16" spans="1:9" x14ac:dyDescent="0.25">
      <c r="A16" s="96"/>
      <c r="B16" s="96" t="s">
        <v>106</v>
      </c>
      <c r="C16" s="96"/>
      <c r="D16" s="96"/>
      <c r="E16" s="96"/>
      <c r="F16" s="96"/>
      <c r="G16" s="96"/>
      <c r="H16" s="96" t="s">
        <v>113</v>
      </c>
      <c r="I16" s="96"/>
    </row>
    <row r="17" spans="1:9" x14ac:dyDescent="0.25">
      <c r="A17" s="96"/>
      <c r="B17" s="96" t="s">
        <v>106</v>
      </c>
      <c r="C17" s="96"/>
      <c r="D17" s="96"/>
      <c r="E17" s="96"/>
      <c r="F17" s="96"/>
      <c r="G17" s="96"/>
      <c r="H17" s="96" t="s">
        <v>109</v>
      </c>
      <c r="I17" s="96"/>
    </row>
    <row r="18" spans="1:9" x14ac:dyDescent="0.25">
      <c r="A18" s="96"/>
      <c r="B18" s="96" t="s">
        <v>101</v>
      </c>
      <c r="C18" s="96"/>
      <c r="D18" s="96"/>
      <c r="E18" s="96"/>
      <c r="F18" s="96"/>
      <c r="G18" s="96"/>
      <c r="H18" s="96" t="s">
        <v>102</v>
      </c>
      <c r="I18" s="96"/>
    </row>
    <row r="19" spans="1:9" x14ac:dyDescent="0.25">
      <c r="A19" s="96"/>
      <c r="B19" s="96" t="s">
        <v>101</v>
      </c>
      <c r="C19" s="96"/>
      <c r="D19" s="96"/>
      <c r="E19" s="96"/>
      <c r="F19" s="96"/>
      <c r="G19" s="96"/>
      <c r="H19" s="96" t="s">
        <v>103</v>
      </c>
      <c r="I19" s="96"/>
    </row>
    <row r="20" spans="1:9" x14ac:dyDescent="0.25">
      <c r="A20" s="96"/>
      <c r="B20" s="96" t="s">
        <v>101</v>
      </c>
      <c r="C20" s="96"/>
      <c r="D20" s="96"/>
      <c r="E20" s="96"/>
      <c r="F20" s="96"/>
      <c r="G20" s="96"/>
      <c r="H20" s="96" t="s">
        <v>104</v>
      </c>
      <c r="I20" s="96"/>
    </row>
    <row r="21" spans="1:9" x14ac:dyDescent="0.25">
      <c r="A21" s="96"/>
      <c r="B21" s="96" t="s">
        <v>101</v>
      </c>
      <c r="C21" s="96"/>
      <c r="D21" s="96"/>
      <c r="E21" s="96"/>
      <c r="F21" s="96"/>
      <c r="G21" s="96"/>
      <c r="H21" s="96" t="s">
        <v>110</v>
      </c>
      <c r="I21" s="96"/>
    </row>
    <row r="22" spans="1:9" x14ac:dyDescent="0.25">
      <c r="A22" s="96"/>
      <c r="B22" s="96" t="s">
        <v>101</v>
      </c>
      <c r="C22" s="96"/>
      <c r="D22" s="96"/>
      <c r="E22" s="96"/>
      <c r="F22" s="96"/>
      <c r="G22" s="96"/>
      <c r="H22" s="96" t="s">
        <v>102</v>
      </c>
      <c r="I22" s="96"/>
    </row>
    <row r="23" spans="1:9" x14ac:dyDescent="0.25">
      <c r="A23" s="96"/>
      <c r="B23" s="96" t="s">
        <v>106</v>
      </c>
      <c r="C23" s="96"/>
      <c r="D23" s="96"/>
      <c r="E23" s="96"/>
      <c r="F23" s="96"/>
      <c r="G23" s="96"/>
      <c r="H23" s="96" t="s">
        <v>113</v>
      </c>
      <c r="I23" s="96"/>
    </row>
    <row r="24" spans="1:9" x14ac:dyDescent="0.25">
      <c r="A24" s="96"/>
      <c r="B24" s="96" t="s">
        <v>106</v>
      </c>
      <c r="C24" s="96"/>
      <c r="D24" s="96"/>
      <c r="E24" s="96"/>
      <c r="F24" s="96"/>
      <c r="G24" s="96"/>
      <c r="H24" s="96" t="s">
        <v>107</v>
      </c>
      <c r="I24" s="96"/>
    </row>
    <row r="25" spans="1:9" x14ac:dyDescent="0.25">
      <c r="A25" s="96"/>
      <c r="B25" s="96" t="s">
        <v>106</v>
      </c>
      <c r="C25" s="96"/>
      <c r="D25" s="96"/>
      <c r="E25" s="96"/>
      <c r="F25" s="96"/>
      <c r="G25" s="96"/>
      <c r="H25" s="96" t="s">
        <v>115</v>
      </c>
      <c r="I25" s="96"/>
    </row>
    <row r="26" spans="1:9" x14ac:dyDescent="0.25">
      <c r="A26" s="96"/>
      <c r="B26" s="96" t="s">
        <v>106</v>
      </c>
      <c r="C26" s="96"/>
      <c r="D26" s="96"/>
      <c r="E26" s="96"/>
      <c r="F26" s="96"/>
      <c r="G26" s="96"/>
      <c r="H26" s="96" t="s">
        <v>108</v>
      </c>
      <c r="I26" s="96"/>
    </row>
    <row r="27" spans="1:9" x14ac:dyDescent="0.25">
      <c r="A27" s="96"/>
      <c r="B27" s="96" t="s">
        <v>106</v>
      </c>
      <c r="C27" s="96"/>
      <c r="D27" s="96"/>
      <c r="E27" s="96"/>
      <c r="F27" s="96"/>
      <c r="G27" s="96"/>
      <c r="H27" s="96" t="s">
        <v>110</v>
      </c>
      <c r="I27" s="96"/>
    </row>
    <row r="28" spans="1:9" x14ac:dyDescent="0.25">
      <c r="A28" s="96"/>
      <c r="B28" s="96" t="s">
        <v>106</v>
      </c>
      <c r="C28" s="96"/>
      <c r="D28" s="96"/>
      <c r="E28" s="96"/>
      <c r="F28" s="96"/>
      <c r="G28" s="96"/>
      <c r="H28" s="96" t="s">
        <v>113</v>
      </c>
      <c r="I28" s="96"/>
    </row>
    <row r="29" spans="1:9" x14ac:dyDescent="0.25">
      <c r="A29" s="96"/>
      <c r="B29" s="96" t="s">
        <v>106</v>
      </c>
      <c r="C29" s="96"/>
      <c r="D29" s="96"/>
      <c r="E29" s="96"/>
      <c r="F29" s="96"/>
      <c r="G29" s="96"/>
      <c r="H29" s="96" t="s">
        <v>110</v>
      </c>
      <c r="I29" s="96"/>
    </row>
    <row r="30" spans="1:9" x14ac:dyDescent="0.25">
      <c r="A30" s="96"/>
      <c r="B30" s="96" t="s">
        <v>101</v>
      </c>
      <c r="C30" s="96"/>
      <c r="D30" s="96"/>
      <c r="E30" s="96"/>
      <c r="F30" s="96"/>
      <c r="G30" s="96"/>
      <c r="H30" s="96" t="s">
        <v>102</v>
      </c>
      <c r="I30" s="96"/>
    </row>
    <row r="31" spans="1:9" x14ac:dyDescent="0.25">
      <c r="A31" s="96"/>
      <c r="B31" s="96" t="s">
        <v>101</v>
      </c>
      <c r="C31" s="96"/>
      <c r="D31" s="96"/>
      <c r="E31" s="96"/>
      <c r="F31" s="96"/>
      <c r="G31" s="96"/>
      <c r="H31" s="96" t="s">
        <v>103</v>
      </c>
      <c r="I31" s="96"/>
    </row>
    <row r="32" spans="1:9" x14ac:dyDescent="0.25">
      <c r="A32" s="96"/>
      <c r="B32" s="96" t="s">
        <v>101</v>
      </c>
      <c r="C32" s="96"/>
      <c r="D32" s="96"/>
      <c r="E32" s="96"/>
      <c r="F32" s="96"/>
      <c r="G32" s="96"/>
      <c r="H32" s="96" t="s">
        <v>104</v>
      </c>
      <c r="I32" s="96"/>
    </row>
    <row r="33" spans="1:9" x14ac:dyDescent="0.25">
      <c r="A33" s="96"/>
      <c r="B33" s="96" t="s">
        <v>101</v>
      </c>
      <c r="C33" s="96"/>
      <c r="D33" s="96"/>
      <c r="E33" s="96"/>
      <c r="F33" s="96"/>
      <c r="G33" s="96"/>
      <c r="H33" s="96" t="s">
        <v>141</v>
      </c>
      <c r="I33" s="96"/>
    </row>
    <row r="34" spans="1:9" x14ac:dyDescent="0.25">
      <c r="A34" s="96"/>
      <c r="B34" s="96" t="s">
        <v>101</v>
      </c>
      <c r="C34" s="96"/>
      <c r="D34" s="96"/>
      <c r="E34" s="96"/>
      <c r="F34" s="96"/>
      <c r="G34" s="96"/>
      <c r="H34" s="96" t="s">
        <v>107</v>
      </c>
      <c r="I34" s="96"/>
    </row>
    <row r="35" spans="1:9" x14ac:dyDescent="0.25">
      <c r="A35" s="96"/>
      <c r="B35" s="96" t="s">
        <v>101</v>
      </c>
      <c r="C35" s="96"/>
      <c r="D35" s="96"/>
      <c r="E35" s="96"/>
      <c r="F35" s="96"/>
      <c r="G35" s="96"/>
      <c r="H35" s="96" t="s">
        <v>109</v>
      </c>
      <c r="I35" s="96"/>
    </row>
    <row r="36" spans="1:9" x14ac:dyDescent="0.25">
      <c r="A36" s="96"/>
      <c r="B36" s="96" t="s">
        <v>101</v>
      </c>
      <c r="C36" s="96"/>
      <c r="D36" s="96"/>
      <c r="E36" s="96"/>
      <c r="F36" s="96"/>
      <c r="G36" s="96"/>
      <c r="H36" s="96" t="s">
        <v>102</v>
      </c>
      <c r="I36" s="96"/>
    </row>
    <row r="37" spans="1:9" x14ac:dyDescent="0.25">
      <c r="A37" s="96"/>
      <c r="B37" s="96" t="s">
        <v>101</v>
      </c>
      <c r="C37" s="96"/>
      <c r="D37" s="96"/>
      <c r="E37" s="96"/>
      <c r="F37" s="96"/>
      <c r="G37" s="96"/>
      <c r="H37" s="96" t="s">
        <v>103</v>
      </c>
      <c r="I37" s="96"/>
    </row>
    <row r="38" spans="1:9" x14ac:dyDescent="0.25">
      <c r="A38" s="96"/>
      <c r="B38" s="96" t="s">
        <v>101</v>
      </c>
      <c r="C38" s="96"/>
      <c r="D38" s="96"/>
      <c r="E38" s="96"/>
      <c r="F38" s="96"/>
      <c r="G38" s="96"/>
      <c r="H38" s="96" t="s">
        <v>104</v>
      </c>
      <c r="I38" s="96"/>
    </row>
    <row r="39" spans="1:9" x14ac:dyDescent="0.25">
      <c r="A39" s="96"/>
      <c r="B39" s="96" t="s">
        <v>101</v>
      </c>
      <c r="C39" s="96"/>
      <c r="D39" s="96"/>
      <c r="E39" s="96"/>
      <c r="F39" s="96"/>
      <c r="G39" s="96"/>
      <c r="H39" s="96" t="s">
        <v>105</v>
      </c>
      <c r="I39" s="96"/>
    </row>
    <row r="40" spans="1:9" x14ac:dyDescent="0.25">
      <c r="A40" s="96"/>
      <c r="B40" s="96" t="s">
        <v>101</v>
      </c>
      <c r="C40" s="96"/>
      <c r="D40" s="96"/>
      <c r="E40" s="96"/>
      <c r="F40" s="96"/>
      <c r="G40" s="96"/>
      <c r="H40" s="96" t="s">
        <v>109</v>
      </c>
      <c r="I40" s="96"/>
    </row>
    <row r="41" spans="1:9" x14ac:dyDescent="0.25">
      <c r="A41" s="96"/>
      <c r="B41" s="96" t="s">
        <v>106</v>
      </c>
      <c r="C41" s="96"/>
      <c r="D41" s="96"/>
      <c r="E41" s="96"/>
      <c r="F41" s="96"/>
      <c r="G41" s="96"/>
      <c r="H41" s="96" t="s">
        <v>113</v>
      </c>
      <c r="I41" s="96"/>
    </row>
    <row r="42" spans="1:9" x14ac:dyDescent="0.25">
      <c r="A42" s="96"/>
      <c r="B42" s="96" t="s">
        <v>106</v>
      </c>
      <c r="C42" s="96"/>
      <c r="D42" s="96"/>
      <c r="E42" s="96"/>
      <c r="F42" s="96"/>
      <c r="G42" s="96"/>
      <c r="H42" s="96" t="s">
        <v>102</v>
      </c>
      <c r="I42" s="96"/>
    </row>
    <row r="43" spans="1:9" x14ac:dyDescent="0.25">
      <c r="A43" s="96"/>
      <c r="B43" s="96" t="s">
        <v>106</v>
      </c>
      <c r="C43" s="96"/>
      <c r="D43" s="96"/>
      <c r="E43" s="96"/>
      <c r="F43" s="96"/>
      <c r="G43" s="96"/>
      <c r="H43" s="96" t="s">
        <v>141</v>
      </c>
      <c r="I43" s="96"/>
    </row>
    <row r="44" spans="1:9" x14ac:dyDescent="0.25">
      <c r="A44" s="96"/>
      <c r="B44" s="96" t="s">
        <v>106</v>
      </c>
      <c r="C44" s="96"/>
      <c r="D44" s="96"/>
      <c r="E44" s="96"/>
      <c r="F44" s="96"/>
      <c r="G44" s="96"/>
      <c r="H44" s="96" t="s">
        <v>107</v>
      </c>
      <c r="I44" s="96"/>
    </row>
    <row r="45" spans="1:9" x14ac:dyDescent="0.25">
      <c r="A45" s="96"/>
      <c r="B45" s="96" t="s">
        <v>106</v>
      </c>
      <c r="C45" s="96"/>
      <c r="D45" s="96"/>
      <c r="E45" s="96"/>
      <c r="F45" s="96"/>
      <c r="G45" s="96"/>
      <c r="H45" s="96" t="s">
        <v>105</v>
      </c>
      <c r="I45" s="96"/>
    </row>
    <row r="46" spans="1:9" x14ac:dyDescent="0.25">
      <c r="A46" s="96"/>
      <c r="B46" s="96" t="s">
        <v>106</v>
      </c>
      <c r="C46" s="96"/>
      <c r="D46" s="96"/>
      <c r="E46" s="96"/>
      <c r="F46" s="96"/>
      <c r="G46" s="96"/>
      <c r="H46" s="96" t="s">
        <v>115</v>
      </c>
      <c r="I46" s="96"/>
    </row>
    <row r="47" spans="1:9" x14ac:dyDescent="0.25">
      <c r="A47" s="96"/>
      <c r="B47" s="96" t="s">
        <v>106</v>
      </c>
      <c r="C47" s="96"/>
      <c r="D47" s="96"/>
      <c r="E47" s="96"/>
      <c r="F47" s="96"/>
      <c r="G47" s="96"/>
      <c r="H47" s="96" t="s">
        <v>140</v>
      </c>
      <c r="I47" s="96"/>
    </row>
    <row r="48" spans="1:9" x14ac:dyDescent="0.25">
      <c r="A48" s="96"/>
      <c r="B48" s="96" t="s">
        <v>106</v>
      </c>
      <c r="C48" s="96"/>
      <c r="D48" s="96"/>
      <c r="E48" s="96"/>
      <c r="F48" s="96"/>
      <c r="G48" s="96"/>
      <c r="H48" s="96" t="s">
        <v>109</v>
      </c>
      <c r="I48" s="96"/>
    </row>
    <row r="49" spans="1:9" x14ac:dyDescent="0.25">
      <c r="A49" s="96"/>
      <c r="B49" s="96" t="s">
        <v>106</v>
      </c>
      <c r="C49" s="96"/>
      <c r="D49" s="96"/>
      <c r="E49" s="96"/>
      <c r="F49" s="96"/>
      <c r="G49" s="96"/>
      <c r="H49" s="96" t="s">
        <v>111</v>
      </c>
      <c r="I49" s="96"/>
    </row>
    <row r="50" spans="1:9" x14ac:dyDescent="0.25">
      <c r="A50" s="96"/>
      <c r="B50" s="96" t="s">
        <v>106</v>
      </c>
      <c r="C50" s="96"/>
      <c r="D50" s="96"/>
      <c r="E50" s="96"/>
      <c r="F50" s="96"/>
      <c r="G50" s="96"/>
      <c r="H50" s="96" t="s">
        <v>102</v>
      </c>
      <c r="I50" s="96"/>
    </row>
    <row r="51" spans="1:9" x14ac:dyDescent="0.25">
      <c r="A51" s="96"/>
      <c r="B51" s="96" t="s">
        <v>106</v>
      </c>
      <c r="C51" s="96"/>
      <c r="D51" s="96"/>
      <c r="E51" s="96"/>
      <c r="F51" s="96"/>
      <c r="G51" s="96"/>
      <c r="H51" s="96" t="s">
        <v>107</v>
      </c>
      <c r="I51" s="96"/>
    </row>
    <row r="52" spans="1:9" x14ac:dyDescent="0.25">
      <c r="A52" s="96"/>
      <c r="B52" s="96" t="s">
        <v>106</v>
      </c>
      <c r="C52" s="96"/>
      <c r="D52" s="96"/>
      <c r="E52" s="96"/>
      <c r="F52" s="96"/>
      <c r="G52" s="96"/>
      <c r="H52" s="96" t="s">
        <v>109</v>
      </c>
      <c r="I52" s="96"/>
    </row>
    <row r="53" spans="1:9" x14ac:dyDescent="0.25">
      <c r="A53" s="96"/>
      <c r="B53" s="96" t="s">
        <v>101</v>
      </c>
      <c r="C53" s="96"/>
      <c r="D53" s="96"/>
      <c r="E53" s="96"/>
      <c r="F53" s="96"/>
      <c r="G53" s="96"/>
      <c r="H53" s="96" t="s">
        <v>102</v>
      </c>
      <c r="I53" s="96"/>
    </row>
    <row r="54" spans="1:9" x14ac:dyDescent="0.25">
      <c r="A54" s="96"/>
      <c r="B54" s="96" t="s">
        <v>101</v>
      </c>
      <c r="C54" s="96"/>
      <c r="D54" s="96"/>
      <c r="E54" s="96"/>
      <c r="F54" s="96"/>
      <c r="G54" s="96"/>
      <c r="H54" s="96" t="s">
        <v>103</v>
      </c>
      <c r="I54" s="96"/>
    </row>
    <row r="55" spans="1:9" x14ac:dyDescent="0.25">
      <c r="A55" s="96"/>
      <c r="B55" s="96" t="s">
        <v>101</v>
      </c>
      <c r="C55" s="96"/>
      <c r="D55" s="96"/>
      <c r="E55" s="96"/>
      <c r="F55" s="96"/>
      <c r="G55" s="96"/>
      <c r="H55" s="96" t="s">
        <v>104</v>
      </c>
      <c r="I55" s="96"/>
    </row>
    <row r="56" spans="1:9" x14ac:dyDescent="0.25">
      <c r="A56" s="96"/>
      <c r="B56" s="96" t="s">
        <v>101</v>
      </c>
      <c r="C56" s="96"/>
      <c r="D56" s="96"/>
      <c r="E56" s="96"/>
      <c r="F56" s="96"/>
      <c r="G56" s="96"/>
      <c r="H56" s="96" t="s">
        <v>109</v>
      </c>
      <c r="I56" s="96"/>
    </row>
    <row r="57" spans="1:9" x14ac:dyDescent="0.25">
      <c r="A57" s="96"/>
      <c r="B57" s="96" t="s">
        <v>101</v>
      </c>
      <c r="C57" s="96"/>
      <c r="D57" s="96"/>
      <c r="E57" s="96"/>
      <c r="F57" s="96"/>
      <c r="G57" s="96"/>
      <c r="H57" s="96" t="s">
        <v>103</v>
      </c>
      <c r="I57" s="96"/>
    </row>
    <row r="58" spans="1:9" x14ac:dyDescent="0.25">
      <c r="A58" s="96"/>
      <c r="B58" s="96" t="s">
        <v>101</v>
      </c>
      <c r="C58" s="96"/>
      <c r="D58" s="96"/>
      <c r="E58" s="96"/>
      <c r="F58" s="96"/>
      <c r="G58" s="96"/>
      <c r="H58" s="96" t="s">
        <v>104</v>
      </c>
      <c r="I58" s="96"/>
    </row>
    <row r="59" spans="1:9" x14ac:dyDescent="0.25">
      <c r="A59" s="96"/>
      <c r="B59" s="96" t="s">
        <v>106</v>
      </c>
      <c r="C59" s="96"/>
      <c r="D59" s="96"/>
      <c r="E59" s="96"/>
      <c r="F59" s="96"/>
      <c r="G59" s="96"/>
      <c r="H59" s="96" t="s">
        <v>113</v>
      </c>
      <c r="I59" s="96"/>
    </row>
    <row r="60" spans="1:9" x14ac:dyDescent="0.25">
      <c r="A60" s="96"/>
      <c r="B60" s="96" t="s">
        <v>106</v>
      </c>
      <c r="C60" s="96"/>
      <c r="D60" s="96"/>
      <c r="E60" s="96"/>
      <c r="F60" s="96"/>
      <c r="G60" s="96"/>
      <c r="H60" s="96" t="s">
        <v>128</v>
      </c>
      <c r="I60" s="96"/>
    </row>
    <row r="61" spans="1:9" x14ac:dyDescent="0.25">
      <c r="A61" s="96"/>
      <c r="B61" s="96" t="s">
        <v>106</v>
      </c>
      <c r="C61" s="96"/>
      <c r="D61" s="96"/>
      <c r="E61" s="96"/>
      <c r="F61" s="96"/>
      <c r="G61" s="96"/>
      <c r="H61" s="96" t="s">
        <v>115</v>
      </c>
      <c r="I61" s="96"/>
    </row>
    <row r="62" spans="1:9" x14ac:dyDescent="0.25">
      <c r="A62" s="96"/>
      <c r="B62" s="96" t="s">
        <v>106</v>
      </c>
      <c r="C62" s="96"/>
      <c r="D62" s="96"/>
      <c r="E62" s="96"/>
      <c r="F62" s="96"/>
      <c r="G62" s="96"/>
      <c r="H62" s="96" t="s">
        <v>108</v>
      </c>
      <c r="I62" s="96"/>
    </row>
    <row r="63" spans="1:9" x14ac:dyDescent="0.25">
      <c r="A63" s="96"/>
      <c r="B63" s="96" t="s">
        <v>106</v>
      </c>
      <c r="C63" s="96"/>
      <c r="D63" s="96"/>
      <c r="E63" s="96"/>
      <c r="F63" s="96"/>
      <c r="G63" s="96"/>
      <c r="H63" s="96" t="s">
        <v>109</v>
      </c>
      <c r="I63" s="96"/>
    </row>
    <row r="64" spans="1:9" x14ac:dyDescent="0.25">
      <c r="A64" s="96"/>
      <c r="B64" s="96" t="s">
        <v>106</v>
      </c>
      <c r="C64" s="96"/>
      <c r="D64" s="96"/>
      <c r="E64" s="96"/>
      <c r="F64" s="96"/>
      <c r="G64" s="96"/>
      <c r="H64" s="96" t="s">
        <v>109</v>
      </c>
      <c r="I64" s="96"/>
    </row>
    <row r="65" spans="1:9" x14ac:dyDescent="0.25">
      <c r="A65" s="96"/>
      <c r="B65" s="96" t="s">
        <v>101</v>
      </c>
      <c r="C65" s="96"/>
      <c r="D65" s="96"/>
      <c r="E65" s="96"/>
      <c r="F65" s="96"/>
      <c r="G65" s="96"/>
      <c r="H65" s="96" t="s">
        <v>102</v>
      </c>
      <c r="I65" s="96"/>
    </row>
    <row r="66" spans="1:9" x14ac:dyDescent="0.25">
      <c r="A66" s="96"/>
      <c r="B66" s="96" t="s">
        <v>101</v>
      </c>
      <c r="C66" s="96"/>
      <c r="D66" s="96"/>
      <c r="E66" s="96"/>
      <c r="F66" s="96"/>
      <c r="G66" s="96"/>
      <c r="H66" s="96" t="s">
        <v>103</v>
      </c>
      <c r="I66" s="96"/>
    </row>
    <row r="67" spans="1:9" x14ac:dyDescent="0.25">
      <c r="A67" s="96"/>
      <c r="B67" s="96" t="s">
        <v>101</v>
      </c>
      <c r="C67" s="96"/>
      <c r="D67" s="96"/>
      <c r="E67" s="96"/>
      <c r="F67" s="96"/>
      <c r="G67" s="96"/>
      <c r="H67" s="96" t="s">
        <v>104</v>
      </c>
      <c r="I67" s="96"/>
    </row>
    <row r="68" spans="1:9" x14ac:dyDescent="0.25">
      <c r="A68" s="96"/>
      <c r="B68" s="96" t="s">
        <v>101</v>
      </c>
      <c r="C68" s="96"/>
      <c r="D68" s="96"/>
      <c r="E68" s="96"/>
      <c r="F68" s="96"/>
      <c r="G68" s="96"/>
      <c r="H68" s="96" t="s">
        <v>105</v>
      </c>
      <c r="I68" s="96"/>
    </row>
    <row r="69" spans="1:9" x14ac:dyDescent="0.25">
      <c r="A69" s="96"/>
      <c r="B69" s="96" t="s">
        <v>101</v>
      </c>
      <c r="C69" s="96"/>
      <c r="D69" s="96"/>
      <c r="E69" s="96"/>
      <c r="F69" s="96"/>
      <c r="G69" s="96"/>
      <c r="H69" s="96" t="s">
        <v>109</v>
      </c>
      <c r="I69" s="96"/>
    </row>
    <row r="70" spans="1:9" x14ac:dyDescent="0.25">
      <c r="A70" s="96"/>
      <c r="B70" s="96" t="s">
        <v>101</v>
      </c>
      <c r="C70" s="96"/>
      <c r="D70" s="96"/>
      <c r="E70" s="96"/>
      <c r="F70" s="96"/>
      <c r="G70" s="96"/>
      <c r="H70" s="96" t="s">
        <v>102</v>
      </c>
      <c r="I70" s="96"/>
    </row>
    <row r="71" spans="1:9" x14ac:dyDescent="0.25">
      <c r="A71" s="96"/>
      <c r="B71" s="96" t="s">
        <v>101</v>
      </c>
      <c r="C71" s="96"/>
      <c r="D71" s="96"/>
      <c r="E71" s="96"/>
      <c r="F71" s="96"/>
      <c r="G71" s="96"/>
      <c r="H71" s="96" t="s">
        <v>104</v>
      </c>
      <c r="I71" s="96"/>
    </row>
    <row r="72" spans="1:9" x14ac:dyDescent="0.25">
      <c r="A72" s="96"/>
      <c r="B72" s="96" t="s">
        <v>106</v>
      </c>
      <c r="C72" s="96"/>
      <c r="D72" s="96"/>
      <c r="E72" s="96"/>
      <c r="F72" s="96"/>
      <c r="G72" s="96"/>
      <c r="H72" s="96" t="s">
        <v>113</v>
      </c>
      <c r="I72" s="96"/>
    </row>
    <row r="73" spans="1:9" x14ac:dyDescent="0.25">
      <c r="A73" s="96"/>
      <c r="B73" s="96" t="s">
        <v>106</v>
      </c>
      <c r="C73" s="96"/>
      <c r="D73" s="96"/>
      <c r="E73" s="96"/>
      <c r="F73" s="96"/>
      <c r="G73" s="96"/>
      <c r="H73" s="96" t="s">
        <v>107</v>
      </c>
      <c r="I73" s="96"/>
    </row>
    <row r="74" spans="1:9" x14ac:dyDescent="0.25">
      <c r="A74" s="96"/>
      <c r="B74" s="96" t="s">
        <v>106</v>
      </c>
      <c r="C74" s="96"/>
      <c r="D74" s="96"/>
      <c r="E74" s="96"/>
      <c r="F74" s="96"/>
      <c r="G74" s="96"/>
      <c r="H74" s="96" t="s">
        <v>105</v>
      </c>
      <c r="I74" s="96"/>
    </row>
    <row r="75" spans="1:9" x14ac:dyDescent="0.25">
      <c r="A75" s="96"/>
      <c r="B75" s="96" t="s">
        <v>106</v>
      </c>
      <c r="C75" s="96"/>
      <c r="D75" s="96"/>
      <c r="E75" s="96"/>
      <c r="F75" s="96"/>
      <c r="G75" s="96"/>
      <c r="H75" s="96" t="s">
        <v>115</v>
      </c>
      <c r="I75" s="96"/>
    </row>
    <row r="76" spans="1:9" x14ac:dyDescent="0.25">
      <c r="A76" s="96"/>
      <c r="B76" s="96" t="s">
        <v>106</v>
      </c>
      <c r="C76" s="96"/>
      <c r="D76" s="96"/>
      <c r="E76" s="96"/>
      <c r="F76" s="96"/>
      <c r="G76" s="96"/>
      <c r="H76" s="96" t="s">
        <v>109</v>
      </c>
      <c r="I76" s="96"/>
    </row>
    <row r="77" spans="1:9" x14ac:dyDescent="0.25">
      <c r="A77" s="96"/>
      <c r="B77" s="96" t="s">
        <v>106</v>
      </c>
      <c r="C77" s="96"/>
      <c r="D77" s="96"/>
      <c r="E77" s="96"/>
      <c r="F77" s="96"/>
      <c r="G77" s="96"/>
      <c r="H77" s="96" t="s">
        <v>112</v>
      </c>
      <c r="I77" s="96"/>
    </row>
    <row r="78" spans="1:9" x14ac:dyDescent="0.25">
      <c r="A78" s="96"/>
      <c r="B78" s="96" t="s">
        <v>106</v>
      </c>
      <c r="C78" s="96"/>
      <c r="D78" s="96"/>
      <c r="E78" s="96"/>
      <c r="F78" s="96"/>
      <c r="G78" s="96"/>
      <c r="H78" s="96" t="s">
        <v>115</v>
      </c>
      <c r="I78" s="96"/>
    </row>
    <row r="79" spans="1:9" x14ac:dyDescent="0.25">
      <c r="A79" s="96"/>
      <c r="B79" s="96" t="s">
        <v>106</v>
      </c>
      <c r="C79" s="96"/>
      <c r="D79" s="96"/>
      <c r="E79" s="96"/>
      <c r="F79" s="96"/>
      <c r="G79" s="96"/>
      <c r="H79" s="96" t="s">
        <v>109</v>
      </c>
      <c r="I79" s="96"/>
    </row>
    <row r="80" spans="1:9" x14ac:dyDescent="0.25">
      <c r="A80" s="96"/>
      <c r="B80" s="96" t="s">
        <v>101</v>
      </c>
      <c r="C80" s="96"/>
      <c r="D80" s="96"/>
      <c r="E80" s="96"/>
      <c r="F80" s="96"/>
      <c r="G80" s="96"/>
      <c r="H80" s="96" t="s">
        <v>102</v>
      </c>
      <c r="I80" s="96"/>
    </row>
    <row r="81" spans="1:9" x14ac:dyDescent="0.25">
      <c r="A81" s="96"/>
      <c r="B81" s="96" t="s">
        <v>101</v>
      </c>
      <c r="C81" s="96"/>
      <c r="D81" s="96"/>
      <c r="E81" s="96"/>
      <c r="F81" s="96"/>
      <c r="G81" s="96"/>
      <c r="H81" s="96" t="s">
        <v>103</v>
      </c>
      <c r="I81" s="96"/>
    </row>
    <row r="82" spans="1:9" x14ac:dyDescent="0.25">
      <c r="A82" s="96"/>
      <c r="B82" s="96" t="s">
        <v>101</v>
      </c>
      <c r="C82" s="96"/>
      <c r="D82" s="96"/>
      <c r="E82" s="96"/>
      <c r="F82" s="96"/>
      <c r="G82" s="96"/>
      <c r="H82" s="96" t="s">
        <v>104</v>
      </c>
      <c r="I82" s="96"/>
    </row>
    <row r="83" spans="1:9" x14ac:dyDescent="0.25">
      <c r="A83" s="96"/>
      <c r="B83" s="96" t="s">
        <v>101</v>
      </c>
      <c r="C83" s="96"/>
      <c r="D83" s="96"/>
      <c r="E83" s="96"/>
      <c r="F83" s="96"/>
      <c r="G83" s="96"/>
      <c r="H83" s="96" t="s">
        <v>128</v>
      </c>
      <c r="I83" s="96"/>
    </row>
    <row r="84" spans="1:9" x14ac:dyDescent="0.25">
      <c r="A84" s="96"/>
      <c r="B84" s="96" t="s">
        <v>101</v>
      </c>
      <c r="C84" s="96"/>
      <c r="D84" s="96"/>
      <c r="E84" s="96"/>
      <c r="F84" s="96"/>
      <c r="G84" s="96"/>
      <c r="H84" s="96" t="s">
        <v>110</v>
      </c>
      <c r="I84" s="96"/>
    </row>
    <row r="85" spans="1:9" x14ac:dyDescent="0.25">
      <c r="A85" s="96"/>
      <c r="B85" s="96" t="s">
        <v>101</v>
      </c>
      <c r="C85" s="96"/>
      <c r="D85" s="96"/>
      <c r="E85" s="96"/>
      <c r="F85" s="96"/>
      <c r="G85" s="96"/>
      <c r="H85" s="96" t="s">
        <v>102</v>
      </c>
      <c r="I85" s="96"/>
    </row>
    <row r="86" spans="1:9" x14ac:dyDescent="0.25">
      <c r="A86" s="96"/>
      <c r="B86" s="96" t="s">
        <v>101</v>
      </c>
      <c r="C86" s="96"/>
      <c r="D86" s="96"/>
      <c r="E86" s="96"/>
      <c r="F86" s="96"/>
      <c r="G86" s="96"/>
      <c r="H86" s="96" t="s">
        <v>103</v>
      </c>
      <c r="I86" s="96"/>
    </row>
    <row r="87" spans="1:9" x14ac:dyDescent="0.25">
      <c r="A87" s="96"/>
      <c r="B87" s="96" t="s">
        <v>101</v>
      </c>
      <c r="C87" s="96"/>
      <c r="D87" s="96"/>
      <c r="E87" s="96"/>
      <c r="F87" s="96"/>
      <c r="G87" s="96"/>
      <c r="H87" s="96" t="s">
        <v>104</v>
      </c>
      <c r="I87" s="96"/>
    </row>
    <row r="88" spans="1:9" x14ac:dyDescent="0.25">
      <c r="A88" s="96"/>
      <c r="B88" s="96" t="s">
        <v>101</v>
      </c>
      <c r="C88" s="96"/>
      <c r="D88" s="96"/>
      <c r="E88" s="96"/>
      <c r="F88" s="96"/>
      <c r="G88" s="96"/>
      <c r="H88" s="96" t="s">
        <v>110</v>
      </c>
      <c r="I88" s="96"/>
    </row>
    <row r="89" spans="1:9" x14ac:dyDescent="0.25">
      <c r="A89" s="96"/>
      <c r="B89" s="96" t="s">
        <v>106</v>
      </c>
      <c r="C89" s="96"/>
      <c r="D89" s="96"/>
      <c r="E89" s="96"/>
      <c r="F89" s="96"/>
      <c r="G89" s="96"/>
      <c r="H89" s="96" t="s">
        <v>113</v>
      </c>
      <c r="I89" s="96"/>
    </row>
    <row r="90" spans="1:9" x14ac:dyDescent="0.25">
      <c r="A90" s="96"/>
      <c r="B90" s="96" t="s">
        <v>106</v>
      </c>
      <c r="C90" s="96"/>
      <c r="D90" s="96"/>
      <c r="E90" s="96"/>
      <c r="F90" s="96"/>
      <c r="G90" s="96"/>
      <c r="H90" s="96" t="s">
        <v>102</v>
      </c>
      <c r="I90" s="96"/>
    </row>
    <row r="91" spans="1:9" x14ac:dyDescent="0.25">
      <c r="A91" s="96"/>
      <c r="B91" s="96" t="s">
        <v>106</v>
      </c>
      <c r="C91" s="96"/>
      <c r="D91" s="96"/>
      <c r="E91" s="96"/>
      <c r="F91" s="96"/>
      <c r="G91" s="96"/>
      <c r="H91" s="96" t="s">
        <v>128</v>
      </c>
      <c r="I91" s="96"/>
    </row>
    <row r="92" spans="1:9" x14ac:dyDescent="0.25">
      <c r="A92" s="96"/>
      <c r="B92" s="96" t="s">
        <v>106</v>
      </c>
      <c r="C92" s="96"/>
      <c r="D92" s="96"/>
      <c r="E92" s="96"/>
      <c r="F92" s="96"/>
      <c r="G92" s="96"/>
      <c r="H92" s="96" t="s">
        <v>107</v>
      </c>
      <c r="I92" s="96"/>
    </row>
    <row r="93" spans="1:9" x14ac:dyDescent="0.25">
      <c r="A93" s="96"/>
      <c r="B93" s="96" t="s">
        <v>106</v>
      </c>
      <c r="C93" s="96"/>
      <c r="D93" s="96"/>
      <c r="E93" s="96"/>
      <c r="F93" s="96"/>
      <c r="G93" s="96"/>
      <c r="H93" s="96" t="s">
        <v>114</v>
      </c>
      <c r="I93" s="96"/>
    </row>
    <row r="94" spans="1:9" x14ac:dyDescent="0.25">
      <c r="A94" s="96"/>
      <c r="B94" s="96" t="s">
        <v>106</v>
      </c>
      <c r="C94" s="96"/>
      <c r="D94" s="96"/>
      <c r="E94" s="96"/>
      <c r="F94" s="96"/>
      <c r="G94" s="96"/>
      <c r="H94" s="96" t="s">
        <v>115</v>
      </c>
      <c r="I94" s="96"/>
    </row>
    <row r="95" spans="1:9" x14ac:dyDescent="0.25">
      <c r="A95" s="96"/>
      <c r="B95" s="96" t="s">
        <v>106</v>
      </c>
      <c r="C95" s="96"/>
      <c r="D95" s="96"/>
      <c r="E95" s="96"/>
      <c r="F95" s="96"/>
      <c r="G95" s="96"/>
      <c r="H95" s="96" t="s">
        <v>140</v>
      </c>
      <c r="I95" s="96"/>
    </row>
    <row r="96" spans="1:9" x14ac:dyDescent="0.25">
      <c r="A96" s="96"/>
      <c r="B96" s="96" t="s">
        <v>106</v>
      </c>
      <c r="C96" s="96"/>
      <c r="D96" s="96"/>
      <c r="E96" s="96"/>
      <c r="F96" s="96"/>
      <c r="G96" s="96"/>
      <c r="H96" s="96" t="s">
        <v>110</v>
      </c>
      <c r="I96" s="96"/>
    </row>
    <row r="97" spans="1:9" x14ac:dyDescent="0.25">
      <c r="A97" s="96"/>
      <c r="B97" s="96" t="s">
        <v>106</v>
      </c>
      <c r="C97" s="96"/>
      <c r="D97" s="96"/>
      <c r="E97" s="96"/>
      <c r="F97" s="96"/>
      <c r="G97" s="96"/>
      <c r="H97" s="96" t="s">
        <v>112</v>
      </c>
      <c r="I97" s="96"/>
    </row>
    <row r="98" spans="1:9" x14ac:dyDescent="0.25">
      <c r="A98" s="96"/>
      <c r="B98" s="96" t="s">
        <v>106</v>
      </c>
      <c r="C98" s="96"/>
      <c r="D98" s="96"/>
      <c r="E98" s="96"/>
      <c r="F98" s="96"/>
      <c r="G98" s="96"/>
      <c r="H98" s="96" t="s">
        <v>113</v>
      </c>
      <c r="I98" s="96"/>
    </row>
    <row r="99" spans="1:9" x14ac:dyDescent="0.25">
      <c r="A99" s="96"/>
      <c r="B99" s="96" t="s">
        <v>106</v>
      </c>
      <c r="C99" s="96"/>
      <c r="D99" s="96"/>
      <c r="E99" s="96"/>
      <c r="F99" s="96"/>
      <c r="G99" s="96"/>
      <c r="H99" s="96" t="s">
        <v>110</v>
      </c>
      <c r="I99" s="96"/>
    </row>
    <row r="100" spans="1:9" x14ac:dyDescent="0.25">
      <c r="A100" s="96"/>
      <c r="B100" s="96" t="s">
        <v>101</v>
      </c>
      <c r="C100" s="96"/>
      <c r="D100" s="96"/>
      <c r="E100" s="96"/>
      <c r="F100" s="96"/>
      <c r="G100" s="96"/>
      <c r="H100" s="96" t="s">
        <v>102</v>
      </c>
      <c r="I100" s="96"/>
    </row>
    <row r="101" spans="1:9" x14ac:dyDescent="0.25">
      <c r="A101" s="96"/>
      <c r="B101" s="96" t="s">
        <v>101</v>
      </c>
      <c r="C101" s="96"/>
      <c r="D101" s="96"/>
      <c r="E101" s="96"/>
      <c r="F101" s="96"/>
      <c r="G101" s="96"/>
      <c r="H101" s="96" t="s">
        <v>103</v>
      </c>
      <c r="I101" s="96"/>
    </row>
    <row r="102" spans="1:9" x14ac:dyDescent="0.25">
      <c r="A102" s="96"/>
      <c r="B102" s="96" t="s">
        <v>101</v>
      </c>
      <c r="C102" s="96"/>
      <c r="D102" s="96"/>
      <c r="E102" s="96"/>
      <c r="F102" s="96"/>
      <c r="G102" s="96"/>
      <c r="H102" s="96" t="s">
        <v>104</v>
      </c>
      <c r="I102" s="96"/>
    </row>
    <row r="103" spans="1:9" x14ac:dyDescent="0.25">
      <c r="A103" s="96"/>
      <c r="B103" s="96" t="s">
        <v>101</v>
      </c>
      <c r="C103" s="96"/>
      <c r="D103" s="96"/>
      <c r="E103" s="96"/>
      <c r="F103" s="96"/>
      <c r="G103" s="96"/>
      <c r="H103" s="96" t="s">
        <v>128</v>
      </c>
      <c r="I103" s="96"/>
    </row>
    <row r="104" spans="1:9" x14ac:dyDescent="0.25">
      <c r="A104" s="96"/>
      <c r="B104" s="96" t="s">
        <v>101</v>
      </c>
      <c r="C104" s="96"/>
      <c r="D104" s="96"/>
      <c r="E104" s="96"/>
      <c r="F104" s="96"/>
      <c r="G104" s="96"/>
      <c r="H104" s="96" t="s">
        <v>107</v>
      </c>
      <c r="I104" s="96"/>
    </row>
    <row r="105" spans="1:9" x14ac:dyDescent="0.25">
      <c r="A105" s="96"/>
      <c r="B105" s="96" t="s">
        <v>101</v>
      </c>
      <c r="C105" s="96"/>
      <c r="D105" s="96"/>
      <c r="E105" s="96"/>
      <c r="F105" s="96"/>
      <c r="G105" s="96"/>
      <c r="H105" s="96" t="s">
        <v>110</v>
      </c>
      <c r="I105" s="96"/>
    </row>
    <row r="106" spans="1:9" x14ac:dyDescent="0.25">
      <c r="A106" s="96"/>
      <c r="B106" s="96" t="s">
        <v>101</v>
      </c>
      <c r="C106" s="96"/>
      <c r="D106" s="96"/>
      <c r="E106" s="96"/>
      <c r="F106" s="96"/>
      <c r="G106" s="96"/>
      <c r="H106" s="96" t="s">
        <v>102</v>
      </c>
      <c r="I106" s="96"/>
    </row>
    <row r="107" spans="1:9" x14ac:dyDescent="0.25">
      <c r="A107" s="96"/>
      <c r="B107" s="96" t="s">
        <v>101</v>
      </c>
      <c r="C107" s="96"/>
      <c r="D107" s="96"/>
      <c r="E107" s="96"/>
      <c r="F107" s="96"/>
      <c r="G107" s="96"/>
      <c r="H107" s="96" t="s">
        <v>103</v>
      </c>
      <c r="I107" s="96"/>
    </row>
    <row r="108" spans="1:9" x14ac:dyDescent="0.25">
      <c r="A108" s="96"/>
      <c r="B108" s="96" t="s">
        <v>101</v>
      </c>
      <c r="C108" s="96"/>
      <c r="D108" s="96"/>
      <c r="E108" s="96"/>
      <c r="F108" s="96"/>
      <c r="G108" s="96"/>
      <c r="H108" s="96" t="s">
        <v>104</v>
      </c>
      <c r="I108" s="96"/>
    </row>
    <row r="109" spans="1:9" x14ac:dyDescent="0.25">
      <c r="A109" s="96"/>
      <c r="B109" s="96" t="s">
        <v>101</v>
      </c>
      <c r="C109" s="96"/>
      <c r="D109" s="96"/>
      <c r="E109" s="96"/>
      <c r="F109" s="96"/>
      <c r="G109" s="96"/>
      <c r="H109" s="96" t="s">
        <v>110</v>
      </c>
      <c r="I109" s="96"/>
    </row>
    <row r="110" spans="1:9" x14ac:dyDescent="0.25">
      <c r="A110" s="96"/>
      <c r="B110" s="96" t="s">
        <v>106</v>
      </c>
      <c r="C110" s="96"/>
      <c r="D110" s="96"/>
      <c r="E110" s="96"/>
      <c r="F110" s="96"/>
      <c r="G110" s="96"/>
      <c r="H110" s="96" t="s">
        <v>113</v>
      </c>
      <c r="I110" s="96"/>
    </row>
    <row r="111" spans="1:9" x14ac:dyDescent="0.25">
      <c r="A111" s="96"/>
      <c r="B111" s="96" t="s">
        <v>106</v>
      </c>
      <c r="C111" s="96"/>
      <c r="D111" s="96"/>
      <c r="E111" s="96"/>
      <c r="F111" s="96"/>
      <c r="G111" s="96"/>
      <c r="H111" s="96" t="s">
        <v>128</v>
      </c>
      <c r="I111" s="96"/>
    </row>
    <row r="112" spans="1:9" x14ac:dyDescent="0.25">
      <c r="A112" s="96"/>
      <c r="B112" s="96" t="s">
        <v>106</v>
      </c>
      <c r="C112" s="96"/>
      <c r="D112" s="96"/>
      <c r="E112" s="96"/>
      <c r="F112" s="96"/>
      <c r="G112" s="96"/>
      <c r="H112" s="96" t="s">
        <v>107</v>
      </c>
      <c r="I112" s="96"/>
    </row>
    <row r="113" spans="1:9" x14ac:dyDescent="0.25">
      <c r="A113" s="96"/>
      <c r="B113" s="96" t="s">
        <v>106</v>
      </c>
      <c r="C113" s="96"/>
      <c r="D113" s="96"/>
      <c r="E113" s="96"/>
      <c r="F113" s="96"/>
      <c r="G113" s="96"/>
      <c r="H113" s="96" t="s">
        <v>115</v>
      </c>
      <c r="I113" s="96"/>
    </row>
    <row r="114" spans="1:9" x14ac:dyDescent="0.25">
      <c r="A114" s="96"/>
      <c r="B114" s="96" t="s">
        <v>106</v>
      </c>
      <c r="C114" s="96"/>
      <c r="D114" s="96"/>
      <c r="E114" s="96"/>
      <c r="F114" s="96"/>
      <c r="G114" s="96"/>
      <c r="H114" s="96" t="s">
        <v>110</v>
      </c>
      <c r="I114" s="96"/>
    </row>
    <row r="115" spans="1:9" x14ac:dyDescent="0.25">
      <c r="A115" s="96"/>
      <c r="B115" s="96" t="s">
        <v>106</v>
      </c>
      <c r="C115" s="96"/>
      <c r="D115" s="96"/>
      <c r="E115" s="96"/>
      <c r="F115" s="96"/>
      <c r="G115" s="96"/>
      <c r="H115" s="96" t="s">
        <v>112</v>
      </c>
      <c r="I115" s="96"/>
    </row>
    <row r="116" spans="1:9" x14ac:dyDescent="0.25">
      <c r="A116" s="96"/>
      <c r="B116" s="96" t="s">
        <v>106</v>
      </c>
      <c r="C116" s="96"/>
      <c r="D116" s="96"/>
      <c r="E116" s="96"/>
      <c r="F116" s="96"/>
      <c r="G116" s="96"/>
      <c r="H116" s="96" t="s">
        <v>110</v>
      </c>
      <c r="I116" s="96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</sheetPr>
  <dimension ref="A2:R147"/>
  <sheetViews>
    <sheetView workbookViewId="0">
      <selection activeCell="B131" sqref="B131"/>
    </sheetView>
  </sheetViews>
  <sheetFormatPr baseColWidth="10" defaultRowHeight="15" x14ac:dyDescent="0.25"/>
  <cols>
    <col min="1" max="1" width="12.28515625" customWidth="1"/>
    <col min="2" max="2" width="40.28515625" customWidth="1"/>
  </cols>
  <sheetData>
    <row r="2" spans="1:18" x14ac:dyDescent="0.25">
      <c r="E2" s="1"/>
      <c r="F2" s="1"/>
      <c r="G2" s="1"/>
      <c r="H2" s="1"/>
      <c r="I2" s="136" t="s">
        <v>153</v>
      </c>
      <c r="J2" s="136"/>
      <c r="K2" s="136"/>
      <c r="L2" s="136"/>
      <c r="M2" s="136"/>
      <c r="N2" s="136"/>
      <c r="O2" s="136"/>
      <c r="P2" s="136"/>
      <c r="Q2" s="136"/>
      <c r="R2" s="136"/>
    </row>
    <row r="3" spans="1:18" x14ac:dyDescent="0.25">
      <c r="E3" s="1"/>
      <c r="F3" s="1"/>
      <c r="G3" s="1"/>
      <c r="H3" s="1"/>
      <c r="I3" s="136"/>
      <c r="J3" s="136"/>
      <c r="K3" s="136"/>
      <c r="L3" s="136"/>
      <c r="M3" s="136"/>
      <c r="N3" s="136"/>
      <c r="O3" s="136"/>
      <c r="P3" s="136"/>
      <c r="Q3" s="136"/>
      <c r="R3" s="136"/>
    </row>
    <row r="4" spans="1:18" x14ac:dyDescent="0.25">
      <c r="E4" s="1"/>
      <c r="F4" s="1"/>
      <c r="G4" s="1"/>
      <c r="H4" s="1"/>
      <c r="I4" s="136"/>
      <c r="J4" s="136"/>
      <c r="K4" s="136"/>
      <c r="L4" s="136"/>
      <c r="M4" s="136"/>
      <c r="N4" s="136"/>
      <c r="O4" s="136"/>
      <c r="P4" s="136"/>
      <c r="Q4" s="136"/>
      <c r="R4" s="136"/>
    </row>
    <row r="5" spans="1:18" x14ac:dyDescent="0.25">
      <c r="E5" s="1"/>
      <c r="F5" s="1"/>
      <c r="G5" s="1"/>
      <c r="H5" s="1"/>
      <c r="I5" s="136"/>
      <c r="J5" s="136"/>
      <c r="K5" s="136"/>
      <c r="L5" s="136"/>
      <c r="M5" s="136"/>
      <c r="N5" s="136"/>
      <c r="O5" s="136"/>
      <c r="P5" s="136"/>
      <c r="Q5" s="136"/>
      <c r="R5" s="136"/>
    </row>
    <row r="8" spans="1:18" ht="15.75" x14ac:dyDescent="0.25">
      <c r="B8" s="137" t="s">
        <v>189</v>
      </c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</row>
    <row r="9" spans="1:18" ht="15.75" thickBot="1" x14ac:dyDescent="0.3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8" ht="15" customHeight="1" x14ac:dyDescent="0.25">
      <c r="A10">
        <v>5931</v>
      </c>
      <c r="B10" s="163" t="s">
        <v>191</v>
      </c>
      <c r="C10" s="133" t="s">
        <v>23</v>
      </c>
      <c r="D10" s="134"/>
      <c r="E10" s="140" t="s">
        <v>24</v>
      </c>
      <c r="F10" s="141"/>
      <c r="G10" s="133" t="s">
        <v>25</v>
      </c>
      <c r="H10" s="134"/>
      <c r="I10" s="140" t="s">
        <v>26</v>
      </c>
      <c r="J10" s="141"/>
      <c r="K10" s="133" t="s">
        <v>27</v>
      </c>
      <c r="L10" s="134"/>
      <c r="M10" s="140" t="s">
        <v>28</v>
      </c>
      <c r="N10" s="141"/>
      <c r="O10" s="133" t="s">
        <v>29</v>
      </c>
      <c r="P10" s="141"/>
      <c r="Q10" s="133" t="s">
        <v>53</v>
      </c>
      <c r="R10" s="134"/>
    </row>
    <row r="11" spans="1:18" x14ac:dyDescent="0.25">
      <c r="B11" s="164"/>
      <c r="C11" s="10" t="s">
        <v>51</v>
      </c>
      <c r="D11" s="9" t="s">
        <v>52</v>
      </c>
      <c r="E11" s="108" t="s">
        <v>51</v>
      </c>
      <c r="F11" s="109" t="s">
        <v>52</v>
      </c>
      <c r="G11" s="10" t="s">
        <v>51</v>
      </c>
      <c r="H11" s="9" t="s">
        <v>52</v>
      </c>
      <c r="I11" s="108" t="s">
        <v>51</v>
      </c>
      <c r="J11" s="109" t="s">
        <v>52</v>
      </c>
      <c r="K11" s="10" t="s">
        <v>51</v>
      </c>
      <c r="L11" s="9" t="s">
        <v>52</v>
      </c>
      <c r="M11" s="108" t="s">
        <v>51</v>
      </c>
      <c r="N11" s="109" t="s">
        <v>52</v>
      </c>
      <c r="O11" s="10" t="s">
        <v>51</v>
      </c>
      <c r="P11" s="109" t="s">
        <v>52</v>
      </c>
      <c r="Q11" s="10" t="s">
        <v>51</v>
      </c>
      <c r="R11" s="9" t="s">
        <v>52</v>
      </c>
    </row>
    <row r="12" spans="1:18" x14ac:dyDescent="0.25">
      <c r="A12">
        <v>1</v>
      </c>
      <c r="B12" s="110" t="s">
        <v>154</v>
      </c>
      <c r="C12" s="111">
        <f>IF($A12&lt;=Paramètre!$B$2,SUMIFS(SMA_Suivi_étroit[Nb usagers],SMA_Suivi_étroit[Source.Name],'Suivi étroit'!C$10,SMA_Suivi_étroit[CA/Sous-CA],'Suivi étroit'!$A$10,SMA_Suivi_étroit[Période financière],'Suivi étroit'!$A12),"")</f>
        <v>0</v>
      </c>
      <c r="D12" s="111">
        <f>IF($A12&lt;=Paramètre!$B$2,SUMIFS(SMA_Suivi_étroit[Nb interv],SMA_Suivi_étroit[Source.Name],'Suivi étroit'!C$10,SMA_Suivi_étroit[CA/Sous-CA],'Suivi étroit'!$A$10,SMA_Suivi_étroit[Période financière],'Suivi étroit'!$A12),"")</f>
        <v>0</v>
      </c>
      <c r="E12" s="111">
        <f>IF($A12&lt;=Paramètre!$B$2,SUMIFS(SMA_Suivi_étroit[Nb usagers],SMA_Suivi_étroit[Source.Name],'Suivi étroit'!E$10,SMA_Suivi_étroit[CA/Sous-CA],'Suivi étroit'!$A$10,SMA_Suivi_étroit[Période financière],'Suivi étroit'!$A12),"")</f>
        <v>0</v>
      </c>
      <c r="F12" s="111">
        <f>IF($A12&lt;=Paramètre!$B$2,SUMIFS(SMA_Suivi_étroit[Nb interv],SMA_Suivi_étroit[Source.Name],'Suivi étroit'!E$10,SMA_Suivi_étroit[CA/Sous-CA],'Suivi étroit'!$A$10,SMA_Suivi_étroit[Période financière],'Suivi étroit'!$A12),"")</f>
        <v>0</v>
      </c>
      <c r="G12" s="111">
        <f>IF($A12&lt;=Paramètre!$B$2,SUMIFS(SMA_Suivi_étroit[Nb usagers],SMA_Suivi_étroit[Source.Name],'Suivi étroit'!G$10,SMA_Suivi_étroit[CA/Sous-CA],'Suivi étroit'!$A$10,SMA_Suivi_étroit[Période financière],'Suivi étroit'!$A12),"")</f>
        <v>0</v>
      </c>
      <c r="H12" s="111">
        <f>IF($A12&lt;=Paramètre!$B$2,SUMIFS(SMA_Suivi_étroit[Nb interv],SMA_Suivi_étroit[Source.Name],'Suivi étroit'!G$10,SMA_Suivi_étroit[CA/Sous-CA],'Suivi étroit'!$A$10,SMA_Suivi_étroit[Période financière],'Suivi étroit'!$A12),"")</f>
        <v>0</v>
      </c>
      <c r="I12" s="111">
        <f>IF($A12&lt;=Paramètre!$B$2,SUMIFS(SMA_Suivi_étroit[Nb usagers],SMA_Suivi_étroit[Source.Name],'Suivi étroit'!I$10,SMA_Suivi_étroit[CA/Sous-CA],'Suivi étroit'!$A$10,SMA_Suivi_étroit[Période financière],'Suivi étroit'!$A12),"")</f>
        <v>0</v>
      </c>
      <c r="J12" s="111">
        <f>IF($A12&lt;=Paramètre!$B$2,SUMIFS(SMA_Suivi_étroit[Nb interv],SMA_Suivi_étroit[Source.Name],'Suivi étroit'!I$10,SMA_Suivi_étroit[CA/Sous-CA],'Suivi étroit'!$A$10,SMA_Suivi_étroit[Période financière],'Suivi étroit'!$A12),"")</f>
        <v>0</v>
      </c>
      <c r="K12" s="111">
        <f>IF($A12&lt;=Paramètre!$B$2,SUMIFS(SMA_Suivi_étroit[Nb usagers],SMA_Suivi_étroit[Source.Name],'Suivi étroit'!K$10,SMA_Suivi_étroit[CA/Sous-CA],'Suivi étroit'!$A$10,SMA_Suivi_étroit[Période financière],'Suivi étroit'!$A12),"")</f>
        <v>0</v>
      </c>
      <c r="L12" s="111">
        <f>IF($A12&lt;=Paramètre!$B$2,SUMIFS(SMA_Suivi_étroit[Nb interv],SMA_Suivi_étroit[Source.Name],'Suivi étroit'!K$10,SMA_Suivi_étroit[CA/Sous-CA],'Suivi étroit'!$A$10,SMA_Suivi_étroit[Période financière],'Suivi étroit'!$A12),"")</f>
        <v>0</v>
      </c>
      <c r="M12" s="111">
        <f>IF($A12&lt;=Paramètre!$B$2,SUMIFS(SMA_Suivi_étroit[Nb usagers],SMA_Suivi_étroit[Source.Name],'Suivi étroit'!M$10,SMA_Suivi_étroit[CA/Sous-CA],'Suivi étroit'!$A$10,SMA_Suivi_étroit[Période financière],'Suivi étroit'!$A12),"")</f>
        <v>0</v>
      </c>
      <c r="N12" s="111">
        <f>IF($A12&lt;=Paramètre!$B$2,SUMIFS(SMA_Suivi_étroit[Nb interv],SMA_Suivi_étroit[Source.Name],'Suivi étroit'!M$10,SMA_Suivi_étroit[CA/Sous-CA],'Suivi étroit'!$A$10,SMA_Suivi_étroit[Période financière],'Suivi étroit'!$A12),"")</f>
        <v>0</v>
      </c>
      <c r="O12" s="111">
        <f>IF($A12&lt;=Paramètre!$B$2,SUMIFS(SMA_Suivi_étroit[Nb usagers],SMA_Suivi_étroit[Source.Name],'Suivi étroit'!O$10,SMA_Suivi_étroit[CA/Sous-CA],'Suivi étroit'!$A$10,SMA_Suivi_étroit[Période financière],'Suivi étroit'!$A12),"")</f>
        <v>0</v>
      </c>
      <c r="P12" s="111">
        <f>IF($A12&lt;=Paramètre!$B$2,SUMIFS(SMA_Suivi_étroit[Nb interv],SMA_Suivi_étroit[Source.Name],'Suivi étroit'!O$10,SMA_Suivi_étroit[CA/Sous-CA],'Suivi étroit'!$A$10,SMA_Suivi_étroit[Période financière],'Suivi étroit'!$A12),"")</f>
        <v>0</v>
      </c>
      <c r="Q12" s="112">
        <f>IF($A12&lt;=Paramètre!$B$2,SUM(C12,E12,G12,I12,K12,M12,O12),"")</f>
        <v>0</v>
      </c>
      <c r="R12" s="113">
        <f>IF($A12&lt;=Paramètre!$B$2,SUM(D12,F12,H12,J12,L12,N12,P12),"")</f>
        <v>0</v>
      </c>
    </row>
    <row r="13" spans="1:18" x14ac:dyDescent="0.25">
      <c r="A13">
        <v>2</v>
      </c>
      <c r="B13" s="110" t="s">
        <v>155</v>
      </c>
      <c r="C13" s="111" t="str">
        <f>IF($A13&lt;=Paramètre!$B$2,SUMIFS(SMA_Suivi_étroit[Nb usagers],SMA_Suivi_étroit[Source.Name],'Suivi étroit'!C$10,SMA_Suivi_étroit[CA/Sous-CA],'Suivi étroit'!$A$10,SMA_Suivi_étroit[Période financière],'Suivi étroit'!$A13),"")</f>
        <v/>
      </c>
      <c r="D13" s="111" t="str">
        <f>IF($A13&lt;=Paramètre!$B$2,SUMIFS(SMA_Suivi_étroit[Nb interv],SMA_Suivi_étroit[Source.Name],'Suivi étroit'!C$10,SMA_Suivi_étroit[CA/Sous-CA],'Suivi étroit'!$A$10,SMA_Suivi_étroit[Période financière],'Suivi étroit'!$A13),"")</f>
        <v/>
      </c>
      <c r="E13" s="111" t="str">
        <f>IF($A13&lt;=Paramètre!$B$2,SUMIFS(SMA_Suivi_étroit[Nb usagers],SMA_Suivi_étroit[Source.Name],'Suivi étroit'!E$10,SMA_Suivi_étroit[CA/Sous-CA],'Suivi étroit'!$A$10,SMA_Suivi_étroit[Période financière],'Suivi étroit'!$A13),"")</f>
        <v/>
      </c>
      <c r="F13" s="111" t="str">
        <f>IF($A13&lt;=Paramètre!$B$2,SUMIFS(SMA_Suivi_étroit[Nb interv],SMA_Suivi_étroit[Source.Name],'Suivi étroit'!E$10,SMA_Suivi_étroit[CA/Sous-CA],'Suivi étroit'!$A$10,SMA_Suivi_étroit[Période financière],'Suivi étroit'!$A13),"")</f>
        <v/>
      </c>
      <c r="G13" s="111" t="str">
        <f>IF($A13&lt;=Paramètre!$B$2,SUMIFS(SMA_Suivi_étroit[Nb usagers],SMA_Suivi_étroit[Source.Name],'Suivi étroit'!G$10,SMA_Suivi_étroit[CA/Sous-CA],'Suivi étroit'!$A$10,SMA_Suivi_étroit[Période financière],'Suivi étroit'!$A13),"")</f>
        <v/>
      </c>
      <c r="H13" s="111" t="str">
        <f>IF($A13&lt;=Paramètre!$B$2,SUMIFS(SMA_Suivi_étroit[Nb interv],SMA_Suivi_étroit[Source.Name],'Suivi étroit'!G$10,SMA_Suivi_étroit[CA/Sous-CA],'Suivi étroit'!$A$10,SMA_Suivi_étroit[Période financière],'Suivi étroit'!$A13),"")</f>
        <v/>
      </c>
      <c r="I13" s="111" t="str">
        <f>IF($A13&lt;=Paramètre!$B$2,SUMIFS(SMA_Suivi_étroit[Nb usagers],SMA_Suivi_étroit[Source.Name],'Suivi étroit'!I$10,SMA_Suivi_étroit[CA/Sous-CA],'Suivi étroit'!$A$10,SMA_Suivi_étroit[Période financière],'Suivi étroit'!$A13),"")</f>
        <v/>
      </c>
      <c r="J13" s="111" t="str">
        <f>IF($A13&lt;=Paramètre!$B$2,SUMIFS(SMA_Suivi_étroit[Nb interv],SMA_Suivi_étroit[Source.Name],'Suivi étroit'!I$10,SMA_Suivi_étroit[CA/Sous-CA],'Suivi étroit'!$A$10,SMA_Suivi_étroit[Période financière],'Suivi étroit'!$A13),"")</f>
        <v/>
      </c>
      <c r="K13" s="111" t="str">
        <f>IF($A13&lt;=Paramètre!$B$2,SUMIFS(SMA_Suivi_étroit[Nb usagers],SMA_Suivi_étroit[Source.Name],'Suivi étroit'!K$10,SMA_Suivi_étroit[CA/Sous-CA],'Suivi étroit'!$A$10,SMA_Suivi_étroit[Période financière],'Suivi étroit'!$A13),"")</f>
        <v/>
      </c>
      <c r="L13" s="111" t="str">
        <f>IF($A13&lt;=Paramètre!$B$2,SUMIFS(SMA_Suivi_étroit[Nb interv],SMA_Suivi_étroit[Source.Name],'Suivi étroit'!K$10,SMA_Suivi_étroit[CA/Sous-CA],'Suivi étroit'!$A$10,SMA_Suivi_étroit[Période financière],'Suivi étroit'!$A13),"")</f>
        <v/>
      </c>
      <c r="M13" s="111" t="str">
        <f>IF($A13&lt;=Paramètre!$B$2,SUMIFS(SMA_Suivi_étroit[Nb usagers],SMA_Suivi_étroit[Source.Name],'Suivi étroit'!M$10,SMA_Suivi_étroit[CA/Sous-CA],'Suivi étroit'!$A$10,SMA_Suivi_étroit[Période financière],'Suivi étroit'!$A13),"")</f>
        <v/>
      </c>
      <c r="N13" s="111" t="str">
        <f>IF($A13&lt;=Paramètre!$B$2,SUMIFS(SMA_Suivi_étroit[Nb interv],SMA_Suivi_étroit[Source.Name],'Suivi étroit'!M$10,SMA_Suivi_étroit[CA/Sous-CA],'Suivi étroit'!$A$10,SMA_Suivi_étroit[Période financière],'Suivi étroit'!$A13),"")</f>
        <v/>
      </c>
      <c r="O13" s="111" t="str">
        <f>IF($A13&lt;=Paramètre!$B$2,SUMIFS(SMA_Suivi_étroit[Nb usagers],SMA_Suivi_étroit[Source.Name],'Suivi étroit'!O$10,SMA_Suivi_étroit[CA/Sous-CA],'Suivi étroit'!$A$10,SMA_Suivi_étroit[Période financière],'Suivi étroit'!$A13),"")</f>
        <v/>
      </c>
      <c r="P13" s="111" t="str">
        <f>IF($A13&lt;=Paramètre!$B$2,SUMIFS(SMA_Suivi_étroit[Nb interv],SMA_Suivi_étroit[Source.Name],'Suivi étroit'!O$10,SMA_Suivi_étroit[CA/Sous-CA],'Suivi étroit'!$A$10,SMA_Suivi_étroit[Période financière],'Suivi étroit'!$A13),"")</f>
        <v/>
      </c>
      <c r="Q13" s="112" t="str">
        <f>IF($A13&lt;=Paramètre!$B$2,SUM(C13,E13,G13,I13,K13,M13,O13),"")</f>
        <v/>
      </c>
      <c r="R13" s="113" t="str">
        <f>IF($A13&lt;=Paramètre!$B$2,SUM(D13,F13,H13,J13,L13,N13,P13),"")</f>
        <v/>
      </c>
    </row>
    <row r="14" spans="1:18" x14ac:dyDescent="0.25">
      <c r="A14">
        <v>3</v>
      </c>
      <c r="B14" s="110" t="s">
        <v>156</v>
      </c>
      <c r="C14" s="111" t="str">
        <f>IF($A14&lt;=Paramètre!$B$2,SUMIFS(SMA_Suivi_étroit[Nb usagers],SMA_Suivi_étroit[Source.Name],'Suivi étroit'!C$10,SMA_Suivi_étroit[CA/Sous-CA],'Suivi étroit'!$A$10,SMA_Suivi_étroit[Période financière],'Suivi étroit'!$A14),"")</f>
        <v/>
      </c>
      <c r="D14" s="111" t="str">
        <f>IF($A14&lt;=Paramètre!$B$2,SUMIFS(SMA_Suivi_étroit[Nb interv],SMA_Suivi_étroit[Source.Name],'Suivi étroit'!C$10,SMA_Suivi_étroit[CA/Sous-CA],'Suivi étroit'!$A$10,SMA_Suivi_étroit[Période financière],'Suivi étroit'!$A14),"")</f>
        <v/>
      </c>
      <c r="E14" s="111" t="str">
        <f>IF($A14&lt;=Paramètre!$B$2,SUMIFS(SMA_Suivi_étroit[Nb usagers],SMA_Suivi_étroit[Source.Name],'Suivi étroit'!E$10,SMA_Suivi_étroit[CA/Sous-CA],'Suivi étroit'!$A$10,SMA_Suivi_étroit[Période financière],'Suivi étroit'!$A14),"")</f>
        <v/>
      </c>
      <c r="F14" s="111" t="str">
        <f>IF($A14&lt;=Paramètre!$B$2,SUMIFS(SMA_Suivi_étroit[Nb interv],SMA_Suivi_étroit[Source.Name],'Suivi étroit'!E$10,SMA_Suivi_étroit[CA/Sous-CA],'Suivi étroit'!$A$10,SMA_Suivi_étroit[Période financière],'Suivi étroit'!$A14),"")</f>
        <v/>
      </c>
      <c r="G14" s="111" t="str">
        <f>IF($A14&lt;=Paramètre!$B$2,SUMIFS(SMA_Suivi_étroit[Nb usagers],SMA_Suivi_étroit[Source.Name],'Suivi étroit'!G$10,SMA_Suivi_étroit[CA/Sous-CA],'Suivi étroit'!$A$10,SMA_Suivi_étroit[Période financière],'Suivi étroit'!$A14),"")</f>
        <v/>
      </c>
      <c r="H14" s="111" t="str">
        <f>IF($A14&lt;=Paramètre!$B$2,SUMIFS(SMA_Suivi_étroit[Nb interv],SMA_Suivi_étroit[Source.Name],'Suivi étroit'!G$10,SMA_Suivi_étroit[CA/Sous-CA],'Suivi étroit'!$A$10,SMA_Suivi_étroit[Période financière],'Suivi étroit'!$A14),"")</f>
        <v/>
      </c>
      <c r="I14" s="111" t="str">
        <f>IF($A14&lt;=Paramètre!$B$2,SUMIFS(SMA_Suivi_étroit[Nb usagers],SMA_Suivi_étroit[Source.Name],'Suivi étroit'!I$10,SMA_Suivi_étroit[CA/Sous-CA],'Suivi étroit'!$A$10,SMA_Suivi_étroit[Période financière],'Suivi étroit'!$A14),"")</f>
        <v/>
      </c>
      <c r="J14" s="111" t="str">
        <f>IF($A14&lt;=Paramètre!$B$2,SUMIFS(SMA_Suivi_étroit[Nb interv],SMA_Suivi_étroit[Source.Name],'Suivi étroit'!I$10,SMA_Suivi_étroit[CA/Sous-CA],'Suivi étroit'!$A$10,SMA_Suivi_étroit[Période financière],'Suivi étroit'!$A14),"")</f>
        <v/>
      </c>
      <c r="K14" s="111" t="str">
        <f>IF($A14&lt;=Paramètre!$B$2,SUMIFS(SMA_Suivi_étroit[Nb usagers],SMA_Suivi_étroit[Source.Name],'Suivi étroit'!K$10,SMA_Suivi_étroit[CA/Sous-CA],'Suivi étroit'!$A$10,SMA_Suivi_étroit[Période financière],'Suivi étroit'!$A14),"")</f>
        <v/>
      </c>
      <c r="L14" s="111" t="str">
        <f>IF($A14&lt;=Paramètre!$B$2,SUMIFS(SMA_Suivi_étroit[Nb interv],SMA_Suivi_étroit[Source.Name],'Suivi étroit'!K$10,SMA_Suivi_étroit[CA/Sous-CA],'Suivi étroit'!$A$10,SMA_Suivi_étroit[Période financière],'Suivi étroit'!$A14),"")</f>
        <v/>
      </c>
      <c r="M14" s="111" t="str">
        <f>IF($A14&lt;=Paramètre!$B$2,SUMIFS(SMA_Suivi_étroit[Nb usagers],SMA_Suivi_étroit[Source.Name],'Suivi étroit'!M$10,SMA_Suivi_étroit[CA/Sous-CA],'Suivi étroit'!$A$10,SMA_Suivi_étroit[Période financière],'Suivi étroit'!$A14),"")</f>
        <v/>
      </c>
      <c r="N14" s="111" t="str">
        <f>IF($A14&lt;=Paramètre!$B$2,SUMIFS(SMA_Suivi_étroit[Nb interv],SMA_Suivi_étroit[Source.Name],'Suivi étroit'!M$10,SMA_Suivi_étroit[CA/Sous-CA],'Suivi étroit'!$A$10,SMA_Suivi_étroit[Période financière],'Suivi étroit'!$A14),"")</f>
        <v/>
      </c>
      <c r="O14" s="111" t="str">
        <f>IF($A14&lt;=Paramètre!$B$2,SUMIFS(SMA_Suivi_étroit[Nb usagers],SMA_Suivi_étroit[Source.Name],'Suivi étroit'!O$10,SMA_Suivi_étroit[CA/Sous-CA],'Suivi étroit'!$A$10,SMA_Suivi_étroit[Période financière],'Suivi étroit'!$A14),"")</f>
        <v/>
      </c>
      <c r="P14" s="111" t="str">
        <f>IF($A14&lt;=Paramètre!$B$2,SUMIFS(SMA_Suivi_étroit[Nb interv],SMA_Suivi_étroit[Source.Name],'Suivi étroit'!O$10,SMA_Suivi_étroit[CA/Sous-CA],'Suivi étroit'!$A$10,SMA_Suivi_étroit[Période financière],'Suivi étroit'!$A14),"")</f>
        <v/>
      </c>
      <c r="Q14" s="112" t="str">
        <f>IF($A14&lt;=Paramètre!$B$2,SUM(C14,E14,G14,I14,K14,M14,O14),"")</f>
        <v/>
      </c>
      <c r="R14" s="113" t="str">
        <f>IF($A14&lt;=Paramètre!$B$2,SUM(D14,F14,H14,J14,L14,N14,P14),"")</f>
        <v/>
      </c>
    </row>
    <row r="15" spans="1:18" x14ac:dyDescent="0.25">
      <c r="A15">
        <v>4</v>
      </c>
      <c r="B15" s="110" t="s">
        <v>157</v>
      </c>
      <c r="C15" s="111" t="str">
        <f>IF($A15&lt;=Paramètre!$B$2,SUMIFS(SMA_Suivi_étroit[Nb usagers],SMA_Suivi_étroit[Source.Name],'Suivi étroit'!C$10,SMA_Suivi_étroit[CA/Sous-CA],'Suivi étroit'!$A$10,SMA_Suivi_étroit[Période financière],'Suivi étroit'!$A15),"")</f>
        <v/>
      </c>
      <c r="D15" s="111" t="str">
        <f>IF($A15&lt;=Paramètre!$B$2,SUMIFS(SMA_Suivi_étroit[Nb interv],SMA_Suivi_étroit[Source.Name],'Suivi étroit'!C$10,SMA_Suivi_étroit[CA/Sous-CA],'Suivi étroit'!$A$10,SMA_Suivi_étroit[Période financière],'Suivi étroit'!$A15),"")</f>
        <v/>
      </c>
      <c r="E15" s="111" t="str">
        <f>IF($A15&lt;=Paramètre!$B$2,SUMIFS(SMA_Suivi_étroit[Nb usagers],SMA_Suivi_étroit[Source.Name],'Suivi étroit'!E$10,SMA_Suivi_étroit[CA/Sous-CA],'Suivi étroit'!$A$10,SMA_Suivi_étroit[Période financière],'Suivi étroit'!$A15),"")</f>
        <v/>
      </c>
      <c r="F15" s="111" t="str">
        <f>IF($A15&lt;=Paramètre!$B$2,SUMIFS(SMA_Suivi_étroit[Nb interv],SMA_Suivi_étroit[Source.Name],'Suivi étroit'!E$10,SMA_Suivi_étroit[CA/Sous-CA],'Suivi étroit'!$A$10,SMA_Suivi_étroit[Période financière],'Suivi étroit'!$A15),"")</f>
        <v/>
      </c>
      <c r="G15" s="111" t="str">
        <f>IF($A15&lt;=Paramètre!$B$2,SUMIFS(SMA_Suivi_étroit[Nb usagers],SMA_Suivi_étroit[Source.Name],'Suivi étroit'!G$10,SMA_Suivi_étroit[CA/Sous-CA],'Suivi étroit'!$A$10,SMA_Suivi_étroit[Période financière],'Suivi étroit'!$A15),"")</f>
        <v/>
      </c>
      <c r="H15" s="111" t="str">
        <f>IF($A15&lt;=Paramètre!$B$2,SUMIFS(SMA_Suivi_étroit[Nb interv],SMA_Suivi_étroit[Source.Name],'Suivi étroit'!G$10,SMA_Suivi_étroit[CA/Sous-CA],'Suivi étroit'!$A$10,SMA_Suivi_étroit[Période financière],'Suivi étroit'!$A15),"")</f>
        <v/>
      </c>
      <c r="I15" s="111" t="str">
        <f>IF($A15&lt;=Paramètre!$B$2,SUMIFS(SMA_Suivi_étroit[Nb usagers],SMA_Suivi_étroit[Source.Name],'Suivi étroit'!I$10,SMA_Suivi_étroit[CA/Sous-CA],'Suivi étroit'!$A$10,SMA_Suivi_étroit[Période financière],'Suivi étroit'!$A15),"")</f>
        <v/>
      </c>
      <c r="J15" s="111" t="str">
        <f>IF($A15&lt;=Paramètre!$B$2,SUMIFS(SMA_Suivi_étroit[Nb interv],SMA_Suivi_étroit[Source.Name],'Suivi étroit'!I$10,SMA_Suivi_étroit[CA/Sous-CA],'Suivi étroit'!$A$10,SMA_Suivi_étroit[Période financière],'Suivi étroit'!$A15),"")</f>
        <v/>
      </c>
      <c r="K15" s="111" t="str">
        <f>IF($A15&lt;=Paramètre!$B$2,SUMIFS(SMA_Suivi_étroit[Nb usagers],SMA_Suivi_étroit[Source.Name],'Suivi étroit'!K$10,SMA_Suivi_étroit[CA/Sous-CA],'Suivi étroit'!$A$10,SMA_Suivi_étroit[Période financière],'Suivi étroit'!$A15),"")</f>
        <v/>
      </c>
      <c r="L15" s="111" t="str">
        <f>IF($A15&lt;=Paramètre!$B$2,SUMIFS(SMA_Suivi_étroit[Nb interv],SMA_Suivi_étroit[Source.Name],'Suivi étroit'!K$10,SMA_Suivi_étroit[CA/Sous-CA],'Suivi étroit'!$A$10,SMA_Suivi_étroit[Période financière],'Suivi étroit'!$A15),"")</f>
        <v/>
      </c>
      <c r="M15" s="111" t="str">
        <f>IF($A15&lt;=Paramètre!$B$2,SUMIFS(SMA_Suivi_étroit[Nb usagers],SMA_Suivi_étroit[Source.Name],'Suivi étroit'!M$10,SMA_Suivi_étroit[CA/Sous-CA],'Suivi étroit'!$A$10,SMA_Suivi_étroit[Période financière],'Suivi étroit'!$A15),"")</f>
        <v/>
      </c>
      <c r="N15" s="111" t="str">
        <f>IF($A15&lt;=Paramètre!$B$2,SUMIFS(SMA_Suivi_étroit[Nb interv],SMA_Suivi_étroit[Source.Name],'Suivi étroit'!M$10,SMA_Suivi_étroit[CA/Sous-CA],'Suivi étroit'!$A$10,SMA_Suivi_étroit[Période financière],'Suivi étroit'!$A15),"")</f>
        <v/>
      </c>
      <c r="O15" s="111" t="str">
        <f>IF($A15&lt;=Paramètre!$B$2,SUMIFS(SMA_Suivi_étroit[Nb usagers],SMA_Suivi_étroit[Source.Name],'Suivi étroit'!O$10,SMA_Suivi_étroit[CA/Sous-CA],'Suivi étroit'!$A$10,SMA_Suivi_étroit[Période financière],'Suivi étroit'!$A15),"")</f>
        <v/>
      </c>
      <c r="P15" s="111" t="str">
        <f>IF($A15&lt;=Paramètre!$B$2,SUMIFS(SMA_Suivi_étroit[Nb interv],SMA_Suivi_étroit[Source.Name],'Suivi étroit'!O$10,SMA_Suivi_étroit[CA/Sous-CA],'Suivi étroit'!$A$10,SMA_Suivi_étroit[Période financière],'Suivi étroit'!$A15),"")</f>
        <v/>
      </c>
      <c r="Q15" s="112" t="str">
        <f>IF($A15&lt;=Paramètre!$B$2,SUM(C15,E15,G15,I15,K15,M15,O15),"")</f>
        <v/>
      </c>
      <c r="R15" s="113" t="str">
        <f>IF($A15&lt;=Paramètre!$B$2,SUM(D15,F15,H15,J15,L15,N15,P15),"")</f>
        <v/>
      </c>
    </row>
    <row r="16" spans="1:18" x14ac:dyDescent="0.25">
      <c r="A16">
        <v>5</v>
      </c>
      <c r="B16" s="110" t="s">
        <v>158</v>
      </c>
      <c r="C16" s="111" t="str">
        <f>IF($A16&lt;=Paramètre!$B$2,SUMIFS(SMA_Suivi_étroit[Nb usagers],SMA_Suivi_étroit[Source.Name],'Suivi étroit'!C$10,SMA_Suivi_étroit[CA/Sous-CA],'Suivi étroit'!$A$10,SMA_Suivi_étroit[Période financière],'Suivi étroit'!$A16),"")</f>
        <v/>
      </c>
      <c r="D16" s="111" t="str">
        <f>IF($A16&lt;=Paramètre!$B$2,SUMIFS(SMA_Suivi_étroit[Nb interv],SMA_Suivi_étroit[Source.Name],'Suivi étroit'!C$10,SMA_Suivi_étroit[CA/Sous-CA],'Suivi étroit'!$A$10,SMA_Suivi_étroit[Période financière],'Suivi étroit'!$A16),"")</f>
        <v/>
      </c>
      <c r="E16" s="111" t="str">
        <f>IF($A16&lt;=Paramètre!$B$2,SUMIFS(SMA_Suivi_étroit[Nb usagers],SMA_Suivi_étroit[Source.Name],'Suivi étroit'!E$10,SMA_Suivi_étroit[CA/Sous-CA],'Suivi étroit'!$A$10,SMA_Suivi_étroit[Période financière],'Suivi étroit'!$A16),"")</f>
        <v/>
      </c>
      <c r="F16" s="111" t="str">
        <f>IF($A16&lt;=Paramètre!$B$2,SUMIFS(SMA_Suivi_étroit[Nb interv],SMA_Suivi_étroit[Source.Name],'Suivi étroit'!E$10,SMA_Suivi_étroit[CA/Sous-CA],'Suivi étroit'!$A$10,SMA_Suivi_étroit[Période financière],'Suivi étroit'!$A16),"")</f>
        <v/>
      </c>
      <c r="G16" s="111" t="str">
        <f>IF($A16&lt;=Paramètre!$B$2,SUMIFS(SMA_Suivi_étroit[Nb usagers],SMA_Suivi_étroit[Source.Name],'Suivi étroit'!G$10,SMA_Suivi_étroit[CA/Sous-CA],'Suivi étroit'!$A$10,SMA_Suivi_étroit[Période financière],'Suivi étroit'!$A16),"")</f>
        <v/>
      </c>
      <c r="H16" s="111" t="str">
        <f>IF($A16&lt;=Paramètre!$B$2,SUMIFS(SMA_Suivi_étroit[Nb interv],SMA_Suivi_étroit[Source.Name],'Suivi étroit'!G$10,SMA_Suivi_étroit[CA/Sous-CA],'Suivi étroit'!$A$10,SMA_Suivi_étroit[Période financière],'Suivi étroit'!$A16),"")</f>
        <v/>
      </c>
      <c r="I16" s="111" t="str">
        <f>IF($A16&lt;=Paramètre!$B$2,SUMIFS(SMA_Suivi_étroit[Nb usagers],SMA_Suivi_étroit[Source.Name],'Suivi étroit'!I$10,SMA_Suivi_étroit[CA/Sous-CA],'Suivi étroit'!$A$10,SMA_Suivi_étroit[Période financière],'Suivi étroit'!$A16),"")</f>
        <v/>
      </c>
      <c r="J16" s="111" t="str">
        <f>IF($A16&lt;=Paramètre!$B$2,SUMIFS(SMA_Suivi_étroit[Nb interv],SMA_Suivi_étroit[Source.Name],'Suivi étroit'!I$10,SMA_Suivi_étroit[CA/Sous-CA],'Suivi étroit'!$A$10,SMA_Suivi_étroit[Période financière],'Suivi étroit'!$A16),"")</f>
        <v/>
      </c>
      <c r="K16" s="111" t="str">
        <f>IF($A16&lt;=Paramètre!$B$2,SUMIFS(SMA_Suivi_étroit[Nb usagers],SMA_Suivi_étroit[Source.Name],'Suivi étroit'!K$10,SMA_Suivi_étroit[CA/Sous-CA],'Suivi étroit'!$A$10,SMA_Suivi_étroit[Période financière],'Suivi étroit'!$A16),"")</f>
        <v/>
      </c>
      <c r="L16" s="111" t="str">
        <f>IF($A16&lt;=Paramètre!$B$2,SUMIFS(SMA_Suivi_étroit[Nb interv],SMA_Suivi_étroit[Source.Name],'Suivi étroit'!K$10,SMA_Suivi_étroit[CA/Sous-CA],'Suivi étroit'!$A$10,SMA_Suivi_étroit[Période financière],'Suivi étroit'!$A16),"")</f>
        <v/>
      </c>
      <c r="M16" s="111" t="str">
        <f>IF($A16&lt;=Paramètre!$B$2,SUMIFS(SMA_Suivi_étroit[Nb usagers],SMA_Suivi_étroit[Source.Name],'Suivi étroit'!M$10,SMA_Suivi_étroit[CA/Sous-CA],'Suivi étroit'!$A$10,SMA_Suivi_étroit[Période financière],'Suivi étroit'!$A16),"")</f>
        <v/>
      </c>
      <c r="N16" s="111" t="str">
        <f>IF($A16&lt;=Paramètre!$B$2,SUMIFS(SMA_Suivi_étroit[Nb interv],SMA_Suivi_étroit[Source.Name],'Suivi étroit'!M$10,SMA_Suivi_étroit[CA/Sous-CA],'Suivi étroit'!$A$10,SMA_Suivi_étroit[Période financière],'Suivi étroit'!$A16),"")</f>
        <v/>
      </c>
      <c r="O16" s="111" t="str">
        <f>IF($A16&lt;=Paramètre!$B$2,SUMIFS(SMA_Suivi_étroit[Nb usagers],SMA_Suivi_étroit[Source.Name],'Suivi étroit'!O$10,SMA_Suivi_étroit[CA/Sous-CA],'Suivi étroit'!$A$10,SMA_Suivi_étroit[Période financière],'Suivi étroit'!$A16),"")</f>
        <v/>
      </c>
      <c r="P16" s="111" t="str">
        <f>IF($A16&lt;=Paramètre!$B$2,SUMIFS(SMA_Suivi_étroit[Nb interv],SMA_Suivi_étroit[Source.Name],'Suivi étroit'!O$10,SMA_Suivi_étroit[CA/Sous-CA],'Suivi étroit'!$A$10,SMA_Suivi_étroit[Période financière],'Suivi étroit'!$A16),"")</f>
        <v/>
      </c>
      <c r="Q16" s="112" t="str">
        <f>IF($A16&lt;=Paramètre!$B$2,SUM(C16,E16,G16,I16,K16,M16,O16),"")</f>
        <v/>
      </c>
      <c r="R16" s="113" t="str">
        <f>IF($A16&lt;=Paramètre!$B$2,SUM(D16,F16,H16,J16,L16,N16,P16),"")</f>
        <v/>
      </c>
    </row>
    <row r="17" spans="1:18" x14ac:dyDescent="0.25">
      <c r="A17">
        <v>6</v>
      </c>
      <c r="B17" s="110" t="s">
        <v>159</v>
      </c>
      <c r="C17" s="111" t="str">
        <f>IF($A17&lt;=Paramètre!$B$2,SUMIFS(SMA_Suivi_étroit[Nb usagers],SMA_Suivi_étroit[Source.Name],'Suivi étroit'!C$10,SMA_Suivi_étroit[CA/Sous-CA],'Suivi étroit'!$A$10,SMA_Suivi_étroit[Période financière],'Suivi étroit'!$A17),"")</f>
        <v/>
      </c>
      <c r="D17" s="111" t="str">
        <f>IF($A17&lt;=Paramètre!$B$2,SUMIFS(SMA_Suivi_étroit[Nb interv],SMA_Suivi_étroit[Source.Name],'Suivi étroit'!C$10,SMA_Suivi_étroit[CA/Sous-CA],'Suivi étroit'!$A$10,SMA_Suivi_étroit[Période financière],'Suivi étroit'!$A17),"")</f>
        <v/>
      </c>
      <c r="E17" s="111" t="str">
        <f>IF($A17&lt;=Paramètre!$B$2,SUMIFS(SMA_Suivi_étroit[Nb usagers],SMA_Suivi_étroit[Source.Name],'Suivi étroit'!E$10,SMA_Suivi_étroit[CA/Sous-CA],'Suivi étroit'!$A$10,SMA_Suivi_étroit[Période financière],'Suivi étroit'!$A17),"")</f>
        <v/>
      </c>
      <c r="F17" s="111" t="str">
        <f>IF($A17&lt;=Paramètre!$B$2,SUMIFS(SMA_Suivi_étroit[Nb interv],SMA_Suivi_étroit[Source.Name],'Suivi étroit'!E$10,SMA_Suivi_étroit[CA/Sous-CA],'Suivi étroit'!$A$10,SMA_Suivi_étroit[Période financière],'Suivi étroit'!$A17),"")</f>
        <v/>
      </c>
      <c r="G17" s="111" t="str">
        <f>IF($A17&lt;=Paramètre!$B$2,SUMIFS(SMA_Suivi_étroit[Nb usagers],SMA_Suivi_étroit[Source.Name],'Suivi étroit'!G$10,SMA_Suivi_étroit[CA/Sous-CA],'Suivi étroit'!$A$10,SMA_Suivi_étroit[Période financière],'Suivi étroit'!$A17),"")</f>
        <v/>
      </c>
      <c r="H17" s="111" t="str">
        <f>IF($A17&lt;=Paramètre!$B$2,SUMIFS(SMA_Suivi_étroit[Nb interv],SMA_Suivi_étroit[Source.Name],'Suivi étroit'!G$10,SMA_Suivi_étroit[CA/Sous-CA],'Suivi étroit'!$A$10,SMA_Suivi_étroit[Période financière],'Suivi étroit'!$A17),"")</f>
        <v/>
      </c>
      <c r="I17" s="111" t="str">
        <f>IF($A17&lt;=Paramètre!$B$2,SUMIFS(SMA_Suivi_étroit[Nb usagers],SMA_Suivi_étroit[Source.Name],'Suivi étroit'!I$10,SMA_Suivi_étroit[CA/Sous-CA],'Suivi étroit'!$A$10,SMA_Suivi_étroit[Période financière],'Suivi étroit'!$A17),"")</f>
        <v/>
      </c>
      <c r="J17" s="111" t="str">
        <f>IF($A17&lt;=Paramètre!$B$2,SUMIFS(SMA_Suivi_étroit[Nb interv],SMA_Suivi_étroit[Source.Name],'Suivi étroit'!I$10,SMA_Suivi_étroit[CA/Sous-CA],'Suivi étroit'!$A$10,SMA_Suivi_étroit[Période financière],'Suivi étroit'!$A17),"")</f>
        <v/>
      </c>
      <c r="K17" s="111" t="str">
        <f>IF($A17&lt;=Paramètre!$B$2,SUMIFS(SMA_Suivi_étroit[Nb usagers],SMA_Suivi_étroit[Source.Name],'Suivi étroit'!K$10,SMA_Suivi_étroit[CA/Sous-CA],'Suivi étroit'!$A$10,SMA_Suivi_étroit[Période financière],'Suivi étroit'!$A17),"")</f>
        <v/>
      </c>
      <c r="L17" s="111" t="str">
        <f>IF($A17&lt;=Paramètre!$B$2,SUMIFS(SMA_Suivi_étroit[Nb interv],SMA_Suivi_étroit[Source.Name],'Suivi étroit'!K$10,SMA_Suivi_étroit[CA/Sous-CA],'Suivi étroit'!$A$10,SMA_Suivi_étroit[Période financière],'Suivi étroit'!$A17),"")</f>
        <v/>
      </c>
      <c r="M17" s="111" t="str">
        <f>IF($A17&lt;=Paramètre!$B$2,SUMIFS(SMA_Suivi_étroit[Nb usagers],SMA_Suivi_étroit[Source.Name],'Suivi étroit'!M$10,SMA_Suivi_étroit[CA/Sous-CA],'Suivi étroit'!$A$10,SMA_Suivi_étroit[Période financière],'Suivi étroit'!$A17),"")</f>
        <v/>
      </c>
      <c r="N17" s="111" t="str">
        <f>IF($A17&lt;=Paramètre!$B$2,SUMIFS(SMA_Suivi_étroit[Nb interv],SMA_Suivi_étroit[Source.Name],'Suivi étroit'!M$10,SMA_Suivi_étroit[CA/Sous-CA],'Suivi étroit'!$A$10,SMA_Suivi_étroit[Période financière],'Suivi étroit'!$A17),"")</f>
        <v/>
      </c>
      <c r="O17" s="111" t="str">
        <f>IF($A17&lt;=Paramètre!$B$2,SUMIFS(SMA_Suivi_étroit[Nb usagers],SMA_Suivi_étroit[Source.Name],'Suivi étroit'!O$10,SMA_Suivi_étroit[CA/Sous-CA],'Suivi étroit'!$A$10,SMA_Suivi_étroit[Période financière],'Suivi étroit'!$A17),"")</f>
        <v/>
      </c>
      <c r="P17" s="111" t="str">
        <f>IF($A17&lt;=Paramètre!$B$2,SUMIFS(SMA_Suivi_étroit[Nb interv],SMA_Suivi_étroit[Source.Name],'Suivi étroit'!O$10,SMA_Suivi_étroit[CA/Sous-CA],'Suivi étroit'!$A$10,SMA_Suivi_étroit[Période financière],'Suivi étroit'!$A17),"")</f>
        <v/>
      </c>
      <c r="Q17" s="112" t="str">
        <f>IF($A17&lt;=Paramètre!$B$2,SUM(C17,E17,G17,I17,K17,M17,O17),"")</f>
        <v/>
      </c>
      <c r="R17" s="113" t="str">
        <f>IF($A17&lt;=Paramètre!$B$2,SUM(D17,F17,H17,J17,L17,N17,P17),"")</f>
        <v/>
      </c>
    </row>
    <row r="18" spans="1:18" x14ac:dyDescent="0.25">
      <c r="A18">
        <v>7</v>
      </c>
      <c r="B18" s="110" t="s">
        <v>160</v>
      </c>
      <c r="C18" s="111" t="str">
        <f>IF($A18&lt;=Paramètre!$B$2,SUMIFS(SMA_Suivi_étroit[Nb usagers],SMA_Suivi_étroit[Source.Name],'Suivi étroit'!C$10,SMA_Suivi_étroit[CA/Sous-CA],'Suivi étroit'!$A$10,SMA_Suivi_étroit[Période financière],'Suivi étroit'!$A18),"")</f>
        <v/>
      </c>
      <c r="D18" s="111" t="str">
        <f>IF($A18&lt;=Paramètre!$B$2,SUMIFS(SMA_Suivi_étroit[Nb interv],SMA_Suivi_étroit[Source.Name],'Suivi étroit'!C$10,SMA_Suivi_étroit[CA/Sous-CA],'Suivi étroit'!$A$10,SMA_Suivi_étroit[Période financière],'Suivi étroit'!$A18),"")</f>
        <v/>
      </c>
      <c r="E18" s="111" t="str">
        <f>IF($A18&lt;=Paramètre!$B$2,SUMIFS(SMA_Suivi_étroit[Nb usagers],SMA_Suivi_étroit[Source.Name],'Suivi étroit'!E$10,SMA_Suivi_étroit[CA/Sous-CA],'Suivi étroit'!$A$10,SMA_Suivi_étroit[Période financière],'Suivi étroit'!$A18),"")</f>
        <v/>
      </c>
      <c r="F18" s="111" t="str">
        <f>IF($A18&lt;=Paramètre!$B$2,SUMIFS(SMA_Suivi_étroit[Nb interv],SMA_Suivi_étroit[Source.Name],'Suivi étroit'!E$10,SMA_Suivi_étroit[CA/Sous-CA],'Suivi étroit'!$A$10,SMA_Suivi_étroit[Période financière],'Suivi étroit'!$A18),"")</f>
        <v/>
      </c>
      <c r="G18" s="111" t="str">
        <f>IF($A18&lt;=Paramètre!$B$2,SUMIFS(SMA_Suivi_étroit[Nb usagers],SMA_Suivi_étroit[Source.Name],'Suivi étroit'!G$10,SMA_Suivi_étroit[CA/Sous-CA],'Suivi étroit'!$A$10,SMA_Suivi_étroit[Période financière],'Suivi étroit'!$A18),"")</f>
        <v/>
      </c>
      <c r="H18" s="111" t="str">
        <f>IF($A18&lt;=Paramètre!$B$2,SUMIFS(SMA_Suivi_étroit[Nb interv],SMA_Suivi_étroit[Source.Name],'Suivi étroit'!G$10,SMA_Suivi_étroit[CA/Sous-CA],'Suivi étroit'!$A$10,SMA_Suivi_étroit[Période financière],'Suivi étroit'!$A18),"")</f>
        <v/>
      </c>
      <c r="I18" s="111" t="str">
        <f>IF($A18&lt;=Paramètre!$B$2,SUMIFS(SMA_Suivi_étroit[Nb usagers],SMA_Suivi_étroit[Source.Name],'Suivi étroit'!I$10,SMA_Suivi_étroit[CA/Sous-CA],'Suivi étroit'!$A$10,SMA_Suivi_étroit[Période financière],'Suivi étroit'!$A18),"")</f>
        <v/>
      </c>
      <c r="J18" s="111" t="str">
        <f>IF($A18&lt;=Paramètre!$B$2,SUMIFS(SMA_Suivi_étroit[Nb interv],SMA_Suivi_étroit[Source.Name],'Suivi étroit'!I$10,SMA_Suivi_étroit[CA/Sous-CA],'Suivi étroit'!$A$10,SMA_Suivi_étroit[Période financière],'Suivi étroit'!$A18),"")</f>
        <v/>
      </c>
      <c r="K18" s="111" t="str">
        <f>IF($A18&lt;=Paramètre!$B$2,SUMIFS(SMA_Suivi_étroit[Nb usagers],SMA_Suivi_étroit[Source.Name],'Suivi étroit'!K$10,SMA_Suivi_étroit[CA/Sous-CA],'Suivi étroit'!$A$10,SMA_Suivi_étroit[Période financière],'Suivi étroit'!$A18),"")</f>
        <v/>
      </c>
      <c r="L18" s="111" t="str">
        <f>IF($A18&lt;=Paramètre!$B$2,SUMIFS(SMA_Suivi_étroit[Nb interv],SMA_Suivi_étroit[Source.Name],'Suivi étroit'!K$10,SMA_Suivi_étroit[CA/Sous-CA],'Suivi étroit'!$A$10,SMA_Suivi_étroit[Période financière],'Suivi étroit'!$A18),"")</f>
        <v/>
      </c>
      <c r="M18" s="111" t="str">
        <f>IF($A18&lt;=Paramètre!$B$2,SUMIFS(SMA_Suivi_étroit[Nb usagers],SMA_Suivi_étroit[Source.Name],'Suivi étroit'!M$10,SMA_Suivi_étroit[CA/Sous-CA],'Suivi étroit'!$A$10,SMA_Suivi_étroit[Période financière],'Suivi étroit'!$A18),"")</f>
        <v/>
      </c>
      <c r="N18" s="111" t="str">
        <f>IF($A18&lt;=Paramètre!$B$2,SUMIFS(SMA_Suivi_étroit[Nb interv],SMA_Suivi_étroit[Source.Name],'Suivi étroit'!M$10,SMA_Suivi_étroit[CA/Sous-CA],'Suivi étroit'!$A$10,SMA_Suivi_étroit[Période financière],'Suivi étroit'!$A18),"")</f>
        <v/>
      </c>
      <c r="O18" s="111" t="str">
        <f>IF($A18&lt;=Paramètre!$B$2,SUMIFS(SMA_Suivi_étroit[Nb usagers],SMA_Suivi_étroit[Source.Name],'Suivi étroit'!O$10,SMA_Suivi_étroit[CA/Sous-CA],'Suivi étroit'!$A$10,SMA_Suivi_étroit[Période financière],'Suivi étroit'!$A18),"")</f>
        <v/>
      </c>
      <c r="P18" s="111" t="str">
        <f>IF($A18&lt;=Paramètre!$B$2,SUMIFS(SMA_Suivi_étroit[Nb interv],SMA_Suivi_étroit[Source.Name],'Suivi étroit'!O$10,SMA_Suivi_étroit[CA/Sous-CA],'Suivi étroit'!$A$10,SMA_Suivi_étroit[Période financière],'Suivi étroit'!$A18),"")</f>
        <v/>
      </c>
      <c r="Q18" s="112" t="str">
        <f>IF($A18&lt;=Paramètre!$B$2,SUM(C18,E18,G18,I18,K18,M18,O18),"")</f>
        <v/>
      </c>
      <c r="R18" s="113" t="str">
        <f>IF($A18&lt;=Paramètre!$B$2,SUM(D18,F18,H18,J18,L18,N18,P18),"")</f>
        <v/>
      </c>
    </row>
    <row r="19" spans="1:18" x14ac:dyDescent="0.25">
      <c r="A19">
        <v>8</v>
      </c>
      <c r="B19" s="110" t="s">
        <v>161</v>
      </c>
      <c r="C19" s="111" t="str">
        <f>IF($A19&lt;=Paramètre!$B$2,SUMIFS(SMA_Suivi_étroit[Nb usagers],SMA_Suivi_étroit[Source.Name],'Suivi étroit'!C$10,SMA_Suivi_étroit[CA/Sous-CA],'Suivi étroit'!$A$10,SMA_Suivi_étroit[Période financière],'Suivi étroit'!$A19),"")</f>
        <v/>
      </c>
      <c r="D19" s="111" t="str">
        <f>IF($A19&lt;=Paramètre!$B$2,SUMIFS(SMA_Suivi_étroit[Nb interv],SMA_Suivi_étroit[Source.Name],'Suivi étroit'!C$10,SMA_Suivi_étroit[CA/Sous-CA],'Suivi étroit'!$A$10,SMA_Suivi_étroit[Période financière],'Suivi étroit'!$A19),"")</f>
        <v/>
      </c>
      <c r="E19" s="111" t="str">
        <f>IF($A19&lt;=Paramètre!$B$2,SUMIFS(SMA_Suivi_étroit[Nb usagers],SMA_Suivi_étroit[Source.Name],'Suivi étroit'!E$10,SMA_Suivi_étroit[CA/Sous-CA],'Suivi étroit'!$A$10,SMA_Suivi_étroit[Période financière],'Suivi étroit'!$A19),"")</f>
        <v/>
      </c>
      <c r="F19" s="111" t="str">
        <f>IF($A19&lt;=Paramètre!$B$2,SUMIFS(SMA_Suivi_étroit[Nb interv],SMA_Suivi_étroit[Source.Name],'Suivi étroit'!E$10,SMA_Suivi_étroit[CA/Sous-CA],'Suivi étroit'!$A$10,SMA_Suivi_étroit[Période financière],'Suivi étroit'!$A19),"")</f>
        <v/>
      </c>
      <c r="G19" s="111" t="str">
        <f>IF($A19&lt;=Paramètre!$B$2,SUMIFS(SMA_Suivi_étroit[Nb usagers],SMA_Suivi_étroit[Source.Name],'Suivi étroit'!G$10,SMA_Suivi_étroit[CA/Sous-CA],'Suivi étroit'!$A$10,SMA_Suivi_étroit[Période financière],'Suivi étroit'!$A19),"")</f>
        <v/>
      </c>
      <c r="H19" s="111" t="str">
        <f>IF($A19&lt;=Paramètre!$B$2,SUMIFS(SMA_Suivi_étroit[Nb interv],SMA_Suivi_étroit[Source.Name],'Suivi étroit'!G$10,SMA_Suivi_étroit[CA/Sous-CA],'Suivi étroit'!$A$10,SMA_Suivi_étroit[Période financière],'Suivi étroit'!$A19),"")</f>
        <v/>
      </c>
      <c r="I19" s="111" t="str">
        <f>IF($A19&lt;=Paramètre!$B$2,SUMIFS(SMA_Suivi_étroit[Nb usagers],SMA_Suivi_étroit[Source.Name],'Suivi étroit'!I$10,SMA_Suivi_étroit[CA/Sous-CA],'Suivi étroit'!$A$10,SMA_Suivi_étroit[Période financière],'Suivi étroit'!$A19),"")</f>
        <v/>
      </c>
      <c r="J19" s="111" t="str">
        <f>IF($A19&lt;=Paramètre!$B$2,SUMIFS(SMA_Suivi_étroit[Nb interv],SMA_Suivi_étroit[Source.Name],'Suivi étroit'!I$10,SMA_Suivi_étroit[CA/Sous-CA],'Suivi étroit'!$A$10,SMA_Suivi_étroit[Période financière],'Suivi étroit'!$A19),"")</f>
        <v/>
      </c>
      <c r="K19" s="111" t="str">
        <f>IF($A19&lt;=Paramètre!$B$2,SUMIFS(SMA_Suivi_étroit[Nb usagers],SMA_Suivi_étroit[Source.Name],'Suivi étroit'!K$10,SMA_Suivi_étroit[CA/Sous-CA],'Suivi étroit'!$A$10,SMA_Suivi_étroit[Période financière],'Suivi étroit'!$A19),"")</f>
        <v/>
      </c>
      <c r="L19" s="111" t="str">
        <f>IF($A19&lt;=Paramètre!$B$2,SUMIFS(SMA_Suivi_étroit[Nb interv],SMA_Suivi_étroit[Source.Name],'Suivi étroit'!K$10,SMA_Suivi_étroit[CA/Sous-CA],'Suivi étroit'!$A$10,SMA_Suivi_étroit[Période financière],'Suivi étroit'!$A19),"")</f>
        <v/>
      </c>
      <c r="M19" s="111" t="str">
        <f>IF($A19&lt;=Paramètre!$B$2,SUMIFS(SMA_Suivi_étroit[Nb usagers],SMA_Suivi_étroit[Source.Name],'Suivi étroit'!M$10,SMA_Suivi_étroit[CA/Sous-CA],'Suivi étroit'!$A$10,SMA_Suivi_étroit[Période financière],'Suivi étroit'!$A19),"")</f>
        <v/>
      </c>
      <c r="N19" s="111" t="str">
        <f>IF($A19&lt;=Paramètre!$B$2,SUMIFS(SMA_Suivi_étroit[Nb interv],SMA_Suivi_étroit[Source.Name],'Suivi étroit'!M$10,SMA_Suivi_étroit[CA/Sous-CA],'Suivi étroit'!$A$10,SMA_Suivi_étroit[Période financière],'Suivi étroit'!$A19),"")</f>
        <v/>
      </c>
      <c r="O19" s="111" t="str">
        <f>IF($A19&lt;=Paramètre!$B$2,SUMIFS(SMA_Suivi_étroit[Nb usagers],SMA_Suivi_étroit[Source.Name],'Suivi étroit'!O$10,SMA_Suivi_étroit[CA/Sous-CA],'Suivi étroit'!$A$10,SMA_Suivi_étroit[Période financière],'Suivi étroit'!$A19),"")</f>
        <v/>
      </c>
      <c r="P19" s="111" t="str">
        <f>IF($A19&lt;=Paramètre!$B$2,SUMIFS(SMA_Suivi_étroit[Nb interv],SMA_Suivi_étroit[Source.Name],'Suivi étroit'!O$10,SMA_Suivi_étroit[CA/Sous-CA],'Suivi étroit'!$A$10,SMA_Suivi_étroit[Période financière],'Suivi étroit'!$A19),"")</f>
        <v/>
      </c>
      <c r="Q19" s="112" t="str">
        <f>IF($A19&lt;=Paramètre!$B$2,SUM(C19,E19,G19,I19,K19,M19,O19),"")</f>
        <v/>
      </c>
      <c r="R19" s="113" t="str">
        <f>IF($A19&lt;=Paramètre!$B$2,SUM(D19,F19,H19,J19,L19,N19,P19),"")</f>
        <v/>
      </c>
    </row>
    <row r="20" spans="1:18" x14ac:dyDescent="0.25">
      <c r="A20">
        <v>9</v>
      </c>
      <c r="B20" s="110" t="s">
        <v>162</v>
      </c>
      <c r="C20" s="111" t="str">
        <f>IF($A20&lt;=Paramètre!$B$2,SUMIFS(SMA_Suivi_étroit[Nb usagers],SMA_Suivi_étroit[Source.Name],'Suivi étroit'!C$10,SMA_Suivi_étroit[CA/Sous-CA],'Suivi étroit'!$A$10,SMA_Suivi_étroit[Période financière],'Suivi étroit'!$A20),"")</f>
        <v/>
      </c>
      <c r="D20" s="111" t="str">
        <f>IF($A20&lt;=Paramètre!$B$2,SUMIFS(SMA_Suivi_étroit[Nb interv],SMA_Suivi_étroit[Source.Name],'Suivi étroit'!C$10,SMA_Suivi_étroit[CA/Sous-CA],'Suivi étroit'!$A$10,SMA_Suivi_étroit[Période financière],'Suivi étroit'!$A20),"")</f>
        <v/>
      </c>
      <c r="E20" s="111" t="str">
        <f>IF($A20&lt;=Paramètre!$B$2,SUMIFS(SMA_Suivi_étroit[Nb usagers],SMA_Suivi_étroit[Source.Name],'Suivi étroit'!E$10,SMA_Suivi_étroit[CA/Sous-CA],'Suivi étroit'!$A$10,SMA_Suivi_étroit[Période financière],'Suivi étroit'!$A20),"")</f>
        <v/>
      </c>
      <c r="F20" s="111" t="str">
        <f>IF($A20&lt;=Paramètre!$B$2,SUMIFS(SMA_Suivi_étroit[Nb interv],SMA_Suivi_étroit[Source.Name],'Suivi étroit'!E$10,SMA_Suivi_étroit[CA/Sous-CA],'Suivi étroit'!$A$10,SMA_Suivi_étroit[Période financière],'Suivi étroit'!$A20),"")</f>
        <v/>
      </c>
      <c r="G20" s="111" t="str">
        <f>IF($A20&lt;=Paramètre!$B$2,SUMIFS(SMA_Suivi_étroit[Nb usagers],SMA_Suivi_étroit[Source.Name],'Suivi étroit'!G$10,SMA_Suivi_étroit[CA/Sous-CA],'Suivi étroit'!$A$10,SMA_Suivi_étroit[Période financière],'Suivi étroit'!$A20),"")</f>
        <v/>
      </c>
      <c r="H20" s="111" t="str">
        <f>IF($A20&lt;=Paramètre!$B$2,SUMIFS(SMA_Suivi_étroit[Nb interv],SMA_Suivi_étroit[Source.Name],'Suivi étroit'!G$10,SMA_Suivi_étroit[CA/Sous-CA],'Suivi étroit'!$A$10,SMA_Suivi_étroit[Période financière],'Suivi étroit'!$A20),"")</f>
        <v/>
      </c>
      <c r="I20" s="111" t="str">
        <f>IF($A20&lt;=Paramètre!$B$2,SUMIFS(SMA_Suivi_étroit[Nb usagers],SMA_Suivi_étroit[Source.Name],'Suivi étroit'!I$10,SMA_Suivi_étroit[CA/Sous-CA],'Suivi étroit'!$A$10,SMA_Suivi_étroit[Période financière],'Suivi étroit'!$A20),"")</f>
        <v/>
      </c>
      <c r="J20" s="111" t="str">
        <f>IF($A20&lt;=Paramètre!$B$2,SUMIFS(SMA_Suivi_étroit[Nb interv],SMA_Suivi_étroit[Source.Name],'Suivi étroit'!I$10,SMA_Suivi_étroit[CA/Sous-CA],'Suivi étroit'!$A$10,SMA_Suivi_étroit[Période financière],'Suivi étroit'!$A20),"")</f>
        <v/>
      </c>
      <c r="K20" s="111" t="str">
        <f>IF($A20&lt;=Paramètre!$B$2,SUMIFS(SMA_Suivi_étroit[Nb usagers],SMA_Suivi_étroit[Source.Name],'Suivi étroit'!K$10,SMA_Suivi_étroit[CA/Sous-CA],'Suivi étroit'!$A$10,SMA_Suivi_étroit[Période financière],'Suivi étroit'!$A20),"")</f>
        <v/>
      </c>
      <c r="L20" s="111" t="str">
        <f>IF($A20&lt;=Paramètre!$B$2,SUMIFS(SMA_Suivi_étroit[Nb interv],SMA_Suivi_étroit[Source.Name],'Suivi étroit'!K$10,SMA_Suivi_étroit[CA/Sous-CA],'Suivi étroit'!$A$10,SMA_Suivi_étroit[Période financière],'Suivi étroit'!$A20),"")</f>
        <v/>
      </c>
      <c r="M20" s="111" t="str">
        <f>IF($A20&lt;=Paramètre!$B$2,SUMIFS(SMA_Suivi_étroit[Nb usagers],SMA_Suivi_étroit[Source.Name],'Suivi étroit'!M$10,SMA_Suivi_étroit[CA/Sous-CA],'Suivi étroit'!$A$10,SMA_Suivi_étroit[Période financière],'Suivi étroit'!$A20),"")</f>
        <v/>
      </c>
      <c r="N20" s="111" t="str">
        <f>IF($A20&lt;=Paramètre!$B$2,SUMIFS(SMA_Suivi_étroit[Nb interv],SMA_Suivi_étroit[Source.Name],'Suivi étroit'!M$10,SMA_Suivi_étroit[CA/Sous-CA],'Suivi étroit'!$A$10,SMA_Suivi_étroit[Période financière],'Suivi étroit'!$A20),"")</f>
        <v/>
      </c>
      <c r="O20" s="111" t="str">
        <f>IF($A20&lt;=Paramètre!$B$2,SUMIFS(SMA_Suivi_étroit[Nb usagers],SMA_Suivi_étroit[Source.Name],'Suivi étroit'!O$10,SMA_Suivi_étroit[CA/Sous-CA],'Suivi étroit'!$A$10,SMA_Suivi_étroit[Période financière],'Suivi étroit'!$A20),"")</f>
        <v/>
      </c>
      <c r="P20" s="111" t="str">
        <f>IF($A20&lt;=Paramètre!$B$2,SUMIFS(SMA_Suivi_étroit[Nb interv],SMA_Suivi_étroit[Source.Name],'Suivi étroit'!O$10,SMA_Suivi_étroit[CA/Sous-CA],'Suivi étroit'!$A$10,SMA_Suivi_étroit[Période financière],'Suivi étroit'!$A20),"")</f>
        <v/>
      </c>
      <c r="Q20" s="112" t="str">
        <f>IF($A20&lt;=Paramètre!$B$2,SUM(C20,E20,G20,I20,K20,M20,O20),"")</f>
        <v/>
      </c>
      <c r="R20" s="113" t="str">
        <f>IF($A20&lt;=Paramètre!$B$2,SUM(D20,F20,H20,J20,L20,N20,P20),"")</f>
        <v/>
      </c>
    </row>
    <row r="21" spans="1:18" x14ac:dyDescent="0.25">
      <c r="A21">
        <v>10</v>
      </c>
      <c r="B21" s="110" t="s">
        <v>163</v>
      </c>
      <c r="C21" s="111" t="str">
        <f>IF($A21&lt;=Paramètre!$B$2,SUMIFS(SMA_Suivi_étroit[Nb usagers],SMA_Suivi_étroit[Source.Name],'Suivi étroit'!C$10,SMA_Suivi_étroit[CA/Sous-CA],'Suivi étroit'!$A$10,SMA_Suivi_étroit[Période financière],'Suivi étroit'!$A21),"")</f>
        <v/>
      </c>
      <c r="D21" s="111" t="str">
        <f>IF($A21&lt;=Paramètre!$B$2,SUMIFS(SMA_Suivi_étroit[Nb interv],SMA_Suivi_étroit[Source.Name],'Suivi étroit'!C$10,SMA_Suivi_étroit[CA/Sous-CA],'Suivi étroit'!$A$10,SMA_Suivi_étroit[Période financière],'Suivi étroit'!$A21),"")</f>
        <v/>
      </c>
      <c r="E21" s="111" t="str">
        <f>IF($A21&lt;=Paramètre!$B$2,SUMIFS(SMA_Suivi_étroit[Nb usagers],SMA_Suivi_étroit[Source.Name],'Suivi étroit'!E$10,SMA_Suivi_étroit[CA/Sous-CA],'Suivi étroit'!$A$10,SMA_Suivi_étroit[Période financière],'Suivi étroit'!$A21),"")</f>
        <v/>
      </c>
      <c r="F21" s="111" t="str">
        <f>IF($A21&lt;=Paramètre!$B$2,SUMIFS(SMA_Suivi_étroit[Nb interv],SMA_Suivi_étroit[Source.Name],'Suivi étroit'!E$10,SMA_Suivi_étroit[CA/Sous-CA],'Suivi étroit'!$A$10,SMA_Suivi_étroit[Période financière],'Suivi étroit'!$A21),"")</f>
        <v/>
      </c>
      <c r="G21" s="111" t="str">
        <f>IF($A21&lt;=Paramètre!$B$2,SUMIFS(SMA_Suivi_étroit[Nb usagers],SMA_Suivi_étroit[Source.Name],'Suivi étroit'!G$10,SMA_Suivi_étroit[CA/Sous-CA],'Suivi étroit'!$A$10,SMA_Suivi_étroit[Période financière],'Suivi étroit'!$A21),"")</f>
        <v/>
      </c>
      <c r="H21" s="111" t="str">
        <f>IF($A21&lt;=Paramètre!$B$2,SUMIFS(SMA_Suivi_étroit[Nb interv],SMA_Suivi_étroit[Source.Name],'Suivi étroit'!G$10,SMA_Suivi_étroit[CA/Sous-CA],'Suivi étroit'!$A$10,SMA_Suivi_étroit[Période financière],'Suivi étroit'!$A21),"")</f>
        <v/>
      </c>
      <c r="I21" s="111" t="str">
        <f>IF($A21&lt;=Paramètre!$B$2,SUMIFS(SMA_Suivi_étroit[Nb usagers],SMA_Suivi_étroit[Source.Name],'Suivi étroit'!I$10,SMA_Suivi_étroit[CA/Sous-CA],'Suivi étroit'!$A$10,SMA_Suivi_étroit[Période financière],'Suivi étroit'!$A21),"")</f>
        <v/>
      </c>
      <c r="J21" s="111" t="str">
        <f>IF($A21&lt;=Paramètre!$B$2,SUMIFS(SMA_Suivi_étroit[Nb interv],SMA_Suivi_étroit[Source.Name],'Suivi étroit'!I$10,SMA_Suivi_étroit[CA/Sous-CA],'Suivi étroit'!$A$10,SMA_Suivi_étroit[Période financière],'Suivi étroit'!$A21),"")</f>
        <v/>
      </c>
      <c r="K21" s="111" t="str">
        <f>IF($A21&lt;=Paramètre!$B$2,SUMIFS(SMA_Suivi_étroit[Nb usagers],SMA_Suivi_étroit[Source.Name],'Suivi étroit'!K$10,SMA_Suivi_étroit[CA/Sous-CA],'Suivi étroit'!$A$10,SMA_Suivi_étroit[Période financière],'Suivi étroit'!$A21),"")</f>
        <v/>
      </c>
      <c r="L21" s="111" t="str">
        <f>IF($A21&lt;=Paramètre!$B$2,SUMIFS(SMA_Suivi_étroit[Nb interv],SMA_Suivi_étroit[Source.Name],'Suivi étroit'!K$10,SMA_Suivi_étroit[CA/Sous-CA],'Suivi étroit'!$A$10,SMA_Suivi_étroit[Période financière],'Suivi étroit'!$A21),"")</f>
        <v/>
      </c>
      <c r="M21" s="111" t="str">
        <f>IF($A21&lt;=Paramètre!$B$2,SUMIFS(SMA_Suivi_étroit[Nb usagers],SMA_Suivi_étroit[Source.Name],'Suivi étroit'!M$10,SMA_Suivi_étroit[CA/Sous-CA],'Suivi étroit'!$A$10,SMA_Suivi_étroit[Période financière],'Suivi étroit'!$A21),"")</f>
        <v/>
      </c>
      <c r="N21" s="111" t="str">
        <f>IF($A21&lt;=Paramètre!$B$2,SUMIFS(SMA_Suivi_étroit[Nb interv],SMA_Suivi_étroit[Source.Name],'Suivi étroit'!M$10,SMA_Suivi_étroit[CA/Sous-CA],'Suivi étroit'!$A$10,SMA_Suivi_étroit[Période financière],'Suivi étroit'!$A21),"")</f>
        <v/>
      </c>
      <c r="O21" s="111" t="str">
        <f>IF($A21&lt;=Paramètre!$B$2,SUMIFS(SMA_Suivi_étroit[Nb usagers],SMA_Suivi_étroit[Source.Name],'Suivi étroit'!O$10,SMA_Suivi_étroit[CA/Sous-CA],'Suivi étroit'!$A$10,SMA_Suivi_étroit[Période financière],'Suivi étroit'!$A21),"")</f>
        <v/>
      </c>
      <c r="P21" s="111" t="str">
        <f>IF($A21&lt;=Paramètre!$B$2,SUMIFS(SMA_Suivi_étroit[Nb interv],SMA_Suivi_étroit[Source.Name],'Suivi étroit'!O$10,SMA_Suivi_étroit[CA/Sous-CA],'Suivi étroit'!$A$10,SMA_Suivi_étroit[Période financière],'Suivi étroit'!$A21),"")</f>
        <v/>
      </c>
      <c r="Q21" s="112" t="str">
        <f>IF($A21&lt;=Paramètre!$B$2,SUM(C21,E21,G21,I21,K21,M21,O21),"")</f>
        <v/>
      </c>
      <c r="R21" s="113" t="str">
        <f>IF($A21&lt;=Paramètre!$B$2,SUM(D21,F21,H21,J21,L21,N21,P21),"")</f>
        <v/>
      </c>
    </row>
    <row r="22" spans="1:18" x14ac:dyDescent="0.25">
      <c r="A22">
        <v>11</v>
      </c>
      <c r="B22" s="110" t="s">
        <v>164</v>
      </c>
      <c r="C22" s="111" t="str">
        <f>IF($A22&lt;=Paramètre!$B$2,SUMIFS(SMA_Suivi_étroit[Nb usagers],SMA_Suivi_étroit[Source.Name],'Suivi étroit'!C$10,SMA_Suivi_étroit[CA/Sous-CA],'Suivi étroit'!$A$10,SMA_Suivi_étroit[Période financière],'Suivi étroit'!$A22),"")</f>
        <v/>
      </c>
      <c r="D22" s="111" t="str">
        <f>IF($A22&lt;=Paramètre!$B$2,SUMIFS(SMA_Suivi_étroit[Nb interv],SMA_Suivi_étroit[Source.Name],'Suivi étroit'!C$10,SMA_Suivi_étroit[CA/Sous-CA],'Suivi étroit'!$A$10,SMA_Suivi_étroit[Période financière],'Suivi étroit'!$A22),"")</f>
        <v/>
      </c>
      <c r="E22" s="111" t="str">
        <f>IF($A22&lt;=Paramètre!$B$2,SUMIFS(SMA_Suivi_étroit[Nb usagers],SMA_Suivi_étroit[Source.Name],'Suivi étroit'!E$10,SMA_Suivi_étroit[CA/Sous-CA],'Suivi étroit'!$A$10,SMA_Suivi_étroit[Période financière],'Suivi étroit'!$A22),"")</f>
        <v/>
      </c>
      <c r="F22" s="111" t="str">
        <f>IF($A22&lt;=Paramètre!$B$2,SUMIFS(SMA_Suivi_étroit[Nb interv],SMA_Suivi_étroit[Source.Name],'Suivi étroit'!E$10,SMA_Suivi_étroit[CA/Sous-CA],'Suivi étroit'!$A$10,SMA_Suivi_étroit[Période financière],'Suivi étroit'!$A22),"")</f>
        <v/>
      </c>
      <c r="G22" s="111" t="str">
        <f>IF($A22&lt;=Paramètre!$B$2,SUMIFS(SMA_Suivi_étroit[Nb usagers],SMA_Suivi_étroit[Source.Name],'Suivi étroit'!G$10,SMA_Suivi_étroit[CA/Sous-CA],'Suivi étroit'!$A$10,SMA_Suivi_étroit[Période financière],'Suivi étroit'!$A22),"")</f>
        <v/>
      </c>
      <c r="H22" s="111" t="str">
        <f>IF($A22&lt;=Paramètre!$B$2,SUMIFS(SMA_Suivi_étroit[Nb interv],SMA_Suivi_étroit[Source.Name],'Suivi étroit'!G$10,SMA_Suivi_étroit[CA/Sous-CA],'Suivi étroit'!$A$10,SMA_Suivi_étroit[Période financière],'Suivi étroit'!$A22),"")</f>
        <v/>
      </c>
      <c r="I22" s="111" t="str">
        <f>IF($A22&lt;=Paramètre!$B$2,SUMIFS(SMA_Suivi_étroit[Nb usagers],SMA_Suivi_étroit[Source.Name],'Suivi étroit'!I$10,SMA_Suivi_étroit[CA/Sous-CA],'Suivi étroit'!$A$10,SMA_Suivi_étroit[Période financière],'Suivi étroit'!$A22),"")</f>
        <v/>
      </c>
      <c r="J22" s="111" t="str">
        <f>IF($A22&lt;=Paramètre!$B$2,SUMIFS(SMA_Suivi_étroit[Nb interv],SMA_Suivi_étroit[Source.Name],'Suivi étroit'!I$10,SMA_Suivi_étroit[CA/Sous-CA],'Suivi étroit'!$A$10,SMA_Suivi_étroit[Période financière],'Suivi étroit'!$A22),"")</f>
        <v/>
      </c>
      <c r="K22" s="111" t="str">
        <f>IF($A22&lt;=Paramètre!$B$2,SUMIFS(SMA_Suivi_étroit[Nb usagers],SMA_Suivi_étroit[Source.Name],'Suivi étroit'!K$10,SMA_Suivi_étroit[CA/Sous-CA],'Suivi étroit'!$A$10,SMA_Suivi_étroit[Période financière],'Suivi étroit'!$A22),"")</f>
        <v/>
      </c>
      <c r="L22" s="111" t="str">
        <f>IF($A22&lt;=Paramètre!$B$2,SUMIFS(SMA_Suivi_étroit[Nb interv],SMA_Suivi_étroit[Source.Name],'Suivi étroit'!K$10,SMA_Suivi_étroit[CA/Sous-CA],'Suivi étroit'!$A$10,SMA_Suivi_étroit[Période financière],'Suivi étroit'!$A22),"")</f>
        <v/>
      </c>
      <c r="M22" s="111" t="str">
        <f>IF($A22&lt;=Paramètre!$B$2,SUMIFS(SMA_Suivi_étroit[Nb usagers],SMA_Suivi_étroit[Source.Name],'Suivi étroit'!M$10,SMA_Suivi_étroit[CA/Sous-CA],'Suivi étroit'!$A$10,SMA_Suivi_étroit[Période financière],'Suivi étroit'!$A22),"")</f>
        <v/>
      </c>
      <c r="N22" s="111" t="str">
        <f>IF($A22&lt;=Paramètre!$B$2,SUMIFS(SMA_Suivi_étroit[Nb interv],SMA_Suivi_étroit[Source.Name],'Suivi étroit'!M$10,SMA_Suivi_étroit[CA/Sous-CA],'Suivi étroit'!$A$10,SMA_Suivi_étroit[Période financière],'Suivi étroit'!$A22),"")</f>
        <v/>
      </c>
      <c r="O22" s="111" t="str">
        <f>IF($A22&lt;=Paramètre!$B$2,SUMIFS(SMA_Suivi_étroit[Nb usagers],SMA_Suivi_étroit[Source.Name],'Suivi étroit'!O$10,SMA_Suivi_étroit[CA/Sous-CA],'Suivi étroit'!$A$10,SMA_Suivi_étroit[Période financière],'Suivi étroit'!$A22),"")</f>
        <v/>
      </c>
      <c r="P22" s="111" t="str">
        <f>IF($A22&lt;=Paramètre!$B$2,SUMIFS(SMA_Suivi_étroit[Nb interv],SMA_Suivi_étroit[Source.Name],'Suivi étroit'!O$10,SMA_Suivi_étroit[CA/Sous-CA],'Suivi étroit'!$A$10,SMA_Suivi_étroit[Période financière],'Suivi étroit'!$A22),"")</f>
        <v/>
      </c>
      <c r="Q22" s="112" t="str">
        <f>IF($A22&lt;=Paramètre!$B$2,SUM(C22,E22,G22,I22,K22,M22,O22),"")</f>
        <v/>
      </c>
      <c r="R22" s="113" t="str">
        <f>IF($A22&lt;=Paramètre!$B$2,SUM(D22,F22,H22,J22,L22,N22,P22),"")</f>
        <v/>
      </c>
    </row>
    <row r="23" spans="1:18" x14ac:dyDescent="0.25">
      <c r="A23">
        <v>12</v>
      </c>
      <c r="B23" s="110" t="s">
        <v>165</v>
      </c>
      <c r="C23" s="111" t="str">
        <f>IF($A23&lt;=Paramètre!$B$2,SUMIFS(SMA_Suivi_étroit[Nb usagers],SMA_Suivi_étroit[Source.Name],'Suivi étroit'!C$10,SMA_Suivi_étroit[CA/Sous-CA],'Suivi étroit'!$A$10,SMA_Suivi_étroit[Période financière],'Suivi étroit'!$A23),"")</f>
        <v/>
      </c>
      <c r="D23" s="111" t="str">
        <f>IF($A23&lt;=Paramètre!$B$2,SUMIFS(SMA_Suivi_étroit[Nb interv],SMA_Suivi_étroit[Source.Name],'Suivi étroit'!C$10,SMA_Suivi_étroit[CA/Sous-CA],'Suivi étroit'!$A$10,SMA_Suivi_étroit[Période financière],'Suivi étroit'!$A23),"")</f>
        <v/>
      </c>
      <c r="E23" s="111" t="str">
        <f>IF($A23&lt;=Paramètre!$B$2,SUMIFS(SMA_Suivi_étroit[Nb usagers],SMA_Suivi_étroit[Source.Name],'Suivi étroit'!E$10,SMA_Suivi_étroit[CA/Sous-CA],'Suivi étroit'!$A$10,SMA_Suivi_étroit[Période financière],'Suivi étroit'!$A23),"")</f>
        <v/>
      </c>
      <c r="F23" s="111" t="str">
        <f>IF($A23&lt;=Paramètre!$B$2,SUMIFS(SMA_Suivi_étroit[Nb interv],SMA_Suivi_étroit[Source.Name],'Suivi étroit'!E$10,SMA_Suivi_étroit[CA/Sous-CA],'Suivi étroit'!$A$10,SMA_Suivi_étroit[Période financière],'Suivi étroit'!$A23),"")</f>
        <v/>
      </c>
      <c r="G23" s="111" t="str">
        <f>IF($A23&lt;=Paramètre!$B$2,SUMIFS(SMA_Suivi_étroit[Nb usagers],SMA_Suivi_étroit[Source.Name],'Suivi étroit'!G$10,SMA_Suivi_étroit[CA/Sous-CA],'Suivi étroit'!$A$10,SMA_Suivi_étroit[Période financière],'Suivi étroit'!$A23),"")</f>
        <v/>
      </c>
      <c r="H23" s="111" t="str">
        <f>IF($A23&lt;=Paramètre!$B$2,SUMIFS(SMA_Suivi_étroit[Nb interv],SMA_Suivi_étroit[Source.Name],'Suivi étroit'!G$10,SMA_Suivi_étroit[CA/Sous-CA],'Suivi étroit'!$A$10,SMA_Suivi_étroit[Période financière],'Suivi étroit'!$A23),"")</f>
        <v/>
      </c>
      <c r="I23" s="111" t="str">
        <f>IF($A23&lt;=Paramètre!$B$2,SUMIFS(SMA_Suivi_étroit[Nb usagers],SMA_Suivi_étroit[Source.Name],'Suivi étroit'!I$10,SMA_Suivi_étroit[CA/Sous-CA],'Suivi étroit'!$A$10,SMA_Suivi_étroit[Période financière],'Suivi étroit'!$A23),"")</f>
        <v/>
      </c>
      <c r="J23" s="111" t="str">
        <f>IF($A23&lt;=Paramètre!$B$2,SUMIFS(SMA_Suivi_étroit[Nb interv],SMA_Suivi_étroit[Source.Name],'Suivi étroit'!I$10,SMA_Suivi_étroit[CA/Sous-CA],'Suivi étroit'!$A$10,SMA_Suivi_étroit[Période financière],'Suivi étroit'!$A23),"")</f>
        <v/>
      </c>
      <c r="K23" s="111" t="str">
        <f>IF($A23&lt;=Paramètre!$B$2,SUMIFS(SMA_Suivi_étroit[Nb usagers],SMA_Suivi_étroit[Source.Name],'Suivi étroit'!K$10,SMA_Suivi_étroit[CA/Sous-CA],'Suivi étroit'!$A$10,SMA_Suivi_étroit[Période financière],'Suivi étroit'!$A23),"")</f>
        <v/>
      </c>
      <c r="L23" s="111" t="str">
        <f>IF($A23&lt;=Paramètre!$B$2,SUMIFS(SMA_Suivi_étroit[Nb interv],SMA_Suivi_étroit[Source.Name],'Suivi étroit'!K$10,SMA_Suivi_étroit[CA/Sous-CA],'Suivi étroit'!$A$10,SMA_Suivi_étroit[Période financière],'Suivi étroit'!$A23),"")</f>
        <v/>
      </c>
      <c r="M23" s="111" t="str">
        <f>IF($A23&lt;=Paramètre!$B$2,SUMIFS(SMA_Suivi_étroit[Nb usagers],SMA_Suivi_étroit[Source.Name],'Suivi étroit'!M$10,SMA_Suivi_étroit[CA/Sous-CA],'Suivi étroit'!$A$10,SMA_Suivi_étroit[Période financière],'Suivi étroit'!$A23),"")</f>
        <v/>
      </c>
      <c r="N23" s="111" t="str">
        <f>IF($A23&lt;=Paramètre!$B$2,SUMIFS(SMA_Suivi_étroit[Nb interv],SMA_Suivi_étroit[Source.Name],'Suivi étroit'!M$10,SMA_Suivi_étroit[CA/Sous-CA],'Suivi étroit'!$A$10,SMA_Suivi_étroit[Période financière],'Suivi étroit'!$A23),"")</f>
        <v/>
      </c>
      <c r="O23" s="111" t="str">
        <f>IF($A23&lt;=Paramètre!$B$2,SUMIFS(SMA_Suivi_étroit[Nb usagers],SMA_Suivi_étroit[Source.Name],'Suivi étroit'!O$10,SMA_Suivi_étroit[CA/Sous-CA],'Suivi étroit'!$A$10,SMA_Suivi_étroit[Période financière],'Suivi étroit'!$A23),"")</f>
        <v/>
      </c>
      <c r="P23" s="111" t="str">
        <f>IF($A23&lt;=Paramètre!$B$2,SUMIFS(SMA_Suivi_étroit[Nb interv],SMA_Suivi_étroit[Source.Name],'Suivi étroit'!O$10,SMA_Suivi_étroit[CA/Sous-CA],'Suivi étroit'!$A$10,SMA_Suivi_étroit[Période financière],'Suivi étroit'!$A23),"")</f>
        <v/>
      </c>
      <c r="Q23" s="112" t="str">
        <f>IF($A23&lt;=Paramètre!$B$2,SUM(C23,E23,G23,I23,K23,M23,O23),"")</f>
        <v/>
      </c>
      <c r="R23" s="113" t="str">
        <f>IF($A23&lt;=Paramètre!$B$2,SUM(D23,F23,H23,J23,L23,N23,P23),"")</f>
        <v/>
      </c>
    </row>
    <row r="24" spans="1:18" ht="15.75" thickBot="1" x14ac:dyDescent="0.3">
      <c r="A24">
        <v>13</v>
      </c>
      <c r="B24" s="114" t="s">
        <v>166</v>
      </c>
      <c r="C24" s="111" t="str">
        <f>IF($A24&lt;=Paramètre!$B$2,SUMIFS(SMA_Suivi_étroit[Nb usagers],SMA_Suivi_étroit[Source.Name],'Suivi étroit'!C$10,SMA_Suivi_étroit[CA/Sous-CA],'Suivi étroit'!$A$10,SMA_Suivi_étroit[Période financière],'Suivi étroit'!$A24),"")</f>
        <v/>
      </c>
      <c r="D24" s="111" t="str">
        <f>IF($A24&lt;=Paramètre!$B$2,SUMIFS(SMA_Suivi_étroit[Nb interv],SMA_Suivi_étroit[Source.Name],'Suivi étroit'!C$10,SMA_Suivi_étroit[CA/Sous-CA],'Suivi étroit'!$A$10,SMA_Suivi_étroit[Période financière],'Suivi étroit'!$A24),"")</f>
        <v/>
      </c>
      <c r="E24" s="111" t="str">
        <f>IF($A24&lt;=Paramètre!$B$2,SUMIFS(SMA_Suivi_étroit[Nb usagers],SMA_Suivi_étroit[Source.Name],'Suivi étroit'!E$10,SMA_Suivi_étroit[CA/Sous-CA],'Suivi étroit'!$A$10,SMA_Suivi_étroit[Période financière],'Suivi étroit'!$A24),"")</f>
        <v/>
      </c>
      <c r="F24" s="111" t="str">
        <f>IF($A24&lt;=Paramètre!$B$2,SUMIFS(SMA_Suivi_étroit[Nb interv],SMA_Suivi_étroit[Source.Name],'Suivi étroit'!E$10,SMA_Suivi_étroit[CA/Sous-CA],'Suivi étroit'!$A$10,SMA_Suivi_étroit[Période financière],'Suivi étroit'!$A24),"")</f>
        <v/>
      </c>
      <c r="G24" s="111" t="str">
        <f>IF($A24&lt;=Paramètre!$B$2,SUMIFS(SMA_Suivi_étroit[Nb usagers],SMA_Suivi_étroit[Source.Name],'Suivi étroit'!G$10,SMA_Suivi_étroit[CA/Sous-CA],'Suivi étroit'!$A$10,SMA_Suivi_étroit[Période financière],'Suivi étroit'!$A24),"")</f>
        <v/>
      </c>
      <c r="H24" s="111" t="str">
        <f>IF($A24&lt;=Paramètre!$B$2,SUMIFS(SMA_Suivi_étroit[Nb interv],SMA_Suivi_étroit[Source.Name],'Suivi étroit'!G$10,SMA_Suivi_étroit[CA/Sous-CA],'Suivi étroit'!$A$10,SMA_Suivi_étroit[Période financière],'Suivi étroit'!$A24),"")</f>
        <v/>
      </c>
      <c r="I24" s="111" t="str">
        <f>IF($A24&lt;=Paramètre!$B$2,SUMIFS(SMA_Suivi_étroit[Nb usagers],SMA_Suivi_étroit[Source.Name],'Suivi étroit'!I$10,SMA_Suivi_étroit[CA/Sous-CA],'Suivi étroit'!$A$10,SMA_Suivi_étroit[Période financière],'Suivi étroit'!$A24),"")</f>
        <v/>
      </c>
      <c r="J24" s="111" t="str">
        <f>IF($A24&lt;=Paramètre!$B$2,SUMIFS(SMA_Suivi_étroit[Nb interv],SMA_Suivi_étroit[Source.Name],'Suivi étroit'!I$10,SMA_Suivi_étroit[CA/Sous-CA],'Suivi étroit'!$A$10,SMA_Suivi_étroit[Période financière],'Suivi étroit'!$A24),"")</f>
        <v/>
      </c>
      <c r="K24" s="111" t="str">
        <f>IF($A24&lt;=Paramètre!$B$2,SUMIFS(SMA_Suivi_étroit[Nb usagers],SMA_Suivi_étroit[Source.Name],'Suivi étroit'!K$10,SMA_Suivi_étroit[CA/Sous-CA],'Suivi étroit'!$A$10,SMA_Suivi_étroit[Période financière],'Suivi étroit'!$A24),"")</f>
        <v/>
      </c>
      <c r="L24" s="111" t="str">
        <f>IF($A24&lt;=Paramètre!$B$2,SUMIFS(SMA_Suivi_étroit[Nb interv],SMA_Suivi_étroit[Source.Name],'Suivi étroit'!K$10,SMA_Suivi_étroit[CA/Sous-CA],'Suivi étroit'!$A$10,SMA_Suivi_étroit[Période financière],'Suivi étroit'!$A24),"")</f>
        <v/>
      </c>
      <c r="M24" s="111" t="str">
        <f>IF($A24&lt;=Paramètre!$B$2,SUMIFS(SMA_Suivi_étroit[Nb usagers],SMA_Suivi_étroit[Source.Name],'Suivi étroit'!M$10,SMA_Suivi_étroit[CA/Sous-CA],'Suivi étroit'!$A$10,SMA_Suivi_étroit[Période financière],'Suivi étroit'!$A24),"")</f>
        <v/>
      </c>
      <c r="N24" s="111" t="str">
        <f>IF($A24&lt;=Paramètre!$B$2,SUMIFS(SMA_Suivi_étroit[Nb interv],SMA_Suivi_étroit[Source.Name],'Suivi étroit'!M$10,SMA_Suivi_étroit[CA/Sous-CA],'Suivi étroit'!$A$10,SMA_Suivi_étroit[Période financière],'Suivi étroit'!$A24),"")</f>
        <v/>
      </c>
      <c r="O24" s="111" t="str">
        <f>IF($A24&lt;=Paramètre!$B$2,SUMIFS(SMA_Suivi_étroit[Nb usagers],SMA_Suivi_étroit[Source.Name],'Suivi étroit'!O$10,SMA_Suivi_étroit[CA/Sous-CA],'Suivi étroit'!$A$10,SMA_Suivi_étroit[Période financière],'Suivi étroit'!$A24),"")</f>
        <v/>
      </c>
      <c r="P24" s="111" t="str">
        <f>IF($A24&lt;=Paramètre!$B$2,SUMIFS(SMA_Suivi_étroit[Nb interv],SMA_Suivi_étroit[Source.Name],'Suivi étroit'!O$10,SMA_Suivi_étroit[CA/Sous-CA],'Suivi étroit'!$A$10,SMA_Suivi_étroit[Période financière],'Suivi étroit'!$A24),"")</f>
        <v/>
      </c>
      <c r="Q24" s="112" t="str">
        <f>IF($A24&lt;=Paramètre!$B$2,SUM(C24,E24,G24,I24,K24,M24,O24),"")</f>
        <v/>
      </c>
      <c r="R24" s="113" t="str">
        <f>IF($A24&lt;=Paramètre!$B$2,SUM(D24,F24,H24,J24,L24,N24,P24),"")</f>
        <v/>
      </c>
    </row>
    <row r="25" spans="1:18" ht="15.75" thickBot="1" x14ac:dyDescent="0.3">
      <c r="B25" s="115" t="s">
        <v>167</v>
      </c>
      <c r="C25" s="123">
        <f>SUMIFS(SMA_Suivi_étroit[Nb distinct usagers / SCA],SMA_Suivi_étroit[Sous-centre activités code],$A10,SMA_Suivi_étroit[Source.Name],C$27)</f>
        <v>0</v>
      </c>
      <c r="D25" s="123">
        <f>SUM(D12:D24)</f>
        <v>0</v>
      </c>
      <c r="E25" s="123">
        <f>SUMIFS(SMA_Suivi_étroit[Nb distinct usagers / SCA],SMA_Suivi_étroit[Sous-centre activités code],$A10,SMA_Suivi_étroit[Source.Name],E$27)</f>
        <v>0</v>
      </c>
      <c r="F25" s="123">
        <f t="shared" ref="F25:R25" si="0">SUM(F12:F24)</f>
        <v>0</v>
      </c>
      <c r="G25" s="123">
        <f>SUMIFS(SMA_Suivi_étroit[Nb distinct usagers / SCA],SMA_Suivi_étroit[Sous-centre activités code],$A10,SMA_Suivi_étroit[Source.Name],G$27)</f>
        <v>0</v>
      </c>
      <c r="H25" s="123">
        <f t="shared" si="0"/>
        <v>0</v>
      </c>
      <c r="I25" s="123">
        <f>SUMIFS(SMA_Suivi_étroit[Nb distinct usagers / SCA],SMA_Suivi_étroit[Sous-centre activités code],$A10,SMA_Suivi_étroit[Source.Name],I$27)</f>
        <v>0</v>
      </c>
      <c r="J25" s="123">
        <f t="shared" si="0"/>
        <v>0</v>
      </c>
      <c r="K25" s="123">
        <f>SUMIFS(SMA_Suivi_étroit[Nb distinct usagers / SCA],SMA_Suivi_étroit[Sous-centre activités code],$A10,SMA_Suivi_étroit[Source.Name],K$27)</f>
        <v>0</v>
      </c>
      <c r="L25" s="123">
        <f t="shared" si="0"/>
        <v>0</v>
      </c>
      <c r="M25" s="123">
        <f>SUMIFS(SMA_Suivi_étroit[Nb distinct usagers / SCA],SMA_Suivi_étroit[Sous-centre activités code],$A10,SMA_Suivi_étroit[Source.Name],M$27)</f>
        <v>0</v>
      </c>
      <c r="N25" s="123">
        <f t="shared" si="0"/>
        <v>0</v>
      </c>
      <c r="O25" s="123">
        <f>SUMIFS(SMA_Suivi_étroit[Nb distinct usagers / SCA],SMA_Suivi_étroit[Sous-centre activités code],$A10,SMA_Suivi_étroit[Source.Name],O$27)</f>
        <v>0</v>
      </c>
      <c r="P25" s="123">
        <f t="shared" si="0"/>
        <v>0</v>
      </c>
      <c r="Q25" s="123">
        <f>SUM(C25,E25,G25,I25,K25,M25,O25)</f>
        <v>0</v>
      </c>
      <c r="R25" s="123">
        <f t="shared" si="0"/>
        <v>0</v>
      </c>
    </row>
    <row r="26" spans="1:18" ht="15.75" thickBot="1" x14ac:dyDescent="0.3"/>
    <row r="27" spans="1:18" ht="15" customHeight="1" x14ac:dyDescent="0.25">
      <c r="A27">
        <v>5932</v>
      </c>
      <c r="B27" s="163" t="s">
        <v>192</v>
      </c>
      <c r="C27" s="133" t="s">
        <v>23</v>
      </c>
      <c r="D27" s="134"/>
      <c r="E27" s="140" t="s">
        <v>24</v>
      </c>
      <c r="F27" s="141"/>
      <c r="G27" s="133" t="s">
        <v>25</v>
      </c>
      <c r="H27" s="134"/>
      <c r="I27" s="140" t="s">
        <v>26</v>
      </c>
      <c r="J27" s="141"/>
      <c r="K27" s="133" t="s">
        <v>27</v>
      </c>
      <c r="L27" s="134"/>
      <c r="M27" s="140" t="s">
        <v>28</v>
      </c>
      <c r="N27" s="141"/>
      <c r="O27" s="133" t="s">
        <v>29</v>
      </c>
      <c r="P27" s="141"/>
      <c r="Q27" s="133" t="s">
        <v>53</v>
      </c>
      <c r="R27" s="134"/>
    </row>
    <row r="28" spans="1:18" x14ac:dyDescent="0.25">
      <c r="B28" s="164"/>
      <c r="C28" s="10" t="s">
        <v>51</v>
      </c>
      <c r="D28" s="9" t="s">
        <v>52</v>
      </c>
      <c r="E28" s="108" t="s">
        <v>51</v>
      </c>
      <c r="F28" s="109" t="s">
        <v>52</v>
      </c>
      <c r="G28" s="10" t="s">
        <v>51</v>
      </c>
      <c r="H28" s="9" t="s">
        <v>52</v>
      </c>
      <c r="I28" s="108" t="s">
        <v>51</v>
      </c>
      <c r="J28" s="109" t="s">
        <v>52</v>
      </c>
      <c r="K28" s="10" t="s">
        <v>51</v>
      </c>
      <c r="L28" s="9" t="s">
        <v>52</v>
      </c>
      <c r="M28" s="108" t="s">
        <v>51</v>
      </c>
      <c r="N28" s="109" t="s">
        <v>52</v>
      </c>
      <c r="O28" s="10" t="s">
        <v>51</v>
      </c>
      <c r="P28" s="109" t="s">
        <v>52</v>
      </c>
      <c r="Q28" s="10" t="s">
        <v>51</v>
      </c>
      <c r="R28" s="9" t="s">
        <v>52</v>
      </c>
    </row>
    <row r="29" spans="1:18" x14ac:dyDescent="0.25">
      <c r="A29">
        <v>1</v>
      </c>
      <c r="B29" s="110" t="s">
        <v>154</v>
      </c>
      <c r="C29" s="111">
        <f>IF($A29&lt;=Paramètre!$B$2,SUMIFS(SMA_Suivi_étroit[Nb usagers],SMA_Suivi_étroit[Source.Name],'Suivi étroit'!C$10,SMA_Suivi_étroit[CA/Sous-CA],'Suivi étroit'!$A$27,SMA_Suivi_étroit[Période financière],'Suivi étroit'!$A29),"")</f>
        <v>0</v>
      </c>
      <c r="D29" s="111">
        <f>IF($A29&lt;=Paramètre!$B$2,SUMIFS(SMA_Suivi_étroit[Nb distinct usagers / SCA],SMA_Suivi_étroit[Source.Name],'Suivi étroit'!C$10,SMA_Suivi_étroit[CA/Sous-CA],'Suivi étroit'!$A$27,SMA_Suivi_étroit[Période financière],'Suivi étroit'!$A29),"")</f>
        <v>0</v>
      </c>
      <c r="E29" s="111">
        <f>IF($A29&lt;=Paramètre!$B$2,SUMIFS(SMA_Suivi_étroit[Nb usagers],SMA_Suivi_étroit[Source.Name],'Suivi étroit'!E$10,SMA_Suivi_étroit[CA/Sous-CA],'Suivi étroit'!$A$27,SMA_Suivi_étroit[Période financière],'Suivi étroit'!$A29),"")</f>
        <v>0</v>
      </c>
      <c r="F29" s="111">
        <f>IF($A29&lt;=Paramètre!$B$2,SUMIFS(SMA_Suivi_étroit[Nb distinct usagers / SCA],SMA_Suivi_étroit[Source.Name],'Suivi étroit'!E$10,SMA_Suivi_étroit[CA/Sous-CA],'Suivi étroit'!$A$27,SMA_Suivi_étroit[Période financière],'Suivi étroit'!$A29),"")</f>
        <v>0</v>
      </c>
      <c r="G29" s="111">
        <f>IF($A29&lt;=Paramètre!$B$2,SUMIFS(SMA_Suivi_étroit[Nb usagers],SMA_Suivi_étroit[Source.Name],'Suivi étroit'!G$10,SMA_Suivi_étroit[CA/Sous-CA],'Suivi étroit'!$A$27,SMA_Suivi_étroit[Période financière],'Suivi étroit'!$A29),"")</f>
        <v>0</v>
      </c>
      <c r="H29" s="111">
        <f>IF($A29&lt;=Paramètre!$B$2,SUMIFS(SMA_Suivi_étroit[Nb distinct usagers / SCA],SMA_Suivi_étroit[Source.Name],'Suivi étroit'!G$10,SMA_Suivi_étroit[CA/Sous-CA],'Suivi étroit'!$A$27,SMA_Suivi_étroit[Période financière],'Suivi étroit'!$A29),"")</f>
        <v>0</v>
      </c>
      <c r="I29" s="111">
        <f>IF($A29&lt;=Paramètre!$B$2,SUMIFS(SMA_Suivi_étroit[Nb usagers],SMA_Suivi_étroit[Source.Name],'Suivi étroit'!I$10,SMA_Suivi_étroit[CA/Sous-CA],'Suivi étroit'!$A$27,SMA_Suivi_étroit[Période financière],'Suivi étroit'!$A29),"")</f>
        <v>0</v>
      </c>
      <c r="J29" s="111">
        <f>IF($A29&lt;=Paramètre!$B$2,SUMIFS(SMA_Suivi_étroit[Nb distinct usagers / SCA],SMA_Suivi_étroit[Source.Name],'Suivi étroit'!I$10,SMA_Suivi_étroit[CA/Sous-CA],'Suivi étroit'!$A$27,SMA_Suivi_étroit[Période financière],'Suivi étroit'!$A29),"")</f>
        <v>0</v>
      </c>
      <c r="K29" s="111">
        <f>IF($A29&lt;=Paramètre!$B$2,SUMIFS(SMA_Suivi_étroit[Nb usagers],SMA_Suivi_étroit[Source.Name],'Suivi étroit'!K$10,SMA_Suivi_étroit[CA/Sous-CA],'Suivi étroit'!$A$27,SMA_Suivi_étroit[Période financière],'Suivi étroit'!$A29),"")</f>
        <v>0</v>
      </c>
      <c r="L29" s="111">
        <f>IF($A29&lt;=Paramètre!$B$2,SUMIFS(SMA_Suivi_étroit[Nb distinct usagers / SCA],SMA_Suivi_étroit[Source.Name],'Suivi étroit'!K$10,SMA_Suivi_étroit[CA/Sous-CA],'Suivi étroit'!$A$27,SMA_Suivi_étroit[Période financière],'Suivi étroit'!$A29),"")</f>
        <v>0</v>
      </c>
      <c r="M29" s="111">
        <f>IF($A29&lt;=Paramètre!$B$2,SUMIFS(SMA_Suivi_étroit[Nb usagers],SMA_Suivi_étroit[Source.Name],'Suivi étroit'!M$10,SMA_Suivi_étroit[CA/Sous-CA],'Suivi étroit'!$A$27,SMA_Suivi_étroit[Période financière],'Suivi étroit'!$A29),"")</f>
        <v>0</v>
      </c>
      <c r="N29" s="111">
        <f>IF($A29&lt;=Paramètre!$B$2,SUMIFS(SMA_Suivi_étroit[Nb distinct usagers / SCA],SMA_Suivi_étroit[Source.Name],'Suivi étroit'!M$10,SMA_Suivi_étroit[CA/Sous-CA],'Suivi étroit'!$A$27,SMA_Suivi_étroit[Période financière],'Suivi étroit'!$A29),"")</f>
        <v>0</v>
      </c>
      <c r="O29" s="111">
        <f>IF($A29&lt;=Paramètre!$B$2,SUMIFS(SMA_Suivi_étroit[Nb usagers],SMA_Suivi_étroit[Source.Name],'Suivi étroit'!O$10,SMA_Suivi_étroit[CA/Sous-CA],'Suivi étroit'!$A$27,SMA_Suivi_étroit[Période financière],'Suivi étroit'!$A29),"")</f>
        <v>0</v>
      </c>
      <c r="P29" s="111">
        <f>IF($A29&lt;=Paramètre!$B$2,SUMIFS(SMA_Suivi_étroit[Nb distinct usagers / SCA],SMA_Suivi_étroit[Source.Name],'Suivi étroit'!O$10,SMA_Suivi_étroit[CA/Sous-CA],'Suivi étroit'!$A$27,SMA_Suivi_étroit[Période financière],'Suivi étroit'!$A29),"")</f>
        <v>0</v>
      </c>
      <c r="Q29" s="112">
        <f>IF($A29&lt;=Paramètre!$B$2,SUM(C29,E29,G29,I29,K29,M29,O29),"")</f>
        <v>0</v>
      </c>
      <c r="R29" s="113">
        <f>IF($A29&lt;=Paramètre!$B$2,SUM(D29,F29,H29,J29,L29,N29,P29),"")</f>
        <v>0</v>
      </c>
    </row>
    <row r="30" spans="1:18" x14ac:dyDescent="0.25">
      <c r="A30">
        <v>2</v>
      </c>
      <c r="B30" s="110" t="s">
        <v>155</v>
      </c>
      <c r="C30" s="111" t="str">
        <f>IF($A30&lt;=Paramètre!$B$2,SUMIFS(SMA_Suivi_étroit[Nb usagers],SMA_Suivi_étroit[Source.Name],'Suivi étroit'!C$10,SMA_Suivi_étroit[CA/Sous-CA],'Suivi étroit'!$A$27,SMA_Suivi_étroit[Période financière],'Suivi étroit'!$A30),"")</f>
        <v/>
      </c>
      <c r="D30" s="111" t="str">
        <f>IF($A30&lt;=Paramètre!$B$2,SUMIFS(SMA_Suivi_étroit[Nb distinct usagers / SCA],SMA_Suivi_étroit[Source.Name],'Suivi étroit'!C$10,SMA_Suivi_étroit[CA/Sous-CA],'Suivi étroit'!$A$27,SMA_Suivi_étroit[Période financière],'Suivi étroit'!$A30),"")</f>
        <v/>
      </c>
      <c r="E30" s="111" t="str">
        <f>IF($A30&lt;=Paramètre!$B$2,SUMIFS(SMA_Suivi_étroit[Nb usagers],SMA_Suivi_étroit[Source.Name],'Suivi étroit'!E$10,SMA_Suivi_étroit[CA/Sous-CA],'Suivi étroit'!$A$27,SMA_Suivi_étroit[Période financière],'Suivi étroit'!$A30),"")</f>
        <v/>
      </c>
      <c r="F30" s="111" t="str">
        <f>IF($A30&lt;=Paramètre!$B$2,SUMIFS(SMA_Suivi_étroit[Nb distinct usagers / SCA],SMA_Suivi_étroit[Source.Name],'Suivi étroit'!E$10,SMA_Suivi_étroit[CA/Sous-CA],'Suivi étroit'!$A$27,SMA_Suivi_étroit[Période financière],'Suivi étroit'!$A30),"")</f>
        <v/>
      </c>
      <c r="G30" s="111" t="str">
        <f>IF($A30&lt;=Paramètre!$B$2,SUMIFS(SMA_Suivi_étroit[Nb usagers],SMA_Suivi_étroit[Source.Name],'Suivi étroit'!G$10,SMA_Suivi_étroit[CA/Sous-CA],'Suivi étroit'!$A$27,SMA_Suivi_étroit[Période financière],'Suivi étroit'!$A30),"")</f>
        <v/>
      </c>
      <c r="H30" s="111" t="str">
        <f>IF($A30&lt;=Paramètre!$B$2,SUMIFS(SMA_Suivi_étroit[Nb distinct usagers / SCA],SMA_Suivi_étroit[Source.Name],'Suivi étroit'!G$10,SMA_Suivi_étroit[CA/Sous-CA],'Suivi étroit'!$A$27,SMA_Suivi_étroit[Période financière],'Suivi étroit'!$A30),"")</f>
        <v/>
      </c>
      <c r="I30" s="111" t="str">
        <f>IF($A30&lt;=Paramètre!$B$2,SUMIFS(SMA_Suivi_étroit[Nb usagers],SMA_Suivi_étroit[Source.Name],'Suivi étroit'!I$10,SMA_Suivi_étroit[CA/Sous-CA],'Suivi étroit'!$A$27,SMA_Suivi_étroit[Période financière],'Suivi étroit'!$A30),"")</f>
        <v/>
      </c>
      <c r="J30" s="111" t="str">
        <f>IF($A30&lt;=Paramètre!$B$2,SUMIFS(SMA_Suivi_étroit[Nb distinct usagers / SCA],SMA_Suivi_étroit[Source.Name],'Suivi étroit'!I$10,SMA_Suivi_étroit[CA/Sous-CA],'Suivi étroit'!$A$27,SMA_Suivi_étroit[Période financière],'Suivi étroit'!$A30),"")</f>
        <v/>
      </c>
      <c r="K30" s="111" t="str">
        <f>IF($A30&lt;=Paramètre!$B$2,SUMIFS(SMA_Suivi_étroit[Nb usagers],SMA_Suivi_étroit[Source.Name],'Suivi étroit'!K$10,SMA_Suivi_étroit[CA/Sous-CA],'Suivi étroit'!$A$27,SMA_Suivi_étroit[Période financière],'Suivi étroit'!$A30),"")</f>
        <v/>
      </c>
      <c r="L30" s="111" t="str">
        <f>IF($A30&lt;=Paramètre!$B$2,SUMIFS(SMA_Suivi_étroit[Nb distinct usagers / SCA],SMA_Suivi_étroit[Source.Name],'Suivi étroit'!K$10,SMA_Suivi_étroit[CA/Sous-CA],'Suivi étroit'!$A$27,SMA_Suivi_étroit[Période financière],'Suivi étroit'!$A30),"")</f>
        <v/>
      </c>
      <c r="M30" s="111" t="str">
        <f>IF($A30&lt;=Paramètre!$B$2,SUMIFS(SMA_Suivi_étroit[Nb usagers],SMA_Suivi_étroit[Source.Name],'Suivi étroit'!M$10,SMA_Suivi_étroit[CA/Sous-CA],'Suivi étroit'!$A$27,SMA_Suivi_étroit[Période financière],'Suivi étroit'!$A30),"")</f>
        <v/>
      </c>
      <c r="N30" s="111" t="str">
        <f>IF($A30&lt;=Paramètre!$B$2,SUMIFS(SMA_Suivi_étroit[Nb distinct usagers / SCA],SMA_Suivi_étroit[Source.Name],'Suivi étroit'!M$10,SMA_Suivi_étroit[CA/Sous-CA],'Suivi étroit'!$A$27,SMA_Suivi_étroit[Période financière],'Suivi étroit'!$A30),"")</f>
        <v/>
      </c>
      <c r="O30" s="111" t="str">
        <f>IF($A30&lt;=Paramètre!$B$2,SUMIFS(SMA_Suivi_étroit[Nb usagers],SMA_Suivi_étroit[Source.Name],'Suivi étroit'!O$10,SMA_Suivi_étroit[CA/Sous-CA],'Suivi étroit'!$A$27,SMA_Suivi_étroit[Période financière],'Suivi étroit'!$A30),"")</f>
        <v/>
      </c>
      <c r="P30" s="111" t="str">
        <f>IF($A30&lt;=Paramètre!$B$2,SUMIFS(SMA_Suivi_étroit[Nb distinct usagers / SCA],SMA_Suivi_étroit[Source.Name],'Suivi étroit'!O$10,SMA_Suivi_étroit[CA/Sous-CA],'Suivi étroit'!$A$27,SMA_Suivi_étroit[Période financière],'Suivi étroit'!$A30),"")</f>
        <v/>
      </c>
      <c r="Q30" s="112" t="str">
        <f>IF($A30&lt;=Paramètre!$B$2,SUM(C30,E30,G30,I30,K30,M30,O30),"")</f>
        <v/>
      </c>
      <c r="R30" s="113" t="str">
        <f>IF($A30&lt;=Paramètre!$B$2,SUM(D30,F30,H30,J30,L30,N30,P30),"")</f>
        <v/>
      </c>
    </row>
    <row r="31" spans="1:18" x14ac:dyDescent="0.25">
      <c r="A31">
        <v>3</v>
      </c>
      <c r="B31" s="110" t="s">
        <v>156</v>
      </c>
      <c r="C31" s="111" t="str">
        <f>IF($A31&lt;=Paramètre!$B$2,SUMIFS(SMA_Suivi_étroit[Nb usagers],SMA_Suivi_étroit[Source.Name],'Suivi étroit'!C$10,SMA_Suivi_étroit[CA/Sous-CA],'Suivi étroit'!$A$27,SMA_Suivi_étroit[Période financière],'Suivi étroit'!$A31),"")</f>
        <v/>
      </c>
      <c r="D31" s="111" t="str">
        <f>IF($A31&lt;=Paramètre!$B$2,SUMIFS(SMA_Suivi_étroit[Nb distinct usagers / SCA],SMA_Suivi_étroit[Source.Name],'Suivi étroit'!C$10,SMA_Suivi_étroit[CA/Sous-CA],'Suivi étroit'!$A$27,SMA_Suivi_étroit[Période financière],'Suivi étroit'!$A31),"")</f>
        <v/>
      </c>
      <c r="E31" s="111" t="str">
        <f>IF($A31&lt;=Paramètre!$B$2,SUMIFS(SMA_Suivi_étroit[Nb usagers],SMA_Suivi_étroit[Source.Name],'Suivi étroit'!E$10,SMA_Suivi_étroit[CA/Sous-CA],'Suivi étroit'!$A$27,SMA_Suivi_étroit[Période financière],'Suivi étroit'!$A31),"")</f>
        <v/>
      </c>
      <c r="F31" s="111" t="str">
        <f>IF($A31&lt;=Paramètre!$B$2,SUMIFS(SMA_Suivi_étroit[Nb distinct usagers / SCA],SMA_Suivi_étroit[Source.Name],'Suivi étroit'!E$10,SMA_Suivi_étroit[CA/Sous-CA],'Suivi étroit'!$A$27,SMA_Suivi_étroit[Période financière],'Suivi étroit'!$A31),"")</f>
        <v/>
      </c>
      <c r="G31" s="111" t="str">
        <f>IF($A31&lt;=Paramètre!$B$2,SUMIFS(SMA_Suivi_étroit[Nb usagers],SMA_Suivi_étroit[Source.Name],'Suivi étroit'!G$10,SMA_Suivi_étroit[CA/Sous-CA],'Suivi étroit'!$A$27,SMA_Suivi_étroit[Période financière],'Suivi étroit'!$A31),"")</f>
        <v/>
      </c>
      <c r="H31" s="111" t="str">
        <f>IF($A31&lt;=Paramètre!$B$2,SUMIFS(SMA_Suivi_étroit[Nb distinct usagers / SCA],SMA_Suivi_étroit[Source.Name],'Suivi étroit'!G$10,SMA_Suivi_étroit[CA/Sous-CA],'Suivi étroit'!$A$27,SMA_Suivi_étroit[Période financière],'Suivi étroit'!$A31),"")</f>
        <v/>
      </c>
      <c r="I31" s="111" t="str">
        <f>IF($A31&lt;=Paramètre!$B$2,SUMIFS(SMA_Suivi_étroit[Nb usagers],SMA_Suivi_étroit[Source.Name],'Suivi étroit'!I$10,SMA_Suivi_étroit[CA/Sous-CA],'Suivi étroit'!$A$27,SMA_Suivi_étroit[Période financière],'Suivi étroit'!$A31),"")</f>
        <v/>
      </c>
      <c r="J31" s="111" t="str">
        <f>IF($A31&lt;=Paramètre!$B$2,SUMIFS(SMA_Suivi_étroit[Nb distinct usagers / SCA],SMA_Suivi_étroit[Source.Name],'Suivi étroit'!I$10,SMA_Suivi_étroit[CA/Sous-CA],'Suivi étroit'!$A$27,SMA_Suivi_étroit[Période financière],'Suivi étroit'!$A31),"")</f>
        <v/>
      </c>
      <c r="K31" s="111" t="str">
        <f>IF($A31&lt;=Paramètre!$B$2,SUMIFS(SMA_Suivi_étroit[Nb usagers],SMA_Suivi_étroit[Source.Name],'Suivi étroit'!K$10,SMA_Suivi_étroit[CA/Sous-CA],'Suivi étroit'!$A$27,SMA_Suivi_étroit[Période financière],'Suivi étroit'!$A31),"")</f>
        <v/>
      </c>
      <c r="L31" s="111" t="str">
        <f>IF($A31&lt;=Paramètre!$B$2,SUMIFS(SMA_Suivi_étroit[Nb distinct usagers / SCA],SMA_Suivi_étroit[Source.Name],'Suivi étroit'!K$10,SMA_Suivi_étroit[CA/Sous-CA],'Suivi étroit'!$A$27,SMA_Suivi_étroit[Période financière],'Suivi étroit'!$A31),"")</f>
        <v/>
      </c>
      <c r="M31" s="111" t="str">
        <f>IF($A31&lt;=Paramètre!$B$2,SUMIFS(SMA_Suivi_étroit[Nb usagers],SMA_Suivi_étroit[Source.Name],'Suivi étroit'!M$10,SMA_Suivi_étroit[CA/Sous-CA],'Suivi étroit'!$A$27,SMA_Suivi_étroit[Période financière],'Suivi étroit'!$A31),"")</f>
        <v/>
      </c>
      <c r="N31" s="111" t="str">
        <f>IF($A31&lt;=Paramètre!$B$2,SUMIFS(SMA_Suivi_étroit[Nb distinct usagers / SCA],SMA_Suivi_étroit[Source.Name],'Suivi étroit'!M$10,SMA_Suivi_étroit[CA/Sous-CA],'Suivi étroit'!$A$27,SMA_Suivi_étroit[Période financière],'Suivi étroit'!$A31),"")</f>
        <v/>
      </c>
      <c r="O31" s="111" t="str">
        <f>IF($A31&lt;=Paramètre!$B$2,SUMIFS(SMA_Suivi_étroit[Nb usagers],SMA_Suivi_étroit[Source.Name],'Suivi étroit'!O$10,SMA_Suivi_étroit[CA/Sous-CA],'Suivi étroit'!$A$27,SMA_Suivi_étroit[Période financière],'Suivi étroit'!$A31),"")</f>
        <v/>
      </c>
      <c r="P31" s="111" t="str">
        <f>IF($A31&lt;=Paramètre!$B$2,SUMIFS(SMA_Suivi_étroit[Nb distinct usagers / SCA],SMA_Suivi_étroit[Source.Name],'Suivi étroit'!O$10,SMA_Suivi_étroit[CA/Sous-CA],'Suivi étroit'!$A$27,SMA_Suivi_étroit[Période financière],'Suivi étroit'!$A31),"")</f>
        <v/>
      </c>
      <c r="Q31" s="112" t="str">
        <f>IF($A31&lt;=Paramètre!$B$2,SUM(C31,E31,G31,I31,K31,M31,O31),"")</f>
        <v/>
      </c>
      <c r="R31" s="113" t="str">
        <f>IF($A31&lt;=Paramètre!$B$2,SUM(D31,F31,H31,J31,L31,N31,P31),"")</f>
        <v/>
      </c>
    </row>
    <row r="32" spans="1:18" x14ac:dyDescent="0.25">
      <c r="A32">
        <v>4</v>
      </c>
      <c r="B32" s="110" t="s">
        <v>157</v>
      </c>
      <c r="C32" s="111" t="str">
        <f>IF($A32&lt;=Paramètre!$B$2,SUMIFS(SMA_Suivi_étroit[Nb usagers],SMA_Suivi_étroit[Source.Name],'Suivi étroit'!C$10,SMA_Suivi_étroit[CA/Sous-CA],'Suivi étroit'!$A$27,SMA_Suivi_étroit[Période financière],'Suivi étroit'!$A32),"")</f>
        <v/>
      </c>
      <c r="D32" s="111" t="str">
        <f>IF($A32&lt;=Paramètre!$B$2,SUMIFS(SMA_Suivi_étroit[Nb distinct usagers / SCA],SMA_Suivi_étroit[Source.Name],'Suivi étroit'!C$10,SMA_Suivi_étroit[CA/Sous-CA],'Suivi étroit'!$A$27,SMA_Suivi_étroit[Période financière],'Suivi étroit'!$A32),"")</f>
        <v/>
      </c>
      <c r="E32" s="111" t="str">
        <f>IF($A32&lt;=Paramètre!$B$2,SUMIFS(SMA_Suivi_étroit[Nb usagers],SMA_Suivi_étroit[Source.Name],'Suivi étroit'!E$10,SMA_Suivi_étroit[CA/Sous-CA],'Suivi étroit'!$A$27,SMA_Suivi_étroit[Période financière],'Suivi étroit'!$A32),"")</f>
        <v/>
      </c>
      <c r="F32" s="111" t="str">
        <f>IF($A32&lt;=Paramètre!$B$2,SUMIFS(SMA_Suivi_étroit[Nb distinct usagers / SCA],SMA_Suivi_étroit[Source.Name],'Suivi étroit'!E$10,SMA_Suivi_étroit[CA/Sous-CA],'Suivi étroit'!$A$27,SMA_Suivi_étroit[Période financière],'Suivi étroit'!$A32),"")</f>
        <v/>
      </c>
      <c r="G32" s="111" t="str">
        <f>IF($A32&lt;=Paramètre!$B$2,SUMIFS(SMA_Suivi_étroit[Nb usagers],SMA_Suivi_étroit[Source.Name],'Suivi étroit'!G$10,SMA_Suivi_étroit[CA/Sous-CA],'Suivi étroit'!$A$27,SMA_Suivi_étroit[Période financière],'Suivi étroit'!$A32),"")</f>
        <v/>
      </c>
      <c r="H32" s="111" t="str">
        <f>IF($A32&lt;=Paramètre!$B$2,SUMIFS(SMA_Suivi_étroit[Nb distinct usagers / SCA],SMA_Suivi_étroit[Source.Name],'Suivi étroit'!G$10,SMA_Suivi_étroit[CA/Sous-CA],'Suivi étroit'!$A$27,SMA_Suivi_étroit[Période financière],'Suivi étroit'!$A32),"")</f>
        <v/>
      </c>
      <c r="I32" s="111" t="str">
        <f>IF($A32&lt;=Paramètre!$B$2,SUMIFS(SMA_Suivi_étroit[Nb usagers],SMA_Suivi_étroit[Source.Name],'Suivi étroit'!I$10,SMA_Suivi_étroit[CA/Sous-CA],'Suivi étroit'!$A$27,SMA_Suivi_étroit[Période financière],'Suivi étroit'!$A32),"")</f>
        <v/>
      </c>
      <c r="J32" s="111" t="str">
        <f>IF($A32&lt;=Paramètre!$B$2,SUMIFS(SMA_Suivi_étroit[Nb distinct usagers / SCA],SMA_Suivi_étroit[Source.Name],'Suivi étroit'!I$10,SMA_Suivi_étroit[CA/Sous-CA],'Suivi étroit'!$A$27,SMA_Suivi_étroit[Période financière],'Suivi étroit'!$A32),"")</f>
        <v/>
      </c>
      <c r="K32" s="111" t="str">
        <f>IF($A32&lt;=Paramètre!$B$2,SUMIFS(SMA_Suivi_étroit[Nb usagers],SMA_Suivi_étroit[Source.Name],'Suivi étroit'!K$10,SMA_Suivi_étroit[CA/Sous-CA],'Suivi étroit'!$A$27,SMA_Suivi_étroit[Période financière],'Suivi étroit'!$A32),"")</f>
        <v/>
      </c>
      <c r="L32" s="111" t="str">
        <f>IF($A32&lt;=Paramètre!$B$2,SUMIFS(SMA_Suivi_étroit[Nb distinct usagers / SCA],SMA_Suivi_étroit[Source.Name],'Suivi étroit'!K$10,SMA_Suivi_étroit[CA/Sous-CA],'Suivi étroit'!$A$27,SMA_Suivi_étroit[Période financière],'Suivi étroit'!$A32),"")</f>
        <v/>
      </c>
      <c r="M32" s="111" t="str">
        <f>IF($A32&lt;=Paramètre!$B$2,SUMIFS(SMA_Suivi_étroit[Nb usagers],SMA_Suivi_étroit[Source.Name],'Suivi étroit'!M$10,SMA_Suivi_étroit[CA/Sous-CA],'Suivi étroit'!$A$27,SMA_Suivi_étroit[Période financière],'Suivi étroit'!$A32),"")</f>
        <v/>
      </c>
      <c r="N32" s="111" t="str">
        <f>IF($A32&lt;=Paramètre!$B$2,SUMIFS(SMA_Suivi_étroit[Nb distinct usagers / SCA],SMA_Suivi_étroit[Source.Name],'Suivi étroit'!M$10,SMA_Suivi_étroit[CA/Sous-CA],'Suivi étroit'!$A$27,SMA_Suivi_étroit[Période financière],'Suivi étroit'!$A32),"")</f>
        <v/>
      </c>
      <c r="O32" s="111" t="str">
        <f>IF($A32&lt;=Paramètre!$B$2,SUMIFS(SMA_Suivi_étroit[Nb usagers],SMA_Suivi_étroit[Source.Name],'Suivi étroit'!O$10,SMA_Suivi_étroit[CA/Sous-CA],'Suivi étroit'!$A$27,SMA_Suivi_étroit[Période financière],'Suivi étroit'!$A32),"")</f>
        <v/>
      </c>
      <c r="P32" s="111" t="str">
        <f>IF($A32&lt;=Paramètre!$B$2,SUMIFS(SMA_Suivi_étroit[Nb distinct usagers / SCA],SMA_Suivi_étroit[Source.Name],'Suivi étroit'!O$10,SMA_Suivi_étroit[CA/Sous-CA],'Suivi étroit'!$A$27,SMA_Suivi_étroit[Période financière],'Suivi étroit'!$A32),"")</f>
        <v/>
      </c>
      <c r="Q32" s="112" t="str">
        <f>IF($A32&lt;=Paramètre!$B$2,SUM(C32,E32,G32,I32,K32,M32,O32),"")</f>
        <v/>
      </c>
      <c r="R32" s="113" t="str">
        <f>IF($A32&lt;=Paramètre!$B$2,SUM(D32,F32,H32,J32,L32,N32,P32),"")</f>
        <v/>
      </c>
    </row>
    <row r="33" spans="1:18" x14ac:dyDescent="0.25">
      <c r="A33">
        <v>5</v>
      </c>
      <c r="B33" s="110" t="s">
        <v>158</v>
      </c>
      <c r="C33" s="111" t="str">
        <f>IF($A33&lt;=Paramètre!$B$2,SUMIFS(SMA_Suivi_étroit[Nb usagers],SMA_Suivi_étroit[Source.Name],'Suivi étroit'!C$10,SMA_Suivi_étroit[CA/Sous-CA],'Suivi étroit'!$A$27,SMA_Suivi_étroit[Période financière],'Suivi étroit'!$A33),"")</f>
        <v/>
      </c>
      <c r="D33" s="111" t="str">
        <f>IF($A33&lt;=Paramètre!$B$2,SUMIFS(SMA_Suivi_étroit[Nb distinct usagers / SCA],SMA_Suivi_étroit[Source.Name],'Suivi étroit'!C$10,SMA_Suivi_étroit[CA/Sous-CA],'Suivi étroit'!$A$27,SMA_Suivi_étroit[Période financière],'Suivi étroit'!$A33),"")</f>
        <v/>
      </c>
      <c r="E33" s="111" t="str">
        <f>IF($A33&lt;=Paramètre!$B$2,SUMIFS(SMA_Suivi_étroit[Nb usagers],SMA_Suivi_étroit[Source.Name],'Suivi étroit'!E$10,SMA_Suivi_étroit[CA/Sous-CA],'Suivi étroit'!$A$27,SMA_Suivi_étroit[Période financière],'Suivi étroit'!$A33),"")</f>
        <v/>
      </c>
      <c r="F33" s="111" t="str">
        <f>IF($A33&lt;=Paramètre!$B$2,SUMIFS(SMA_Suivi_étroit[Nb distinct usagers / SCA],SMA_Suivi_étroit[Source.Name],'Suivi étroit'!E$10,SMA_Suivi_étroit[CA/Sous-CA],'Suivi étroit'!$A$27,SMA_Suivi_étroit[Période financière],'Suivi étroit'!$A33),"")</f>
        <v/>
      </c>
      <c r="G33" s="111" t="str">
        <f>IF($A33&lt;=Paramètre!$B$2,SUMIFS(SMA_Suivi_étroit[Nb usagers],SMA_Suivi_étroit[Source.Name],'Suivi étroit'!G$10,SMA_Suivi_étroit[CA/Sous-CA],'Suivi étroit'!$A$27,SMA_Suivi_étroit[Période financière],'Suivi étroit'!$A33),"")</f>
        <v/>
      </c>
      <c r="H33" s="111" t="str">
        <f>IF($A33&lt;=Paramètre!$B$2,SUMIFS(SMA_Suivi_étroit[Nb distinct usagers / SCA],SMA_Suivi_étroit[Source.Name],'Suivi étroit'!G$10,SMA_Suivi_étroit[CA/Sous-CA],'Suivi étroit'!$A$27,SMA_Suivi_étroit[Période financière],'Suivi étroit'!$A33),"")</f>
        <v/>
      </c>
      <c r="I33" s="111" t="str">
        <f>IF($A33&lt;=Paramètre!$B$2,SUMIFS(SMA_Suivi_étroit[Nb usagers],SMA_Suivi_étroit[Source.Name],'Suivi étroit'!I$10,SMA_Suivi_étroit[CA/Sous-CA],'Suivi étroit'!$A$27,SMA_Suivi_étroit[Période financière],'Suivi étroit'!$A33),"")</f>
        <v/>
      </c>
      <c r="J33" s="111" t="str">
        <f>IF($A33&lt;=Paramètre!$B$2,SUMIFS(SMA_Suivi_étroit[Nb distinct usagers / SCA],SMA_Suivi_étroit[Source.Name],'Suivi étroit'!I$10,SMA_Suivi_étroit[CA/Sous-CA],'Suivi étroit'!$A$27,SMA_Suivi_étroit[Période financière],'Suivi étroit'!$A33),"")</f>
        <v/>
      </c>
      <c r="K33" s="111" t="str">
        <f>IF($A33&lt;=Paramètre!$B$2,SUMIFS(SMA_Suivi_étroit[Nb usagers],SMA_Suivi_étroit[Source.Name],'Suivi étroit'!K$10,SMA_Suivi_étroit[CA/Sous-CA],'Suivi étroit'!$A$27,SMA_Suivi_étroit[Période financière],'Suivi étroit'!$A33),"")</f>
        <v/>
      </c>
      <c r="L33" s="111" t="str">
        <f>IF($A33&lt;=Paramètre!$B$2,SUMIFS(SMA_Suivi_étroit[Nb distinct usagers / SCA],SMA_Suivi_étroit[Source.Name],'Suivi étroit'!K$10,SMA_Suivi_étroit[CA/Sous-CA],'Suivi étroit'!$A$27,SMA_Suivi_étroit[Période financière],'Suivi étroit'!$A33),"")</f>
        <v/>
      </c>
      <c r="M33" s="111" t="str">
        <f>IF($A33&lt;=Paramètre!$B$2,SUMIFS(SMA_Suivi_étroit[Nb usagers],SMA_Suivi_étroit[Source.Name],'Suivi étroit'!M$10,SMA_Suivi_étroit[CA/Sous-CA],'Suivi étroit'!$A$27,SMA_Suivi_étroit[Période financière],'Suivi étroit'!$A33),"")</f>
        <v/>
      </c>
      <c r="N33" s="111" t="str">
        <f>IF($A33&lt;=Paramètre!$B$2,SUMIFS(SMA_Suivi_étroit[Nb distinct usagers / SCA],SMA_Suivi_étroit[Source.Name],'Suivi étroit'!M$10,SMA_Suivi_étroit[CA/Sous-CA],'Suivi étroit'!$A$27,SMA_Suivi_étroit[Période financière],'Suivi étroit'!$A33),"")</f>
        <v/>
      </c>
      <c r="O33" s="111" t="str">
        <f>IF($A33&lt;=Paramètre!$B$2,SUMIFS(SMA_Suivi_étroit[Nb usagers],SMA_Suivi_étroit[Source.Name],'Suivi étroit'!O$10,SMA_Suivi_étroit[CA/Sous-CA],'Suivi étroit'!$A$27,SMA_Suivi_étroit[Période financière],'Suivi étroit'!$A33),"")</f>
        <v/>
      </c>
      <c r="P33" s="111" t="str">
        <f>IF($A33&lt;=Paramètre!$B$2,SUMIFS(SMA_Suivi_étroit[Nb distinct usagers / SCA],SMA_Suivi_étroit[Source.Name],'Suivi étroit'!O$10,SMA_Suivi_étroit[CA/Sous-CA],'Suivi étroit'!$A$27,SMA_Suivi_étroit[Période financière],'Suivi étroit'!$A33),"")</f>
        <v/>
      </c>
      <c r="Q33" s="112" t="str">
        <f>IF($A33&lt;=Paramètre!$B$2,SUM(C33,E33,G33,I33,K33,M33,O33),"")</f>
        <v/>
      </c>
      <c r="R33" s="113" t="str">
        <f>IF($A33&lt;=Paramètre!$B$2,SUM(D33,F33,H33,J33,L33,N33,P33),"")</f>
        <v/>
      </c>
    </row>
    <row r="34" spans="1:18" x14ac:dyDescent="0.25">
      <c r="A34">
        <v>6</v>
      </c>
      <c r="B34" s="110" t="s">
        <v>159</v>
      </c>
      <c r="C34" s="111" t="str">
        <f>IF($A34&lt;=Paramètre!$B$2,SUMIFS(SMA_Suivi_étroit[Nb usagers],SMA_Suivi_étroit[Source.Name],'Suivi étroit'!C$10,SMA_Suivi_étroit[CA/Sous-CA],'Suivi étroit'!$A$27,SMA_Suivi_étroit[Période financière],'Suivi étroit'!$A34),"")</f>
        <v/>
      </c>
      <c r="D34" s="111" t="str">
        <f>IF($A34&lt;=Paramètre!$B$2,SUMIFS(SMA_Suivi_étroit[Nb distinct usagers / SCA],SMA_Suivi_étroit[Source.Name],'Suivi étroit'!C$10,SMA_Suivi_étroit[CA/Sous-CA],'Suivi étroit'!$A$27,SMA_Suivi_étroit[Période financière],'Suivi étroit'!$A34),"")</f>
        <v/>
      </c>
      <c r="E34" s="111" t="str">
        <f>IF($A34&lt;=Paramètre!$B$2,SUMIFS(SMA_Suivi_étroit[Nb usagers],SMA_Suivi_étroit[Source.Name],'Suivi étroit'!E$10,SMA_Suivi_étroit[CA/Sous-CA],'Suivi étroit'!$A$27,SMA_Suivi_étroit[Période financière],'Suivi étroit'!$A34),"")</f>
        <v/>
      </c>
      <c r="F34" s="111" t="str">
        <f>IF($A34&lt;=Paramètre!$B$2,SUMIFS(SMA_Suivi_étroit[Nb distinct usagers / SCA],SMA_Suivi_étroit[Source.Name],'Suivi étroit'!E$10,SMA_Suivi_étroit[CA/Sous-CA],'Suivi étroit'!$A$27,SMA_Suivi_étroit[Période financière],'Suivi étroit'!$A34),"")</f>
        <v/>
      </c>
      <c r="G34" s="111" t="str">
        <f>IF($A34&lt;=Paramètre!$B$2,SUMIFS(SMA_Suivi_étroit[Nb usagers],SMA_Suivi_étroit[Source.Name],'Suivi étroit'!G$10,SMA_Suivi_étroit[CA/Sous-CA],'Suivi étroit'!$A$27,SMA_Suivi_étroit[Période financière],'Suivi étroit'!$A34),"")</f>
        <v/>
      </c>
      <c r="H34" s="111" t="str">
        <f>IF($A34&lt;=Paramètre!$B$2,SUMIFS(SMA_Suivi_étroit[Nb distinct usagers / SCA],SMA_Suivi_étroit[Source.Name],'Suivi étroit'!G$10,SMA_Suivi_étroit[CA/Sous-CA],'Suivi étroit'!$A$27,SMA_Suivi_étroit[Période financière],'Suivi étroit'!$A34),"")</f>
        <v/>
      </c>
      <c r="I34" s="111" t="str">
        <f>IF($A34&lt;=Paramètre!$B$2,SUMIFS(SMA_Suivi_étroit[Nb usagers],SMA_Suivi_étroit[Source.Name],'Suivi étroit'!I$10,SMA_Suivi_étroit[CA/Sous-CA],'Suivi étroit'!$A$27,SMA_Suivi_étroit[Période financière],'Suivi étroit'!$A34),"")</f>
        <v/>
      </c>
      <c r="J34" s="111" t="str">
        <f>IF($A34&lt;=Paramètre!$B$2,SUMIFS(SMA_Suivi_étroit[Nb distinct usagers / SCA],SMA_Suivi_étroit[Source.Name],'Suivi étroit'!I$10,SMA_Suivi_étroit[CA/Sous-CA],'Suivi étroit'!$A$27,SMA_Suivi_étroit[Période financière],'Suivi étroit'!$A34),"")</f>
        <v/>
      </c>
      <c r="K34" s="111" t="str">
        <f>IF($A34&lt;=Paramètre!$B$2,SUMIFS(SMA_Suivi_étroit[Nb usagers],SMA_Suivi_étroit[Source.Name],'Suivi étroit'!K$10,SMA_Suivi_étroit[CA/Sous-CA],'Suivi étroit'!$A$27,SMA_Suivi_étroit[Période financière],'Suivi étroit'!$A34),"")</f>
        <v/>
      </c>
      <c r="L34" s="111" t="str">
        <f>IF($A34&lt;=Paramètre!$B$2,SUMIFS(SMA_Suivi_étroit[Nb distinct usagers / SCA],SMA_Suivi_étroit[Source.Name],'Suivi étroit'!K$10,SMA_Suivi_étroit[CA/Sous-CA],'Suivi étroit'!$A$27,SMA_Suivi_étroit[Période financière],'Suivi étroit'!$A34),"")</f>
        <v/>
      </c>
      <c r="M34" s="111" t="str">
        <f>IF($A34&lt;=Paramètre!$B$2,SUMIFS(SMA_Suivi_étroit[Nb usagers],SMA_Suivi_étroit[Source.Name],'Suivi étroit'!M$10,SMA_Suivi_étroit[CA/Sous-CA],'Suivi étroit'!$A$27,SMA_Suivi_étroit[Période financière],'Suivi étroit'!$A34),"")</f>
        <v/>
      </c>
      <c r="N34" s="111" t="str">
        <f>IF($A34&lt;=Paramètre!$B$2,SUMIFS(SMA_Suivi_étroit[Nb distinct usagers / SCA],SMA_Suivi_étroit[Source.Name],'Suivi étroit'!M$10,SMA_Suivi_étroit[CA/Sous-CA],'Suivi étroit'!$A$27,SMA_Suivi_étroit[Période financière],'Suivi étroit'!$A34),"")</f>
        <v/>
      </c>
      <c r="O34" s="111" t="str">
        <f>IF($A34&lt;=Paramètre!$B$2,SUMIFS(SMA_Suivi_étroit[Nb usagers],SMA_Suivi_étroit[Source.Name],'Suivi étroit'!O$10,SMA_Suivi_étroit[CA/Sous-CA],'Suivi étroit'!$A$27,SMA_Suivi_étroit[Période financière],'Suivi étroit'!$A34),"")</f>
        <v/>
      </c>
      <c r="P34" s="111" t="str">
        <f>IF($A34&lt;=Paramètre!$B$2,SUMIFS(SMA_Suivi_étroit[Nb distinct usagers / SCA],SMA_Suivi_étroit[Source.Name],'Suivi étroit'!O$10,SMA_Suivi_étroit[CA/Sous-CA],'Suivi étroit'!$A$27,SMA_Suivi_étroit[Période financière],'Suivi étroit'!$A34),"")</f>
        <v/>
      </c>
      <c r="Q34" s="112" t="str">
        <f>IF($A34&lt;=Paramètre!$B$2,SUM(C34,E34,G34,I34,K34,M34,O34),"")</f>
        <v/>
      </c>
      <c r="R34" s="113" t="str">
        <f>IF($A34&lt;=Paramètre!$B$2,SUM(D34,F34,H34,J34,L34,N34,P34),"")</f>
        <v/>
      </c>
    </row>
    <row r="35" spans="1:18" x14ac:dyDescent="0.25">
      <c r="A35">
        <v>7</v>
      </c>
      <c r="B35" s="110" t="s">
        <v>160</v>
      </c>
      <c r="C35" s="111" t="str">
        <f>IF($A35&lt;=Paramètre!$B$2,SUMIFS(SMA_Suivi_étroit[Nb usagers],SMA_Suivi_étroit[Source.Name],'Suivi étroit'!C$10,SMA_Suivi_étroit[CA/Sous-CA],'Suivi étroit'!$A$27,SMA_Suivi_étroit[Période financière],'Suivi étroit'!$A35),"")</f>
        <v/>
      </c>
      <c r="D35" s="111" t="str">
        <f>IF($A35&lt;=Paramètre!$B$2,SUMIFS(SMA_Suivi_étroit[Nb distinct usagers / SCA],SMA_Suivi_étroit[Source.Name],'Suivi étroit'!C$10,SMA_Suivi_étroit[CA/Sous-CA],'Suivi étroit'!$A$27,SMA_Suivi_étroit[Période financière],'Suivi étroit'!$A35),"")</f>
        <v/>
      </c>
      <c r="E35" s="111" t="str">
        <f>IF($A35&lt;=Paramètre!$B$2,SUMIFS(SMA_Suivi_étroit[Nb usagers],SMA_Suivi_étroit[Source.Name],'Suivi étroit'!E$10,SMA_Suivi_étroit[CA/Sous-CA],'Suivi étroit'!$A$27,SMA_Suivi_étroit[Période financière],'Suivi étroit'!$A35),"")</f>
        <v/>
      </c>
      <c r="F35" s="111" t="str">
        <f>IF($A35&lt;=Paramètre!$B$2,SUMIFS(SMA_Suivi_étroit[Nb distinct usagers / SCA],SMA_Suivi_étroit[Source.Name],'Suivi étroit'!E$10,SMA_Suivi_étroit[CA/Sous-CA],'Suivi étroit'!$A$27,SMA_Suivi_étroit[Période financière],'Suivi étroit'!$A35),"")</f>
        <v/>
      </c>
      <c r="G35" s="111" t="str">
        <f>IF($A35&lt;=Paramètre!$B$2,SUMIFS(SMA_Suivi_étroit[Nb usagers],SMA_Suivi_étroit[Source.Name],'Suivi étroit'!G$10,SMA_Suivi_étroit[CA/Sous-CA],'Suivi étroit'!$A$27,SMA_Suivi_étroit[Période financière],'Suivi étroit'!$A35),"")</f>
        <v/>
      </c>
      <c r="H35" s="111" t="str">
        <f>IF($A35&lt;=Paramètre!$B$2,SUMIFS(SMA_Suivi_étroit[Nb distinct usagers / SCA],SMA_Suivi_étroit[Source.Name],'Suivi étroit'!G$10,SMA_Suivi_étroit[CA/Sous-CA],'Suivi étroit'!$A$27,SMA_Suivi_étroit[Période financière],'Suivi étroit'!$A35),"")</f>
        <v/>
      </c>
      <c r="I35" s="111" t="str">
        <f>IF($A35&lt;=Paramètre!$B$2,SUMIFS(SMA_Suivi_étroit[Nb usagers],SMA_Suivi_étroit[Source.Name],'Suivi étroit'!I$10,SMA_Suivi_étroit[CA/Sous-CA],'Suivi étroit'!$A$27,SMA_Suivi_étroit[Période financière],'Suivi étroit'!$A35),"")</f>
        <v/>
      </c>
      <c r="J35" s="111" t="str">
        <f>IF($A35&lt;=Paramètre!$B$2,SUMIFS(SMA_Suivi_étroit[Nb distinct usagers / SCA],SMA_Suivi_étroit[Source.Name],'Suivi étroit'!I$10,SMA_Suivi_étroit[CA/Sous-CA],'Suivi étroit'!$A$27,SMA_Suivi_étroit[Période financière],'Suivi étroit'!$A35),"")</f>
        <v/>
      </c>
      <c r="K35" s="111" t="str">
        <f>IF($A35&lt;=Paramètre!$B$2,SUMIFS(SMA_Suivi_étroit[Nb usagers],SMA_Suivi_étroit[Source.Name],'Suivi étroit'!K$10,SMA_Suivi_étroit[CA/Sous-CA],'Suivi étroit'!$A$27,SMA_Suivi_étroit[Période financière],'Suivi étroit'!$A35),"")</f>
        <v/>
      </c>
      <c r="L35" s="111" t="str">
        <f>IF($A35&lt;=Paramètre!$B$2,SUMIFS(SMA_Suivi_étroit[Nb distinct usagers / SCA],SMA_Suivi_étroit[Source.Name],'Suivi étroit'!K$10,SMA_Suivi_étroit[CA/Sous-CA],'Suivi étroit'!$A$27,SMA_Suivi_étroit[Période financière],'Suivi étroit'!$A35),"")</f>
        <v/>
      </c>
      <c r="M35" s="111" t="str">
        <f>IF($A35&lt;=Paramètre!$B$2,SUMIFS(SMA_Suivi_étroit[Nb usagers],SMA_Suivi_étroit[Source.Name],'Suivi étroit'!M$10,SMA_Suivi_étroit[CA/Sous-CA],'Suivi étroit'!$A$27,SMA_Suivi_étroit[Période financière],'Suivi étroit'!$A35),"")</f>
        <v/>
      </c>
      <c r="N35" s="111" t="str">
        <f>IF($A35&lt;=Paramètre!$B$2,SUMIFS(SMA_Suivi_étroit[Nb distinct usagers / SCA],SMA_Suivi_étroit[Source.Name],'Suivi étroit'!M$10,SMA_Suivi_étroit[CA/Sous-CA],'Suivi étroit'!$A$27,SMA_Suivi_étroit[Période financière],'Suivi étroit'!$A35),"")</f>
        <v/>
      </c>
      <c r="O35" s="111" t="str">
        <f>IF($A35&lt;=Paramètre!$B$2,SUMIFS(SMA_Suivi_étroit[Nb usagers],SMA_Suivi_étroit[Source.Name],'Suivi étroit'!O$10,SMA_Suivi_étroit[CA/Sous-CA],'Suivi étroit'!$A$27,SMA_Suivi_étroit[Période financière],'Suivi étroit'!$A35),"")</f>
        <v/>
      </c>
      <c r="P35" s="111" t="str">
        <f>IF($A35&lt;=Paramètre!$B$2,SUMIFS(SMA_Suivi_étroit[Nb distinct usagers / SCA],SMA_Suivi_étroit[Source.Name],'Suivi étroit'!O$10,SMA_Suivi_étroit[CA/Sous-CA],'Suivi étroit'!$A$27,SMA_Suivi_étroit[Période financière],'Suivi étroit'!$A35),"")</f>
        <v/>
      </c>
      <c r="Q35" s="112" t="str">
        <f>IF($A35&lt;=Paramètre!$B$2,SUM(C35,E35,G35,I35,K35,M35,O35),"")</f>
        <v/>
      </c>
      <c r="R35" s="113" t="str">
        <f>IF($A35&lt;=Paramètre!$B$2,SUM(D35,F35,H35,J35,L35,N35,P35),"")</f>
        <v/>
      </c>
    </row>
    <row r="36" spans="1:18" x14ac:dyDescent="0.25">
      <c r="A36">
        <v>8</v>
      </c>
      <c r="B36" s="110" t="s">
        <v>161</v>
      </c>
      <c r="C36" s="111" t="str">
        <f>IF($A36&lt;=Paramètre!$B$2,SUMIFS(SMA_Suivi_étroit[Nb usagers],SMA_Suivi_étroit[Source.Name],'Suivi étroit'!C$10,SMA_Suivi_étroit[CA/Sous-CA],'Suivi étroit'!$A$27,SMA_Suivi_étroit[Période financière],'Suivi étroit'!$A36),"")</f>
        <v/>
      </c>
      <c r="D36" s="111" t="str">
        <f>IF($A36&lt;=Paramètre!$B$2,SUMIFS(SMA_Suivi_étroit[Nb distinct usagers / SCA],SMA_Suivi_étroit[Source.Name],'Suivi étroit'!C$10,SMA_Suivi_étroit[CA/Sous-CA],'Suivi étroit'!$A$27,SMA_Suivi_étroit[Période financière],'Suivi étroit'!$A36),"")</f>
        <v/>
      </c>
      <c r="E36" s="111" t="str">
        <f>IF($A36&lt;=Paramètre!$B$2,SUMIFS(SMA_Suivi_étroit[Nb usagers],SMA_Suivi_étroit[Source.Name],'Suivi étroit'!E$10,SMA_Suivi_étroit[CA/Sous-CA],'Suivi étroit'!$A$27,SMA_Suivi_étroit[Période financière],'Suivi étroit'!$A36),"")</f>
        <v/>
      </c>
      <c r="F36" s="111" t="str">
        <f>IF($A36&lt;=Paramètre!$B$2,SUMIFS(SMA_Suivi_étroit[Nb distinct usagers / SCA],SMA_Suivi_étroit[Source.Name],'Suivi étroit'!E$10,SMA_Suivi_étroit[CA/Sous-CA],'Suivi étroit'!$A$27,SMA_Suivi_étroit[Période financière],'Suivi étroit'!$A36),"")</f>
        <v/>
      </c>
      <c r="G36" s="111" t="str">
        <f>IF($A36&lt;=Paramètre!$B$2,SUMIFS(SMA_Suivi_étroit[Nb usagers],SMA_Suivi_étroit[Source.Name],'Suivi étroit'!G$10,SMA_Suivi_étroit[CA/Sous-CA],'Suivi étroit'!$A$27,SMA_Suivi_étroit[Période financière],'Suivi étroit'!$A36),"")</f>
        <v/>
      </c>
      <c r="H36" s="111" t="str">
        <f>IF($A36&lt;=Paramètre!$B$2,SUMIFS(SMA_Suivi_étroit[Nb distinct usagers / SCA],SMA_Suivi_étroit[Source.Name],'Suivi étroit'!G$10,SMA_Suivi_étroit[CA/Sous-CA],'Suivi étroit'!$A$27,SMA_Suivi_étroit[Période financière],'Suivi étroit'!$A36),"")</f>
        <v/>
      </c>
      <c r="I36" s="111" t="str">
        <f>IF($A36&lt;=Paramètre!$B$2,SUMIFS(SMA_Suivi_étroit[Nb usagers],SMA_Suivi_étroit[Source.Name],'Suivi étroit'!I$10,SMA_Suivi_étroit[CA/Sous-CA],'Suivi étroit'!$A$27,SMA_Suivi_étroit[Période financière],'Suivi étroit'!$A36),"")</f>
        <v/>
      </c>
      <c r="J36" s="111" t="str">
        <f>IF($A36&lt;=Paramètre!$B$2,SUMIFS(SMA_Suivi_étroit[Nb distinct usagers / SCA],SMA_Suivi_étroit[Source.Name],'Suivi étroit'!I$10,SMA_Suivi_étroit[CA/Sous-CA],'Suivi étroit'!$A$27,SMA_Suivi_étroit[Période financière],'Suivi étroit'!$A36),"")</f>
        <v/>
      </c>
      <c r="K36" s="111" t="str">
        <f>IF($A36&lt;=Paramètre!$B$2,SUMIFS(SMA_Suivi_étroit[Nb usagers],SMA_Suivi_étroit[Source.Name],'Suivi étroit'!K$10,SMA_Suivi_étroit[CA/Sous-CA],'Suivi étroit'!$A$27,SMA_Suivi_étroit[Période financière],'Suivi étroit'!$A36),"")</f>
        <v/>
      </c>
      <c r="L36" s="111" t="str">
        <f>IF($A36&lt;=Paramètre!$B$2,SUMIFS(SMA_Suivi_étroit[Nb distinct usagers / SCA],SMA_Suivi_étroit[Source.Name],'Suivi étroit'!K$10,SMA_Suivi_étroit[CA/Sous-CA],'Suivi étroit'!$A$27,SMA_Suivi_étroit[Période financière],'Suivi étroit'!$A36),"")</f>
        <v/>
      </c>
      <c r="M36" s="111" t="str">
        <f>IF($A36&lt;=Paramètre!$B$2,SUMIFS(SMA_Suivi_étroit[Nb usagers],SMA_Suivi_étroit[Source.Name],'Suivi étroit'!M$10,SMA_Suivi_étroit[CA/Sous-CA],'Suivi étroit'!$A$27,SMA_Suivi_étroit[Période financière],'Suivi étroit'!$A36),"")</f>
        <v/>
      </c>
      <c r="N36" s="111" t="str">
        <f>IF($A36&lt;=Paramètre!$B$2,SUMIFS(SMA_Suivi_étroit[Nb distinct usagers / SCA],SMA_Suivi_étroit[Source.Name],'Suivi étroit'!M$10,SMA_Suivi_étroit[CA/Sous-CA],'Suivi étroit'!$A$27,SMA_Suivi_étroit[Période financière],'Suivi étroit'!$A36),"")</f>
        <v/>
      </c>
      <c r="O36" s="111" t="str">
        <f>IF($A36&lt;=Paramètre!$B$2,SUMIFS(SMA_Suivi_étroit[Nb usagers],SMA_Suivi_étroit[Source.Name],'Suivi étroit'!O$10,SMA_Suivi_étroit[CA/Sous-CA],'Suivi étroit'!$A$27,SMA_Suivi_étroit[Période financière],'Suivi étroit'!$A36),"")</f>
        <v/>
      </c>
      <c r="P36" s="111" t="str">
        <f>IF($A36&lt;=Paramètre!$B$2,SUMIFS(SMA_Suivi_étroit[Nb distinct usagers / SCA],SMA_Suivi_étroit[Source.Name],'Suivi étroit'!O$10,SMA_Suivi_étroit[CA/Sous-CA],'Suivi étroit'!$A$27,SMA_Suivi_étroit[Période financière],'Suivi étroit'!$A36),"")</f>
        <v/>
      </c>
      <c r="Q36" s="112" t="str">
        <f>IF($A36&lt;=Paramètre!$B$2,SUM(C36,E36,G36,I36,K36,M36,O36),"")</f>
        <v/>
      </c>
      <c r="R36" s="113" t="str">
        <f>IF($A36&lt;=Paramètre!$B$2,SUM(D36,F36,H36,J36,L36,N36,P36),"")</f>
        <v/>
      </c>
    </row>
    <row r="37" spans="1:18" x14ac:dyDescent="0.25">
      <c r="A37">
        <v>9</v>
      </c>
      <c r="B37" s="110" t="s">
        <v>162</v>
      </c>
      <c r="C37" s="111" t="str">
        <f>IF($A37&lt;=Paramètre!$B$2,SUMIFS(SMA_Suivi_étroit[Nb usagers],SMA_Suivi_étroit[Source.Name],'Suivi étroit'!C$10,SMA_Suivi_étroit[CA/Sous-CA],'Suivi étroit'!$A$27,SMA_Suivi_étroit[Période financière],'Suivi étroit'!$A37),"")</f>
        <v/>
      </c>
      <c r="D37" s="111" t="str">
        <f>IF($A37&lt;=Paramètre!$B$2,SUMIFS(SMA_Suivi_étroit[Nb distinct usagers / SCA],SMA_Suivi_étroit[Source.Name],'Suivi étroit'!C$10,SMA_Suivi_étroit[CA/Sous-CA],'Suivi étroit'!$A$27,SMA_Suivi_étroit[Période financière],'Suivi étroit'!$A37),"")</f>
        <v/>
      </c>
      <c r="E37" s="111" t="str">
        <f>IF($A37&lt;=Paramètre!$B$2,SUMIFS(SMA_Suivi_étroit[Nb usagers],SMA_Suivi_étroit[Source.Name],'Suivi étroit'!E$10,SMA_Suivi_étroit[CA/Sous-CA],'Suivi étroit'!$A$27,SMA_Suivi_étroit[Période financière],'Suivi étroit'!$A37),"")</f>
        <v/>
      </c>
      <c r="F37" s="111" t="str">
        <f>IF($A37&lt;=Paramètre!$B$2,SUMIFS(SMA_Suivi_étroit[Nb distinct usagers / SCA],SMA_Suivi_étroit[Source.Name],'Suivi étroit'!E$10,SMA_Suivi_étroit[CA/Sous-CA],'Suivi étroit'!$A$27,SMA_Suivi_étroit[Période financière],'Suivi étroit'!$A37),"")</f>
        <v/>
      </c>
      <c r="G37" s="111" t="str">
        <f>IF($A37&lt;=Paramètre!$B$2,SUMIFS(SMA_Suivi_étroit[Nb usagers],SMA_Suivi_étroit[Source.Name],'Suivi étroit'!G$10,SMA_Suivi_étroit[CA/Sous-CA],'Suivi étroit'!$A$27,SMA_Suivi_étroit[Période financière],'Suivi étroit'!$A37),"")</f>
        <v/>
      </c>
      <c r="H37" s="111" t="str">
        <f>IF($A37&lt;=Paramètre!$B$2,SUMIFS(SMA_Suivi_étroit[Nb distinct usagers / SCA],SMA_Suivi_étroit[Source.Name],'Suivi étroit'!G$10,SMA_Suivi_étroit[CA/Sous-CA],'Suivi étroit'!$A$27,SMA_Suivi_étroit[Période financière],'Suivi étroit'!$A37),"")</f>
        <v/>
      </c>
      <c r="I37" s="111" t="str">
        <f>IF($A37&lt;=Paramètre!$B$2,SUMIFS(SMA_Suivi_étroit[Nb usagers],SMA_Suivi_étroit[Source.Name],'Suivi étroit'!I$10,SMA_Suivi_étroit[CA/Sous-CA],'Suivi étroit'!$A$27,SMA_Suivi_étroit[Période financière],'Suivi étroit'!$A37),"")</f>
        <v/>
      </c>
      <c r="J37" s="111" t="str">
        <f>IF($A37&lt;=Paramètre!$B$2,SUMIFS(SMA_Suivi_étroit[Nb distinct usagers / SCA],SMA_Suivi_étroit[Source.Name],'Suivi étroit'!I$10,SMA_Suivi_étroit[CA/Sous-CA],'Suivi étroit'!$A$27,SMA_Suivi_étroit[Période financière],'Suivi étroit'!$A37),"")</f>
        <v/>
      </c>
      <c r="K37" s="111" t="str">
        <f>IF($A37&lt;=Paramètre!$B$2,SUMIFS(SMA_Suivi_étroit[Nb usagers],SMA_Suivi_étroit[Source.Name],'Suivi étroit'!K$10,SMA_Suivi_étroit[CA/Sous-CA],'Suivi étroit'!$A$27,SMA_Suivi_étroit[Période financière],'Suivi étroit'!$A37),"")</f>
        <v/>
      </c>
      <c r="L37" s="111" t="str">
        <f>IF($A37&lt;=Paramètre!$B$2,SUMIFS(SMA_Suivi_étroit[Nb distinct usagers / SCA],SMA_Suivi_étroit[Source.Name],'Suivi étroit'!K$10,SMA_Suivi_étroit[CA/Sous-CA],'Suivi étroit'!$A$27,SMA_Suivi_étroit[Période financière],'Suivi étroit'!$A37),"")</f>
        <v/>
      </c>
      <c r="M37" s="111" t="str">
        <f>IF($A37&lt;=Paramètre!$B$2,SUMIFS(SMA_Suivi_étroit[Nb usagers],SMA_Suivi_étroit[Source.Name],'Suivi étroit'!M$10,SMA_Suivi_étroit[CA/Sous-CA],'Suivi étroit'!$A$27,SMA_Suivi_étroit[Période financière],'Suivi étroit'!$A37),"")</f>
        <v/>
      </c>
      <c r="N37" s="111" t="str">
        <f>IF($A37&lt;=Paramètre!$B$2,SUMIFS(SMA_Suivi_étroit[Nb distinct usagers / SCA],SMA_Suivi_étroit[Source.Name],'Suivi étroit'!M$10,SMA_Suivi_étroit[CA/Sous-CA],'Suivi étroit'!$A$27,SMA_Suivi_étroit[Période financière],'Suivi étroit'!$A37),"")</f>
        <v/>
      </c>
      <c r="O37" s="111" t="str">
        <f>IF($A37&lt;=Paramètre!$B$2,SUMIFS(SMA_Suivi_étroit[Nb usagers],SMA_Suivi_étroit[Source.Name],'Suivi étroit'!O$10,SMA_Suivi_étroit[CA/Sous-CA],'Suivi étroit'!$A$27,SMA_Suivi_étroit[Période financière],'Suivi étroit'!$A37),"")</f>
        <v/>
      </c>
      <c r="P37" s="111" t="str">
        <f>IF($A37&lt;=Paramètre!$B$2,SUMIFS(SMA_Suivi_étroit[Nb distinct usagers / SCA],SMA_Suivi_étroit[Source.Name],'Suivi étroit'!O$10,SMA_Suivi_étroit[CA/Sous-CA],'Suivi étroit'!$A$27,SMA_Suivi_étroit[Période financière],'Suivi étroit'!$A37),"")</f>
        <v/>
      </c>
      <c r="Q37" s="112" t="str">
        <f>IF($A37&lt;=Paramètre!$B$2,SUM(C37,E37,G37,I37,K37,M37,O37),"")</f>
        <v/>
      </c>
      <c r="R37" s="113" t="str">
        <f>IF($A37&lt;=Paramètre!$B$2,SUM(D37,F37,H37,J37,L37,N37,P37),"")</f>
        <v/>
      </c>
    </row>
    <row r="38" spans="1:18" x14ac:dyDescent="0.25">
      <c r="A38">
        <v>10</v>
      </c>
      <c r="B38" s="110" t="s">
        <v>163</v>
      </c>
      <c r="C38" s="111" t="str">
        <f>IF($A38&lt;=Paramètre!$B$2,SUMIFS(SMA_Suivi_étroit[Nb usagers],SMA_Suivi_étroit[Source.Name],'Suivi étroit'!C$10,SMA_Suivi_étroit[CA/Sous-CA],'Suivi étroit'!$A$27,SMA_Suivi_étroit[Période financière],'Suivi étroit'!$A38),"")</f>
        <v/>
      </c>
      <c r="D38" s="111" t="str">
        <f>IF($A38&lt;=Paramètre!$B$2,SUMIFS(SMA_Suivi_étroit[Nb distinct usagers / SCA],SMA_Suivi_étroit[Source.Name],'Suivi étroit'!C$10,SMA_Suivi_étroit[CA/Sous-CA],'Suivi étroit'!$A$27,SMA_Suivi_étroit[Période financière],'Suivi étroit'!$A38),"")</f>
        <v/>
      </c>
      <c r="E38" s="111" t="str">
        <f>IF($A38&lt;=Paramètre!$B$2,SUMIFS(SMA_Suivi_étroit[Nb usagers],SMA_Suivi_étroit[Source.Name],'Suivi étroit'!E$10,SMA_Suivi_étroit[CA/Sous-CA],'Suivi étroit'!$A$27,SMA_Suivi_étroit[Période financière],'Suivi étroit'!$A38),"")</f>
        <v/>
      </c>
      <c r="F38" s="111" t="str">
        <f>IF($A38&lt;=Paramètre!$B$2,SUMIFS(SMA_Suivi_étroit[Nb distinct usagers / SCA],SMA_Suivi_étroit[Source.Name],'Suivi étroit'!E$10,SMA_Suivi_étroit[CA/Sous-CA],'Suivi étroit'!$A$27,SMA_Suivi_étroit[Période financière],'Suivi étroit'!$A38),"")</f>
        <v/>
      </c>
      <c r="G38" s="111" t="str">
        <f>IF($A38&lt;=Paramètre!$B$2,SUMIFS(SMA_Suivi_étroit[Nb usagers],SMA_Suivi_étroit[Source.Name],'Suivi étroit'!G$10,SMA_Suivi_étroit[CA/Sous-CA],'Suivi étroit'!$A$27,SMA_Suivi_étroit[Période financière],'Suivi étroit'!$A38),"")</f>
        <v/>
      </c>
      <c r="H38" s="111" t="str">
        <f>IF($A38&lt;=Paramètre!$B$2,SUMIFS(SMA_Suivi_étroit[Nb distinct usagers / SCA],SMA_Suivi_étroit[Source.Name],'Suivi étroit'!G$10,SMA_Suivi_étroit[CA/Sous-CA],'Suivi étroit'!$A$27,SMA_Suivi_étroit[Période financière],'Suivi étroit'!$A38),"")</f>
        <v/>
      </c>
      <c r="I38" s="111" t="str">
        <f>IF($A38&lt;=Paramètre!$B$2,SUMIFS(SMA_Suivi_étroit[Nb usagers],SMA_Suivi_étroit[Source.Name],'Suivi étroit'!I$10,SMA_Suivi_étroit[CA/Sous-CA],'Suivi étroit'!$A$27,SMA_Suivi_étroit[Période financière],'Suivi étroit'!$A38),"")</f>
        <v/>
      </c>
      <c r="J38" s="111" t="str">
        <f>IF($A38&lt;=Paramètre!$B$2,SUMIFS(SMA_Suivi_étroit[Nb distinct usagers / SCA],SMA_Suivi_étroit[Source.Name],'Suivi étroit'!I$10,SMA_Suivi_étroit[CA/Sous-CA],'Suivi étroit'!$A$27,SMA_Suivi_étroit[Période financière],'Suivi étroit'!$A38),"")</f>
        <v/>
      </c>
      <c r="K38" s="111" t="str">
        <f>IF($A38&lt;=Paramètre!$B$2,SUMIFS(SMA_Suivi_étroit[Nb usagers],SMA_Suivi_étroit[Source.Name],'Suivi étroit'!K$10,SMA_Suivi_étroit[CA/Sous-CA],'Suivi étroit'!$A$27,SMA_Suivi_étroit[Période financière],'Suivi étroit'!$A38),"")</f>
        <v/>
      </c>
      <c r="L38" s="111" t="str">
        <f>IF($A38&lt;=Paramètre!$B$2,SUMIFS(SMA_Suivi_étroit[Nb distinct usagers / SCA],SMA_Suivi_étroit[Source.Name],'Suivi étroit'!K$10,SMA_Suivi_étroit[CA/Sous-CA],'Suivi étroit'!$A$27,SMA_Suivi_étroit[Période financière],'Suivi étroit'!$A38),"")</f>
        <v/>
      </c>
      <c r="M38" s="111" t="str">
        <f>IF($A38&lt;=Paramètre!$B$2,SUMIFS(SMA_Suivi_étroit[Nb usagers],SMA_Suivi_étroit[Source.Name],'Suivi étroit'!M$10,SMA_Suivi_étroit[CA/Sous-CA],'Suivi étroit'!$A$27,SMA_Suivi_étroit[Période financière],'Suivi étroit'!$A38),"")</f>
        <v/>
      </c>
      <c r="N38" s="111" t="str">
        <f>IF($A38&lt;=Paramètre!$B$2,SUMIFS(SMA_Suivi_étroit[Nb distinct usagers / SCA],SMA_Suivi_étroit[Source.Name],'Suivi étroit'!M$10,SMA_Suivi_étroit[CA/Sous-CA],'Suivi étroit'!$A$27,SMA_Suivi_étroit[Période financière],'Suivi étroit'!$A38),"")</f>
        <v/>
      </c>
      <c r="O38" s="111" t="str">
        <f>IF($A38&lt;=Paramètre!$B$2,SUMIFS(SMA_Suivi_étroit[Nb usagers],SMA_Suivi_étroit[Source.Name],'Suivi étroit'!O$10,SMA_Suivi_étroit[CA/Sous-CA],'Suivi étroit'!$A$27,SMA_Suivi_étroit[Période financière],'Suivi étroit'!$A38),"")</f>
        <v/>
      </c>
      <c r="P38" s="111" t="str">
        <f>IF($A38&lt;=Paramètre!$B$2,SUMIFS(SMA_Suivi_étroit[Nb distinct usagers / SCA],SMA_Suivi_étroit[Source.Name],'Suivi étroit'!O$10,SMA_Suivi_étroit[CA/Sous-CA],'Suivi étroit'!$A$27,SMA_Suivi_étroit[Période financière],'Suivi étroit'!$A38),"")</f>
        <v/>
      </c>
      <c r="Q38" s="112" t="str">
        <f>IF($A38&lt;=Paramètre!$B$2,SUM(C38,E38,G38,I38,K38,M38,O38),"")</f>
        <v/>
      </c>
      <c r="R38" s="113" t="str">
        <f>IF($A38&lt;=Paramètre!$B$2,SUM(D38,F38,H38,J38,L38,N38,P38),"")</f>
        <v/>
      </c>
    </row>
    <row r="39" spans="1:18" x14ac:dyDescent="0.25">
      <c r="A39">
        <v>11</v>
      </c>
      <c r="B39" s="110" t="s">
        <v>164</v>
      </c>
      <c r="C39" s="111" t="str">
        <f>IF($A39&lt;=Paramètre!$B$2,SUMIFS(SMA_Suivi_étroit[Nb usagers],SMA_Suivi_étroit[Source.Name],'Suivi étroit'!C$10,SMA_Suivi_étroit[CA/Sous-CA],'Suivi étroit'!$A$27,SMA_Suivi_étroit[Période financière],'Suivi étroit'!$A39),"")</f>
        <v/>
      </c>
      <c r="D39" s="111" t="str">
        <f>IF($A39&lt;=Paramètre!$B$2,SUMIFS(SMA_Suivi_étroit[Nb distinct usagers / SCA],SMA_Suivi_étroit[Source.Name],'Suivi étroit'!C$10,SMA_Suivi_étroit[CA/Sous-CA],'Suivi étroit'!$A$27,SMA_Suivi_étroit[Période financière],'Suivi étroit'!$A39),"")</f>
        <v/>
      </c>
      <c r="E39" s="111" t="str">
        <f>IF($A39&lt;=Paramètre!$B$2,SUMIFS(SMA_Suivi_étroit[Nb usagers],SMA_Suivi_étroit[Source.Name],'Suivi étroit'!E$10,SMA_Suivi_étroit[CA/Sous-CA],'Suivi étroit'!$A$27,SMA_Suivi_étroit[Période financière],'Suivi étroit'!$A39),"")</f>
        <v/>
      </c>
      <c r="F39" s="111" t="str">
        <f>IF($A39&lt;=Paramètre!$B$2,SUMIFS(SMA_Suivi_étroit[Nb distinct usagers / SCA],SMA_Suivi_étroit[Source.Name],'Suivi étroit'!E$10,SMA_Suivi_étroit[CA/Sous-CA],'Suivi étroit'!$A$27,SMA_Suivi_étroit[Période financière],'Suivi étroit'!$A39),"")</f>
        <v/>
      </c>
      <c r="G39" s="111" t="str">
        <f>IF($A39&lt;=Paramètre!$B$2,SUMIFS(SMA_Suivi_étroit[Nb usagers],SMA_Suivi_étroit[Source.Name],'Suivi étroit'!G$10,SMA_Suivi_étroit[CA/Sous-CA],'Suivi étroit'!$A$27,SMA_Suivi_étroit[Période financière],'Suivi étroit'!$A39),"")</f>
        <v/>
      </c>
      <c r="H39" s="111" t="str">
        <f>IF($A39&lt;=Paramètre!$B$2,SUMIFS(SMA_Suivi_étroit[Nb distinct usagers / SCA],SMA_Suivi_étroit[Source.Name],'Suivi étroit'!G$10,SMA_Suivi_étroit[CA/Sous-CA],'Suivi étroit'!$A$27,SMA_Suivi_étroit[Période financière],'Suivi étroit'!$A39),"")</f>
        <v/>
      </c>
      <c r="I39" s="111" t="str">
        <f>IF($A39&lt;=Paramètre!$B$2,SUMIFS(SMA_Suivi_étroit[Nb usagers],SMA_Suivi_étroit[Source.Name],'Suivi étroit'!I$10,SMA_Suivi_étroit[CA/Sous-CA],'Suivi étroit'!$A$27,SMA_Suivi_étroit[Période financière],'Suivi étroit'!$A39),"")</f>
        <v/>
      </c>
      <c r="J39" s="111" t="str">
        <f>IF($A39&lt;=Paramètre!$B$2,SUMIFS(SMA_Suivi_étroit[Nb distinct usagers / SCA],SMA_Suivi_étroit[Source.Name],'Suivi étroit'!I$10,SMA_Suivi_étroit[CA/Sous-CA],'Suivi étroit'!$A$27,SMA_Suivi_étroit[Période financière],'Suivi étroit'!$A39),"")</f>
        <v/>
      </c>
      <c r="K39" s="111" t="str">
        <f>IF($A39&lt;=Paramètre!$B$2,SUMIFS(SMA_Suivi_étroit[Nb usagers],SMA_Suivi_étroit[Source.Name],'Suivi étroit'!K$10,SMA_Suivi_étroit[CA/Sous-CA],'Suivi étroit'!$A$27,SMA_Suivi_étroit[Période financière],'Suivi étroit'!$A39),"")</f>
        <v/>
      </c>
      <c r="L39" s="111" t="str">
        <f>IF($A39&lt;=Paramètre!$B$2,SUMIFS(SMA_Suivi_étroit[Nb distinct usagers / SCA],SMA_Suivi_étroit[Source.Name],'Suivi étroit'!K$10,SMA_Suivi_étroit[CA/Sous-CA],'Suivi étroit'!$A$27,SMA_Suivi_étroit[Période financière],'Suivi étroit'!$A39),"")</f>
        <v/>
      </c>
      <c r="M39" s="111" t="str">
        <f>IF($A39&lt;=Paramètre!$B$2,SUMIFS(SMA_Suivi_étroit[Nb usagers],SMA_Suivi_étroit[Source.Name],'Suivi étroit'!M$10,SMA_Suivi_étroit[CA/Sous-CA],'Suivi étroit'!$A$27,SMA_Suivi_étroit[Période financière],'Suivi étroit'!$A39),"")</f>
        <v/>
      </c>
      <c r="N39" s="111" t="str">
        <f>IF($A39&lt;=Paramètre!$B$2,SUMIFS(SMA_Suivi_étroit[Nb distinct usagers / SCA],SMA_Suivi_étroit[Source.Name],'Suivi étroit'!M$10,SMA_Suivi_étroit[CA/Sous-CA],'Suivi étroit'!$A$27,SMA_Suivi_étroit[Période financière],'Suivi étroit'!$A39),"")</f>
        <v/>
      </c>
      <c r="O39" s="111" t="str">
        <f>IF($A39&lt;=Paramètre!$B$2,SUMIFS(SMA_Suivi_étroit[Nb usagers],SMA_Suivi_étroit[Source.Name],'Suivi étroit'!O$10,SMA_Suivi_étroit[CA/Sous-CA],'Suivi étroit'!$A$27,SMA_Suivi_étroit[Période financière],'Suivi étroit'!$A39),"")</f>
        <v/>
      </c>
      <c r="P39" s="111" t="str">
        <f>IF($A39&lt;=Paramètre!$B$2,SUMIFS(SMA_Suivi_étroit[Nb distinct usagers / SCA],SMA_Suivi_étroit[Source.Name],'Suivi étroit'!O$10,SMA_Suivi_étroit[CA/Sous-CA],'Suivi étroit'!$A$27,SMA_Suivi_étroit[Période financière],'Suivi étroit'!$A39),"")</f>
        <v/>
      </c>
      <c r="Q39" s="112" t="str">
        <f>IF($A39&lt;=Paramètre!$B$2,SUM(C39,E39,G39,I39,K39,M39,O39),"")</f>
        <v/>
      </c>
      <c r="R39" s="113" t="str">
        <f>IF($A39&lt;=Paramètre!$B$2,SUM(D39,F39,H39,J39,L39,N39,P39),"")</f>
        <v/>
      </c>
    </row>
    <row r="40" spans="1:18" x14ac:dyDescent="0.25">
      <c r="A40">
        <v>12</v>
      </c>
      <c r="B40" s="110" t="s">
        <v>165</v>
      </c>
      <c r="C40" s="111" t="str">
        <f>IF($A40&lt;=Paramètre!$B$2,SUMIFS(SMA_Suivi_étroit[Nb usagers],SMA_Suivi_étroit[Source.Name],'Suivi étroit'!C$10,SMA_Suivi_étroit[CA/Sous-CA],'Suivi étroit'!$A$27,SMA_Suivi_étroit[Période financière],'Suivi étroit'!$A40),"")</f>
        <v/>
      </c>
      <c r="D40" s="111" t="str">
        <f>IF($A40&lt;=Paramètre!$B$2,SUMIFS(SMA_Suivi_étroit[Nb distinct usagers / SCA],SMA_Suivi_étroit[Source.Name],'Suivi étroit'!C$10,SMA_Suivi_étroit[CA/Sous-CA],'Suivi étroit'!$A$27,SMA_Suivi_étroit[Période financière],'Suivi étroit'!$A40),"")</f>
        <v/>
      </c>
      <c r="E40" s="111" t="str">
        <f>IF($A40&lt;=Paramètre!$B$2,SUMIFS(SMA_Suivi_étroit[Nb usagers],SMA_Suivi_étroit[Source.Name],'Suivi étroit'!E$10,SMA_Suivi_étroit[CA/Sous-CA],'Suivi étroit'!$A$27,SMA_Suivi_étroit[Période financière],'Suivi étroit'!$A40),"")</f>
        <v/>
      </c>
      <c r="F40" s="111" t="str">
        <f>IF($A40&lt;=Paramètre!$B$2,SUMIFS(SMA_Suivi_étroit[Nb distinct usagers / SCA],SMA_Suivi_étroit[Source.Name],'Suivi étroit'!E$10,SMA_Suivi_étroit[CA/Sous-CA],'Suivi étroit'!$A$27,SMA_Suivi_étroit[Période financière],'Suivi étroit'!$A40),"")</f>
        <v/>
      </c>
      <c r="G40" s="111" t="str">
        <f>IF($A40&lt;=Paramètre!$B$2,SUMIFS(SMA_Suivi_étroit[Nb usagers],SMA_Suivi_étroit[Source.Name],'Suivi étroit'!G$10,SMA_Suivi_étroit[CA/Sous-CA],'Suivi étroit'!$A$27,SMA_Suivi_étroit[Période financière],'Suivi étroit'!$A40),"")</f>
        <v/>
      </c>
      <c r="H40" s="111" t="str">
        <f>IF($A40&lt;=Paramètre!$B$2,SUMIFS(SMA_Suivi_étroit[Nb distinct usagers / SCA],SMA_Suivi_étroit[Source.Name],'Suivi étroit'!G$10,SMA_Suivi_étroit[CA/Sous-CA],'Suivi étroit'!$A$27,SMA_Suivi_étroit[Période financière],'Suivi étroit'!$A40),"")</f>
        <v/>
      </c>
      <c r="I40" s="111" t="str">
        <f>IF($A40&lt;=Paramètre!$B$2,SUMIFS(SMA_Suivi_étroit[Nb usagers],SMA_Suivi_étroit[Source.Name],'Suivi étroit'!I$10,SMA_Suivi_étroit[CA/Sous-CA],'Suivi étroit'!$A$27,SMA_Suivi_étroit[Période financière],'Suivi étroit'!$A40),"")</f>
        <v/>
      </c>
      <c r="J40" s="111" t="str">
        <f>IF($A40&lt;=Paramètre!$B$2,SUMIFS(SMA_Suivi_étroit[Nb distinct usagers / SCA],SMA_Suivi_étroit[Source.Name],'Suivi étroit'!I$10,SMA_Suivi_étroit[CA/Sous-CA],'Suivi étroit'!$A$27,SMA_Suivi_étroit[Période financière],'Suivi étroit'!$A40),"")</f>
        <v/>
      </c>
      <c r="K40" s="111" t="str">
        <f>IF($A40&lt;=Paramètre!$B$2,SUMIFS(SMA_Suivi_étroit[Nb usagers],SMA_Suivi_étroit[Source.Name],'Suivi étroit'!K$10,SMA_Suivi_étroit[CA/Sous-CA],'Suivi étroit'!$A$27,SMA_Suivi_étroit[Période financière],'Suivi étroit'!$A40),"")</f>
        <v/>
      </c>
      <c r="L40" s="111" t="str">
        <f>IF($A40&lt;=Paramètre!$B$2,SUMIFS(SMA_Suivi_étroit[Nb distinct usagers / SCA],SMA_Suivi_étroit[Source.Name],'Suivi étroit'!K$10,SMA_Suivi_étroit[CA/Sous-CA],'Suivi étroit'!$A$27,SMA_Suivi_étroit[Période financière],'Suivi étroit'!$A40),"")</f>
        <v/>
      </c>
      <c r="M40" s="111" t="str">
        <f>IF($A40&lt;=Paramètre!$B$2,SUMIFS(SMA_Suivi_étroit[Nb usagers],SMA_Suivi_étroit[Source.Name],'Suivi étroit'!M$10,SMA_Suivi_étroit[CA/Sous-CA],'Suivi étroit'!$A$27,SMA_Suivi_étroit[Période financière],'Suivi étroit'!$A40),"")</f>
        <v/>
      </c>
      <c r="N40" s="111" t="str">
        <f>IF($A40&lt;=Paramètre!$B$2,SUMIFS(SMA_Suivi_étroit[Nb distinct usagers / SCA],SMA_Suivi_étroit[Source.Name],'Suivi étroit'!M$10,SMA_Suivi_étroit[CA/Sous-CA],'Suivi étroit'!$A$27,SMA_Suivi_étroit[Période financière],'Suivi étroit'!$A40),"")</f>
        <v/>
      </c>
      <c r="O40" s="111" t="str">
        <f>IF($A40&lt;=Paramètre!$B$2,SUMIFS(SMA_Suivi_étroit[Nb usagers],SMA_Suivi_étroit[Source.Name],'Suivi étroit'!O$10,SMA_Suivi_étroit[CA/Sous-CA],'Suivi étroit'!$A$27,SMA_Suivi_étroit[Période financière],'Suivi étroit'!$A40),"")</f>
        <v/>
      </c>
      <c r="P40" s="111" t="str">
        <f>IF($A40&lt;=Paramètre!$B$2,SUMIFS(SMA_Suivi_étroit[Nb distinct usagers / SCA],SMA_Suivi_étroit[Source.Name],'Suivi étroit'!O$10,SMA_Suivi_étroit[CA/Sous-CA],'Suivi étroit'!$A$27,SMA_Suivi_étroit[Période financière],'Suivi étroit'!$A40),"")</f>
        <v/>
      </c>
      <c r="Q40" s="112" t="str">
        <f>IF($A40&lt;=Paramètre!$B$2,SUM(C40,E40,G40,I40,K40,M40,O40),"")</f>
        <v/>
      </c>
      <c r="R40" s="113" t="str">
        <f>IF($A40&lt;=Paramètre!$B$2,SUM(D40,F40,H40,J40,L40,N40,P40),"")</f>
        <v/>
      </c>
    </row>
    <row r="41" spans="1:18" ht="15.75" thickBot="1" x14ac:dyDescent="0.3">
      <c r="A41">
        <v>13</v>
      </c>
      <c r="B41" s="114" t="s">
        <v>166</v>
      </c>
      <c r="C41" s="111" t="str">
        <f>IF($A41&lt;=Paramètre!$B$2,SUMIFS(SMA_Suivi_étroit[Nb usagers],SMA_Suivi_étroit[Source.Name],'Suivi étroit'!C$10,SMA_Suivi_étroit[CA/Sous-CA],'Suivi étroit'!$A$27,SMA_Suivi_étroit[Période financière],'Suivi étroit'!$A41),"")</f>
        <v/>
      </c>
      <c r="D41" s="111" t="str">
        <f>IF($A41&lt;=Paramètre!$B$2,SUMIFS(SMA_Suivi_étroit[Nb distinct usagers / SCA],SMA_Suivi_étroit[Source.Name],'Suivi étroit'!C$10,SMA_Suivi_étroit[CA/Sous-CA],'Suivi étroit'!$A$27,SMA_Suivi_étroit[Période financière],'Suivi étroit'!$A41),"")</f>
        <v/>
      </c>
      <c r="E41" s="111" t="str">
        <f>IF($A41&lt;=Paramètre!$B$2,SUMIFS(SMA_Suivi_étroit[Nb usagers],SMA_Suivi_étroit[Source.Name],'Suivi étroit'!E$10,SMA_Suivi_étroit[CA/Sous-CA],'Suivi étroit'!$A$27,SMA_Suivi_étroit[Période financière],'Suivi étroit'!$A41),"")</f>
        <v/>
      </c>
      <c r="F41" s="111" t="str">
        <f>IF($A41&lt;=Paramètre!$B$2,SUMIFS(SMA_Suivi_étroit[Nb distinct usagers / SCA],SMA_Suivi_étroit[Source.Name],'Suivi étroit'!E$10,SMA_Suivi_étroit[CA/Sous-CA],'Suivi étroit'!$A$27,SMA_Suivi_étroit[Période financière],'Suivi étroit'!$A41),"")</f>
        <v/>
      </c>
      <c r="G41" s="111" t="str">
        <f>IF($A41&lt;=Paramètre!$B$2,SUMIFS(SMA_Suivi_étroit[Nb usagers],SMA_Suivi_étroit[Source.Name],'Suivi étroit'!G$10,SMA_Suivi_étroit[CA/Sous-CA],'Suivi étroit'!$A$27,SMA_Suivi_étroit[Période financière],'Suivi étroit'!$A41),"")</f>
        <v/>
      </c>
      <c r="H41" s="111" t="str">
        <f>IF($A41&lt;=Paramètre!$B$2,SUMIFS(SMA_Suivi_étroit[Nb distinct usagers / SCA],SMA_Suivi_étroit[Source.Name],'Suivi étroit'!G$10,SMA_Suivi_étroit[CA/Sous-CA],'Suivi étroit'!$A$27,SMA_Suivi_étroit[Période financière],'Suivi étroit'!$A41),"")</f>
        <v/>
      </c>
      <c r="I41" s="111" t="str">
        <f>IF($A41&lt;=Paramètre!$B$2,SUMIFS(SMA_Suivi_étroit[Nb usagers],SMA_Suivi_étroit[Source.Name],'Suivi étroit'!I$10,SMA_Suivi_étroit[CA/Sous-CA],'Suivi étroit'!$A$27,SMA_Suivi_étroit[Période financière],'Suivi étroit'!$A41),"")</f>
        <v/>
      </c>
      <c r="J41" s="111" t="str">
        <f>IF($A41&lt;=Paramètre!$B$2,SUMIFS(SMA_Suivi_étroit[Nb distinct usagers / SCA],SMA_Suivi_étroit[Source.Name],'Suivi étroit'!I$10,SMA_Suivi_étroit[CA/Sous-CA],'Suivi étroit'!$A$27,SMA_Suivi_étroit[Période financière],'Suivi étroit'!$A41),"")</f>
        <v/>
      </c>
      <c r="K41" s="111" t="str">
        <f>IF($A41&lt;=Paramètre!$B$2,SUMIFS(SMA_Suivi_étroit[Nb usagers],SMA_Suivi_étroit[Source.Name],'Suivi étroit'!K$10,SMA_Suivi_étroit[CA/Sous-CA],'Suivi étroit'!$A$27,SMA_Suivi_étroit[Période financière],'Suivi étroit'!$A41),"")</f>
        <v/>
      </c>
      <c r="L41" s="111" t="str">
        <f>IF($A41&lt;=Paramètre!$B$2,SUMIFS(SMA_Suivi_étroit[Nb distinct usagers / SCA],SMA_Suivi_étroit[Source.Name],'Suivi étroit'!K$10,SMA_Suivi_étroit[CA/Sous-CA],'Suivi étroit'!$A$27,SMA_Suivi_étroit[Période financière],'Suivi étroit'!$A41),"")</f>
        <v/>
      </c>
      <c r="M41" s="111" t="str">
        <f>IF($A41&lt;=Paramètre!$B$2,SUMIFS(SMA_Suivi_étroit[Nb usagers],SMA_Suivi_étroit[Source.Name],'Suivi étroit'!M$10,SMA_Suivi_étroit[CA/Sous-CA],'Suivi étroit'!$A$27,SMA_Suivi_étroit[Période financière],'Suivi étroit'!$A41),"")</f>
        <v/>
      </c>
      <c r="N41" s="111" t="str">
        <f>IF($A41&lt;=Paramètre!$B$2,SUMIFS(SMA_Suivi_étroit[Nb distinct usagers / SCA],SMA_Suivi_étroit[Source.Name],'Suivi étroit'!M$10,SMA_Suivi_étroit[CA/Sous-CA],'Suivi étroit'!$A$27,SMA_Suivi_étroit[Période financière],'Suivi étroit'!$A41),"")</f>
        <v/>
      </c>
      <c r="O41" s="111" t="str">
        <f>IF($A41&lt;=Paramètre!$B$2,SUMIFS(SMA_Suivi_étroit[Nb usagers],SMA_Suivi_étroit[Source.Name],'Suivi étroit'!O$10,SMA_Suivi_étroit[CA/Sous-CA],'Suivi étroit'!$A$27,SMA_Suivi_étroit[Période financière],'Suivi étroit'!$A41),"")</f>
        <v/>
      </c>
      <c r="P41" s="111" t="str">
        <f>IF($A41&lt;=Paramètre!$B$2,SUMIFS(SMA_Suivi_étroit[Nb distinct usagers / SCA],SMA_Suivi_étroit[Source.Name],'Suivi étroit'!O$10,SMA_Suivi_étroit[CA/Sous-CA],'Suivi étroit'!$A$27,SMA_Suivi_étroit[Période financière],'Suivi étroit'!$A41),"")</f>
        <v/>
      </c>
      <c r="Q41" s="112" t="str">
        <f>IF($A41&lt;=Paramètre!$B$2,SUM(C41,E41,G41,I41,K41,M41,O41),"")</f>
        <v/>
      </c>
      <c r="R41" s="113" t="str">
        <f>IF($A41&lt;=Paramètre!$B$2,SUM(D41,F41,H41,J41,L41,N41,P41),"")</f>
        <v/>
      </c>
    </row>
    <row r="42" spans="1:18" ht="15.75" thickBot="1" x14ac:dyDescent="0.3">
      <c r="B42" s="115" t="s">
        <v>167</v>
      </c>
      <c r="C42" s="116">
        <f>SUM(C29:C41)</f>
        <v>0</v>
      </c>
      <c r="D42" s="117">
        <f>SUM(D29:D41)</f>
        <v>0</v>
      </c>
      <c r="E42" s="116">
        <f t="shared" ref="E42:R42" si="1">SUM(E29:E41)</f>
        <v>0</v>
      </c>
      <c r="F42" s="117">
        <f t="shared" si="1"/>
        <v>0</v>
      </c>
      <c r="G42" s="116">
        <f t="shared" si="1"/>
        <v>0</v>
      </c>
      <c r="H42" s="117">
        <f t="shared" si="1"/>
        <v>0</v>
      </c>
      <c r="I42" s="116">
        <f t="shared" si="1"/>
        <v>0</v>
      </c>
      <c r="J42" s="117">
        <f t="shared" si="1"/>
        <v>0</v>
      </c>
      <c r="K42" s="116">
        <f t="shared" si="1"/>
        <v>0</v>
      </c>
      <c r="L42" s="117">
        <f t="shared" si="1"/>
        <v>0</v>
      </c>
      <c r="M42" s="116">
        <f t="shared" si="1"/>
        <v>0</v>
      </c>
      <c r="N42" s="117">
        <f t="shared" si="1"/>
        <v>0</v>
      </c>
      <c r="O42" s="116">
        <f t="shared" si="1"/>
        <v>0</v>
      </c>
      <c r="P42" s="117">
        <f t="shared" si="1"/>
        <v>0</v>
      </c>
      <c r="Q42" s="116">
        <f t="shared" si="1"/>
        <v>0</v>
      </c>
      <c r="R42" s="117">
        <f t="shared" si="1"/>
        <v>0</v>
      </c>
    </row>
    <row r="43" spans="1:18" ht="15.75" thickBot="1" x14ac:dyDescent="0.3"/>
    <row r="44" spans="1:18" ht="15" customHeight="1" x14ac:dyDescent="0.25">
      <c r="A44">
        <v>5933</v>
      </c>
      <c r="B44" s="163" t="s">
        <v>193</v>
      </c>
      <c r="C44" s="133" t="s">
        <v>23</v>
      </c>
      <c r="D44" s="134"/>
      <c r="E44" s="140" t="s">
        <v>24</v>
      </c>
      <c r="F44" s="141"/>
      <c r="G44" s="133" t="s">
        <v>25</v>
      </c>
      <c r="H44" s="134"/>
      <c r="I44" s="140" t="s">
        <v>26</v>
      </c>
      <c r="J44" s="141"/>
      <c r="K44" s="133" t="s">
        <v>27</v>
      </c>
      <c r="L44" s="134"/>
      <c r="M44" s="140" t="s">
        <v>28</v>
      </c>
      <c r="N44" s="141"/>
      <c r="O44" s="133" t="s">
        <v>29</v>
      </c>
      <c r="P44" s="141"/>
      <c r="Q44" s="133" t="s">
        <v>53</v>
      </c>
      <c r="R44" s="134"/>
    </row>
    <row r="45" spans="1:18" x14ac:dyDescent="0.25">
      <c r="B45" s="164"/>
      <c r="C45" s="10" t="s">
        <v>51</v>
      </c>
      <c r="D45" s="9" t="s">
        <v>52</v>
      </c>
      <c r="E45" s="108" t="s">
        <v>51</v>
      </c>
      <c r="F45" s="109" t="s">
        <v>52</v>
      </c>
      <c r="G45" s="10" t="s">
        <v>51</v>
      </c>
      <c r="H45" s="9" t="s">
        <v>52</v>
      </c>
      <c r="I45" s="108" t="s">
        <v>51</v>
      </c>
      <c r="J45" s="109" t="s">
        <v>52</v>
      </c>
      <c r="K45" s="10" t="s">
        <v>51</v>
      </c>
      <c r="L45" s="9" t="s">
        <v>52</v>
      </c>
      <c r="M45" s="108" t="s">
        <v>51</v>
      </c>
      <c r="N45" s="109" t="s">
        <v>52</v>
      </c>
      <c r="O45" s="10" t="s">
        <v>51</v>
      </c>
      <c r="P45" s="109" t="s">
        <v>52</v>
      </c>
      <c r="Q45" s="10" t="s">
        <v>51</v>
      </c>
      <c r="R45" s="9" t="s">
        <v>52</v>
      </c>
    </row>
    <row r="46" spans="1:18" x14ac:dyDescent="0.25">
      <c r="A46">
        <v>1</v>
      </c>
      <c r="B46" s="110" t="s">
        <v>154</v>
      </c>
      <c r="C46" s="111">
        <f>IF($A46&lt;=Paramètre!$B$2,SUMIFS(SMA_Suivi_étroit[Nb usagers],SMA_Suivi_étroit[Source.Name],'Suivi étroit'!C$10,SMA_Suivi_étroit[CA/Sous-CA],'Suivi étroit'!$A$44,SMA_Suivi_étroit[Période financière],'Suivi étroit'!$A46),"")</f>
        <v>0</v>
      </c>
      <c r="D46" s="111">
        <f>IF($A46&lt;=Paramètre!$B$2,SUMIFS(SMA_Suivi_étroit[Nb interv],SMA_Suivi_étroit[Source.Name],'Suivi étroit'!C$10,SMA_Suivi_étroit[CA/Sous-CA],'Suivi étroit'!$A$44,SMA_Suivi_étroit[Période financière],'Suivi étroit'!$A46),"")</f>
        <v>0</v>
      </c>
      <c r="E46" s="111">
        <f>IF($A46&lt;=Paramètre!$B$2,SUMIFS(SMA_Suivi_étroit[Nb usagers],SMA_Suivi_étroit[Source.Name],'Suivi étroit'!E$10,SMA_Suivi_étroit[CA/Sous-CA],'Suivi étroit'!$A$44,SMA_Suivi_étroit[Période financière],'Suivi étroit'!$A46),"")</f>
        <v>0</v>
      </c>
      <c r="F46" s="111">
        <f>IF($A46&lt;=Paramètre!$B$2,SUMIFS(SMA_Suivi_étroit[Nb interv],SMA_Suivi_étroit[Source.Name],'Suivi étroit'!E$10,SMA_Suivi_étroit[CA/Sous-CA],'Suivi étroit'!$A$44,SMA_Suivi_étroit[Période financière],'Suivi étroit'!$A46),"")</f>
        <v>0</v>
      </c>
      <c r="G46" s="111">
        <f>IF($A46&lt;=Paramètre!$B$2,SUMIFS(SMA_Suivi_étroit[Nb usagers],SMA_Suivi_étroit[Source.Name],'Suivi étroit'!G$10,SMA_Suivi_étroit[CA/Sous-CA],'Suivi étroit'!$A$44,SMA_Suivi_étroit[Période financière],'Suivi étroit'!$A46),"")</f>
        <v>0</v>
      </c>
      <c r="H46" s="111">
        <f>IF($A46&lt;=Paramètre!$B$2,SUMIFS(SMA_Suivi_étroit[Nb interv],SMA_Suivi_étroit[Source.Name],'Suivi étroit'!G$10,SMA_Suivi_étroit[CA/Sous-CA],'Suivi étroit'!$A$44,SMA_Suivi_étroit[Période financière],'Suivi étroit'!$A46),"")</f>
        <v>0</v>
      </c>
      <c r="I46" s="111">
        <f>IF($A46&lt;=Paramètre!$B$2,SUMIFS(SMA_Suivi_étroit[Nb usagers],SMA_Suivi_étroit[Source.Name],'Suivi étroit'!I$10,SMA_Suivi_étroit[CA/Sous-CA],'Suivi étroit'!$A$44,SMA_Suivi_étroit[Période financière],'Suivi étroit'!$A46),"")</f>
        <v>0</v>
      </c>
      <c r="J46" s="111">
        <f>IF($A46&lt;=Paramètre!$B$2,SUMIFS(SMA_Suivi_étroit[Nb interv],SMA_Suivi_étroit[Source.Name],'Suivi étroit'!I$10,SMA_Suivi_étroit[CA/Sous-CA],'Suivi étroit'!$A$44,SMA_Suivi_étroit[Période financière],'Suivi étroit'!$A46),"")</f>
        <v>0</v>
      </c>
      <c r="K46" s="111">
        <f>IF($A46&lt;=Paramètre!$B$2,SUMIFS(SMA_Suivi_étroit[Nb usagers],SMA_Suivi_étroit[Source.Name],'Suivi étroit'!K$10,SMA_Suivi_étroit[CA/Sous-CA],'Suivi étroit'!$A$44,SMA_Suivi_étroit[Période financière],'Suivi étroit'!$A46),"")</f>
        <v>0</v>
      </c>
      <c r="L46" s="111">
        <f>IF($A46&lt;=Paramètre!$B$2,SUMIFS(SMA_Suivi_étroit[Nb interv],SMA_Suivi_étroit[Source.Name],'Suivi étroit'!K$10,SMA_Suivi_étroit[CA/Sous-CA],'Suivi étroit'!$A$44,SMA_Suivi_étroit[Période financière],'Suivi étroit'!$A46),"")</f>
        <v>0</v>
      </c>
      <c r="M46" s="111">
        <f>IF($A46&lt;=Paramètre!$B$2,SUMIFS(SMA_Suivi_étroit[Nb usagers],SMA_Suivi_étroit[Source.Name],'Suivi étroit'!M$10,SMA_Suivi_étroit[CA/Sous-CA],'Suivi étroit'!$A$44,SMA_Suivi_étroit[Période financière],'Suivi étroit'!$A46),"")</f>
        <v>0</v>
      </c>
      <c r="N46" s="111">
        <f>IF($A46&lt;=Paramètre!$B$2,SUMIFS(SMA_Suivi_étroit[Nb interv],SMA_Suivi_étroit[Source.Name],'Suivi étroit'!M$10,SMA_Suivi_étroit[CA/Sous-CA],'Suivi étroit'!$A$44,SMA_Suivi_étroit[Période financière],'Suivi étroit'!$A46),"")</f>
        <v>0</v>
      </c>
      <c r="O46" s="111">
        <f>IF($A46&lt;=Paramètre!$B$2,SUMIFS(SMA_Suivi_étroit[Nb usagers],SMA_Suivi_étroit[Source.Name],'Suivi étroit'!O$10,SMA_Suivi_étroit[CA/Sous-CA],'Suivi étroit'!$A$44,SMA_Suivi_étroit[Période financière],'Suivi étroit'!$A46),"")</f>
        <v>0</v>
      </c>
      <c r="P46" s="111">
        <f>IF($A46&lt;=Paramètre!$B$2,SUMIFS(SMA_Suivi_étroit[Nb interv],SMA_Suivi_étroit[Source.Name],'Suivi étroit'!O$10,SMA_Suivi_étroit[CA/Sous-CA],'Suivi étroit'!$A$44,SMA_Suivi_étroit[Période financière],'Suivi étroit'!$A46),"")</f>
        <v>0</v>
      </c>
      <c r="Q46" s="112">
        <f>IF($A46&lt;=Paramètre!$B$2,SUM(C46,E46,G46,I46,K46,M46,O46),"")</f>
        <v>0</v>
      </c>
      <c r="R46" s="113">
        <f>IF($A46&lt;=Paramètre!$B$2,SUM(D46,F46,H46,J46,L46,N46,P46),"")</f>
        <v>0</v>
      </c>
    </row>
    <row r="47" spans="1:18" x14ac:dyDescent="0.25">
      <c r="A47">
        <v>2</v>
      </c>
      <c r="B47" s="110" t="s">
        <v>155</v>
      </c>
      <c r="C47" s="111" t="str">
        <f>IF($A47&lt;=Paramètre!$B$2,SUMIFS(SMA_Suivi_étroit[Nb usagers],SMA_Suivi_étroit[Source.Name],'Suivi étroit'!C$10,SMA_Suivi_étroit[CA/Sous-CA],'Suivi étroit'!$A$44,SMA_Suivi_étroit[Période financière],'Suivi étroit'!$A47),"")</f>
        <v/>
      </c>
      <c r="D47" s="111" t="str">
        <f>IF($A47&lt;=Paramètre!$B$2,SUMIFS(SMA_Suivi_étroit[Nb interv],SMA_Suivi_étroit[Source.Name],'Suivi étroit'!C$10,SMA_Suivi_étroit[CA/Sous-CA],'Suivi étroit'!$A$44,SMA_Suivi_étroit[Période financière],'Suivi étroit'!$A47),"")</f>
        <v/>
      </c>
      <c r="E47" s="111" t="str">
        <f>IF($A47&lt;=Paramètre!$B$2,SUMIFS(SMA_Suivi_étroit[Nb usagers],SMA_Suivi_étroit[Source.Name],'Suivi étroit'!E$10,SMA_Suivi_étroit[CA/Sous-CA],'Suivi étroit'!$A$44,SMA_Suivi_étroit[Période financière],'Suivi étroit'!$A47),"")</f>
        <v/>
      </c>
      <c r="F47" s="111" t="str">
        <f>IF($A47&lt;=Paramètre!$B$2,SUMIFS(SMA_Suivi_étroit[Nb interv],SMA_Suivi_étroit[Source.Name],'Suivi étroit'!E$10,SMA_Suivi_étroit[CA/Sous-CA],'Suivi étroit'!$A$44,SMA_Suivi_étroit[Période financière],'Suivi étroit'!$A47),"")</f>
        <v/>
      </c>
      <c r="G47" s="111" t="str">
        <f>IF($A47&lt;=Paramètre!$B$2,SUMIFS(SMA_Suivi_étroit[Nb usagers],SMA_Suivi_étroit[Source.Name],'Suivi étroit'!G$10,SMA_Suivi_étroit[CA/Sous-CA],'Suivi étroit'!$A$44,SMA_Suivi_étroit[Période financière],'Suivi étroit'!$A47),"")</f>
        <v/>
      </c>
      <c r="H47" s="111" t="str">
        <f>IF($A47&lt;=Paramètre!$B$2,SUMIFS(SMA_Suivi_étroit[Nb interv],SMA_Suivi_étroit[Source.Name],'Suivi étroit'!G$10,SMA_Suivi_étroit[CA/Sous-CA],'Suivi étroit'!$A$44,SMA_Suivi_étroit[Période financière],'Suivi étroit'!$A47),"")</f>
        <v/>
      </c>
      <c r="I47" s="111" t="str">
        <f>IF($A47&lt;=Paramètre!$B$2,SUMIFS(SMA_Suivi_étroit[Nb usagers],SMA_Suivi_étroit[Source.Name],'Suivi étroit'!I$10,SMA_Suivi_étroit[CA/Sous-CA],'Suivi étroit'!$A$44,SMA_Suivi_étroit[Période financière],'Suivi étroit'!$A47),"")</f>
        <v/>
      </c>
      <c r="J47" s="111" t="str">
        <f>IF($A47&lt;=Paramètre!$B$2,SUMIFS(SMA_Suivi_étroit[Nb interv],SMA_Suivi_étroit[Source.Name],'Suivi étroit'!I$10,SMA_Suivi_étroit[CA/Sous-CA],'Suivi étroit'!$A$44,SMA_Suivi_étroit[Période financière],'Suivi étroit'!$A47),"")</f>
        <v/>
      </c>
      <c r="K47" s="111" t="str">
        <f>IF($A47&lt;=Paramètre!$B$2,SUMIFS(SMA_Suivi_étroit[Nb usagers],SMA_Suivi_étroit[Source.Name],'Suivi étroit'!K$10,SMA_Suivi_étroit[CA/Sous-CA],'Suivi étroit'!$A$44,SMA_Suivi_étroit[Période financière],'Suivi étroit'!$A47),"")</f>
        <v/>
      </c>
      <c r="L47" s="111" t="str">
        <f>IF($A47&lt;=Paramètre!$B$2,SUMIFS(SMA_Suivi_étroit[Nb interv],SMA_Suivi_étroit[Source.Name],'Suivi étroit'!K$10,SMA_Suivi_étroit[CA/Sous-CA],'Suivi étroit'!$A$44,SMA_Suivi_étroit[Période financière],'Suivi étroit'!$A47),"")</f>
        <v/>
      </c>
      <c r="M47" s="111" t="str">
        <f>IF($A47&lt;=Paramètre!$B$2,SUMIFS(SMA_Suivi_étroit[Nb usagers],SMA_Suivi_étroit[Source.Name],'Suivi étroit'!M$10,SMA_Suivi_étroit[CA/Sous-CA],'Suivi étroit'!$A$44,SMA_Suivi_étroit[Période financière],'Suivi étroit'!$A47),"")</f>
        <v/>
      </c>
      <c r="N47" s="111" t="str">
        <f>IF($A47&lt;=Paramètre!$B$2,SUMIFS(SMA_Suivi_étroit[Nb interv],SMA_Suivi_étroit[Source.Name],'Suivi étroit'!M$10,SMA_Suivi_étroit[CA/Sous-CA],'Suivi étroit'!$A$44,SMA_Suivi_étroit[Période financière],'Suivi étroit'!$A47),"")</f>
        <v/>
      </c>
      <c r="O47" s="111" t="str">
        <f>IF($A47&lt;=Paramètre!$B$2,SUMIFS(SMA_Suivi_étroit[Nb usagers],SMA_Suivi_étroit[Source.Name],'Suivi étroit'!O$10,SMA_Suivi_étroit[CA/Sous-CA],'Suivi étroit'!$A$44,SMA_Suivi_étroit[Période financière],'Suivi étroit'!$A47),"")</f>
        <v/>
      </c>
      <c r="P47" s="111" t="str">
        <f>IF($A47&lt;=Paramètre!$B$2,SUMIFS(SMA_Suivi_étroit[Nb interv],SMA_Suivi_étroit[Source.Name],'Suivi étroit'!O$10,SMA_Suivi_étroit[CA/Sous-CA],'Suivi étroit'!$A$44,SMA_Suivi_étroit[Période financière],'Suivi étroit'!$A47),"")</f>
        <v/>
      </c>
      <c r="Q47" s="112" t="str">
        <f>IF($A47&lt;=Paramètre!$B$2,SUM(C47,E47,G47,I47,K47,M47,O47),"")</f>
        <v/>
      </c>
      <c r="R47" s="113" t="str">
        <f>IF($A47&lt;=Paramètre!$B$2,SUM(D47,F47,H47,J47,L47,N47,P47),"")</f>
        <v/>
      </c>
    </row>
    <row r="48" spans="1:18" x14ac:dyDescent="0.25">
      <c r="A48">
        <v>3</v>
      </c>
      <c r="B48" s="110" t="s">
        <v>156</v>
      </c>
      <c r="C48" s="111" t="str">
        <f>IF($A48&lt;=Paramètre!$B$2,SUMIFS(SMA_Suivi_étroit[Nb usagers],SMA_Suivi_étroit[Source.Name],'Suivi étroit'!C$10,SMA_Suivi_étroit[CA/Sous-CA],'Suivi étroit'!$A$44,SMA_Suivi_étroit[Période financière],'Suivi étroit'!$A48),"")</f>
        <v/>
      </c>
      <c r="D48" s="111" t="str">
        <f>IF($A48&lt;=Paramètre!$B$2,SUMIFS(SMA_Suivi_étroit[Nb interv],SMA_Suivi_étroit[Source.Name],'Suivi étroit'!C$10,SMA_Suivi_étroit[CA/Sous-CA],'Suivi étroit'!$A$44,SMA_Suivi_étroit[Période financière],'Suivi étroit'!$A48),"")</f>
        <v/>
      </c>
      <c r="E48" s="111" t="str">
        <f>IF($A48&lt;=Paramètre!$B$2,SUMIFS(SMA_Suivi_étroit[Nb usagers],SMA_Suivi_étroit[Source.Name],'Suivi étroit'!E$10,SMA_Suivi_étroit[CA/Sous-CA],'Suivi étroit'!$A$44,SMA_Suivi_étroit[Période financière],'Suivi étroit'!$A48),"")</f>
        <v/>
      </c>
      <c r="F48" s="111" t="str">
        <f>IF($A48&lt;=Paramètre!$B$2,SUMIFS(SMA_Suivi_étroit[Nb interv],SMA_Suivi_étroit[Source.Name],'Suivi étroit'!E$10,SMA_Suivi_étroit[CA/Sous-CA],'Suivi étroit'!$A$44,SMA_Suivi_étroit[Période financière],'Suivi étroit'!$A48),"")</f>
        <v/>
      </c>
      <c r="G48" s="111" t="str">
        <f>IF($A48&lt;=Paramètre!$B$2,SUMIFS(SMA_Suivi_étroit[Nb usagers],SMA_Suivi_étroit[Source.Name],'Suivi étroit'!G$10,SMA_Suivi_étroit[CA/Sous-CA],'Suivi étroit'!$A$44,SMA_Suivi_étroit[Période financière],'Suivi étroit'!$A48),"")</f>
        <v/>
      </c>
      <c r="H48" s="111" t="str">
        <f>IF($A48&lt;=Paramètre!$B$2,SUMIFS(SMA_Suivi_étroit[Nb interv],SMA_Suivi_étroit[Source.Name],'Suivi étroit'!G$10,SMA_Suivi_étroit[CA/Sous-CA],'Suivi étroit'!$A$44,SMA_Suivi_étroit[Période financière],'Suivi étroit'!$A48),"")</f>
        <v/>
      </c>
      <c r="I48" s="111" t="str">
        <f>IF($A48&lt;=Paramètre!$B$2,SUMIFS(SMA_Suivi_étroit[Nb usagers],SMA_Suivi_étroit[Source.Name],'Suivi étroit'!I$10,SMA_Suivi_étroit[CA/Sous-CA],'Suivi étroit'!$A$44,SMA_Suivi_étroit[Période financière],'Suivi étroit'!$A48),"")</f>
        <v/>
      </c>
      <c r="J48" s="111" t="str">
        <f>IF($A48&lt;=Paramètre!$B$2,SUMIFS(SMA_Suivi_étroit[Nb interv],SMA_Suivi_étroit[Source.Name],'Suivi étroit'!I$10,SMA_Suivi_étroit[CA/Sous-CA],'Suivi étroit'!$A$44,SMA_Suivi_étroit[Période financière],'Suivi étroit'!$A48),"")</f>
        <v/>
      </c>
      <c r="K48" s="111" t="str">
        <f>IF($A48&lt;=Paramètre!$B$2,SUMIFS(SMA_Suivi_étroit[Nb usagers],SMA_Suivi_étroit[Source.Name],'Suivi étroit'!K$10,SMA_Suivi_étroit[CA/Sous-CA],'Suivi étroit'!$A$44,SMA_Suivi_étroit[Période financière],'Suivi étroit'!$A48),"")</f>
        <v/>
      </c>
      <c r="L48" s="111" t="str">
        <f>IF($A48&lt;=Paramètre!$B$2,SUMIFS(SMA_Suivi_étroit[Nb interv],SMA_Suivi_étroit[Source.Name],'Suivi étroit'!K$10,SMA_Suivi_étroit[CA/Sous-CA],'Suivi étroit'!$A$44,SMA_Suivi_étroit[Période financière],'Suivi étroit'!$A48),"")</f>
        <v/>
      </c>
      <c r="M48" s="111" t="str">
        <f>IF($A48&lt;=Paramètre!$B$2,SUMIFS(SMA_Suivi_étroit[Nb usagers],SMA_Suivi_étroit[Source.Name],'Suivi étroit'!M$10,SMA_Suivi_étroit[CA/Sous-CA],'Suivi étroit'!$A$44,SMA_Suivi_étroit[Période financière],'Suivi étroit'!$A48),"")</f>
        <v/>
      </c>
      <c r="N48" s="111" t="str">
        <f>IF($A48&lt;=Paramètre!$B$2,SUMIFS(SMA_Suivi_étroit[Nb interv],SMA_Suivi_étroit[Source.Name],'Suivi étroit'!M$10,SMA_Suivi_étroit[CA/Sous-CA],'Suivi étroit'!$A$44,SMA_Suivi_étroit[Période financière],'Suivi étroit'!$A48),"")</f>
        <v/>
      </c>
      <c r="O48" s="111" t="str">
        <f>IF($A48&lt;=Paramètre!$B$2,SUMIFS(SMA_Suivi_étroit[Nb usagers],SMA_Suivi_étroit[Source.Name],'Suivi étroit'!O$10,SMA_Suivi_étroit[CA/Sous-CA],'Suivi étroit'!$A$44,SMA_Suivi_étroit[Période financière],'Suivi étroit'!$A48),"")</f>
        <v/>
      </c>
      <c r="P48" s="111" t="str">
        <f>IF($A48&lt;=Paramètre!$B$2,SUMIFS(SMA_Suivi_étroit[Nb interv],SMA_Suivi_étroit[Source.Name],'Suivi étroit'!O$10,SMA_Suivi_étroit[CA/Sous-CA],'Suivi étroit'!$A$44,SMA_Suivi_étroit[Période financière],'Suivi étroit'!$A48),"")</f>
        <v/>
      </c>
      <c r="Q48" s="112" t="str">
        <f>IF($A48&lt;=Paramètre!$B$2,SUM(C48,E48,G48,I48,K48,M48,O48),"")</f>
        <v/>
      </c>
      <c r="R48" s="113" t="str">
        <f>IF($A48&lt;=Paramètre!$B$2,SUM(D48,F48,H48,J48,L48,N48,P48),"")</f>
        <v/>
      </c>
    </row>
    <row r="49" spans="1:18" x14ac:dyDescent="0.25">
      <c r="A49">
        <v>4</v>
      </c>
      <c r="B49" s="110" t="s">
        <v>157</v>
      </c>
      <c r="C49" s="111" t="str">
        <f>IF($A49&lt;=Paramètre!$B$2,SUMIFS(SMA_Suivi_étroit[Nb usagers],SMA_Suivi_étroit[Source.Name],'Suivi étroit'!C$10,SMA_Suivi_étroit[CA/Sous-CA],'Suivi étroit'!$A$44,SMA_Suivi_étroit[Période financière],'Suivi étroit'!$A49),"")</f>
        <v/>
      </c>
      <c r="D49" s="111" t="str">
        <f>IF($A49&lt;=Paramètre!$B$2,SUMIFS(SMA_Suivi_étroit[Nb interv],SMA_Suivi_étroit[Source.Name],'Suivi étroit'!C$10,SMA_Suivi_étroit[CA/Sous-CA],'Suivi étroit'!$A$44,SMA_Suivi_étroit[Période financière],'Suivi étroit'!$A49),"")</f>
        <v/>
      </c>
      <c r="E49" s="111" t="str">
        <f>IF($A49&lt;=Paramètre!$B$2,SUMIFS(SMA_Suivi_étroit[Nb usagers],SMA_Suivi_étroit[Source.Name],'Suivi étroit'!E$10,SMA_Suivi_étroit[CA/Sous-CA],'Suivi étroit'!$A$44,SMA_Suivi_étroit[Période financière],'Suivi étroit'!$A49),"")</f>
        <v/>
      </c>
      <c r="F49" s="111" t="str">
        <f>IF($A49&lt;=Paramètre!$B$2,SUMIFS(SMA_Suivi_étroit[Nb interv],SMA_Suivi_étroit[Source.Name],'Suivi étroit'!E$10,SMA_Suivi_étroit[CA/Sous-CA],'Suivi étroit'!$A$44,SMA_Suivi_étroit[Période financière],'Suivi étroit'!$A49),"")</f>
        <v/>
      </c>
      <c r="G49" s="111" t="str">
        <f>IF($A49&lt;=Paramètre!$B$2,SUMIFS(SMA_Suivi_étroit[Nb usagers],SMA_Suivi_étroit[Source.Name],'Suivi étroit'!G$10,SMA_Suivi_étroit[CA/Sous-CA],'Suivi étroit'!$A$44,SMA_Suivi_étroit[Période financière],'Suivi étroit'!$A49),"")</f>
        <v/>
      </c>
      <c r="H49" s="111" t="str">
        <f>IF($A49&lt;=Paramètre!$B$2,SUMIFS(SMA_Suivi_étroit[Nb interv],SMA_Suivi_étroit[Source.Name],'Suivi étroit'!G$10,SMA_Suivi_étroit[CA/Sous-CA],'Suivi étroit'!$A$44,SMA_Suivi_étroit[Période financière],'Suivi étroit'!$A49),"")</f>
        <v/>
      </c>
      <c r="I49" s="111" t="str">
        <f>IF($A49&lt;=Paramètre!$B$2,SUMIFS(SMA_Suivi_étroit[Nb usagers],SMA_Suivi_étroit[Source.Name],'Suivi étroit'!I$10,SMA_Suivi_étroit[CA/Sous-CA],'Suivi étroit'!$A$44,SMA_Suivi_étroit[Période financière],'Suivi étroit'!$A49),"")</f>
        <v/>
      </c>
      <c r="J49" s="111" t="str">
        <f>IF($A49&lt;=Paramètre!$B$2,SUMIFS(SMA_Suivi_étroit[Nb interv],SMA_Suivi_étroit[Source.Name],'Suivi étroit'!I$10,SMA_Suivi_étroit[CA/Sous-CA],'Suivi étroit'!$A$44,SMA_Suivi_étroit[Période financière],'Suivi étroit'!$A49),"")</f>
        <v/>
      </c>
      <c r="K49" s="111" t="str">
        <f>IF($A49&lt;=Paramètre!$B$2,SUMIFS(SMA_Suivi_étroit[Nb usagers],SMA_Suivi_étroit[Source.Name],'Suivi étroit'!K$10,SMA_Suivi_étroit[CA/Sous-CA],'Suivi étroit'!$A$44,SMA_Suivi_étroit[Période financière],'Suivi étroit'!$A49),"")</f>
        <v/>
      </c>
      <c r="L49" s="111" t="str">
        <f>IF($A49&lt;=Paramètre!$B$2,SUMIFS(SMA_Suivi_étroit[Nb interv],SMA_Suivi_étroit[Source.Name],'Suivi étroit'!K$10,SMA_Suivi_étroit[CA/Sous-CA],'Suivi étroit'!$A$44,SMA_Suivi_étroit[Période financière],'Suivi étroit'!$A49),"")</f>
        <v/>
      </c>
      <c r="M49" s="111" t="str">
        <f>IF($A49&lt;=Paramètre!$B$2,SUMIFS(SMA_Suivi_étroit[Nb usagers],SMA_Suivi_étroit[Source.Name],'Suivi étroit'!M$10,SMA_Suivi_étroit[CA/Sous-CA],'Suivi étroit'!$A$44,SMA_Suivi_étroit[Période financière],'Suivi étroit'!$A49),"")</f>
        <v/>
      </c>
      <c r="N49" s="111" t="str">
        <f>IF($A49&lt;=Paramètre!$B$2,SUMIFS(SMA_Suivi_étroit[Nb interv],SMA_Suivi_étroit[Source.Name],'Suivi étroit'!M$10,SMA_Suivi_étroit[CA/Sous-CA],'Suivi étroit'!$A$44,SMA_Suivi_étroit[Période financière],'Suivi étroit'!$A49),"")</f>
        <v/>
      </c>
      <c r="O49" s="111" t="str">
        <f>IF($A49&lt;=Paramètre!$B$2,SUMIFS(SMA_Suivi_étroit[Nb usagers],SMA_Suivi_étroit[Source.Name],'Suivi étroit'!O$10,SMA_Suivi_étroit[CA/Sous-CA],'Suivi étroit'!$A$44,SMA_Suivi_étroit[Période financière],'Suivi étroit'!$A49),"")</f>
        <v/>
      </c>
      <c r="P49" s="111" t="str">
        <f>IF($A49&lt;=Paramètre!$B$2,SUMIFS(SMA_Suivi_étroit[Nb interv],SMA_Suivi_étroit[Source.Name],'Suivi étroit'!O$10,SMA_Suivi_étroit[CA/Sous-CA],'Suivi étroit'!$A$44,SMA_Suivi_étroit[Période financière],'Suivi étroit'!$A49),"")</f>
        <v/>
      </c>
      <c r="Q49" s="112" t="str">
        <f>IF($A49&lt;=Paramètre!$B$2,SUM(C49,E49,G49,I49,K49,M49,O49),"")</f>
        <v/>
      </c>
      <c r="R49" s="113" t="str">
        <f>IF($A49&lt;=Paramètre!$B$2,SUM(D49,F49,H49,J49,L49,N49,P49),"")</f>
        <v/>
      </c>
    </row>
    <row r="50" spans="1:18" x14ac:dyDescent="0.25">
      <c r="A50">
        <v>5</v>
      </c>
      <c r="B50" s="110" t="s">
        <v>158</v>
      </c>
      <c r="C50" s="111" t="str">
        <f>IF($A50&lt;=Paramètre!$B$2,SUMIFS(SMA_Suivi_étroit[Nb usagers],SMA_Suivi_étroit[Source.Name],'Suivi étroit'!C$10,SMA_Suivi_étroit[CA/Sous-CA],'Suivi étroit'!$A$44,SMA_Suivi_étroit[Période financière],'Suivi étroit'!$A50),"")</f>
        <v/>
      </c>
      <c r="D50" s="111" t="str">
        <f>IF($A50&lt;=Paramètre!$B$2,SUMIFS(SMA_Suivi_étroit[Nb interv],SMA_Suivi_étroit[Source.Name],'Suivi étroit'!C$10,SMA_Suivi_étroit[CA/Sous-CA],'Suivi étroit'!$A$44,SMA_Suivi_étroit[Période financière],'Suivi étroit'!$A50),"")</f>
        <v/>
      </c>
      <c r="E50" s="111" t="str">
        <f>IF($A50&lt;=Paramètre!$B$2,SUMIFS(SMA_Suivi_étroit[Nb usagers],SMA_Suivi_étroit[Source.Name],'Suivi étroit'!E$10,SMA_Suivi_étroit[CA/Sous-CA],'Suivi étroit'!$A$44,SMA_Suivi_étroit[Période financière],'Suivi étroit'!$A50),"")</f>
        <v/>
      </c>
      <c r="F50" s="111" t="str">
        <f>IF($A50&lt;=Paramètre!$B$2,SUMIFS(SMA_Suivi_étroit[Nb interv],SMA_Suivi_étroit[Source.Name],'Suivi étroit'!E$10,SMA_Suivi_étroit[CA/Sous-CA],'Suivi étroit'!$A$44,SMA_Suivi_étroit[Période financière],'Suivi étroit'!$A50),"")</f>
        <v/>
      </c>
      <c r="G50" s="111" t="str">
        <f>IF($A50&lt;=Paramètre!$B$2,SUMIFS(SMA_Suivi_étroit[Nb usagers],SMA_Suivi_étroit[Source.Name],'Suivi étroit'!G$10,SMA_Suivi_étroit[CA/Sous-CA],'Suivi étroit'!$A$44,SMA_Suivi_étroit[Période financière],'Suivi étroit'!$A50),"")</f>
        <v/>
      </c>
      <c r="H50" s="111" t="str">
        <f>IF($A50&lt;=Paramètre!$B$2,SUMIFS(SMA_Suivi_étroit[Nb interv],SMA_Suivi_étroit[Source.Name],'Suivi étroit'!G$10,SMA_Suivi_étroit[CA/Sous-CA],'Suivi étroit'!$A$44,SMA_Suivi_étroit[Période financière],'Suivi étroit'!$A50),"")</f>
        <v/>
      </c>
      <c r="I50" s="111" t="str">
        <f>IF($A50&lt;=Paramètre!$B$2,SUMIFS(SMA_Suivi_étroit[Nb usagers],SMA_Suivi_étroit[Source.Name],'Suivi étroit'!I$10,SMA_Suivi_étroit[CA/Sous-CA],'Suivi étroit'!$A$44,SMA_Suivi_étroit[Période financière],'Suivi étroit'!$A50),"")</f>
        <v/>
      </c>
      <c r="J50" s="111" t="str">
        <f>IF($A50&lt;=Paramètre!$B$2,SUMIFS(SMA_Suivi_étroit[Nb interv],SMA_Suivi_étroit[Source.Name],'Suivi étroit'!I$10,SMA_Suivi_étroit[CA/Sous-CA],'Suivi étroit'!$A$44,SMA_Suivi_étroit[Période financière],'Suivi étroit'!$A50),"")</f>
        <v/>
      </c>
      <c r="K50" s="111" t="str">
        <f>IF($A50&lt;=Paramètre!$B$2,SUMIFS(SMA_Suivi_étroit[Nb usagers],SMA_Suivi_étroit[Source.Name],'Suivi étroit'!K$10,SMA_Suivi_étroit[CA/Sous-CA],'Suivi étroit'!$A$44,SMA_Suivi_étroit[Période financière],'Suivi étroit'!$A50),"")</f>
        <v/>
      </c>
      <c r="L50" s="111" t="str">
        <f>IF($A50&lt;=Paramètre!$B$2,SUMIFS(SMA_Suivi_étroit[Nb interv],SMA_Suivi_étroit[Source.Name],'Suivi étroit'!K$10,SMA_Suivi_étroit[CA/Sous-CA],'Suivi étroit'!$A$44,SMA_Suivi_étroit[Période financière],'Suivi étroit'!$A50),"")</f>
        <v/>
      </c>
      <c r="M50" s="111" t="str">
        <f>IF($A50&lt;=Paramètre!$B$2,SUMIFS(SMA_Suivi_étroit[Nb usagers],SMA_Suivi_étroit[Source.Name],'Suivi étroit'!M$10,SMA_Suivi_étroit[CA/Sous-CA],'Suivi étroit'!$A$44,SMA_Suivi_étroit[Période financière],'Suivi étroit'!$A50),"")</f>
        <v/>
      </c>
      <c r="N50" s="111" t="str">
        <f>IF($A50&lt;=Paramètre!$B$2,SUMIFS(SMA_Suivi_étroit[Nb interv],SMA_Suivi_étroit[Source.Name],'Suivi étroit'!M$10,SMA_Suivi_étroit[CA/Sous-CA],'Suivi étroit'!$A$44,SMA_Suivi_étroit[Période financière],'Suivi étroit'!$A50),"")</f>
        <v/>
      </c>
      <c r="O50" s="111" t="str">
        <f>IF($A50&lt;=Paramètre!$B$2,SUMIFS(SMA_Suivi_étroit[Nb usagers],SMA_Suivi_étroit[Source.Name],'Suivi étroit'!O$10,SMA_Suivi_étroit[CA/Sous-CA],'Suivi étroit'!$A$44,SMA_Suivi_étroit[Période financière],'Suivi étroit'!$A50),"")</f>
        <v/>
      </c>
      <c r="P50" s="111" t="str">
        <f>IF($A50&lt;=Paramètre!$B$2,SUMIFS(SMA_Suivi_étroit[Nb interv],SMA_Suivi_étroit[Source.Name],'Suivi étroit'!O$10,SMA_Suivi_étroit[CA/Sous-CA],'Suivi étroit'!$A$44,SMA_Suivi_étroit[Période financière],'Suivi étroit'!$A50),"")</f>
        <v/>
      </c>
      <c r="Q50" s="112" t="str">
        <f>IF($A50&lt;=Paramètre!$B$2,SUM(C50,E50,G50,I50,K50,M50,O50),"")</f>
        <v/>
      </c>
      <c r="R50" s="113" t="str">
        <f>IF($A50&lt;=Paramètre!$B$2,SUM(D50,F50,H50,J50,L50,N50,P50),"")</f>
        <v/>
      </c>
    </row>
    <row r="51" spans="1:18" x14ac:dyDescent="0.25">
      <c r="A51">
        <v>6</v>
      </c>
      <c r="B51" s="110" t="s">
        <v>159</v>
      </c>
      <c r="C51" s="111" t="str">
        <f>IF($A51&lt;=Paramètre!$B$2,SUMIFS(SMA_Suivi_étroit[Nb usagers],SMA_Suivi_étroit[Source.Name],'Suivi étroit'!C$10,SMA_Suivi_étroit[CA/Sous-CA],'Suivi étroit'!$A$44,SMA_Suivi_étroit[Période financière],'Suivi étroit'!$A51),"")</f>
        <v/>
      </c>
      <c r="D51" s="111" t="str">
        <f>IF($A51&lt;=Paramètre!$B$2,SUMIFS(SMA_Suivi_étroit[Nb interv],SMA_Suivi_étroit[Source.Name],'Suivi étroit'!C$10,SMA_Suivi_étroit[CA/Sous-CA],'Suivi étroit'!$A$44,SMA_Suivi_étroit[Période financière],'Suivi étroit'!$A51),"")</f>
        <v/>
      </c>
      <c r="E51" s="111" t="str">
        <f>IF($A51&lt;=Paramètre!$B$2,SUMIFS(SMA_Suivi_étroit[Nb usagers],SMA_Suivi_étroit[Source.Name],'Suivi étroit'!E$10,SMA_Suivi_étroit[CA/Sous-CA],'Suivi étroit'!$A$44,SMA_Suivi_étroit[Période financière],'Suivi étroit'!$A51),"")</f>
        <v/>
      </c>
      <c r="F51" s="111" t="str">
        <f>IF($A51&lt;=Paramètre!$B$2,SUMIFS(SMA_Suivi_étroit[Nb interv],SMA_Suivi_étroit[Source.Name],'Suivi étroit'!E$10,SMA_Suivi_étroit[CA/Sous-CA],'Suivi étroit'!$A$44,SMA_Suivi_étroit[Période financière],'Suivi étroit'!$A51),"")</f>
        <v/>
      </c>
      <c r="G51" s="111" t="str">
        <f>IF($A51&lt;=Paramètre!$B$2,SUMIFS(SMA_Suivi_étroit[Nb usagers],SMA_Suivi_étroit[Source.Name],'Suivi étroit'!G$10,SMA_Suivi_étroit[CA/Sous-CA],'Suivi étroit'!$A$44,SMA_Suivi_étroit[Période financière],'Suivi étroit'!$A51),"")</f>
        <v/>
      </c>
      <c r="H51" s="111" t="str">
        <f>IF($A51&lt;=Paramètre!$B$2,SUMIFS(SMA_Suivi_étroit[Nb interv],SMA_Suivi_étroit[Source.Name],'Suivi étroit'!G$10,SMA_Suivi_étroit[CA/Sous-CA],'Suivi étroit'!$A$44,SMA_Suivi_étroit[Période financière],'Suivi étroit'!$A51),"")</f>
        <v/>
      </c>
      <c r="I51" s="111" t="str">
        <f>IF($A51&lt;=Paramètre!$B$2,SUMIFS(SMA_Suivi_étroit[Nb usagers],SMA_Suivi_étroit[Source.Name],'Suivi étroit'!I$10,SMA_Suivi_étroit[CA/Sous-CA],'Suivi étroit'!$A$44,SMA_Suivi_étroit[Période financière],'Suivi étroit'!$A51),"")</f>
        <v/>
      </c>
      <c r="J51" s="111" t="str">
        <f>IF($A51&lt;=Paramètre!$B$2,SUMIFS(SMA_Suivi_étroit[Nb interv],SMA_Suivi_étroit[Source.Name],'Suivi étroit'!I$10,SMA_Suivi_étroit[CA/Sous-CA],'Suivi étroit'!$A$44,SMA_Suivi_étroit[Période financière],'Suivi étroit'!$A51),"")</f>
        <v/>
      </c>
      <c r="K51" s="111" t="str">
        <f>IF($A51&lt;=Paramètre!$B$2,SUMIFS(SMA_Suivi_étroit[Nb usagers],SMA_Suivi_étroit[Source.Name],'Suivi étroit'!K$10,SMA_Suivi_étroit[CA/Sous-CA],'Suivi étroit'!$A$44,SMA_Suivi_étroit[Période financière],'Suivi étroit'!$A51),"")</f>
        <v/>
      </c>
      <c r="L51" s="111" t="str">
        <f>IF($A51&lt;=Paramètre!$B$2,SUMIFS(SMA_Suivi_étroit[Nb interv],SMA_Suivi_étroit[Source.Name],'Suivi étroit'!K$10,SMA_Suivi_étroit[CA/Sous-CA],'Suivi étroit'!$A$44,SMA_Suivi_étroit[Période financière],'Suivi étroit'!$A51),"")</f>
        <v/>
      </c>
      <c r="M51" s="111" t="str">
        <f>IF($A51&lt;=Paramètre!$B$2,SUMIFS(SMA_Suivi_étroit[Nb usagers],SMA_Suivi_étroit[Source.Name],'Suivi étroit'!M$10,SMA_Suivi_étroit[CA/Sous-CA],'Suivi étroit'!$A$44,SMA_Suivi_étroit[Période financière],'Suivi étroit'!$A51),"")</f>
        <v/>
      </c>
      <c r="N51" s="111" t="str">
        <f>IF($A51&lt;=Paramètre!$B$2,SUMIFS(SMA_Suivi_étroit[Nb interv],SMA_Suivi_étroit[Source.Name],'Suivi étroit'!M$10,SMA_Suivi_étroit[CA/Sous-CA],'Suivi étroit'!$A$44,SMA_Suivi_étroit[Période financière],'Suivi étroit'!$A51),"")</f>
        <v/>
      </c>
      <c r="O51" s="111" t="str">
        <f>IF($A51&lt;=Paramètre!$B$2,SUMIFS(SMA_Suivi_étroit[Nb usagers],SMA_Suivi_étroit[Source.Name],'Suivi étroit'!O$10,SMA_Suivi_étroit[CA/Sous-CA],'Suivi étroit'!$A$44,SMA_Suivi_étroit[Période financière],'Suivi étroit'!$A51),"")</f>
        <v/>
      </c>
      <c r="P51" s="111" t="str">
        <f>IF($A51&lt;=Paramètre!$B$2,SUMIFS(SMA_Suivi_étroit[Nb interv],SMA_Suivi_étroit[Source.Name],'Suivi étroit'!O$10,SMA_Suivi_étroit[CA/Sous-CA],'Suivi étroit'!$A$44,SMA_Suivi_étroit[Période financière],'Suivi étroit'!$A51),"")</f>
        <v/>
      </c>
      <c r="Q51" s="112" t="str">
        <f>IF($A51&lt;=Paramètre!$B$2,SUM(C51,E51,G51,I51,K51,M51,O51),"")</f>
        <v/>
      </c>
      <c r="R51" s="113" t="str">
        <f>IF($A51&lt;=Paramètre!$B$2,SUM(D51,F51,H51,J51,L51,N51,P51),"")</f>
        <v/>
      </c>
    </row>
    <row r="52" spans="1:18" x14ac:dyDescent="0.25">
      <c r="A52">
        <v>7</v>
      </c>
      <c r="B52" s="110" t="s">
        <v>160</v>
      </c>
      <c r="C52" s="111" t="str">
        <f>IF($A52&lt;=Paramètre!$B$2,SUMIFS(SMA_Suivi_étroit[Nb usagers],SMA_Suivi_étroit[Source.Name],'Suivi étroit'!C$10,SMA_Suivi_étroit[CA/Sous-CA],'Suivi étroit'!$A$44,SMA_Suivi_étroit[Période financière],'Suivi étroit'!$A52),"")</f>
        <v/>
      </c>
      <c r="D52" s="111" t="str">
        <f>IF($A52&lt;=Paramètre!$B$2,SUMIFS(SMA_Suivi_étroit[Nb interv],SMA_Suivi_étroit[Source.Name],'Suivi étroit'!C$10,SMA_Suivi_étroit[CA/Sous-CA],'Suivi étroit'!$A$44,SMA_Suivi_étroit[Période financière],'Suivi étroit'!$A52),"")</f>
        <v/>
      </c>
      <c r="E52" s="111" t="str">
        <f>IF($A52&lt;=Paramètre!$B$2,SUMIFS(SMA_Suivi_étroit[Nb usagers],SMA_Suivi_étroit[Source.Name],'Suivi étroit'!E$10,SMA_Suivi_étroit[CA/Sous-CA],'Suivi étroit'!$A$44,SMA_Suivi_étroit[Période financière],'Suivi étroit'!$A52),"")</f>
        <v/>
      </c>
      <c r="F52" s="111" t="str">
        <f>IF($A52&lt;=Paramètre!$B$2,SUMIFS(SMA_Suivi_étroit[Nb interv],SMA_Suivi_étroit[Source.Name],'Suivi étroit'!E$10,SMA_Suivi_étroit[CA/Sous-CA],'Suivi étroit'!$A$44,SMA_Suivi_étroit[Période financière],'Suivi étroit'!$A52),"")</f>
        <v/>
      </c>
      <c r="G52" s="111" t="str">
        <f>IF($A52&lt;=Paramètre!$B$2,SUMIFS(SMA_Suivi_étroit[Nb usagers],SMA_Suivi_étroit[Source.Name],'Suivi étroit'!G$10,SMA_Suivi_étroit[CA/Sous-CA],'Suivi étroit'!$A$44,SMA_Suivi_étroit[Période financière],'Suivi étroit'!$A52),"")</f>
        <v/>
      </c>
      <c r="H52" s="111" t="str">
        <f>IF($A52&lt;=Paramètre!$B$2,SUMIFS(SMA_Suivi_étroit[Nb interv],SMA_Suivi_étroit[Source.Name],'Suivi étroit'!G$10,SMA_Suivi_étroit[CA/Sous-CA],'Suivi étroit'!$A$44,SMA_Suivi_étroit[Période financière],'Suivi étroit'!$A52),"")</f>
        <v/>
      </c>
      <c r="I52" s="111" t="str">
        <f>IF($A52&lt;=Paramètre!$B$2,SUMIFS(SMA_Suivi_étroit[Nb usagers],SMA_Suivi_étroit[Source.Name],'Suivi étroit'!I$10,SMA_Suivi_étroit[CA/Sous-CA],'Suivi étroit'!$A$44,SMA_Suivi_étroit[Période financière],'Suivi étroit'!$A52),"")</f>
        <v/>
      </c>
      <c r="J52" s="111" t="str">
        <f>IF($A52&lt;=Paramètre!$B$2,SUMIFS(SMA_Suivi_étroit[Nb interv],SMA_Suivi_étroit[Source.Name],'Suivi étroit'!I$10,SMA_Suivi_étroit[CA/Sous-CA],'Suivi étroit'!$A$44,SMA_Suivi_étroit[Période financière],'Suivi étroit'!$A52),"")</f>
        <v/>
      </c>
      <c r="K52" s="111" t="str">
        <f>IF($A52&lt;=Paramètre!$B$2,SUMIFS(SMA_Suivi_étroit[Nb usagers],SMA_Suivi_étroit[Source.Name],'Suivi étroit'!K$10,SMA_Suivi_étroit[CA/Sous-CA],'Suivi étroit'!$A$44,SMA_Suivi_étroit[Période financière],'Suivi étroit'!$A52),"")</f>
        <v/>
      </c>
      <c r="L52" s="111" t="str">
        <f>IF($A52&lt;=Paramètre!$B$2,SUMIFS(SMA_Suivi_étroit[Nb interv],SMA_Suivi_étroit[Source.Name],'Suivi étroit'!K$10,SMA_Suivi_étroit[CA/Sous-CA],'Suivi étroit'!$A$44,SMA_Suivi_étroit[Période financière],'Suivi étroit'!$A52),"")</f>
        <v/>
      </c>
      <c r="M52" s="111" t="str">
        <f>IF($A52&lt;=Paramètre!$B$2,SUMIFS(SMA_Suivi_étroit[Nb usagers],SMA_Suivi_étroit[Source.Name],'Suivi étroit'!M$10,SMA_Suivi_étroit[CA/Sous-CA],'Suivi étroit'!$A$44,SMA_Suivi_étroit[Période financière],'Suivi étroit'!$A52),"")</f>
        <v/>
      </c>
      <c r="N52" s="111" t="str">
        <f>IF($A52&lt;=Paramètre!$B$2,SUMIFS(SMA_Suivi_étroit[Nb interv],SMA_Suivi_étroit[Source.Name],'Suivi étroit'!M$10,SMA_Suivi_étroit[CA/Sous-CA],'Suivi étroit'!$A$44,SMA_Suivi_étroit[Période financière],'Suivi étroit'!$A52),"")</f>
        <v/>
      </c>
      <c r="O52" s="111" t="str">
        <f>IF($A52&lt;=Paramètre!$B$2,SUMIFS(SMA_Suivi_étroit[Nb usagers],SMA_Suivi_étroit[Source.Name],'Suivi étroit'!O$10,SMA_Suivi_étroit[CA/Sous-CA],'Suivi étroit'!$A$44,SMA_Suivi_étroit[Période financière],'Suivi étroit'!$A52),"")</f>
        <v/>
      </c>
      <c r="P52" s="111" t="str">
        <f>IF($A52&lt;=Paramètre!$B$2,SUMIFS(SMA_Suivi_étroit[Nb interv],SMA_Suivi_étroit[Source.Name],'Suivi étroit'!O$10,SMA_Suivi_étroit[CA/Sous-CA],'Suivi étroit'!$A$44,SMA_Suivi_étroit[Période financière],'Suivi étroit'!$A52),"")</f>
        <v/>
      </c>
      <c r="Q52" s="112" t="str">
        <f>IF($A52&lt;=Paramètre!$B$2,SUM(C52,E52,G52,I52,K52,M52,O52),"")</f>
        <v/>
      </c>
      <c r="R52" s="113" t="str">
        <f>IF($A52&lt;=Paramètre!$B$2,SUM(D52,F52,H52,J52,L52,N52,P52),"")</f>
        <v/>
      </c>
    </row>
    <row r="53" spans="1:18" x14ac:dyDescent="0.25">
      <c r="A53">
        <v>8</v>
      </c>
      <c r="B53" s="110" t="s">
        <v>161</v>
      </c>
      <c r="C53" s="111" t="str">
        <f>IF($A53&lt;=Paramètre!$B$2,SUMIFS(SMA_Suivi_étroit[Nb usagers],SMA_Suivi_étroit[Source.Name],'Suivi étroit'!C$10,SMA_Suivi_étroit[CA/Sous-CA],'Suivi étroit'!$A$44,SMA_Suivi_étroit[Période financière],'Suivi étroit'!$A53),"")</f>
        <v/>
      </c>
      <c r="D53" s="111" t="str">
        <f>IF($A53&lt;=Paramètre!$B$2,SUMIFS(SMA_Suivi_étroit[Nb interv],SMA_Suivi_étroit[Source.Name],'Suivi étroit'!C$10,SMA_Suivi_étroit[CA/Sous-CA],'Suivi étroit'!$A$44,SMA_Suivi_étroit[Période financière],'Suivi étroit'!$A53),"")</f>
        <v/>
      </c>
      <c r="E53" s="111" t="str">
        <f>IF($A53&lt;=Paramètre!$B$2,SUMIFS(SMA_Suivi_étroit[Nb usagers],SMA_Suivi_étroit[Source.Name],'Suivi étroit'!E$10,SMA_Suivi_étroit[CA/Sous-CA],'Suivi étroit'!$A$44,SMA_Suivi_étroit[Période financière],'Suivi étroit'!$A53),"")</f>
        <v/>
      </c>
      <c r="F53" s="111" t="str">
        <f>IF($A53&lt;=Paramètre!$B$2,SUMIFS(SMA_Suivi_étroit[Nb interv],SMA_Suivi_étroit[Source.Name],'Suivi étroit'!E$10,SMA_Suivi_étroit[CA/Sous-CA],'Suivi étroit'!$A$44,SMA_Suivi_étroit[Période financière],'Suivi étroit'!$A53),"")</f>
        <v/>
      </c>
      <c r="G53" s="111" t="str">
        <f>IF($A53&lt;=Paramètre!$B$2,SUMIFS(SMA_Suivi_étroit[Nb usagers],SMA_Suivi_étroit[Source.Name],'Suivi étroit'!G$10,SMA_Suivi_étroit[CA/Sous-CA],'Suivi étroit'!$A$44,SMA_Suivi_étroit[Période financière],'Suivi étroit'!$A53),"")</f>
        <v/>
      </c>
      <c r="H53" s="111" t="str">
        <f>IF($A53&lt;=Paramètre!$B$2,SUMIFS(SMA_Suivi_étroit[Nb interv],SMA_Suivi_étroit[Source.Name],'Suivi étroit'!G$10,SMA_Suivi_étroit[CA/Sous-CA],'Suivi étroit'!$A$44,SMA_Suivi_étroit[Période financière],'Suivi étroit'!$A53),"")</f>
        <v/>
      </c>
      <c r="I53" s="111" t="str">
        <f>IF($A53&lt;=Paramètre!$B$2,SUMIFS(SMA_Suivi_étroit[Nb usagers],SMA_Suivi_étroit[Source.Name],'Suivi étroit'!I$10,SMA_Suivi_étroit[CA/Sous-CA],'Suivi étroit'!$A$44,SMA_Suivi_étroit[Période financière],'Suivi étroit'!$A53),"")</f>
        <v/>
      </c>
      <c r="J53" s="111" t="str">
        <f>IF($A53&lt;=Paramètre!$B$2,SUMIFS(SMA_Suivi_étroit[Nb interv],SMA_Suivi_étroit[Source.Name],'Suivi étroit'!I$10,SMA_Suivi_étroit[CA/Sous-CA],'Suivi étroit'!$A$44,SMA_Suivi_étroit[Période financière],'Suivi étroit'!$A53),"")</f>
        <v/>
      </c>
      <c r="K53" s="111" t="str">
        <f>IF($A53&lt;=Paramètre!$B$2,SUMIFS(SMA_Suivi_étroit[Nb usagers],SMA_Suivi_étroit[Source.Name],'Suivi étroit'!K$10,SMA_Suivi_étroit[CA/Sous-CA],'Suivi étroit'!$A$44,SMA_Suivi_étroit[Période financière],'Suivi étroit'!$A53),"")</f>
        <v/>
      </c>
      <c r="L53" s="111" t="str">
        <f>IF($A53&lt;=Paramètre!$B$2,SUMIFS(SMA_Suivi_étroit[Nb interv],SMA_Suivi_étroit[Source.Name],'Suivi étroit'!K$10,SMA_Suivi_étroit[CA/Sous-CA],'Suivi étroit'!$A$44,SMA_Suivi_étroit[Période financière],'Suivi étroit'!$A53),"")</f>
        <v/>
      </c>
      <c r="M53" s="111" t="str">
        <f>IF($A53&lt;=Paramètre!$B$2,SUMIFS(SMA_Suivi_étroit[Nb usagers],SMA_Suivi_étroit[Source.Name],'Suivi étroit'!M$10,SMA_Suivi_étroit[CA/Sous-CA],'Suivi étroit'!$A$44,SMA_Suivi_étroit[Période financière],'Suivi étroit'!$A53),"")</f>
        <v/>
      </c>
      <c r="N53" s="111" t="str">
        <f>IF($A53&lt;=Paramètre!$B$2,SUMIFS(SMA_Suivi_étroit[Nb interv],SMA_Suivi_étroit[Source.Name],'Suivi étroit'!M$10,SMA_Suivi_étroit[CA/Sous-CA],'Suivi étroit'!$A$44,SMA_Suivi_étroit[Période financière],'Suivi étroit'!$A53),"")</f>
        <v/>
      </c>
      <c r="O53" s="111" t="str">
        <f>IF($A53&lt;=Paramètre!$B$2,SUMIFS(SMA_Suivi_étroit[Nb usagers],SMA_Suivi_étroit[Source.Name],'Suivi étroit'!O$10,SMA_Suivi_étroit[CA/Sous-CA],'Suivi étroit'!$A$44,SMA_Suivi_étroit[Période financière],'Suivi étroit'!$A53),"")</f>
        <v/>
      </c>
      <c r="P53" s="111" t="str">
        <f>IF($A53&lt;=Paramètre!$B$2,SUMIFS(SMA_Suivi_étroit[Nb interv],SMA_Suivi_étroit[Source.Name],'Suivi étroit'!O$10,SMA_Suivi_étroit[CA/Sous-CA],'Suivi étroit'!$A$44,SMA_Suivi_étroit[Période financière],'Suivi étroit'!$A53),"")</f>
        <v/>
      </c>
      <c r="Q53" s="112" t="str">
        <f>IF($A53&lt;=Paramètre!$B$2,SUM(C53,E53,G53,I53,K53,M53,O53),"")</f>
        <v/>
      </c>
      <c r="R53" s="113" t="str">
        <f>IF($A53&lt;=Paramètre!$B$2,SUM(D53,F53,H53,J53,L53,N53,P53),"")</f>
        <v/>
      </c>
    </row>
    <row r="54" spans="1:18" x14ac:dyDescent="0.25">
      <c r="A54">
        <v>9</v>
      </c>
      <c r="B54" s="110" t="s">
        <v>162</v>
      </c>
      <c r="C54" s="111" t="str">
        <f>IF($A54&lt;=Paramètre!$B$2,SUMIFS(SMA_Suivi_étroit[Nb usagers],SMA_Suivi_étroit[Source.Name],'Suivi étroit'!C$10,SMA_Suivi_étroit[CA/Sous-CA],'Suivi étroit'!$A$44,SMA_Suivi_étroit[Période financière],'Suivi étroit'!$A54),"")</f>
        <v/>
      </c>
      <c r="D54" s="111" t="str">
        <f>IF($A54&lt;=Paramètre!$B$2,SUMIFS(SMA_Suivi_étroit[Nb interv],SMA_Suivi_étroit[Source.Name],'Suivi étroit'!C$10,SMA_Suivi_étroit[CA/Sous-CA],'Suivi étroit'!$A$44,SMA_Suivi_étroit[Période financière],'Suivi étroit'!$A54),"")</f>
        <v/>
      </c>
      <c r="E54" s="111" t="str">
        <f>IF($A54&lt;=Paramètre!$B$2,SUMIFS(SMA_Suivi_étroit[Nb usagers],SMA_Suivi_étroit[Source.Name],'Suivi étroit'!E$10,SMA_Suivi_étroit[CA/Sous-CA],'Suivi étroit'!$A$44,SMA_Suivi_étroit[Période financière],'Suivi étroit'!$A54),"")</f>
        <v/>
      </c>
      <c r="F54" s="111" t="str">
        <f>IF($A54&lt;=Paramètre!$B$2,SUMIFS(SMA_Suivi_étroit[Nb interv],SMA_Suivi_étroit[Source.Name],'Suivi étroit'!E$10,SMA_Suivi_étroit[CA/Sous-CA],'Suivi étroit'!$A$44,SMA_Suivi_étroit[Période financière],'Suivi étroit'!$A54),"")</f>
        <v/>
      </c>
      <c r="G54" s="111" t="str">
        <f>IF($A54&lt;=Paramètre!$B$2,SUMIFS(SMA_Suivi_étroit[Nb usagers],SMA_Suivi_étroit[Source.Name],'Suivi étroit'!G$10,SMA_Suivi_étroit[CA/Sous-CA],'Suivi étroit'!$A$44,SMA_Suivi_étroit[Période financière],'Suivi étroit'!$A54),"")</f>
        <v/>
      </c>
      <c r="H54" s="111" t="str">
        <f>IF($A54&lt;=Paramètre!$B$2,SUMIFS(SMA_Suivi_étroit[Nb interv],SMA_Suivi_étroit[Source.Name],'Suivi étroit'!G$10,SMA_Suivi_étroit[CA/Sous-CA],'Suivi étroit'!$A$44,SMA_Suivi_étroit[Période financière],'Suivi étroit'!$A54),"")</f>
        <v/>
      </c>
      <c r="I54" s="111" t="str">
        <f>IF($A54&lt;=Paramètre!$B$2,SUMIFS(SMA_Suivi_étroit[Nb usagers],SMA_Suivi_étroit[Source.Name],'Suivi étroit'!I$10,SMA_Suivi_étroit[CA/Sous-CA],'Suivi étroit'!$A$44,SMA_Suivi_étroit[Période financière],'Suivi étroit'!$A54),"")</f>
        <v/>
      </c>
      <c r="J54" s="111" t="str">
        <f>IF($A54&lt;=Paramètre!$B$2,SUMIFS(SMA_Suivi_étroit[Nb interv],SMA_Suivi_étroit[Source.Name],'Suivi étroit'!I$10,SMA_Suivi_étroit[CA/Sous-CA],'Suivi étroit'!$A$44,SMA_Suivi_étroit[Période financière],'Suivi étroit'!$A54),"")</f>
        <v/>
      </c>
      <c r="K54" s="111" t="str">
        <f>IF($A54&lt;=Paramètre!$B$2,SUMIFS(SMA_Suivi_étroit[Nb usagers],SMA_Suivi_étroit[Source.Name],'Suivi étroit'!K$10,SMA_Suivi_étroit[CA/Sous-CA],'Suivi étroit'!$A$44,SMA_Suivi_étroit[Période financière],'Suivi étroit'!$A54),"")</f>
        <v/>
      </c>
      <c r="L54" s="111" t="str">
        <f>IF($A54&lt;=Paramètre!$B$2,SUMIFS(SMA_Suivi_étroit[Nb interv],SMA_Suivi_étroit[Source.Name],'Suivi étroit'!K$10,SMA_Suivi_étroit[CA/Sous-CA],'Suivi étroit'!$A$44,SMA_Suivi_étroit[Période financière],'Suivi étroit'!$A54),"")</f>
        <v/>
      </c>
      <c r="M54" s="111" t="str">
        <f>IF($A54&lt;=Paramètre!$B$2,SUMIFS(SMA_Suivi_étroit[Nb usagers],SMA_Suivi_étroit[Source.Name],'Suivi étroit'!M$10,SMA_Suivi_étroit[CA/Sous-CA],'Suivi étroit'!$A$44,SMA_Suivi_étroit[Période financière],'Suivi étroit'!$A54),"")</f>
        <v/>
      </c>
      <c r="N54" s="111" t="str">
        <f>IF($A54&lt;=Paramètre!$B$2,SUMIFS(SMA_Suivi_étroit[Nb interv],SMA_Suivi_étroit[Source.Name],'Suivi étroit'!M$10,SMA_Suivi_étroit[CA/Sous-CA],'Suivi étroit'!$A$44,SMA_Suivi_étroit[Période financière],'Suivi étroit'!$A54),"")</f>
        <v/>
      </c>
      <c r="O54" s="111" t="str">
        <f>IF($A54&lt;=Paramètre!$B$2,SUMIFS(SMA_Suivi_étroit[Nb usagers],SMA_Suivi_étroit[Source.Name],'Suivi étroit'!O$10,SMA_Suivi_étroit[CA/Sous-CA],'Suivi étroit'!$A$44,SMA_Suivi_étroit[Période financière],'Suivi étroit'!$A54),"")</f>
        <v/>
      </c>
      <c r="P54" s="111" t="str">
        <f>IF($A54&lt;=Paramètre!$B$2,SUMIFS(SMA_Suivi_étroit[Nb interv],SMA_Suivi_étroit[Source.Name],'Suivi étroit'!O$10,SMA_Suivi_étroit[CA/Sous-CA],'Suivi étroit'!$A$44,SMA_Suivi_étroit[Période financière],'Suivi étroit'!$A54),"")</f>
        <v/>
      </c>
      <c r="Q54" s="112" t="str">
        <f>IF($A54&lt;=Paramètre!$B$2,SUM(C54,E54,G54,I54,K54,M54,O54),"")</f>
        <v/>
      </c>
      <c r="R54" s="113" t="str">
        <f>IF($A54&lt;=Paramètre!$B$2,SUM(D54,F54,H54,J54,L54,N54,P54),"")</f>
        <v/>
      </c>
    </row>
    <row r="55" spans="1:18" x14ac:dyDescent="0.25">
      <c r="A55">
        <v>10</v>
      </c>
      <c r="B55" s="110" t="s">
        <v>163</v>
      </c>
      <c r="C55" s="111" t="str">
        <f>IF($A55&lt;=Paramètre!$B$2,SUMIFS(SMA_Suivi_étroit[Nb usagers],SMA_Suivi_étroit[Source.Name],'Suivi étroit'!C$10,SMA_Suivi_étroit[CA/Sous-CA],'Suivi étroit'!$A$44,SMA_Suivi_étroit[Période financière],'Suivi étroit'!$A55),"")</f>
        <v/>
      </c>
      <c r="D55" s="111" t="str">
        <f>IF($A55&lt;=Paramètre!$B$2,SUMIFS(SMA_Suivi_étroit[Nb interv],SMA_Suivi_étroit[Source.Name],'Suivi étroit'!C$10,SMA_Suivi_étroit[CA/Sous-CA],'Suivi étroit'!$A$44,SMA_Suivi_étroit[Période financière],'Suivi étroit'!$A55),"")</f>
        <v/>
      </c>
      <c r="E55" s="111" t="str">
        <f>IF($A55&lt;=Paramètre!$B$2,SUMIFS(SMA_Suivi_étroit[Nb usagers],SMA_Suivi_étroit[Source.Name],'Suivi étroit'!E$10,SMA_Suivi_étroit[CA/Sous-CA],'Suivi étroit'!$A$44,SMA_Suivi_étroit[Période financière],'Suivi étroit'!$A55),"")</f>
        <v/>
      </c>
      <c r="F55" s="111" t="str">
        <f>IF($A55&lt;=Paramètre!$B$2,SUMIFS(SMA_Suivi_étroit[Nb interv],SMA_Suivi_étroit[Source.Name],'Suivi étroit'!E$10,SMA_Suivi_étroit[CA/Sous-CA],'Suivi étroit'!$A$44,SMA_Suivi_étroit[Période financière],'Suivi étroit'!$A55),"")</f>
        <v/>
      </c>
      <c r="G55" s="111" t="str">
        <f>IF($A55&lt;=Paramètre!$B$2,SUMIFS(SMA_Suivi_étroit[Nb usagers],SMA_Suivi_étroit[Source.Name],'Suivi étroit'!G$10,SMA_Suivi_étroit[CA/Sous-CA],'Suivi étroit'!$A$44,SMA_Suivi_étroit[Période financière],'Suivi étroit'!$A55),"")</f>
        <v/>
      </c>
      <c r="H55" s="111" t="str">
        <f>IF($A55&lt;=Paramètre!$B$2,SUMIFS(SMA_Suivi_étroit[Nb interv],SMA_Suivi_étroit[Source.Name],'Suivi étroit'!G$10,SMA_Suivi_étroit[CA/Sous-CA],'Suivi étroit'!$A$44,SMA_Suivi_étroit[Période financière],'Suivi étroit'!$A55),"")</f>
        <v/>
      </c>
      <c r="I55" s="111" t="str">
        <f>IF($A55&lt;=Paramètre!$B$2,SUMIFS(SMA_Suivi_étroit[Nb usagers],SMA_Suivi_étroit[Source.Name],'Suivi étroit'!I$10,SMA_Suivi_étroit[CA/Sous-CA],'Suivi étroit'!$A$44,SMA_Suivi_étroit[Période financière],'Suivi étroit'!$A55),"")</f>
        <v/>
      </c>
      <c r="J55" s="111" t="str">
        <f>IF($A55&lt;=Paramètre!$B$2,SUMIFS(SMA_Suivi_étroit[Nb interv],SMA_Suivi_étroit[Source.Name],'Suivi étroit'!I$10,SMA_Suivi_étroit[CA/Sous-CA],'Suivi étroit'!$A$44,SMA_Suivi_étroit[Période financière],'Suivi étroit'!$A55),"")</f>
        <v/>
      </c>
      <c r="K55" s="111" t="str">
        <f>IF($A55&lt;=Paramètre!$B$2,SUMIFS(SMA_Suivi_étroit[Nb usagers],SMA_Suivi_étroit[Source.Name],'Suivi étroit'!K$10,SMA_Suivi_étroit[CA/Sous-CA],'Suivi étroit'!$A$44,SMA_Suivi_étroit[Période financière],'Suivi étroit'!$A55),"")</f>
        <v/>
      </c>
      <c r="L55" s="111" t="str">
        <f>IF($A55&lt;=Paramètre!$B$2,SUMIFS(SMA_Suivi_étroit[Nb interv],SMA_Suivi_étroit[Source.Name],'Suivi étroit'!K$10,SMA_Suivi_étroit[CA/Sous-CA],'Suivi étroit'!$A$44,SMA_Suivi_étroit[Période financière],'Suivi étroit'!$A55),"")</f>
        <v/>
      </c>
      <c r="M55" s="111" t="str">
        <f>IF($A55&lt;=Paramètre!$B$2,SUMIFS(SMA_Suivi_étroit[Nb usagers],SMA_Suivi_étroit[Source.Name],'Suivi étroit'!M$10,SMA_Suivi_étroit[CA/Sous-CA],'Suivi étroit'!$A$44,SMA_Suivi_étroit[Période financière],'Suivi étroit'!$A55),"")</f>
        <v/>
      </c>
      <c r="N55" s="111" t="str">
        <f>IF($A55&lt;=Paramètre!$B$2,SUMIFS(SMA_Suivi_étroit[Nb interv],SMA_Suivi_étroit[Source.Name],'Suivi étroit'!M$10,SMA_Suivi_étroit[CA/Sous-CA],'Suivi étroit'!$A$44,SMA_Suivi_étroit[Période financière],'Suivi étroit'!$A55),"")</f>
        <v/>
      </c>
      <c r="O55" s="111" t="str">
        <f>IF($A55&lt;=Paramètre!$B$2,SUMIFS(SMA_Suivi_étroit[Nb usagers],SMA_Suivi_étroit[Source.Name],'Suivi étroit'!O$10,SMA_Suivi_étroit[CA/Sous-CA],'Suivi étroit'!$A$44,SMA_Suivi_étroit[Période financière],'Suivi étroit'!$A55),"")</f>
        <v/>
      </c>
      <c r="P55" s="111" t="str">
        <f>IF($A55&lt;=Paramètre!$B$2,SUMIFS(SMA_Suivi_étroit[Nb interv],SMA_Suivi_étroit[Source.Name],'Suivi étroit'!O$10,SMA_Suivi_étroit[CA/Sous-CA],'Suivi étroit'!$A$44,SMA_Suivi_étroit[Période financière],'Suivi étroit'!$A55),"")</f>
        <v/>
      </c>
      <c r="Q55" s="112" t="str">
        <f>IF($A55&lt;=Paramètre!$B$2,SUM(C55,E55,G55,I55,K55,M55,O55),"")</f>
        <v/>
      </c>
      <c r="R55" s="113" t="str">
        <f>IF($A55&lt;=Paramètre!$B$2,SUM(D55,F55,H55,J55,L55,N55,P55),"")</f>
        <v/>
      </c>
    </row>
    <row r="56" spans="1:18" x14ac:dyDescent="0.25">
      <c r="A56">
        <v>11</v>
      </c>
      <c r="B56" s="110" t="s">
        <v>164</v>
      </c>
      <c r="C56" s="111" t="str">
        <f>IF($A56&lt;=Paramètre!$B$2,SUMIFS(SMA_Suivi_étroit[Nb usagers],SMA_Suivi_étroit[Source.Name],'Suivi étroit'!C$10,SMA_Suivi_étroit[CA/Sous-CA],'Suivi étroit'!$A$44,SMA_Suivi_étroit[Période financière],'Suivi étroit'!$A56),"")</f>
        <v/>
      </c>
      <c r="D56" s="111" t="str">
        <f>IF($A56&lt;=Paramètre!$B$2,SUMIFS(SMA_Suivi_étroit[Nb interv],SMA_Suivi_étroit[Source.Name],'Suivi étroit'!C$10,SMA_Suivi_étroit[CA/Sous-CA],'Suivi étroit'!$A$44,SMA_Suivi_étroit[Période financière],'Suivi étroit'!$A56),"")</f>
        <v/>
      </c>
      <c r="E56" s="111" t="str">
        <f>IF($A56&lt;=Paramètre!$B$2,SUMIFS(SMA_Suivi_étroit[Nb usagers],SMA_Suivi_étroit[Source.Name],'Suivi étroit'!E$10,SMA_Suivi_étroit[CA/Sous-CA],'Suivi étroit'!$A$44,SMA_Suivi_étroit[Période financière],'Suivi étroit'!$A56),"")</f>
        <v/>
      </c>
      <c r="F56" s="111" t="str">
        <f>IF($A56&lt;=Paramètre!$B$2,SUMIFS(SMA_Suivi_étroit[Nb interv],SMA_Suivi_étroit[Source.Name],'Suivi étroit'!E$10,SMA_Suivi_étroit[CA/Sous-CA],'Suivi étroit'!$A$44,SMA_Suivi_étroit[Période financière],'Suivi étroit'!$A56),"")</f>
        <v/>
      </c>
      <c r="G56" s="111" t="str">
        <f>IF($A56&lt;=Paramètre!$B$2,SUMIFS(SMA_Suivi_étroit[Nb usagers],SMA_Suivi_étroit[Source.Name],'Suivi étroit'!G$10,SMA_Suivi_étroit[CA/Sous-CA],'Suivi étroit'!$A$44,SMA_Suivi_étroit[Période financière],'Suivi étroit'!$A56),"")</f>
        <v/>
      </c>
      <c r="H56" s="111" t="str">
        <f>IF($A56&lt;=Paramètre!$B$2,SUMIFS(SMA_Suivi_étroit[Nb interv],SMA_Suivi_étroit[Source.Name],'Suivi étroit'!G$10,SMA_Suivi_étroit[CA/Sous-CA],'Suivi étroit'!$A$44,SMA_Suivi_étroit[Période financière],'Suivi étroit'!$A56),"")</f>
        <v/>
      </c>
      <c r="I56" s="111" t="str">
        <f>IF($A56&lt;=Paramètre!$B$2,SUMIFS(SMA_Suivi_étroit[Nb usagers],SMA_Suivi_étroit[Source.Name],'Suivi étroit'!I$10,SMA_Suivi_étroit[CA/Sous-CA],'Suivi étroit'!$A$44,SMA_Suivi_étroit[Période financière],'Suivi étroit'!$A56),"")</f>
        <v/>
      </c>
      <c r="J56" s="111" t="str">
        <f>IF($A56&lt;=Paramètre!$B$2,SUMIFS(SMA_Suivi_étroit[Nb interv],SMA_Suivi_étroit[Source.Name],'Suivi étroit'!I$10,SMA_Suivi_étroit[CA/Sous-CA],'Suivi étroit'!$A$44,SMA_Suivi_étroit[Période financière],'Suivi étroit'!$A56),"")</f>
        <v/>
      </c>
      <c r="K56" s="111" t="str">
        <f>IF($A56&lt;=Paramètre!$B$2,SUMIFS(SMA_Suivi_étroit[Nb usagers],SMA_Suivi_étroit[Source.Name],'Suivi étroit'!K$10,SMA_Suivi_étroit[CA/Sous-CA],'Suivi étroit'!$A$44,SMA_Suivi_étroit[Période financière],'Suivi étroit'!$A56),"")</f>
        <v/>
      </c>
      <c r="L56" s="111" t="str">
        <f>IF($A56&lt;=Paramètre!$B$2,SUMIFS(SMA_Suivi_étroit[Nb interv],SMA_Suivi_étroit[Source.Name],'Suivi étroit'!K$10,SMA_Suivi_étroit[CA/Sous-CA],'Suivi étroit'!$A$44,SMA_Suivi_étroit[Période financière],'Suivi étroit'!$A56),"")</f>
        <v/>
      </c>
      <c r="M56" s="111" t="str">
        <f>IF($A56&lt;=Paramètre!$B$2,SUMIFS(SMA_Suivi_étroit[Nb usagers],SMA_Suivi_étroit[Source.Name],'Suivi étroit'!M$10,SMA_Suivi_étroit[CA/Sous-CA],'Suivi étroit'!$A$44,SMA_Suivi_étroit[Période financière],'Suivi étroit'!$A56),"")</f>
        <v/>
      </c>
      <c r="N56" s="111" t="str">
        <f>IF($A56&lt;=Paramètre!$B$2,SUMIFS(SMA_Suivi_étroit[Nb interv],SMA_Suivi_étroit[Source.Name],'Suivi étroit'!M$10,SMA_Suivi_étroit[CA/Sous-CA],'Suivi étroit'!$A$44,SMA_Suivi_étroit[Période financière],'Suivi étroit'!$A56),"")</f>
        <v/>
      </c>
      <c r="O56" s="111" t="str">
        <f>IF($A56&lt;=Paramètre!$B$2,SUMIFS(SMA_Suivi_étroit[Nb usagers],SMA_Suivi_étroit[Source.Name],'Suivi étroit'!O$10,SMA_Suivi_étroit[CA/Sous-CA],'Suivi étroit'!$A$44,SMA_Suivi_étroit[Période financière],'Suivi étroit'!$A56),"")</f>
        <v/>
      </c>
      <c r="P56" s="111" t="str">
        <f>IF($A56&lt;=Paramètre!$B$2,SUMIFS(SMA_Suivi_étroit[Nb interv],SMA_Suivi_étroit[Source.Name],'Suivi étroit'!O$10,SMA_Suivi_étroit[CA/Sous-CA],'Suivi étroit'!$A$44,SMA_Suivi_étroit[Période financière],'Suivi étroit'!$A56),"")</f>
        <v/>
      </c>
      <c r="Q56" s="112" t="str">
        <f>IF($A56&lt;=Paramètre!$B$2,SUM(C56,E56,G56,I56,K56,M56,O56),"")</f>
        <v/>
      </c>
      <c r="R56" s="113" t="str">
        <f>IF($A56&lt;=Paramètre!$B$2,SUM(D56,F56,H56,J56,L56,N56,P56),"")</f>
        <v/>
      </c>
    </row>
    <row r="57" spans="1:18" x14ac:dyDescent="0.25">
      <c r="A57">
        <v>12</v>
      </c>
      <c r="B57" s="110" t="s">
        <v>165</v>
      </c>
      <c r="C57" s="111" t="str">
        <f>IF($A57&lt;=Paramètre!$B$2,SUMIFS(SMA_Suivi_étroit[Nb usagers],SMA_Suivi_étroit[Source.Name],'Suivi étroit'!C$10,SMA_Suivi_étroit[CA/Sous-CA],'Suivi étroit'!$A$44,SMA_Suivi_étroit[Période financière],'Suivi étroit'!$A57),"")</f>
        <v/>
      </c>
      <c r="D57" s="111" t="str">
        <f>IF($A57&lt;=Paramètre!$B$2,SUMIFS(SMA_Suivi_étroit[Nb interv],SMA_Suivi_étroit[Source.Name],'Suivi étroit'!C$10,SMA_Suivi_étroit[CA/Sous-CA],'Suivi étroit'!$A$44,SMA_Suivi_étroit[Période financière],'Suivi étroit'!$A57),"")</f>
        <v/>
      </c>
      <c r="E57" s="111" t="str">
        <f>IF($A57&lt;=Paramètre!$B$2,SUMIFS(SMA_Suivi_étroit[Nb usagers],SMA_Suivi_étroit[Source.Name],'Suivi étroit'!E$10,SMA_Suivi_étroit[CA/Sous-CA],'Suivi étroit'!$A$44,SMA_Suivi_étroit[Période financière],'Suivi étroit'!$A57),"")</f>
        <v/>
      </c>
      <c r="F57" s="111" t="str">
        <f>IF($A57&lt;=Paramètre!$B$2,SUMIFS(SMA_Suivi_étroit[Nb interv],SMA_Suivi_étroit[Source.Name],'Suivi étroit'!E$10,SMA_Suivi_étroit[CA/Sous-CA],'Suivi étroit'!$A$44,SMA_Suivi_étroit[Période financière],'Suivi étroit'!$A57),"")</f>
        <v/>
      </c>
      <c r="G57" s="111" t="str">
        <f>IF($A57&lt;=Paramètre!$B$2,SUMIFS(SMA_Suivi_étroit[Nb usagers],SMA_Suivi_étroit[Source.Name],'Suivi étroit'!G$10,SMA_Suivi_étroit[CA/Sous-CA],'Suivi étroit'!$A$44,SMA_Suivi_étroit[Période financière],'Suivi étroit'!$A57),"")</f>
        <v/>
      </c>
      <c r="H57" s="111" t="str">
        <f>IF($A57&lt;=Paramètre!$B$2,SUMIFS(SMA_Suivi_étroit[Nb interv],SMA_Suivi_étroit[Source.Name],'Suivi étroit'!G$10,SMA_Suivi_étroit[CA/Sous-CA],'Suivi étroit'!$A$44,SMA_Suivi_étroit[Période financière],'Suivi étroit'!$A57),"")</f>
        <v/>
      </c>
      <c r="I57" s="111" t="str">
        <f>IF($A57&lt;=Paramètre!$B$2,SUMIFS(SMA_Suivi_étroit[Nb usagers],SMA_Suivi_étroit[Source.Name],'Suivi étroit'!I$10,SMA_Suivi_étroit[CA/Sous-CA],'Suivi étroit'!$A$44,SMA_Suivi_étroit[Période financière],'Suivi étroit'!$A57),"")</f>
        <v/>
      </c>
      <c r="J57" s="111" t="str">
        <f>IF($A57&lt;=Paramètre!$B$2,SUMIFS(SMA_Suivi_étroit[Nb interv],SMA_Suivi_étroit[Source.Name],'Suivi étroit'!I$10,SMA_Suivi_étroit[CA/Sous-CA],'Suivi étroit'!$A$44,SMA_Suivi_étroit[Période financière],'Suivi étroit'!$A57),"")</f>
        <v/>
      </c>
      <c r="K57" s="111" t="str">
        <f>IF($A57&lt;=Paramètre!$B$2,SUMIFS(SMA_Suivi_étroit[Nb usagers],SMA_Suivi_étroit[Source.Name],'Suivi étroit'!K$10,SMA_Suivi_étroit[CA/Sous-CA],'Suivi étroit'!$A$44,SMA_Suivi_étroit[Période financière],'Suivi étroit'!$A57),"")</f>
        <v/>
      </c>
      <c r="L57" s="111" t="str">
        <f>IF($A57&lt;=Paramètre!$B$2,SUMIFS(SMA_Suivi_étroit[Nb interv],SMA_Suivi_étroit[Source.Name],'Suivi étroit'!K$10,SMA_Suivi_étroit[CA/Sous-CA],'Suivi étroit'!$A$44,SMA_Suivi_étroit[Période financière],'Suivi étroit'!$A57),"")</f>
        <v/>
      </c>
      <c r="M57" s="111" t="str">
        <f>IF($A57&lt;=Paramètre!$B$2,SUMIFS(SMA_Suivi_étroit[Nb usagers],SMA_Suivi_étroit[Source.Name],'Suivi étroit'!M$10,SMA_Suivi_étroit[CA/Sous-CA],'Suivi étroit'!$A$44,SMA_Suivi_étroit[Période financière],'Suivi étroit'!$A57),"")</f>
        <v/>
      </c>
      <c r="N57" s="111" t="str">
        <f>IF($A57&lt;=Paramètre!$B$2,SUMIFS(SMA_Suivi_étroit[Nb interv],SMA_Suivi_étroit[Source.Name],'Suivi étroit'!M$10,SMA_Suivi_étroit[CA/Sous-CA],'Suivi étroit'!$A$44,SMA_Suivi_étroit[Période financière],'Suivi étroit'!$A57),"")</f>
        <v/>
      </c>
      <c r="O57" s="111" t="str">
        <f>IF($A57&lt;=Paramètre!$B$2,SUMIFS(SMA_Suivi_étroit[Nb usagers],SMA_Suivi_étroit[Source.Name],'Suivi étroit'!O$10,SMA_Suivi_étroit[CA/Sous-CA],'Suivi étroit'!$A$44,SMA_Suivi_étroit[Période financière],'Suivi étroit'!$A57),"")</f>
        <v/>
      </c>
      <c r="P57" s="111" t="str">
        <f>IF($A57&lt;=Paramètre!$B$2,SUMIFS(SMA_Suivi_étroit[Nb interv],SMA_Suivi_étroit[Source.Name],'Suivi étroit'!O$10,SMA_Suivi_étroit[CA/Sous-CA],'Suivi étroit'!$A$44,SMA_Suivi_étroit[Période financière],'Suivi étroit'!$A57),"")</f>
        <v/>
      </c>
      <c r="Q57" s="112" t="str">
        <f>IF($A57&lt;=Paramètre!$B$2,SUM(C57,E57,G57,I57,K57,M57,O57),"")</f>
        <v/>
      </c>
      <c r="R57" s="113" t="str">
        <f>IF($A57&lt;=Paramètre!$B$2,SUM(D57,F57,H57,J57,L57,N57,P57),"")</f>
        <v/>
      </c>
    </row>
    <row r="58" spans="1:18" ht="15.75" thickBot="1" x14ac:dyDescent="0.3">
      <c r="A58">
        <v>13</v>
      </c>
      <c r="B58" s="114" t="s">
        <v>166</v>
      </c>
      <c r="C58" s="111" t="str">
        <f>IF($A58&lt;=Paramètre!$B$2,SUMIFS(SMA_Suivi_étroit[Nb usagers],SMA_Suivi_étroit[Source.Name],'Suivi étroit'!C$10,SMA_Suivi_étroit[CA/Sous-CA],'Suivi étroit'!$A$44,SMA_Suivi_étroit[Période financière],'Suivi étroit'!$A58),"")</f>
        <v/>
      </c>
      <c r="D58" s="111" t="str">
        <f>IF($A58&lt;=Paramètre!$B$2,SUMIFS(SMA_Suivi_étroit[Nb interv],SMA_Suivi_étroit[Source.Name],'Suivi étroit'!C$10,SMA_Suivi_étroit[CA/Sous-CA],'Suivi étroit'!$A$44,SMA_Suivi_étroit[Période financière],'Suivi étroit'!$A58),"")</f>
        <v/>
      </c>
      <c r="E58" s="111" t="str">
        <f>IF($A58&lt;=Paramètre!$B$2,SUMIFS(SMA_Suivi_étroit[Nb usagers],SMA_Suivi_étroit[Source.Name],'Suivi étroit'!E$10,SMA_Suivi_étroit[CA/Sous-CA],'Suivi étroit'!$A$44,SMA_Suivi_étroit[Période financière],'Suivi étroit'!$A58),"")</f>
        <v/>
      </c>
      <c r="F58" s="111" t="str">
        <f>IF($A58&lt;=Paramètre!$B$2,SUMIFS(SMA_Suivi_étroit[Nb interv],SMA_Suivi_étroit[Source.Name],'Suivi étroit'!E$10,SMA_Suivi_étroit[CA/Sous-CA],'Suivi étroit'!$A$44,SMA_Suivi_étroit[Période financière],'Suivi étroit'!$A58),"")</f>
        <v/>
      </c>
      <c r="G58" s="111" t="str">
        <f>IF($A58&lt;=Paramètre!$B$2,SUMIFS(SMA_Suivi_étroit[Nb usagers],SMA_Suivi_étroit[Source.Name],'Suivi étroit'!G$10,SMA_Suivi_étroit[CA/Sous-CA],'Suivi étroit'!$A$44,SMA_Suivi_étroit[Période financière],'Suivi étroit'!$A58),"")</f>
        <v/>
      </c>
      <c r="H58" s="111" t="str">
        <f>IF($A58&lt;=Paramètre!$B$2,SUMIFS(SMA_Suivi_étroit[Nb interv],SMA_Suivi_étroit[Source.Name],'Suivi étroit'!G$10,SMA_Suivi_étroit[CA/Sous-CA],'Suivi étroit'!$A$44,SMA_Suivi_étroit[Période financière],'Suivi étroit'!$A58),"")</f>
        <v/>
      </c>
      <c r="I58" s="111" t="str">
        <f>IF($A58&lt;=Paramètre!$B$2,SUMIFS(SMA_Suivi_étroit[Nb usagers],SMA_Suivi_étroit[Source.Name],'Suivi étroit'!I$10,SMA_Suivi_étroit[CA/Sous-CA],'Suivi étroit'!$A$44,SMA_Suivi_étroit[Période financière],'Suivi étroit'!$A58),"")</f>
        <v/>
      </c>
      <c r="J58" s="111" t="str">
        <f>IF($A58&lt;=Paramètre!$B$2,SUMIFS(SMA_Suivi_étroit[Nb interv],SMA_Suivi_étroit[Source.Name],'Suivi étroit'!I$10,SMA_Suivi_étroit[CA/Sous-CA],'Suivi étroit'!$A$44,SMA_Suivi_étroit[Période financière],'Suivi étroit'!$A58),"")</f>
        <v/>
      </c>
      <c r="K58" s="111" t="str">
        <f>IF($A58&lt;=Paramètre!$B$2,SUMIFS(SMA_Suivi_étroit[Nb usagers],SMA_Suivi_étroit[Source.Name],'Suivi étroit'!K$10,SMA_Suivi_étroit[CA/Sous-CA],'Suivi étroit'!$A$44,SMA_Suivi_étroit[Période financière],'Suivi étroit'!$A58),"")</f>
        <v/>
      </c>
      <c r="L58" s="111" t="str">
        <f>IF($A58&lt;=Paramètre!$B$2,SUMIFS(SMA_Suivi_étroit[Nb interv],SMA_Suivi_étroit[Source.Name],'Suivi étroit'!K$10,SMA_Suivi_étroit[CA/Sous-CA],'Suivi étroit'!$A$44,SMA_Suivi_étroit[Période financière],'Suivi étroit'!$A58),"")</f>
        <v/>
      </c>
      <c r="M58" s="111" t="str">
        <f>IF($A58&lt;=Paramètre!$B$2,SUMIFS(SMA_Suivi_étroit[Nb usagers],SMA_Suivi_étroit[Source.Name],'Suivi étroit'!M$10,SMA_Suivi_étroit[CA/Sous-CA],'Suivi étroit'!$A$44,SMA_Suivi_étroit[Période financière],'Suivi étroit'!$A58),"")</f>
        <v/>
      </c>
      <c r="N58" s="111" t="str">
        <f>IF($A58&lt;=Paramètre!$B$2,SUMIFS(SMA_Suivi_étroit[Nb interv],SMA_Suivi_étroit[Source.Name],'Suivi étroit'!M$10,SMA_Suivi_étroit[CA/Sous-CA],'Suivi étroit'!$A$44,SMA_Suivi_étroit[Période financière],'Suivi étroit'!$A58),"")</f>
        <v/>
      </c>
      <c r="O58" s="111" t="str">
        <f>IF($A58&lt;=Paramètre!$B$2,SUMIFS(SMA_Suivi_étroit[Nb usagers],SMA_Suivi_étroit[Source.Name],'Suivi étroit'!O$10,SMA_Suivi_étroit[CA/Sous-CA],'Suivi étroit'!$A$44,SMA_Suivi_étroit[Période financière],'Suivi étroit'!$A58),"")</f>
        <v/>
      </c>
      <c r="P58" s="111" t="str">
        <f>IF($A58&lt;=Paramètre!$B$2,SUMIFS(SMA_Suivi_étroit[Nb interv],SMA_Suivi_étroit[Source.Name],'Suivi étroit'!O$10,SMA_Suivi_étroit[CA/Sous-CA],'Suivi étroit'!$A$44,SMA_Suivi_étroit[Période financière],'Suivi étroit'!$A58),"")</f>
        <v/>
      </c>
      <c r="Q58" s="112" t="str">
        <f>IF($A58&lt;=Paramètre!$B$2,SUM(C58,E58,G58,I58,K58,M58,O58),"")</f>
        <v/>
      </c>
      <c r="R58" s="113" t="str">
        <f>IF($A58&lt;=Paramètre!$B$2,SUM(D58,F58,H58,J58,L58,N58,P58),"")</f>
        <v/>
      </c>
    </row>
    <row r="59" spans="1:18" ht="15.75" thickBot="1" x14ac:dyDescent="0.3">
      <c r="B59" s="115" t="s">
        <v>167</v>
      </c>
      <c r="C59" s="123">
        <f>SUMIFS(SMA_Suivi_étroit[Nb distinct usagers / SCA],SMA_Suivi_étroit[Sous-centre activités code],$A44,SMA_Suivi_étroit[Source.Name],C$27)</f>
        <v>0</v>
      </c>
      <c r="D59" s="123">
        <f>SUM(D46:D58)</f>
        <v>0</v>
      </c>
      <c r="E59" s="123">
        <f>SUMIFS(SMA_Suivi_étroit[Nb distinct usagers / SCA],SMA_Suivi_étroit[Sous-centre activités code],$A44,SMA_Suivi_étroit[Source.Name],E$27)</f>
        <v>0</v>
      </c>
      <c r="F59" s="123">
        <f t="shared" ref="F59:R59" si="2">SUM(F46:F58)</f>
        <v>0</v>
      </c>
      <c r="G59" s="123">
        <f>SUMIFS(SMA_Suivi_étroit[Nb distinct usagers / SCA],SMA_Suivi_étroit[Sous-centre activités code],$A44,SMA_Suivi_étroit[Source.Name],G$27)</f>
        <v>0</v>
      </c>
      <c r="H59" s="123">
        <f t="shared" si="2"/>
        <v>0</v>
      </c>
      <c r="I59" s="123">
        <f>SUMIFS(SMA_Suivi_étroit[Nb distinct usagers / SCA],SMA_Suivi_étroit[Sous-centre activités code],$A44,SMA_Suivi_étroit[Source.Name],I$27)</f>
        <v>0</v>
      </c>
      <c r="J59" s="123">
        <f t="shared" si="2"/>
        <v>0</v>
      </c>
      <c r="K59" s="123">
        <f>SUMIFS(SMA_Suivi_étroit[Nb distinct usagers / SCA],SMA_Suivi_étroit[Sous-centre activités code],$A44,SMA_Suivi_étroit[Source.Name],K$27)</f>
        <v>0</v>
      </c>
      <c r="L59" s="123">
        <f t="shared" si="2"/>
        <v>0</v>
      </c>
      <c r="M59" s="123">
        <f>SUMIFS(SMA_Suivi_étroit[Nb distinct usagers / SCA],SMA_Suivi_étroit[Sous-centre activités code],$A44,SMA_Suivi_étroit[Source.Name],M$27)</f>
        <v>0</v>
      </c>
      <c r="N59" s="123">
        <f t="shared" si="2"/>
        <v>0</v>
      </c>
      <c r="O59" s="123">
        <f>SUMIFS(SMA_Suivi_étroit[Nb distinct usagers / SCA],SMA_Suivi_étroit[Sous-centre activités code],$A44,SMA_Suivi_étroit[Source.Name],O$27)</f>
        <v>0</v>
      </c>
      <c r="P59" s="123">
        <f t="shared" si="2"/>
        <v>0</v>
      </c>
      <c r="Q59" s="123">
        <f>SUM(C59,E59,G59,I59,K59,M59,O59)</f>
        <v>0</v>
      </c>
      <c r="R59" s="123">
        <f t="shared" si="2"/>
        <v>0</v>
      </c>
    </row>
    <row r="60" spans="1:18" ht="15.75" thickBot="1" x14ac:dyDescent="0.3"/>
    <row r="61" spans="1:18" ht="15" customHeight="1" x14ac:dyDescent="0.25">
      <c r="A61">
        <v>5934</v>
      </c>
      <c r="B61" s="163" t="s">
        <v>194</v>
      </c>
      <c r="C61" s="133" t="s">
        <v>23</v>
      </c>
      <c r="D61" s="134"/>
      <c r="E61" s="140" t="s">
        <v>24</v>
      </c>
      <c r="F61" s="141"/>
      <c r="G61" s="133" t="s">
        <v>25</v>
      </c>
      <c r="H61" s="134"/>
      <c r="I61" s="140" t="s">
        <v>26</v>
      </c>
      <c r="J61" s="141"/>
      <c r="K61" s="133" t="s">
        <v>27</v>
      </c>
      <c r="L61" s="134"/>
      <c r="M61" s="140" t="s">
        <v>28</v>
      </c>
      <c r="N61" s="141"/>
      <c r="O61" s="133" t="s">
        <v>29</v>
      </c>
      <c r="P61" s="141"/>
      <c r="Q61" s="133" t="s">
        <v>53</v>
      </c>
      <c r="R61" s="134"/>
    </row>
    <row r="62" spans="1:18" x14ac:dyDescent="0.25">
      <c r="B62" s="164"/>
      <c r="C62" s="10" t="s">
        <v>51</v>
      </c>
      <c r="D62" s="9" t="s">
        <v>52</v>
      </c>
      <c r="E62" s="108" t="s">
        <v>51</v>
      </c>
      <c r="F62" s="109" t="s">
        <v>52</v>
      </c>
      <c r="G62" s="10" t="s">
        <v>51</v>
      </c>
      <c r="H62" s="9" t="s">
        <v>52</v>
      </c>
      <c r="I62" s="108" t="s">
        <v>51</v>
      </c>
      <c r="J62" s="109" t="s">
        <v>52</v>
      </c>
      <c r="K62" s="10" t="s">
        <v>51</v>
      </c>
      <c r="L62" s="9" t="s">
        <v>52</v>
      </c>
      <c r="M62" s="108" t="s">
        <v>51</v>
      </c>
      <c r="N62" s="109" t="s">
        <v>52</v>
      </c>
      <c r="O62" s="10" t="s">
        <v>51</v>
      </c>
      <c r="P62" s="109" t="s">
        <v>52</v>
      </c>
      <c r="Q62" s="10" t="s">
        <v>51</v>
      </c>
      <c r="R62" s="9" t="s">
        <v>52</v>
      </c>
    </row>
    <row r="63" spans="1:18" x14ac:dyDescent="0.25">
      <c r="A63">
        <v>1</v>
      </c>
      <c r="B63" s="110" t="s">
        <v>154</v>
      </c>
      <c r="C63" s="111">
        <f>IF($A63&lt;=Paramètre!$B$2,SUMIFS(SMA_Suivi_étroit[Nb usagers],SMA_Suivi_étroit[Source.Name],'Suivi étroit'!C$10,SMA_Suivi_étroit[CA/Sous-CA],'Suivi étroit'!$A$61,SMA_Suivi_étroit[Période financière],'Suivi étroit'!$A63),"")</f>
        <v>0</v>
      </c>
      <c r="D63" s="111">
        <f>IF($A63&lt;=Paramètre!$B$2,SUMIFS(SMA_Suivi_étroit[Nb distinct usagers / SCA],SMA_Suivi_étroit[Source.Name],'Suivi étroit'!C$10,SMA_Suivi_étroit[CA/Sous-CA],'Suivi étroit'!$A$61,SMA_Suivi_étroit[Période financière],'Suivi étroit'!$A63),"")</f>
        <v>0</v>
      </c>
      <c r="E63" s="111">
        <f>IF($A63&lt;=Paramètre!$B$2,SUMIFS(SMA_Suivi_étroit[Nb usagers],SMA_Suivi_étroit[Source.Name],'Suivi étroit'!E$10,SMA_Suivi_étroit[CA/Sous-CA],'Suivi étroit'!$A$61,SMA_Suivi_étroit[Période financière],'Suivi étroit'!$A63),"")</f>
        <v>0</v>
      </c>
      <c r="F63" s="111">
        <f>IF($A63&lt;=Paramètre!$B$2,SUMIFS(SMA_Suivi_étroit[Nb distinct usagers / SCA],SMA_Suivi_étroit[Source.Name],'Suivi étroit'!E$10,SMA_Suivi_étroit[CA/Sous-CA],'Suivi étroit'!$A$61,SMA_Suivi_étroit[Période financière],'Suivi étroit'!$A63),"")</f>
        <v>0</v>
      </c>
      <c r="G63" s="111">
        <f>IF($A63&lt;=Paramètre!$B$2,SUMIFS(SMA_Suivi_étroit[Nb usagers],SMA_Suivi_étroit[Source.Name],'Suivi étroit'!G$10,SMA_Suivi_étroit[CA/Sous-CA],'Suivi étroit'!$A$61,SMA_Suivi_étroit[Période financière],'Suivi étroit'!$A63),"")</f>
        <v>0</v>
      </c>
      <c r="H63" s="111">
        <f>IF($A63&lt;=Paramètre!$B$2,SUMIFS(SMA_Suivi_étroit[Nb distinct usagers / SCA],SMA_Suivi_étroit[Source.Name],'Suivi étroit'!G$10,SMA_Suivi_étroit[CA/Sous-CA],'Suivi étroit'!$A$61,SMA_Suivi_étroit[Période financière],'Suivi étroit'!$A63),"")</f>
        <v>0</v>
      </c>
      <c r="I63" s="111">
        <f>IF($A63&lt;=Paramètre!$B$2,SUMIFS(SMA_Suivi_étroit[Nb usagers],SMA_Suivi_étroit[Source.Name],'Suivi étroit'!I$10,SMA_Suivi_étroit[CA/Sous-CA],'Suivi étroit'!$A$61,SMA_Suivi_étroit[Période financière],'Suivi étroit'!$A63),"")</f>
        <v>0</v>
      </c>
      <c r="J63" s="111">
        <f>IF($A63&lt;=Paramètre!$B$2,SUMIFS(SMA_Suivi_étroit[Nb distinct usagers / SCA],SMA_Suivi_étroit[Source.Name],'Suivi étroit'!I$10,SMA_Suivi_étroit[CA/Sous-CA],'Suivi étroit'!$A$61,SMA_Suivi_étroit[Période financière],'Suivi étroit'!$A63),"")</f>
        <v>0</v>
      </c>
      <c r="K63" s="111">
        <f>IF($A63&lt;=Paramètre!$B$2,SUMIFS(SMA_Suivi_étroit[Nb usagers],SMA_Suivi_étroit[Source.Name],'Suivi étroit'!K$10,SMA_Suivi_étroit[CA/Sous-CA],'Suivi étroit'!$A$61,SMA_Suivi_étroit[Période financière],'Suivi étroit'!$A63),"")</f>
        <v>0</v>
      </c>
      <c r="L63" s="111">
        <f>IF($A63&lt;=Paramètre!$B$2,SUMIFS(SMA_Suivi_étroit[Nb distinct usagers / SCA],SMA_Suivi_étroit[Source.Name],'Suivi étroit'!K$10,SMA_Suivi_étroit[CA/Sous-CA],'Suivi étroit'!$A$61,SMA_Suivi_étroit[Période financière],'Suivi étroit'!$A63),"")</f>
        <v>0</v>
      </c>
      <c r="M63" s="111">
        <f>IF($A63&lt;=Paramètre!$B$2,SUMIFS(SMA_Suivi_étroit[Nb usagers],SMA_Suivi_étroit[Source.Name],'Suivi étroit'!M$10,SMA_Suivi_étroit[CA/Sous-CA],'Suivi étroit'!$A$61,SMA_Suivi_étroit[Période financière],'Suivi étroit'!$A63),"")</f>
        <v>0</v>
      </c>
      <c r="N63" s="111">
        <f>IF($A63&lt;=Paramètre!$B$2,SUMIFS(SMA_Suivi_étroit[Nb distinct usagers / SCA],SMA_Suivi_étroit[Source.Name],'Suivi étroit'!M$10,SMA_Suivi_étroit[CA/Sous-CA],'Suivi étroit'!$A$61,SMA_Suivi_étroit[Période financière],'Suivi étroit'!$A63),"")</f>
        <v>0</v>
      </c>
      <c r="O63" s="111">
        <f>IF($A63&lt;=Paramètre!$B$2,SUMIFS(SMA_Suivi_étroit[Nb usagers],SMA_Suivi_étroit[Source.Name],'Suivi étroit'!O$10,SMA_Suivi_étroit[CA/Sous-CA],'Suivi étroit'!$A$61,SMA_Suivi_étroit[Période financière],'Suivi étroit'!$A63),"")</f>
        <v>0</v>
      </c>
      <c r="P63" s="111">
        <f>IF($A63&lt;=Paramètre!$B$2,SUMIFS(SMA_Suivi_étroit[Nb distinct usagers / SCA],SMA_Suivi_étroit[Source.Name],'Suivi étroit'!O$10,SMA_Suivi_étroit[CA/Sous-CA],'Suivi étroit'!$A$61,SMA_Suivi_étroit[Période financière],'Suivi étroit'!$A63),"")</f>
        <v>0</v>
      </c>
      <c r="Q63" s="112">
        <f>IF($A63&lt;=Paramètre!$B$2,SUM(C63,E63,G63,I63,K63,M63,O63),"")</f>
        <v>0</v>
      </c>
      <c r="R63" s="113">
        <f>IF($A63&lt;=Paramètre!$B$2,SUM(D63,F63,H63,J63,L63,N63,P63),"")</f>
        <v>0</v>
      </c>
    </row>
    <row r="64" spans="1:18" x14ac:dyDescent="0.25">
      <c r="A64">
        <v>2</v>
      </c>
      <c r="B64" s="110" t="s">
        <v>155</v>
      </c>
      <c r="C64" s="111" t="str">
        <f>IF($A64&lt;=Paramètre!$B$2,SUMIFS(SMA_Suivi_étroit[Nb usagers],SMA_Suivi_étroit[Source.Name],'Suivi étroit'!C$10,SMA_Suivi_étroit[CA/Sous-CA],'Suivi étroit'!$A$61,SMA_Suivi_étroit[Période financière],'Suivi étroit'!$A64),"")</f>
        <v/>
      </c>
      <c r="D64" s="111" t="str">
        <f>IF($A64&lt;=Paramètre!$B$2,SUMIFS(SMA_Suivi_étroit[Nb distinct usagers / SCA],SMA_Suivi_étroit[Source.Name],'Suivi étroit'!C$10,SMA_Suivi_étroit[CA/Sous-CA],'Suivi étroit'!$A$61,SMA_Suivi_étroit[Période financière],'Suivi étroit'!$A64),"")</f>
        <v/>
      </c>
      <c r="E64" s="111" t="str">
        <f>IF($A64&lt;=Paramètre!$B$2,SUMIFS(SMA_Suivi_étroit[Nb usagers],SMA_Suivi_étroit[Source.Name],'Suivi étroit'!E$10,SMA_Suivi_étroit[CA/Sous-CA],'Suivi étroit'!$A$61,SMA_Suivi_étroit[Période financière],'Suivi étroit'!$A64),"")</f>
        <v/>
      </c>
      <c r="F64" s="111" t="str">
        <f>IF($A64&lt;=Paramètre!$B$2,SUMIFS(SMA_Suivi_étroit[Nb distinct usagers / SCA],SMA_Suivi_étroit[Source.Name],'Suivi étroit'!E$10,SMA_Suivi_étroit[CA/Sous-CA],'Suivi étroit'!$A$61,SMA_Suivi_étroit[Période financière],'Suivi étroit'!$A64),"")</f>
        <v/>
      </c>
      <c r="G64" s="111" t="str">
        <f>IF($A64&lt;=Paramètre!$B$2,SUMIFS(SMA_Suivi_étroit[Nb usagers],SMA_Suivi_étroit[Source.Name],'Suivi étroit'!G$10,SMA_Suivi_étroit[CA/Sous-CA],'Suivi étroit'!$A$61,SMA_Suivi_étroit[Période financière],'Suivi étroit'!$A64),"")</f>
        <v/>
      </c>
      <c r="H64" s="111" t="str">
        <f>IF($A64&lt;=Paramètre!$B$2,SUMIFS(SMA_Suivi_étroit[Nb distinct usagers / SCA],SMA_Suivi_étroit[Source.Name],'Suivi étroit'!G$10,SMA_Suivi_étroit[CA/Sous-CA],'Suivi étroit'!$A$61,SMA_Suivi_étroit[Période financière],'Suivi étroit'!$A64),"")</f>
        <v/>
      </c>
      <c r="I64" s="111" t="str">
        <f>IF($A64&lt;=Paramètre!$B$2,SUMIFS(SMA_Suivi_étroit[Nb usagers],SMA_Suivi_étroit[Source.Name],'Suivi étroit'!I$10,SMA_Suivi_étroit[CA/Sous-CA],'Suivi étroit'!$A$61,SMA_Suivi_étroit[Période financière],'Suivi étroit'!$A64),"")</f>
        <v/>
      </c>
      <c r="J64" s="111" t="str">
        <f>IF($A64&lt;=Paramètre!$B$2,SUMIFS(SMA_Suivi_étroit[Nb distinct usagers / SCA],SMA_Suivi_étroit[Source.Name],'Suivi étroit'!I$10,SMA_Suivi_étroit[CA/Sous-CA],'Suivi étroit'!$A$61,SMA_Suivi_étroit[Période financière],'Suivi étroit'!$A64),"")</f>
        <v/>
      </c>
      <c r="K64" s="111" t="str">
        <f>IF($A64&lt;=Paramètre!$B$2,SUMIFS(SMA_Suivi_étroit[Nb usagers],SMA_Suivi_étroit[Source.Name],'Suivi étroit'!K$10,SMA_Suivi_étroit[CA/Sous-CA],'Suivi étroit'!$A$61,SMA_Suivi_étroit[Période financière],'Suivi étroit'!$A64),"")</f>
        <v/>
      </c>
      <c r="L64" s="111" t="str">
        <f>IF($A64&lt;=Paramètre!$B$2,SUMIFS(SMA_Suivi_étroit[Nb distinct usagers / SCA],SMA_Suivi_étroit[Source.Name],'Suivi étroit'!K$10,SMA_Suivi_étroit[CA/Sous-CA],'Suivi étroit'!$A$61,SMA_Suivi_étroit[Période financière],'Suivi étroit'!$A64),"")</f>
        <v/>
      </c>
      <c r="M64" s="111" t="str">
        <f>IF($A64&lt;=Paramètre!$B$2,SUMIFS(SMA_Suivi_étroit[Nb usagers],SMA_Suivi_étroit[Source.Name],'Suivi étroit'!M$10,SMA_Suivi_étroit[CA/Sous-CA],'Suivi étroit'!$A$61,SMA_Suivi_étroit[Période financière],'Suivi étroit'!$A64),"")</f>
        <v/>
      </c>
      <c r="N64" s="111" t="str">
        <f>IF($A64&lt;=Paramètre!$B$2,SUMIFS(SMA_Suivi_étroit[Nb distinct usagers / SCA],SMA_Suivi_étroit[Source.Name],'Suivi étroit'!M$10,SMA_Suivi_étroit[CA/Sous-CA],'Suivi étroit'!$A$61,SMA_Suivi_étroit[Période financière],'Suivi étroit'!$A64),"")</f>
        <v/>
      </c>
      <c r="O64" s="111" t="str">
        <f>IF($A64&lt;=Paramètre!$B$2,SUMIFS(SMA_Suivi_étroit[Nb usagers],SMA_Suivi_étroit[Source.Name],'Suivi étroit'!O$10,SMA_Suivi_étroit[CA/Sous-CA],'Suivi étroit'!$A$61,SMA_Suivi_étroit[Période financière],'Suivi étroit'!$A64),"")</f>
        <v/>
      </c>
      <c r="P64" s="111" t="str">
        <f>IF($A64&lt;=Paramètre!$B$2,SUMIFS(SMA_Suivi_étroit[Nb distinct usagers / SCA],SMA_Suivi_étroit[Source.Name],'Suivi étroit'!O$10,SMA_Suivi_étroit[CA/Sous-CA],'Suivi étroit'!$A$61,SMA_Suivi_étroit[Période financière],'Suivi étroit'!$A64),"")</f>
        <v/>
      </c>
      <c r="Q64" s="112" t="str">
        <f>IF($A64&lt;=Paramètre!$B$2,SUM(C64,E64,G64,I64,K64,M64,O64),"")</f>
        <v/>
      </c>
      <c r="R64" s="113" t="str">
        <f>IF($A64&lt;=Paramètre!$B$2,SUM(D64,F64,H64,J64,L64,N64,P64),"")</f>
        <v/>
      </c>
    </row>
    <row r="65" spans="1:18" x14ac:dyDescent="0.25">
      <c r="A65">
        <v>3</v>
      </c>
      <c r="B65" s="110" t="s">
        <v>156</v>
      </c>
      <c r="C65" s="111" t="str">
        <f>IF($A65&lt;=Paramètre!$B$2,SUMIFS(SMA_Suivi_étroit[Nb usagers],SMA_Suivi_étroit[Source.Name],'Suivi étroit'!C$10,SMA_Suivi_étroit[CA/Sous-CA],'Suivi étroit'!$A$61,SMA_Suivi_étroit[Période financière],'Suivi étroit'!$A65),"")</f>
        <v/>
      </c>
      <c r="D65" s="111" t="str">
        <f>IF($A65&lt;=Paramètre!$B$2,SUMIFS(SMA_Suivi_étroit[Nb distinct usagers / SCA],SMA_Suivi_étroit[Source.Name],'Suivi étroit'!C$10,SMA_Suivi_étroit[CA/Sous-CA],'Suivi étroit'!$A$61,SMA_Suivi_étroit[Période financière],'Suivi étroit'!$A65),"")</f>
        <v/>
      </c>
      <c r="E65" s="111" t="str">
        <f>IF($A65&lt;=Paramètre!$B$2,SUMIFS(SMA_Suivi_étroit[Nb usagers],SMA_Suivi_étroit[Source.Name],'Suivi étroit'!E$10,SMA_Suivi_étroit[CA/Sous-CA],'Suivi étroit'!$A$61,SMA_Suivi_étroit[Période financière],'Suivi étroit'!$A65),"")</f>
        <v/>
      </c>
      <c r="F65" s="111" t="str">
        <f>IF($A65&lt;=Paramètre!$B$2,SUMIFS(SMA_Suivi_étroit[Nb distinct usagers / SCA],SMA_Suivi_étroit[Source.Name],'Suivi étroit'!E$10,SMA_Suivi_étroit[CA/Sous-CA],'Suivi étroit'!$A$61,SMA_Suivi_étroit[Période financière],'Suivi étroit'!$A65),"")</f>
        <v/>
      </c>
      <c r="G65" s="111" t="str">
        <f>IF($A65&lt;=Paramètre!$B$2,SUMIFS(SMA_Suivi_étroit[Nb usagers],SMA_Suivi_étroit[Source.Name],'Suivi étroit'!G$10,SMA_Suivi_étroit[CA/Sous-CA],'Suivi étroit'!$A$61,SMA_Suivi_étroit[Période financière],'Suivi étroit'!$A65),"")</f>
        <v/>
      </c>
      <c r="H65" s="111" t="str">
        <f>IF($A65&lt;=Paramètre!$B$2,SUMIFS(SMA_Suivi_étroit[Nb distinct usagers / SCA],SMA_Suivi_étroit[Source.Name],'Suivi étroit'!G$10,SMA_Suivi_étroit[CA/Sous-CA],'Suivi étroit'!$A$61,SMA_Suivi_étroit[Période financière],'Suivi étroit'!$A65),"")</f>
        <v/>
      </c>
      <c r="I65" s="111" t="str">
        <f>IF($A65&lt;=Paramètre!$B$2,SUMIFS(SMA_Suivi_étroit[Nb usagers],SMA_Suivi_étroit[Source.Name],'Suivi étroit'!I$10,SMA_Suivi_étroit[CA/Sous-CA],'Suivi étroit'!$A$61,SMA_Suivi_étroit[Période financière],'Suivi étroit'!$A65),"")</f>
        <v/>
      </c>
      <c r="J65" s="111" t="str">
        <f>IF($A65&lt;=Paramètre!$B$2,SUMIFS(SMA_Suivi_étroit[Nb distinct usagers / SCA],SMA_Suivi_étroit[Source.Name],'Suivi étroit'!I$10,SMA_Suivi_étroit[CA/Sous-CA],'Suivi étroit'!$A$61,SMA_Suivi_étroit[Période financière],'Suivi étroit'!$A65),"")</f>
        <v/>
      </c>
      <c r="K65" s="111" t="str">
        <f>IF($A65&lt;=Paramètre!$B$2,SUMIFS(SMA_Suivi_étroit[Nb usagers],SMA_Suivi_étroit[Source.Name],'Suivi étroit'!K$10,SMA_Suivi_étroit[CA/Sous-CA],'Suivi étroit'!$A$61,SMA_Suivi_étroit[Période financière],'Suivi étroit'!$A65),"")</f>
        <v/>
      </c>
      <c r="L65" s="111" t="str">
        <f>IF($A65&lt;=Paramètre!$B$2,SUMIFS(SMA_Suivi_étroit[Nb distinct usagers / SCA],SMA_Suivi_étroit[Source.Name],'Suivi étroit'!K$10,SMA_Suivi_étroit[CA/Sous-CA],'Suivi étroit'!$A$61,SMA_Suivi_étroit[Période financière],'Suivi étroit'!$A65),"")</f>
        <v/>
      </c>
      <c r="M65" s="111" t="str">
        <f>IF($A65&lt;=Paramètre!$B$2,SUMIFS(SMA_Suivi_étroit[Nb usagers],SMA_Suivi_étroit[Source.Name],'Suivi étroit'!M$10,SMA_Suivi_étroit[CA/Sous-CA],'Suivi étroit'!$A$61,SMA_Suivi_étroit[Période financière],'Suivi étroit'!$A65),"")</f>
        <v/>
      </c>
      <c r="N65" s="111" t="str">
        <f>IF($A65&lt;=Paramètre!$B$2,SUMIFS(SMA_Suivi_étroit[Nb distinct usagers / SCA],SMA_Suivi_étroit[Source.Name],'Suivi étroit'!M$10,SMA_Suivi_étroit[CA/Sous-CA],'Suivi étroit'!$A$61,SMA_Suivi_étroit[Période financière],'Suivi étroit'!$A65),"")</f>
        <v/>
      </c>
      <c r="O65" s="111" t="str">
        <f>IF($A65&lt;=Paramètre!$B$2,SUMIFS(SMA_Suivi_étroit[Nb usagers],SMA_Suivi_étroit[Source.Name],'Suivi étroit'!O$10,SMA_Suivi_étroit[CA/Sous-CA],'Suivi étroit'!$A$61,SMA_Suivi_étroit[Période financière],'Suivi étroit'!$A65),"")</f>
        <v/>
      </c>
      <c r="P65" s="111" t="str">
        <f>IF($A65&lt;=Paramètre!$B$2,SUMIFS(SMA_Suivi_étroit[Nb distinct usagers / SCA],SMA_Suivi_étroit[Source.Name],'Suivi étroit'!O$10,SMA_Suivi_étroit[CA/Sous-CA],'Suivi étroit'!$A$61,SMA_Suivi_étroit[Période financière],'Suivi étroit'!$A65),"")</f>
        <v/>
      </c>
      <c r="Q65" s="112" t="str">
        <f>IF($A65&lt;=Paramètre!$B$2,SUM(C65,E65,G65,I65,K65,M65,O65),"")</f>
        <v/>
      </c>
      <c r="R65" s="113" t="str">
        <f>IF($A65&lt;=Paramètre!$B$2,SUM(D65,F65,H65,J65,L65,N65,P65),"")</f>
        <v/>
      </c>
    </row>
    <row r="66" spans="1:18" x14ac:dyDescent="0.25">
      <c r="A66">
        <v>4</v>
      </c>
      <c r="B66" s="110" t="s">
        <v>157</v>
      </c>
      <c r="C66" s="111" t="str">
        <f>IF($A66&lt;=Paramètre!$B$2,SUMIFS(SMA_Suivi_étroit[Nb usagers],SMA_Suivi_étroit[Source.Name],'Suivi étroit'!C$10,SMA_Suivi_étroit[CA/Sous-CA],'Suivi étroit'!$A$61,SMA_Suivi_étroit[Période financière],'Suivi étroit'!$A66),"")</f>
        <v/>
      </c>
      <c r="D66" s="111" t="str">
        <f>IF($A66&lt;=Paramètre!$B$2,SUMIFS(SMA_Suivi_étroit[Nb distinct usagers / SCA],SMA_Suivi_étroit[Source.Name],'Suivi étroit'!C$10,SMA_Suivi_étroit[CA/Sous-CA],'Suivi étroit'!$A$61,SMA_Suivi_étroit[Période financière],'Suivi étroit'!$A66),"")</f>
        <v/>
      </c>
      <c r="E66" s="111" t="str">
        <f>IF($A66&lt;=Paramètre!$B$2,SUMIFS(SMA_Suivi_étroit[Nb usagers],SMA_Suivi_étroit[Source.Name],'Suivi étroit'!E$10,SMA_Suivi_étroit[CA/Sous-CA],'Suivi étroit'!$A$61,SMA_Suivi_étroit[Période financière],'Suivi étroit'!$A66),"")</f>
        <v/>
      </c>
      <c r="F66" s="111" t="str">
        <f>IF($A66&lt;=Paramètre!$B$2,SUMIFS(SMA_Suivi_étroit[Nb distinct usagers / SCA],SMA_Suivi_étroit[Source.Name],'Suivi étroit'!E$10,SMA_Suivi_étroit[CA/Sous-CA],'Suivi étroit'!$A$61,SMA_Suivi_étroit[Période financière],'Suivi étroit'!$A66),"")</f>
        <v/>
      </c>
      <c r="G66" s="111" t="str">
        <f>IF($A66&lt;=Paramètre!$B$2,SUMIFS(SMA_Suivi_étroit[Nb usagers],SMA_Suivi_étroit[Source.Name],'Suivi étroit'!G$10,SMA_Suivi_étroit[CA/Sous-CA],'Suivi étroit'!$A$61,SMA_Suivi_étroit[Période financière],'Suivi étroit'!$A66),"")</f>
        <v/>
      </c>
      <c r="H66" s="111" t="str">
        <f>IF($A66&lt;=Paramètre!$B$2,SUMIFS(SMA_Suivi_étroit[Nb distinct usagers / SCA],SMA_Suivi_étroit[Source.Name],'Suivi étroit'!G$10,SMA_Suivi_étroit[CA/Sous-CA],'Suivi étroit'!$A$61,SMA_Suivi_étroit[Période financière],'Suivi étroit'!$A66),"")</f>
        <v/>
      </c>
      <c r="I66" s="111" t="str">
        <f>IF($A66&lt;=Paramètre!$B$2,SUMIFS(SMA_Suivi_étroit[Nb usagers],SMA_Suivi_étroit[Source.Name],'Suivi étroit'!I$10,SMA_Suivi_étroit[CA/Sous-CA],'Suivi étroit'!$A$61,SMA_Suivi_étroit[Période financière],'Suivi étroit'!$A66),"")</f>
        <v/>
      </c>
      <c r="J66" s="111" t="str">
        <f>IF($A66&lt;=Paramètre!$B$2,SUMIFS(SMA_Suivi_étroit[Nb distinct usagers / SCA],SMA_Suivi_étroit[Source.Name],'Suivi étroit'!I$10,SMA_Suivi_étroit[CA/Sous-CA],'Suivi étroit'!$A$61,SMA_Suivi_étroit[Période financière],'Suivi étroit'!$A66),"")</f>
        <v/>
      </c>
      <c r="K66" s="111" t="str">
        <f>IF($A66&lt;=Paramètre!$B$2,SUMIFS(SMA_Suivi_étroit[Nb usagers],SMA_Suivi_étroit[Source.Name],'Suivi étroit'!K$10,SMA_Suivi_étroit[CA/Sous-CA],'Suivi étroit'!$A$61,SMA_Suivi_étroit[Période financière],'Suivi étroit'!$A66),"")</f>
        <v/>
      </c>
      <c r="L66" s="111" t="str">
        <f>IF($A66&lt;=Paramètre!$B$2,SUMIFS(SMA_Suivi_étroit[Nb distinct usagers / SCA],SMA_Suivi_étroit[Source.Name],'Suivi étroit'!K$10,SMA_Suivi_étroit[CA/Sous-CA],'Suivi étroit'!$A$61,SMA_Suivi_étroit[Période financière],'Suivi étroit'!$A66),"")</f>
        <v/>
      </c>
      <c r="M66" s="111" t="str">
        <f>IF($A66&lt;=Paramètre!$B$2,SUMIFS(SMA_Suivi_étroit[Nb usagers],SMA_Suivi_étroit[Source.Name],'Suivi étroit'!M$10,SMA_Suivi_étroit[CA/Sous-CA],'Suivi étroit'!$A$61,SMA_Suivi_étroit[Période financière],'Suivi étroit'!$A66),"")</f>
        <v/>
      </c>
      <c r="N66" s="111" t="str">
        <f>IF($A66&lt;=Paramètre!$B$2,SUMIFS(SMA_Suivi_étroit[Nb distinct usagers / SCA],SMA_Suivi_étroit[Source.Name],'Suivi étroit'!M$10,SMA_Suivi_étroit[CA/Sous-CA],'Suivi étroit'!$A$61,SMA_Suivi_étroit[Période financière],'Suivi étroit'!$A66),"")</f>
        <v/>
      </c>
      <c r="O66" s="111" t="str">
        <f>IF($A66&lt;=Paramètre!$B$2,SUMIFS(SMA_Suivi_étroit[Nb usagers],SMA_Suivi_étroit[Source.Name],'Suivi étroit'!O$10,SMA_Suivi_étroit[CA/Sous-CA],'Suivi étroit'!$A$61,SMA_Suivi_étroit[Période financière],'Suivi étroit'!$A66),"")</f>
        <v/>
      </c>
      <c r="P66" s="111" t="str">
        <f>IF($A66&lt;=Paramètre!$B$2,SUMIFS(SMA_Suivi_étroit[Nb distinct usagers / SCA],SMA_Suivi_étroit[Source.Name],'Suivi étroit'!O$10,SMA_Suivi_étroit[CA/Sous-CA],'Suivi étroit'!$A$61,SMA_Suivi_étroit[Période financière],'Suivi étroit'!$A66),"")</f>
        <v/>
      </c>
      <c r="Q66" s="112" t="str">
        <f>IF($A66&lt;=Paramètre!$B$2,SUM(C66,E66,G66,I66,K66,M66,O66),"")</f>
        <v/>
      </c>
      <c r="R66" s="113" t="str">
        <f>IF($A66&lt;=Paramètre!$B$2,SUM(D66,F66,H66,J66,L66,N66,P66),"")</f>
        <v/>
      </c>
    </row>
    <row r="67" spans="1:18" x14ac:dyDescent="0.25">
      <c r="A67">
        <v>5</v>
      </c>
      <c r="B67" s="110" t="s">
        <v>158</v>
      </c>
      <c r="C67" s="111" t="str">
        <f>IF($A67&lt;=Paramètre!$B$2,SUMIFS(SMA_Suivi_étroit[Nb usagers],SMA_Suivi_étroit[Source.Name],'Suivi étroit'!C$10,SMA_Suivi_étroit[CA/Sous-CA],'Suivi étroit'!$A$61,SMA_Suivi_étroit[Période financière],'Suivi étroit'!$A67),"")</f>
        <v/>
      </c>
      <c r="D67" s="111" t="str">
        <f>IF($A67&lt;=Paramètre!$B$2,SUMIFS(SMA_Suivi_étroit[Nb distinct usagers / SCA],SMA_Suivi_étroit[Source.Name],'Suivi étroit'!C$10,SMA_Suivi_étroit[CA/Sous-CA],'Suivi étroit'!$A$61,SMA_Suivi_étroit[Période financière],'Suivi étroit'!$A67),"")</f>
        <v/>
      </c>
      <c r="E67" s="111" t="str">
        <f>IF($A67&lt;=Paramètre!$B$2,SUMIFS(SMA_Suivi_étroit[Nb usagers],SMA_Suivi_étroit[Source.Name],'Suivi étroit'!E$10,SMA_Suivi_étroit[CA/Sous-CA],'Suivi étroit'!$A$61,SMA_Suivi_étroit[Période financière],'Suivi étroit'!$A67),"")</f>
        <v/>
      </c>
      <c r="F67" s="111" t="str">
        <f>IF($A67&lt;=Paramètre!$B$2,SUMIFS(SMA_Suivi_étroit[Nb distinct usagers / SCA],SMA_Suivi_étroit[Source.Name],'Suivi étroit'!E$10,SMA_Suivi_étroit[CA/Sous-CA],'Suivi étroit'!$A$61,SMA_Suivi_étroit[Période financière],'Suivi étroit'!$A67),"")</f>
        <v/>
      </c>
      <c r="G67" s="111" t="str">
        <f>IF($A67&lt;=Paramètre!$B$2,SUMIFS(SMA_Suivi_étroit[Nb usagers],SMA_Suivi_étroit[Source.Name],'Suivi étroit'!G$10,SMA_Suivi_étroit[CA/Sous-CA],'Suivi étroit'!$A$61,SMA_Suivi_étroit[Période financière],'Suivi étroit'!$A67),"")</f>
        <v/>
      </c>
      <c r="H67" s="111" t="str">
        <f>IF($A67&lt;=Paramètre!$B$2,SUMIFS(SMA_Suivi_étroit[Nb distinct usagers / SCA],SMA_Suivi_étroit[Source.Name],'Suivi étroit'!G$10,SMA_Suivi_étroit[CA/Sous-CA],'Suivi étroit'!$A$61,SMA_Suivi_étroit[Période financière],'Suivi étroit'!$A67),"")</f>
        <v/>
      </c>
      <c r="I67" s="111" t="str">
        <f>IF($A67&lt;=Paramètre!$B$2,SUMIFS(SMA_Suivi_étroit[Nb usagers],SMA_Suivi_étroit[Source.Name],'Suivi étroit'!I$10,SMA_Suivi_étroit[CA/Sous-CA],'Suivi étroit'!$A$61,SMA_Suivi_étroit[Période financière],'Suivi étroit'!$A67),"")</f>
        <v/>
      </c>
      <c r="J67" s="111" t="str">
        <f>IF($A67&lt;=Paramètre!$B$2,SUMIFS(SMA_Suivi_étroit[Nb distinct usagers / SCA],SMA_Suivi_étroit[Source.Name],'Suivi étroit'!I$10,SMA_Suivi_étroit[CA/Sous-CA],'Suivi étroit'!$A$61,SMA_Suivi_étroit[Période financière],'Suivi étroit'!$A67),"")</f>
        <v/>
      </c>
      <c r="K67" s="111" t="str">
        <f>IF($A67&lt;=Paramètre!$B$2,SUMIFS(SMA_Suivi_étroit[Nb usagers],SMA_Suivi_étroit[Source.Name],'Suivi étroit'!K$10,SMA_Suivi_étroit[CA/Sous-CA],'Suivi étroit'!$A$61,SMA_Suivi_étroit[Période financière],'Suivi étroit'!$A67),"")</f>
        <v/>
      </c>
      <c r="L67" s="111" t="str">
        <f>IF($A67&lt;=Paramètre!$B$2,SUMIFS(SMA_Suivi_étroit[Nb distinct usagers / SCA],SMA_Suivi_étroit[Source.Name],'Suivi étroit'!K$10,SMA_Suivi_étroit[CA/Sous-CA],'Suivi étroit'!$A$61,SMA_Suivi_étroit[Période financière],'Suivi étroit'!$A67),"")</f>
        <v/>
      </c>
      <c r="M67" s="111" t="str">
        <f>IF($A67&lt;=Paramètre!$B$2,SUMIFS(SMA_Suivi_étroit[Nb usagers],SMA_Suivi_étroit[Source.Name],'Suivi étroit'!M$10,SMA_Suivi_étroit[CA/Sous-CA],'Suivi étroit'!$A$61,SMA_Suivi_étroit[Période financière],'Suivi étroit'!$A67),"")</f>
        <v/>
      </c>
      <c r="N67" s="111" t="str">
        <f>IF($A67&lt;=Paramètre!$B$2,SUMIFS(SMA_Suivi_étroit[Nb distinct usagers / SCA],SMA_Suivi_étroit[Source.Name],'Suivi étroit'!M$10,SMA_Suivi_étroit[CA/Sous-CA],'Suivi étroit'!$A$61,SMA_Suivi_étroit[Période financière],'Suivi étroit'!$A67),"")</f>
        <v/>
      </c>
      <c r="O67" s="111" t="str">
        <f>IF($A67&lt;=Paramètre!$B$2,SUMIFS(SMA_Suivi_étroit[Nb usagers],SMA_Suivi_étroit[Source.Name],'Suivi étroit'!O$10,SMA_Suivi_étroit[CA/Sous-CA],'Suivi étroit'!$A$61,SMA_Suivi_étroit[Période financière],'Suivi étroit'!$A67),"")</f>
        <v/>
      </c>
      <c r="P67" s="111" t="str">
        <f>IF($A67&lt;=Paramètre!$B$2,SUMIFS(SMA_Suivi_étroit[Nb distinct usagers / SCA],SMA_Suivi_étroit[Source.Name],'Suivi étroit'!O$10,SMA_Suivi_étroit[CA/Sous-CA],'Suivi étroit'!$A$61,SMA_Suivi_étroit[Période financière],'Suivi étroit'!$A67),"")</f>
        <v/>
      </c>
      <c r="Q67" s="112" t="str">
        <f>IF($A67&lt;=Paramètre!$B$2,SUM(C67,E67,G67,I67,K67,M67,O67),"")</f>
        <v/>
      </c>
      <c r="R67" s="113" t="str">
        <f>IF($A67&lt;=Paramètre!$B$2,SUM(D67,F67,H67,J67,L67,N67,P67),"")</f>
        <v/>
      </c>
    </row>
    <row r="68" spans="1:18" x14ac:dyDescent="0.25">
      <c r="A68">
        <v>6</v>
      </c>
      <c r="B68" s="110" t="s">
        <v>159</v>
      </c>
      <c r="C68" s="111" t="str">
        <f>IF($A68&lt;=Paramètre!$B$2,SUMIFS(SMA_Suivi_étroit[Nb usagers],SMA_Suivi_étroit[Source.Name],'Suivi étroit'!C$10,SMA_Suivi_étroit[CA/Sous-CA],'Suivi étroit'!$A$61,SMA_Suivi_étroit[Période financière],'Suivi étroit'!$A68),"")</f>
        <v/>
      </c>
      <c r="D68" s="111" t="str">
        <f>IF($A68&lt;=Paramètre!$B$2,SUMIFS(SMA_Suivi_étroit[Nb distinct usagers / SCA],SMA_Suivi_étroit[Source.Name],'Suivi étroit'!C$10,SMA_Suivi_étroit[CA/Sous-CA],'Suivi étroit'!$A$61,SMA_Suivi_étroit[Période financière],'Suivi étroit'!$A68),"")</f>
        <v/>
      </c>
      <c r="E68" s="111" t="str">
        <f>IF($A68&lt;=Paramètre!$B$2,SUMIFS(SMA_Suivi_étroit[Nb usagers],SMA_Suivi_étroit[Source.Name],'Suivi étroit'!E$10,SMA_Suivi_étroit[CA/Sous-CA],'Suivi étroit'!$A$61,SMA_Suivi_étroit[Période financière],'Suivi étroit'!$A68),"")</f>
        <v/>
      </c>
      <c r="F68" s="111" t="str">
        <f>IF($A68&lt;=Paramètre!$B$2,SUMIFS(SMA_Suivi_étroit[Nb distinct usagers / SCA],SMA_Suivi_étroit[Source.Name],'Suivi étroit'!E$10,SMA_Suivi_étroit[CA/Sous-CA],'Suivi étroit'!$A$61,SMA_Suivi_étroit[Période financière],'Suivi étroit'!$A68),"")</f>
        <v/>
      </c>
      <c r="G68" s="111" t="str">
        <f>IF($A68&lt;=Paramètre!$B$2,SUMIFS(SMA_Suivi_étroit[Nb usagers],SMA_Suivi_étroit[Source.Name],'Suivi étroit'!G$10,SMA_Suivi_étroit[CA/Sous-CA],'Suivi étroit'!$A$61,SMA_Suivi_étroit[Période financière],'Suivi étroit'!$A68),"")</f>
        <v/>
      </c>
      <c r="H68" s="111" t="str">
        <f>IF($A68&lt;=Paramètre!$B$2,SUMIFS(SMA_Suivi_étroit[Nb distinct usagers / SCA],SMA_Suivi_étroit[Source.Name],'Suivi étroit'!G$10,SMA_Suivi_étroit[CA/Sous-CA],'Suivi étroit'!$A$61,SMA_Suivi_étroit[Période financière],'Suivi étroit'!$A68),"")</f>
        <v/>
      </c>
      <c r="I68" s="111" t="str">
        <f>IF($A68&lt;=Paramètre!$B$2,SUMIFS(SMA_Suivi_étroit[Nb usagers],SMA_Suivi_étroit[Source.Name],'Suivi étroit'!I$10,SMA_Suivi_étroit[CA/Sous-CA],'Suivi étroit'!$A$61,SMA_Suivi_étroit[Période financière],'Suivi étroit'!$A68),"")</f>
        <v/>
      </c>
      <c r="J68" s="111" t="str">
        <f>IF($A68&lt;=Paramètre!$B$2,SUMIFS(SMA_Suivi_étroit[Nb distinct usagers / SCA],SMA_Suivi_étroit[Source.Name],'Suivi étroit'!I$10,SMA_Suivi_étroit[CA/Sous-CA],'Suivi étroit'!$A$61,SMA_Suivi_étroit[Période financière],'Suivi étroit'!$A68),"")</f>
        <v/>
      </c>
      <c r="K68" s="111" t="str">
        <f>IF($A68&lt;=Paramètre!$B$2,SUMIFS(SMA_Suivi_étroit[Nb usagers],SMA_Suivi_étroit[Source.Name],'Suivi étroit'!K$10,SMA_Suivi_étroit[CA/Sous-CA],'Suivi étroit'!$A$61,SMA_Suivi_étroit[Période financière],'Suivi étroit'!$A68),"")</f>
        <v/>
      </c>
      <c r="L68" s="111" t="str">
        <f>IF($A68&lt;=Paramètre!$B$2,SUMIFS(SMA_Suivi_étroit[Nb distinct usagers / SCA],SMA_Suivi_étroit[Source.Name],'Suivi étroit'!K$10,SMA_Suivi_étroit[CA/Sous-CA],'Suivi étroit'!$A$61,SMA_Suivi_étroit[Période financière],'Suivi étroit'!$A68),"")</f>
        <v/>
      </c>
      <c r="M68" s="111" t="str">
        <f>IF($A68&lt;=Paramètre!$B$2,SUMIFS(SMA_Suivi_étroit[Nb usagers],SMA_Suivi_étroit[Source.Name],'Suivi étroit'!M$10,SMA_Suivi_étroit[CA/Sous-CA],'Suivi étroit'!$A$61,SMA_Suivi_étroit[Période financière],'Suivi étroit'!$A68),"")</f>
        <v/>
      </c>
      <c r="N68" s="111" t="str">
        <f>IF($A68&lt;=Paramètre!$B$2,SUMIFS(SMA_Suivi_étroit[Nb distinct usagers / SCA],SMA_Suivi_étroit[Source.Name],'Suivi étroit'!M$10,SMA_Suivi_étroit[CA/Sous-CA],'Suivi étroit'!$A$61,SMA_Suivi_étroit[Période financière],'Suivi étroit'!$A68),"")</f>
        <v/>
      </c>
      <c r="O68" s="111" t="str">
        <f>IF($A68&lt;=Paramètre!$B$2,SUMIFS(SMA_Suivi_étroit[Nb usagers],SMA_Suivi_étroit[Source.Name],'Suivi étroit'!O$10,SMA_Suivi_étroit[CA/Sous-CA],'Suivi étroit'!$A$61,SMA_Suivi_étroit[Période financière],'Suivi étroit'!$A68),"")</f>
        <v/>
      </c>
      <c r="P68" s="111" t="str">
        <f>IF($A68&lt;=Paramètre!$B$2,SUMIFS(SMA_Suivi_étroit[Nb distinct usagers / SCA],SMA_Suivi_étroit[Source.Name],'Suivi étroit'!O$10,SMA_Suivi_étroit[CA/Sous-CA],'Suivi étroit'!$A$61,SMA_Suivi_étroit[Période financière],'Suivi étroit'!$A68),"")</f>
        <v/>
      </c>
      <c r="Q68" s="112" t="str">
        <f>IF($A68&lt;=Paramètre!$B$2,SUM(C68,E68,G68,I68,K68,M68,O68),"")</f>
        <v/>
      </c>
      <c r="R68" s="113" t="str">
        <f>IF($A68&lt;=Paramètre!$B$2,SUM(D68,F68,H68,J68,L68,N68,P68),"")</f>
        <v/>
      </c>
    </row>
    <row r="69" spans="1:18" x14ac:dyDescent="0.25">
      <c r="A69">
        <v>7</v>
      </c>
      <c r="B69" s="110" t="s">
        <v>160</v>
      </c>
      <c r="C69" s="111" t="str">
        <f>IF($A69&lt;=Paramètre!$B$2,SUMIFS(SMA_Suivi_étroit[Nb usagers],SMA_Suivi_étroit[Source.Name],'Suivi étroit'!C$10,SMA_Suivi_étroit[CA/Sous-CA],'Suivi étroit'!$A$61,SMA_Suivi_étroit[Période financière],'Suivi étroit'!$A69),"")</f>
        <v/>
      </c>
      <c r="D69" s="111" t="str">
        <f>IF($A69&lt;=Paramètre!$B$2,SUMIFS(SMA_Suivi_étroit[Nb distinct usagers / SCA],SMA_Suivi_étroit[Source.Name],'Suivi étroit'!C$10,SMA_Suivi_étroit[CA/Sous-CA],'Suivi étroit'!$A$61,SMA_Suivi_étroit[Période financière],'Suivi étroit'!$A69),"")</f>
        <v/>
      </c>
      <c r="E69" s="111" t="str">
        <f>IF($A69&lt;=Paramètre!$B$2,SUMIFS(SMA_Suivi_étroit[Nb usagers],SMA_Suivi_étroit[Source.Name],'Suivi étroit'!E$10,SMA_Suivi_étroit[CA/Sous-CA],'Suivi étroit'!$A$61,SMA_Suivi_étroit[Période financière],'Suivi étroit'!$A69),"")</f>
        <v/>
      </c>
      <c r="F69" s="111" t="str">
        <f>IF($A69&lt;=Paramètre!$B$2,SUMIFS(SMA_Suivi_étroit[Nb distinct usagers / SCA],SMA_Suivi_étroit[Source.Name],'Suivi étroit'!E$10,SMA_Suivi_étroit[CA/Sous-CA],'Suivi étroit'!$A$61,SMA_Suivi_étroit[Période financière],'Suivi étroit'!$A69),"")</f>
        <v/>
      </c>
      <c r="G69" s="111" t="str">
        <f>IF($A69&lt;=Paramètre!$B$2,SUMIFS(SMA_Suivi_étroit[Nb usagers],SMA_Suivi_étroit[Source.Name],'Suivi étroit'!G$10,SMA_Suivi_étroit[CA/Sous-CA],'Suivi étroit'!$A$61,SMA_Suivi_étroit[Période financière],'Suivi étroit'!$A69),"")</f>
        <v/>
      </c>
      <c r="H69" s="111" t="str">
        <f>IF($A69&lt;=Paramètre!$B$2,SUMIFS(SMA_Suivi_étroit[Nb distinct usagers / SCA],SMA_Suivi_étroit[Source.Name],'Suivi étroit'!G$10,SMA_Suivi_étroit[CA/Sous-CA],'Suivi étroit'!$A$61,SMA_Suivi_étroit[Période financière],'Suivi étroit'!$A69),"")</f>
        <v/>
      </c>
      <c r="I69" s="111" t="str">
        <f>IF($A69&lt;=Paramètre!$B$2,SUMIFS(SMA_Suivi_étroit[Nb usagers],SMA_Suivi_étroit[Source.Name],'Suivi étroit'!I$10,SMA_Suivi_étroit[CA/Sous-CA],'Suivi étroit'!$A$61,SMA_Suivi_étroit[Période financière],'Suivi étroit'!$A69),"")</f>
        <v/>
      </c>
      <c r="J69" s="111" t="str">
        <f>IF($A69&lt;=Paramètre!$B$2,SUMIFS(SMA_Suivi_étroit[Nb distinct usagers / SCA],SMA_Suivi_étroit[Source.Name],'Suivi étroit'!I$10,SMA_Suivi_étroit[CA/Sous-CA],'Suivi étroit'!$A$61,SMA_Suivi_étroit[Période financière],'Suivi étroit'!$A69),"")</f>
        <v/>
      </c>
      <c r="K69" s="111" t="str">
        <f>IF($A69&lt;=Paramètre!$B$2,SUMIFS(SMA_Suivi_étroit[Nb usagers],SMA_Suivi_étroit[Source.Name],'Suivi étroit'!K$10,SMA_Suivi_étroit[CA/Sous-CA],'Suivi étroit'!$A$61,SMA_Suivi_étroit[Période financière],'Suivi étroit'!$A69),"")</f>
        <v/>
      </c>
      <c r="L69" s="111" t="str">
        <f>IF($A69&lt;=Paramètre!$B$2,SUMIFS(SMA_Suivi_étroit[Nb distinct usagers / SCA],SMA_Suivi_étroit[Source.Name],'Suivi étroit'!K$10,SMA_Suivi_étroit[CA/Sous-CA],'Suivi étroit'!$A$61,SMA_Suivi_étroit[Période financière],'Suivi étroit'!$A69),"")</f>
        <v/>
      </c>
      <c r="M69" s="111" t="str">
        <f>IF($A69&lt;=Paramètre!$B$2,SUMIFS(SMA_Suivi_étroit[Nb usagers],SMA_Suivi_étroit[Source.Name],'Suivi étroit'!M$10,SMA_Suivi_étroit[CA/Sous-CA],'Suivi étroit'!$A$61,SMA_Suivi_étroit[Période financière],'Suivi étroit'!$A69),"")</f>
        <v/>
      </c>
      <c r="N69" s="111" t="str">
        <f>IF($A69&lt;=Paramètre!$B$2,SUMIFS(SMA_Suivi_étroit[Nb distinct usagers / SCA],SMA_Suivi_étroit[Source.Name],'Suivi étroit'!M$10,SMA_Suivi_étroit[CA/Sous-CA],'Suivi étroit'!$A$61,SMA_Suivi_étroit[Période financière],'Suivi étroit'!$A69),"")</f>
        <v/>
      </c>
      <c r="O69" s="111" t="str">
        <f>IF($A69&lt;=Paramètre!$B$2,SUMIFS(SMA_Suivi_étroit[Nb usagers],SMA_Suivi_étroit[Source.Name],'Suivi étroit'!O$10,SMA_Suivi_étroit[CA/Sous-CA],'Suivi étroit'!$A$61,SMA_Suivi_étroit[Période financière],'Suivi étroit'!$A69),"")</f>
        <v/>
      </c>
      <c r="P69" s="111" t="str">
        <f>IF($A69&lt;=Paramètre!$B$2,SUMIFS(SMA_Suivi_étroit[Nb distinct usagers / SCA],SMA_Suivi_étroit[Source.Name],'Suivi étroit'!O$10,SMA_Suivi_étroit[CA/Sous-CA],'Suivi étroit'!$A$61,SMA_Suivi_étroit[Période financière],'Suivi étroit'!$A69),"")</f>
        <v/>
      </c>
      <c r="Q69" s="112" t="str">
        <f>IF($A69&lt;=Paramètre!$B$2,SUM(C69,E69,G69,I69,K69,M69,O69),"")</f>
        <v/>
      </c>
      <c r="R69" s="113" t="str">
        <f>IF($A69&lt;=Paramètre!$B$2,SUM(D69,F69,H69,J69,L69,N69,P69),"")</f>
        <v/>
      </c>
    </row>
    <row r="70" spans="1:18" x14ac:dyDescent="0.25">
      <c r="A70">
        <v>8</v>
      </c>
      <c r="B70" s="110" t="s">
        <v>161</v>
      </c>
      <c r="C70" s="111" t="str">
        <f>IF($A70&lt;=Paramètre!$B$2,SUMIFS(SMA_Suivi_étroit[Nb usagers],SMA_Suivi_étroit[Source.Name],'Suivi étroit'!C$10,SMA_Suivi_étroit[CA/Sous-CA],'Suivi étroit'!$A$61,SMA_Suivi_étroit[Période financière],'Suivi étroit'!$A70),"")</f>
        <v/>
      </c>
      <c r="D70" s="111" t="str">
        <f>IF($A70&lt;=Paramètre!$B$2,SUMIFS(SMA_Suivi_étroit[Nb distinct usagers / SCA],SMA_Suivi_étroit[Source.Name],'Suivi étroit'!C$10,SMA_Suivi_étroit[CA/Sous-CA],'Suivi étroit'!$A$61,SMA_Suivi_étroit[Période financière],'Suivi étroit'!$A70),"")</f>
        <v/>
      </c>
      <c r="E70" s="111" t="str">
        <f>IF($A70&lt;=Paramètre!$B$2,SUMIFS(SMA_Suivi_étroit[Nb usagers],SMA_Suivi_étroit[Source.Name],'Suivi étroit'!E$10,SMA_Suivi_étroit[CA/Sous-CA],'Suivi étroit'!$A$61,SMA_Suivi_étroit[Période financière],'Suivi étroit'!$A70),"")</f>
        <v/>
      </c>
      <c r="F70" s="111" t="str">
        <f>IF($A70&lt;=Paramètre!$B$2,SUMIFS(SMA_Suivi_étroit[Nb distinct usagers / SCA],SMA_Suivi_étroit[Source.Name],'Suivi étroit'!E$10,SMA_Suivi_étroit[CA/Sous-CA],'Suivi étroit'!$A$61,SMA_Suivi_étroit[Période financière],'Suivi étroit'!$A70),"")</f>
        <v/>
      </c>
      <c r="G70" s="111" t="str">
        <f>IF($A70&lt;=Paramètre!$B$2,SUMIFS(SMA_Suivi_étroit[Nb usagers],SMA_Suivi_étroit[Source.Name],'Suivi étroit'!G$10,SMA_Suivi_étroit[CA/Sous-CA],'Suivi étroit'!$A$61,SMA_Suivi_étroit[Période financière],'Suivi étroit'!$A70),"")</f>
        <v/>
      </c>
      <c r="H70" s="111" t="str">
        <f>IF($A70&lt;=Paramètre!$B$2,SUMIFS(SMA_Suivi_étroit[Nb distinct usagers / SCA],SMA_Suivi_étroit[Source.Name],'Suivi étroit'!G$10,SMA_Suivi_étroit[CA/Sous-CA],'Suivi étroit'!$A$61,SMA_Suivi_étroit[Période financière],'Suivi étroit'!$A70),"")</f>
        <v/>
      </c>
      <c r="I70" s="111" t="str">
        <f>IF($A70&lt;=Paramètre!$B$2,SUMIFS(SMA_Suivi_étroit[Nb usagers],SMA_Suivi_étroit[Source.Name],'Suivi étroit'!I$10,SMA_Suivi_étroit[CA/Sous-CA],'Suivi étroit'!$A$61,SMA_Suivi_étroit[Période financière],'Suivi étroit'!$A70),"")</f>
        <v/>
      </c>
      <c r="J70" s="111" t="str">
        <f>IF($A70&lt;=Paramètre!$B$2,SUMIFS(SMA_Suivi_étroit[Nb distinct usagers / SCA],SMA_Suivi_étroit[Source.Name],'Suivi étroit'!I$10,SMA_Suivi_étroit[CA/Sous-CA],'Suivi étroit'!$A$61,SMA_Suivi_étroit[Période financière],'Suivi étroit'!$A70),"")</f>
        <v/>
      </c>
      <c r="K70" s="111" t="str">
        <f>IF($A70&lt;=Paramètre!$B$2,SUMIFS(SMA_Suivi_étroit[Nb usagers],SMA_Suivi_étroit[Source.Name],'Suivi étroit'!K$10,SMA_Suivi_étroit[CA/Sous-CA],'Suivi étroit'!$A$61,SMA_Suivi_étroit[Période financière],'Suivi étroit'!$A70),"")</f>
        <v/>
      </c>
      <c r="L70" s="111" t="str">
        <f>IF($A70&lt;=Paramètre!$B$2,SUMIFS(SMA_Suivi_étroit[Nb distinct usagers / SCA],SMA_Suivi_étroit[Source.Name],'Suivi étroit'!K$10,SMA_Suivi_étroit[CA/Sous-CA],'Suivi étroit'!$A$61,SMA_Suivi_étroit[Période financière],'Suivi étroit'!$A70),"")</f>
        <v/>
      </c>
      <c r="M70" s="111" t="str">
        <f>IF($A70&lt;=Paramètre!$B$2,SUMIFS(SMA_Suivi_étroit[Nb usagers],SMA_Suivi_étroit[Source.Name],'Suivi étroit'!M$10,SMA_Suivi_étroit[CA/Sous-CA],'Suivi étroit'!$A$61,SMA_Suivi_étroit[Période financière],'Suivi étroit'!$A70),"")</f>
        <v/>
      </c>
      <c r="N70" s="111" t="str">
        <f>IF($A70&lt;=Paramètre!$B$2,SUMIFS(SMA_Suivi_étroit[Nb distinct usagers / SCA],SMA_Suivi_étroit[Source.Name],'Suivi étroit'!M$10,SMA_Suivi_étroit[CA/Sous-CA],'Suivi étroit'!$A$61,SMA_Suivi_étroit[Période financière],'Suivi étroit'!$A70),"")</f>
        <v/>
      </c>
      <c r="O70" s="111" t="str">
        <f>IF($A70&lt;=Paramètre!$B$2,SUMIFS(SMA_Suivi_étroit[Nb usagers],SMA_Suivi_étroit[Source.Name],'Suivi étroit'!O$10,SMA_Suivi_étroit[CA/Sous-CA],'Suivi étroit'!$A$61,SMA_Suivi_étroit[Période financière],'Suivi étroit'!$A70),"")</f>
        <v/>
      </c>
      <c r="P70" s="111" t="str">
        <f>IF($A70&lt;=Paramètre!$B$2,SUMIFS(SMA_Suivi_étroit[Nb distinct usagers / SCA],SMA_Suivi_étroit[Source.Name],'Suivi étroit'!O$10,SMA_Suivi_étroit[CA/Sous-CA],'Suivi étroit'!$A$61,SMA_Suivi_étroit[Période financière],'Suivi étroit'!$A70),"")</f>
        <v/>
      </c>
      <c r="Q70" s="112" t="str">
        <f>IF($A70&lt;=Paramètre!$B$2,SUM(C70,E70,G70,I70,K70,M70,O70),"")</f>
        <v/>
      </c>
      <c r="R70" s="113" t="str">
        <f>IF($A70&lt;=Paramètre!$B$2,SUM(D70,F70,H70,J70,L70,N70,P70),"")</f>
        <v/>
      </c>
    </row>
    <row r="71" spans="1:18" x14ac:dyDescent="0.25">
      <c r="A71">
        <v>9</v>
      </c>
      <c r="B71" s="110" t="s">
        <v>162</v>
      </c>
      <c r="C71" s="111" t="str">
        <f>IF($A71&lt;=Paramètre!$B$2,SUMIFS(SMA_Suivi_étroit[Nb usagers],SMA_Suivi_étroit[Source.Name],'Suivi étroit'!C$10,SMA_Suivi_étroit[CA/Sous-CA],'Suivi étroit'!$A$61,SMA_Suivi_étroit[Période financière],'Suivi étroit'!$A71),"")</f>
        <v/>
      </c>
      <c r="D71" s="111" t="str">
        <f>IF($A71&lt;=Paramètre!$B$2,SUMIFS(SMA_Suivi_étroit[Nb distinct usagers / SCA],SMA_Suivi_étroit[Source.Name],'Suivi étroit'!C$10,SMA_Suivi_étroit[CA/Sous-CA],'Suivi étroit'!$A$61,SMA_Suivi_étroit[Période financière],'Suivi étroit'!$A71),"")</f>
        <v/>
      </c>
      <c r="E71" s="111" t="str">
        <f>IF($A71&lt;=Paramètre!$B$2,SUMIFS(SMA_Suivi_étroit[Nb usagers],SMA_Suivi_étroit[Source.Name],'Suivi étroit'!E$10,SMA_Suivi_étroit[CA/Sous-CA],'Suivi étroit'!$A$61,SMA_Suivi_étroit[Période financière],'Suivi étroit'!$A71),"")</f>
        <v/>
      </c>
      <c r="F71" s="111" t="str">
        <f>IF($A71&lt;=Paramètre!$B$2,SUMIFS(SMA_Suivi_étroit[Nb distinct usagers / SCA],SMA_Suivi_étroit[Source.Name],'Suivi étroit'!E$10,SMA_Suivi_étroit[CA/Sous-CA],'Suivi étroit'!$A$61,SMA_Suivi_étroit[Période financière],'Suivi étroit'!$A71),"")</f>
        <v/>
      </c>
      <c r="G71" s="111" t="str">
        <f>IF($A71&lt;=Paramètre!$B$2,SUMIFS(SMA_Suivi_étroit[Nb usagers],SMA_Suivi_étroit[Source.Name],'Suivi étroit'!G$10,SMA_Suivi_étroit[CA/Sous-CA],'Suivi étroit'!$A$61,SMA_Suivi_étroit[Période financière],'Suivi étroit'!$A71),"")</f>
        <v/>
      </c>
      <c r="H71" s="111" t="str">
        <f>IF($A71&lt;=Paramètre!$B$2,SUMIFS(SMA_Suivi_étroit[Nb distinct usagers / SCA],SMA_Suivi_étroit[Source.Name],'Suivi étroit'!G$10,SMA_Suivi_étroit[CA/Sous-CA],'Suivi étroit'!$A$61,SMA_Suivi_étroit[Période financière],'Suivi étroit'!$A71),"")</f>
        <v/>
      </c>
      <c r="I71" s="111" t="str">
        <f>IF($A71&lt;=Paramètre!$B$2,SUMIFS(SMA_Suivi_étroit[Nb usagers],SMA_Suivi_étroit[Source.Name],'Suivi étroit'!I$10,SMA_Suivi_étroit[CA/Sous-CA],'Suivi étroit'!$A$61,SMA_Suivi_étroit[Période financière],'Suivi étroit'!$A71),"")</f>
        <v/>
      </c>
      <c r="J71" s="111" t="str">
        <f>IF($A71&lt;=Paramètre!$B$2,SUMIFS(SMA_Suivi_étroit[Nb distinct usagers / SCA],SMA_Suivi_étroit[Source.Name],'Suivi étroit'!I$10,SMA_Suivi_étroit[CA/Sous-CA],'Suivi étroit'!$A$61,SMA_Suivi_étroit[Période financière],'Suivi étroit'!$A71),"")</f>
        <v/>
      </c>
      <c r="K71" s="111" t="str">
        <f>IF($A71&lt;=Paramètre!$B$2,SUMIFS(SMA_Suivi_étroit[Nb usagers],SMA_Suivi_étroit[Source.Name],'Suivi étroit'!K$10,SMA_Suivi_étroit[CA/Sous-CA],'Suivi étroit'!$A$61,SMA_Suivi_étroit[Période financière],'Suivi étroit'!$A71),"")</f>
        <v/>
      </c>
      <c r="L71" s="111" t="str">
        <f>IF($A71&lt;=Paramètre!$B$2,SUMIFS(SMA_Suivi_étroit[Nb distinct usagers / SCA],SMA_Suivi_étroit[Source.Name],'Suivi étroit'!K$10,SMA_Suivi_étroit[CA/Sous-CA],'Suivi étroit'!$A$61,SMA_Suivi_étroit[Période financière],'Suivi étroit'!$A71),"")</f>
        <v/>
      </c>
      <c r="M71" s="111" t="str">
        <f>IF($A71&lt;=Paramètre!$B$2,SUMIFS(SMA_Suivi_étroit[Nb usagers],SMA_Suivi_étroit[Source.Name],'Suivi étroit'!M$10,SMA_Suivi_étroit[CA/Sous-CA],'Suivi étroit'!$A$61,SMA_Suivi_étroit[Période financière],'Suivi étroit'!$A71),"")</f>
        <v/>
      </c>
      <c r="N71" s="111" t="str">
        <f>IF($A71&lt;=Paramètre!$B$2,SUMIFS(SMA_Suivi_étroit[Nb distinct usagers / SCA],SMA_Suivi_étroit[Source.Name],'Suivi étroit'!M$10,SMA_Suivi_étroit[CA/Sous-CA],'Suivi étroit'!$A$61,SMA_Suivi_étroit[Période financière],'Suivi étroit'!$A71),"")</f>
        <v/>
      </c>
      <c r="O71" s="111" t="str">
        <f>IF($A71&lt;=Paramètre!$B$2,SUMIFS(SMA_Suivi_étroit[Nb usagers],SMA_Suivi_étroit[Source.Name],'Suivi étroit'!O$10,SMA_Suivi_étroit[CA/Sous-CA],'Suivi étroit'!$A$61,SMA_Suivi_étroit[Période financière],'Suivi étroit'!$A71),"")</f>
        <v/>
      </c>
      <c r="P71" s="111" t="str">
        <f>IF($A71&lt;=Paramètre!$B$2,SUMIFS(SMA_Suivi_étroit[Nb distinct usagers / SCA],SMA_Suivi_étroit[Source.Name],'Suivi étroit'!O$10,SMA_Suivi_étroit[CA/Sous-CA],'Suivi étroit'!$A$61,SMA_Suivi_étroit[Période financière],'Suivi étroit'!$A71),"")</f>
        <v/>
      </c>
      <c r="Q71" s="112" t="str">
        <f>IF($A71&lt;=Paramètre!$B$2,SUM(C71,E71,G71,I71,K71,M71,O71),"")</f>
        <v/>
      </c>
      <c r="R71" s="113" t="str">
        <f>IF($A71&lt;=Paramètre!$B$2,SUM(D71,F71,H71,J71,L71,N71,P71),"")</f>
        <v/>
      </c>
    </row>
    <row r="72" spans="1:18" x14ac:dyDescent="0.25">
      <c r="A72">
        <v>10</v>
      </c>
      <c r="B72" s="110" t="s">
        <v>163</v>
      </c>
      <c r="C72" s="111" t="str">
        <f>IF($A72&lt;=Paramètre!$B$2,SUMIFS(SMA_Suivi_étroit[Nb usagers],SMA_Suivi_étroit[Source.Name],'Suivi étroit'!C$10,SMA_Suivi_étroit[CA/Sous-CA],'Suivi étroit'!$A$61,SMA_Suivi_étroit[Période financière],'Suivi étroit'!$A72),"")</f>
        <v/>
      </c>
      <c r="D72" s="111" t="str">
        <f>IF($A72&lt;=Paramètre!$B$2,SUMIFS(SMA_Suivi_étroit[Nb distinct usagers / SCA],SMA_Suivi_étroit[Source.Name],'Suivi étroit'!C$10,SMA_Suivi_étroit[CA/Sous-CA],'Suivi étroit'!$A$61,SMA_Suivi_étroit[Période financière],'Suivi étroit'!$A72),"")</f>
        <v/>
      </c>
      <c r="E72" s="111" t="str">
        <f>IF($A72&lt;=Paramètre!$B$2,SUMIFS(SMA_Suivi_étroit[Nb usagers],SMA_Suivi_étroit[Source.Name],'Suivi étroit'!E$10,SMA_Suivi_étroit[CA/Sous-CA],'Suivi étroit'!$A$61,SMA_Suivi_étroit[Période financière],'Suivi étroit'!$A72),"")</f>
        <v/>
      </c>
      <c r="F72" s="111" t="str">
        <f>IF($A72&lt;=Paramètre!$B$2,SUMIFS(SMA_Suivi_étroit[Nb distinct usagers / SCA],SMA_Suivi_étroit[Source.Name],'Suivi étroit'!E$10,SMA_Suivi_étroit[CA/Sous-CA],'Suivi étroit'!$A$61,SMA_Suivi_étroit[Période financière],'Suivi étroit'!$A72),"")</f>
        <v/>
      </c>
      <c r="G72" s="111" t="str">
        <f>IF($A72&lt;=Paramètre!$B$2,SUMIFS(SMA_Suivi_étroit[Nb usagers],SMA_Suivi_étroit[Source.Name],'Suivi étroit'!G$10,SMA_Suivi_étroit[CA/Sous-CA],'Suivi étroit'!$A$61,SMA_Suivi_étroit[Période financière],'Suivi étroit'!$A72),"")</f>
        <v/>
      </c>
      <c r="H72" s="111" t="str">
        <f>IF($A72&lt;=Paramètre!$B$2,SUMIFS(SMA_Suivi_étroit[Nb distinct usagers / SCA],SMA_Suivi_étroit[Source.Name],'Suivi étroit'!G$10,SMA_Suivi_étroit[CA/Sous-CA],'Suivi étroit'!$A$61,SMA_Suivi_étroit[Période financière],'Suivi étroit'!$A72),"")</f>
        <v/>
      </c>
      <c r="I72" s="111" t="str">
        <f>IF($A72&lt;=Paramètre!$B$2,SUMIFS(SMA_Suivi_étroit[Nb usagers],SMA_Suivi_étroit[Source.Name],'Suivi étroit'!I$10,SMA_Suivi_étroit[CA/Sous-CA],'Suivi étroit'!$A$61,SMA_Suivi_étroit[Période financière],'Suivi étroit'!$A72),"")</f>
        <v/>
      </c>
      <c r="J72" s="111" t="str">
        <f>IF($A72&lt;=Paramètre!$B$2,SUMIFS(SMA_Suivi_étroit[Nb distinct usagers / SCA],SMA_Suivi_étroit[Source.Name],'Suivi étroit'!I$10,SMA_Suivi_étroit[CA/Sous-CA],'Suivi étroit'!$A$61,SMA_Suivi_étroit[Période financière],'Suivi étroit'!$A72),"")</f>
        <v/>
      </c>
      <c r="K72" s="111" t="str">
        <f>IF($A72&lt;=Paramètre!$B$2,SUMIFS(SMA_Suivi_étroit[Nb usagers],SMA_Suivi_étroit[Source.Name],'Suivi étroit'!K$10,SMA_Suivi_étroit[CA/Sous-CA],'Suivi étroit'!$A$61,SMA_Suivi_étroit[Période financière],'Suivi étroit'!$A72),"")</f>
        <v/>
      </c>
      <c r="L72" s="111" t="str">
        <f>IF($A72&lt;=Paramètre!$B$2,SUMIFS(SMA_Suivi_étroit[Nb distinct usagers / SCA],SMA_Suivi_étroit[Source.Name],'Suivi étroit'!K$10,SMA_Suivi_étroit[CA/Sous-CA],'Suivi étroit'!$A$61,SMA_Suivi_étroit[Période financière],'Suivi étroit'!$A72),"")</f>
        <v/>
      </c>
      <c r="M72" s="111" t="str">
        <f>IF($A72&lt;=Paramètre!$B$2,SUMIFS(SMA_Suivi_étroit[Nb usagers],SMA_Suivi_étroit[Source.Name],'Suivi étroit'!M$10,SMA_Suivi_étroit[CA/Sous-CA],'Suivi étroit'!$A$61,SMA_Suivi_étroit[Période financière],'Suivi étroit'!$A72),"")</f>
        <v/>
      </c>
      <c r="N72" s="111" t="str">
        <f>IF($A72&lt;=Paramètre!$B$2,SUMIFS(SMA_Suivi_étroit[Nb distinct usagers / SCA],SMA_Suivi_étroit[Source.Name],'Suivi étroit'!M$10,SMA_Suivi_étroit[CA/Sous-CA],'Suivi étroit'!$A$61,SMA_Suivi_étroit[Période financière],'Suivi étroit'!$A72),"")</f>
        <v/>
      </c>
      <c r="O72" s="111" t="str">
        <f>IF($A72&lt;=Paramètre!$B$2,SUMIFS(SMA_Suivi_étroit[Nb usagers],SMA_Suivi_étroit[Source.Name],'Suivi étroit'!O$10,SMA_Suivi_étroit[CA/Sous-CA],'Suivi étroit'!$A$61,SMA_Suivi_étroit[Période financière],'Suivi étroit'!$A72),"")</f>
        <v/>
      </c>
      <c r="P72" s="111" t="str">
        <f>IF($A72&lt;=Paramètre!$B$2,SUMIFS(SMA_Suivi_étroit[Nb distinct usagers / SCA],SMA_Suivi_étroit[Source.Name],'Suivi étroit'!O$10,SMA_Suivi_étroit[CA/Sous-CA],'Suivi étroit'!$A$61,SMA_Suivi_étroit[Période financière],'Suivi étroit'!$A72),"")</f>
        <v/>
      </c>
      <c r="Q72" s="112" t="str">
        <f>IF($A72&lt;=Paramètre!$B$2,SUM(C72,E72,G72,I72,K72,M72,O72),"")</f>
        <v/>
      </c>
      <c r="R72" s="113" t="str">
        <f>IF($A72&lt;=Paramètre!$B$2,SUM(D72,F72,H72,J72,L72,N72,P72),"")</f>
        <v/>
      </c>
    </row>
    <row r="73" spans="1:18" x14ac:dyDescent="0.25">
      <c r="A73">
        <v>11</v>
      </c>
      <c r="B73" s="110" t="s">
        <v>164</v>
      </c>
      <c r="C73" s="111" t="str">
        <f>IF($A73&lt;=Paramètre!$B$2,SUMIFS(SMA_Suivi_étroit[Nb usagers],SMA_Suivi_étroit[Source.Name],'Suivi étroit'!C$10,SMA_Suivi_étroit[CA/Sous-CA],'Suivi étroit'!$A$61,SMA_Suivi_étroit[Période financière],'Suivi étroit'!$A73),"")</f>
        <v/>
      </c>
      <c r="D73" s="111" t="str">
        <f>IF($A73&lt;=Paramètre!$B$2,SUMIFS(SMA_Suivi_étroit[Nb distinct usagers / SCA],SMA_Suivi_étroit[Source.Name],'Suivi étroit'!C$10,SMA_Suivi_étroit[CA/Sous-CA],'Suivi étroit'!$A$61,SMA_Suivi_étroit[Période financière],'Suivi étroit'!$A73),"")</f>
        <v/>
      </c>
      <c r="E73" s="111" t="str">
        <f>IF($A73&lt;=Paramètre!$B$2,SUMIFS(SMA_Suivi_étroit[Nb usagers],SMA_Suivi_étroit[Source.Name],'Suivi étroit'!E$10,SMA_Suivi_étroit[CA/Sous-CA],'Suivi étroit'!$A$61,SMA_Suivi_étroit[Période financière],'Suivi étroit'!$A73),"")</f>
        <v/>
      </c>
      <c r="F73" s="111" t="str">
        <f>IF($A73&lt;=Paramètre!$B$2,SUMIFS(SMA_Suivi_étroit[Nb distinct usagers / SCA],SMA_Suivi_étroit[Source.Name],'Suivi étroit'!E$10,SMA_Suivi_étroit[CA/Sous-CA],'Suivi étroit'!$A$61,SMA_Suivi_étroit[Période financière],'Suivi étroit'!$A73),"")</f>
        <v/>
      </c>
      <c r="G73" s="111" t="str">
        <f>IF($A73&lt;=Paramètre!$B$2,SUMIFS(SMA_Suivi_étroit[Nb usagers],SMA_Suivi_étroit[Source.Name],'Suivi étroit'!G$10,SMA_Suivi_étroit[CA/Sous-CA],'Suivi étroit'!$A$61,SMA_Suivi_étroit[Période financière],'Suivi étroit'!$A73),"")</f>
        <v/>
      </c>
      <c r="H73" s="111" t="str">
        <f>IF($A73&lt;=Paramètre!$B$2,SUMIFS(SMA_Suivi_étroit[Nb distinct usagers / SCA],SMA_Suivi_étroit[Source.Name],'Suivi étroit'!G$10,SMA_Suivi_étroit[CA/Sous-CA],'Suivi étroit'!$A$61,SMA_Suivi_étroit[Période financière],'Suivi étroit'!$A73),"")</f>
        <v/>
      </c>
      <c r="I73" s="111" t="str">
        <f>IF($A73&lt;=Paramètre!$B$2,SUMIFS(SMA_Suivi_étroit[Nb usagers],SMA_Suivi_étroit[Source.Name],'Suivi étroit'!I$10,SMA_Suivi_étroit[CA/Sous-CA],'Suivi étroit'!$A$61,SMA_Suivi_étroit[Période financière],'Suivi étroit'!$A73),"")</f>
        <v/>
      </c>
      <c r="J73" s="111" t="str">
        <f>IF($A73&lt;=Paramètre!$B$2,SUMIFS(SMA_Suivi_étroit[Nb distinct usagers / SCA],SMA_Suivi_étroit[Source.Name],'Suivi étroit'!I$10,SMA_Suivi_étroit[CA/Sous-CA],'Suivi étroit'!$A$61,SMA_Suivi_étroit[Période financière],'Suivi étroit'!$A73),"")</f>
        <v/>
      </c>
      <c r="K73" s="111" t="str">
        <f>IF($A73&lt;=Paramètre!$B$2,SUMIFS(SMA_Suivi_étroit[Nb usagers],SMA_Suivi_étroit[Source.Name],'Suivi étroit'!K$10,SMA_Suivi_étroit[CA/Sous-CA],'Suivi étroit'!$A$61,SMA_Suivi_étroit[Période financière],'Suivi étroit'!$A73),"")</f>
        <v/>
      </c>
      <c r="L73" s="111" t="str">
        <f>IF($A73&lt;=Paramètre!$B$2,SUMIFS(SMA_Suivi_étroit[Nb distinct usagers / SCA],SMA_Suivi_étroit[Source.Name],'Suivi étroit'!K$10,SMA_Suivi_étroit[CA/Sous-CA],'Suivi étroit'!$A$61,SMA_Suivi_étroit[Période financière],'Suivi étroit'!$A73),"")</f>
        <v/>
      </c>
      <c r="M73" s="111" t="str">
        <f>IF($A73&lt;=Paramètre!$B$2,SUMIFS(SMA_Suivi_étroit[Nb usagers],SMA_Suivi_étroit[Source.Name],'Suivi étroit'!M$10,SMA_Suivi_étroit[CA/Sous-CA],'Suivi étroit'!$A$61,SMA_Suivi_étroit[Période financière],'Suivi étroit'!$A73),"")</f>
        <v/>
      </c>
      <c r="N73" s="111" t="str">
        <f>IF($A73&lt;=Paramètre!$B$2,SUMIFS(SMA_Suivi_étroit[Nb distinct usagers / SCA],SMA_Suivi_étroit[Source.Name],'Suivi étroit'!M$10,SMA_Suivi_étroit[CA/Sous-CA],'Suivi étroit'!$A$61,SMA_Suivi_étroit[Période financière],'Suivi étroit'!$A73),"")</f>
        <v/>
      </c>
      <c r="O73" s="111" t="str">
        <f>IF($A73&lt;=Paramètre!$B$2,SUMIFS(SMA_Suivi_étroit[Nb usagers],SMA_Suivi_étroit[Source.Name],'Suivi étroit'!O$10,SMA_Suivi_étroit[CA/Sous-CA],'Suivi étroit'!$A$61,SMA_Suivi_étroit[Période financière],'Suivi étroit'!$A73),"")</f>
        <v/>
      </c>
      <c r="P73" s="111" t="str">
        <f>IF($A73&lt;=Paramètre!$B$2,SUMIFS(SMA_Suivi_étroit[Nb distinct usagers / SCA],SMA_Suivi_étroit[Source.Name],'Suivi étroit'!O$10,SMA_Suivi_étroit[CA/Sous-CA],'Suivi étroit'!$A$61,SMA_Suivi_étroit[Période financière],'Suivi étroit'!$A73),"")</f>
        <v/>
      </c>
      <c r="Q73" s="112" t="str">
        <f>IF($A73&lt;=Paramètre!$B$2,SUM(C73,E73,G73,I73,K73,M73,O73),"")</f>
        <v/>
      </c>
      <c r="R73" s="113" t="str">
        <f>IF($A73&lt;=Paramètre!$B$2,SUM(D73,F73,H73,J73,L73,N73,P73),"")</f>
        <v/>
      </c>
    </row>
    <row r="74" spans="1:18" x14ac:dyDescent="0.25">
      <c r="A74">
        <v>12</v>
      </c>
      <c r="B74" s="110" t="s">
        <v>165</v>
      </c>
      <c r="C74" s="111" t="str">
        <f>IF($A74&lt;=Paramètre!$B$2,SUMIFS(SMA_Suivi_étroit[Nb usagers],SMA_Suivi_étroit[Source.Name],'Suivi étroit'!C$10,SMA_Suivi_étroit[CA/Sous-CA],'Suivi étroit'!$A$61,SMA_Suivi_étroit[Période financière],'Suivi étroit'!$A74),"")</f>
        <v/>
      </c>
      <c r="D74" s="111" t="str">
        <f>IF($A74&lt;=Paramètre!$B$2,SUMIFS(SMA_Suivi_étroit[Nb distinct usagers / SCA],SMA_Suivi_étroit[Source.Name],'Suivi étroit'!C$10,SMA_Suivi_étroit[CA/Sous-CA],'Suivi étroit'!$A$61,SMA_Suivi_étroit[Période financière],'Suivi étroit'!$A74),"")</f>
        <v/>
      </c>
      <c r="E74" s="111" t="str">
        <f>IF($A74&lt;=Paramètre!$B$2,SUMIFS(SMA_Suivi_étroit[Nb usagers],SMA_Suivi_étroit[Source.Name],'Suivi étroit'!E$10,SMA_Suivi_étroit[CA/Sous-CA],'Suivi étroit'!$A$61,SMA_Suivi_étroit[Période financière],'Suivi étroit'!$A74),"")</f>
        <v/>
      </c>
      <c r="F74" s="111" t="str">
        <f>IF($A74&lt;=Paramètre!$B$2,SUMIFS(SMA_Suivi_étroit[Nb distinct usagers / SCA],SMA_Suivi_étroit[Source.Name],'Suivi étroit'!E$10,SMA_Suivi_étroit[CA/Sous-CA],'Suivi étroit'!$A$61,SMA_Suivi_étroit[Période financière],'Suivi étroit'!$A74),"")</f>
        <v/>
      </c>
      <c r="G74" s="111" t="str">
        <f>IF($A74&lt;=Paramètre!$B$2,SUMIFS(SMA_Suivi_étroit[Nb usagers],SMA_Suivi_étroit[Source.Name],'Suivi étroit'!G$10,SMA_Suivi_étroit[CA/Sous-CA],'Suivi étroit'!$A$61,SMA_Suivi_étroit[Période financière],'Suivi étroit'!$A74),"")</f>
        <v/>
      </c>
      <c r="H74" s="111" t="str">
        <f>IF($A74&lt;=Paramètre!$B$2,SUMIFS(SMA_Suivi_étroit[Nb distinct usagers / SCA],SMA_Suivi_étroit[Source.Name],'Suivi étroit'!G$10,SMA_Suivi_étroit[CA/Sous-CA],'Suivi étroit'!$A$61,SMA_Suivi_étroit[Période financière],'Suivi étroit'!$A74),"")</f>
        <v/>
      </c>
      <c r="I74" s="111" t="str">
        <f>IF($A74&lt;=Paramètre!$B$2,SUMIFS(SMA_Suivi_étroit[Nb usagers],SMA_Suivi_étroit[Source.Name],'Suivi étroit'!I$10,SMA_Suivi_étroit[CA/Sous-CA],'Suivi étroit'!$A$61,SMA_Suivi_étroit[Période financière],'Suivi étroit'!$A74),"")</f>
        <v/>
      </c>
      <c r="J74" s="111" t="str">
        <f>IF($A74&lt;=Paramètre!$B$2,SUMIFS(SMA_Suivi_étroit[Nb distinct usagers / SCA],SMA_Suivi_étroit[Source.Name],'Suivi étroit'!I$10,SMA_Suivi_étroit[CA/Sous-CA],'Suivi étroit'!$A$61,SMA_Suivi_étroit[Période financière],'Suivi étroit'!$A74),"")</f>
        <v/>
      </c>
      <c r="K74" s="111" t="str">
        <f>IF($A74&lt;=Paramètre!$B$2,SUMIFS(SMA_Suivi_étroit[Nb usagers],SMA_Suivi_étroit[Source.Name],'Suivi étroit'!K$10,SMA_Suivi_étroit[CA/Sous-CA],'Suivi étroit'!$A$61,SMA_Suivi_étroit[Période financière],'Suivi étroit'!$A74),"")</f>
        <v/>
      </c>
      <c r="L74" s="111" t="str">
        <f>IF($A74&lt;=Paramètre!$B$2,SUMIFS(SMA_Suivi_étroit[Nb distinct usagers / SCA],SMA_Suivi_étroit[Source.Name],'Suivi étroit'!K$10,SMA_Suivi_étroit[CA/Sous-CA],'Suivi étroit'!$A$61,SMA_Suivi_étroit[Période financière],'Suivi étroit'!$A74),"")</f>
        <v/>
      </c>
      <c r="M74" s="111" t="str">
        <f>IF($A74&lt;=Paramètre!$B$2,SUMIFS(SMA_Suivi_étroit[Nb usagers],SMA_Suivi_étroit[Source.Name],'Suivi étroit'!M$10,SMA_Suivi_étroit[CA/Sous-CA],'Suivi étroit'!$A$61,SMA_Suivi_étroit[Période financière],'Suivi étroit'!$A74),"")</f>
        <v/>
      </c>
      <c r="N74" s="111" t="str">
        <f>IF($A74&lt;=Paramètre!$B$2,SUMIFS(SMA_Suivi_étroit[Nb distinct usagers / SCA],SMA_Suivi_étroit[Source.Name],'Suivi étroit'!M$10,SMA_Suivi_étroit[CA/Sous-CA],'Suivi étroit'!$A$61,SMA_Suivi_étroit[Période financière],'Suivi étroit'!$A74),"")</f>
        <v/>
      </c>
      <c r="O74" s="111" t="str">
        <f>IF($A74&lt;=Paramètre!$B$2,SUMIFS(SMA_Suivi_étroit[Nb usagers],SMA_Suivi_étroit[Source.Name],'Suivi étroit'!O$10,SMA_Suivi_étroit[CA/Sous-CA],'Suivi étroit'!$A$61,SMA_Suivi_étroit[Période financière],'Suivi étroit'!$A74),"")</f>
        <v/>
      </c>
      <c r="P74" s="111" t="str">
        <f>IF($A74&lt;=Paramètre!$B$2,SUMIFS(SMA_Suivi_étroit[Nb distinct usagers / SCA],SMA_Suivi_étroit[Source.Name],'Suivi étroit'!O$10,SMA_Suivi_étroit[CA/Sous-CA],'Suivi étroit'!$A$61,SMA_Suivi_étroit[Période financière],'Suivi étroit'!$A74),"")</f>
        <v/>
      </c>
      <c r="Q74" s="112" t="str">
        <f>IF($A74&lt;=Paramètre!$B$2,SUM(C74,E74,G74,I74,K74,M74,O74),"")</f>
        <v/>
      </c>
      <c r="R74" s="113" t="str">
        <f>IF($A74&lt;=Paramètre!$B$2,SUM(D74,F74,H74,J74,L74,N74,P74),"")</f>
        <v/>
      </c>
    </row>
    <row r="75" spans="1:18" ht="15.75" thickBot="1" x14ac:dyDescent="0.3">
      <c r="A75">
        <v>13</v>
      </c>
      <c r="B75" s="114" t="s">
        <v>166</v>
      </c>
      <c r="C75" s="111" t="str">
        <f>IF($A75&lt;=Paramètre!$B$2,SUMIFS(SMA_Suivi_étroit[Nb usagers],SMA_Suivi_étroit[Source.Name],'Suivi étroit'!C$10,SMA_Suivi_étroit[CA/Sous-CA],'Suivi étroit'!$A$61,SMA_Suivi_étroit[Période financière],'Suivi étroit'!$A75),"")</f>
        <v/>
      </c>
      <c r="D75" s="111" t="str">
        <f>IF($A75&lt;=Paramètre!$B$2,SUMIFS(SMA_Suivi_étroit[Nb distinct usagers / SCA],SMA_Suivi_étroit[Source.Name],'Suivi étroit'!C$10,SMA_Suivi_étroit[CA/Sous-CA],'Suivi étroit'!$A$61,SMA_Suivi_étroit[Période financière],'Suivi étroit'!$A75),"")</f>
        <v/>
      </c>
      <c r="E75" s="111" t="str">
        <f>IF($A75&lt;=Paramètre!$B$2,SUMIFS(SMA_Suivi_étroit[Nb usagers],SMA_Suivi_étroit[Source.Name],'Suivi étroit'!E$10,SMA_Suivi_étroit[CA/Sous-CA],'Suivi étroit'!$A$61,SMA_Suivi_étroit[Période financière],'Suivi étroit'!$A75),"")</f>
        <v/>
      </c>
      <c r="F75" s="111" t="str">
        <f>IF($A75&lt;=Paramètre!$B$2,SUMIFS(SMA_Suivi_étroit[Nb distinct usagers / SCA],SMA_Suivi_étroit[Source.Name],'Suivi étroit'!E$10,SMA_Suivi_étroit[CA/Sous-CA],'Suivi étroit'!$A$61,SMA_Suivi_étroit[Période financière],'Suivi étroit'!$A75),"")</f>
        <v/>
      </c>
      <c r="G75" s="111" t="str">
        <f>IF($A75&lt;=Paramètre!$B$2,SUMIFS(SMA_Suivi_étroit[Nb usagers],SMA_Suivi_étroit[Source.Name],'Suivi étroit'!G$10,SMA_Suivi_étroit[CA/Sous-CA],'Suivi étroit'!$A$61,SMA_Suivi_étroit[Période financière],'Suivi étroit'!$A75),"")</f>
        <v/>
      </c>
      <c r="H75" s="111" t="str">
        <f>IF($A75&lt;=Paramètre!$B$2,SUMIFS(SMA_Suivi_étroit[Nb distinct usagers / SCA],SMA_Suivi_étroit[Source.Name],'Suivi étroit'!G$10,SMA_Suivi_étroit[CA/Sous-CA],'Suivi étroit'!$A$61,SMA_Suivi_étroit[Période financière],'Suivi étroit'!$A75),"")</f>
        <v/>
      </c>
      <c r="I75" s="111" t="str">
        <f>IF($A75&lt;=Paramètre!$B$2,SUMIFS(SMA_Suivi_étroit[Nb usagers],SMA_Suivi_étroit[Source.Name],'Suivi étroit'!I$10,SMA_Suivi_étroit[CA/Sous-CA],'Suivi étroit'!$A$61,SMA_Suivi_étroit[Période financière],'Suivi étroit'!$A75),"")</f>
        <v/>
      </c>
      <c r="J75" s="111" t="str">
        <f>IF($A75&lt;=Paramètre!$B$2,SUMIFS(SMA_Suivi_étroit[Nb distinct usagers / SCA],SMA_Suivi_étroit[Source.Name],'Suivi étroit'!I$10,SMA_Suivi_étroit[CA/Sous-CA],'Suivi étroit'!$A$61,SMA_Suivi_étroit[Période financière],'Suivi étroit'!$A75),"")</f>
        <v/>
      </c>
      <c r="K75" s="111" t="str">
        <f>IF($A75&lt;=Paramètre!$B$2,SUMIFS(SMA_Suivi_étroit[Nb usagers],SMA_Suivi_étroit[Source.Name],'Suivi étroit'!K$10,SMA_Suivi_étroit[CA/Sous-CA],'Suivi étroit'!$A$61,SMA_Suivi_étroit[Période financière],'Suivi étroit'!$A75),"")</f>
        <v/>
      </c>
      <c r="L75" s="111" t="str">
        <f>IF($A75&lt;=Paramètre!$B$2,SUMIFS(SMA_Suivi_étroit[Nb distinct usagers / SCA],SMA_Suivi_étroit[Source.Name],'Suivi étroit'!K$10,SMA_Suivi_étroit[CA/Sous-CA],'Suivi étroit'!$A$61,SMA_Suivi_étroit[Période financière],'Suivi étroit'!$A75),"")</f>
        <v/>
      </c>
      <c r="M75" s="111" t="str">
        <f>IF($A75&lt;=Paramètre!$B$2,SUMIFS(SMA_Suivi_étroit[Nb usagers],SMA_Suivi_étroit[Source.Name],'Suivi étroit'!M$10,SMA_Suivi_étroit[CA/Sous-CA],'Suivi étroit'!$A$61,SMA_Suivi_étroit[Période financière],'Suivi étroit'!$A75),"")</f>
        <v/>
      </c>
      <c r="N75" s="111" t="str">
        <f>IF($A75&lt;=Paramètre!$B$2,SUMIFS(SMA_Suivi_étroit[Nb distinct usagers / SCA],SMA_Suivi_étroit[Source.Name],'Suivi étroit'!M$10,SMA_Suivi_étroit[CA/Sous-CA],'Suivi étroit'!$A$61,SMA_Suivi_étroit[Période financière],'Suivi étroit'!$A75),"")</f>
        <v/>
      </c>
      <c r="O75" s="111" t="str">
        <f>IF($A75&lt;=Paramètre!$B$2,SUMIFS(SMA_Suivi_étroit[Nb usagers],SMA_Suivi_étroit[Source.Name],'Suivi étroit'!O$10,SMA_Suivi_étroit[CA/Sous-CA],'Suivi étroit'!$A$61,SMA_Suivi_étroit[Période financière],'Suivi étroit'!$A75),"")</f>
        <v/>
      </c>
      <c r="P75" s="111" t="str">
        <f>IF($A75&lt;=Paramètre!$B$2,SUMIFS(SMA_Suivi_étroit[Nb distinct usagers / SCA],SMA_Suivi_étroit[Source.Name],'Suivi étroit'!O$10,SMA_Suivi_étroit[CA/Sous-CA],'Suivi étroit'!$A$61,SMA_Suivi_étroit[Période financière],'Suivi étroit'!$A75),"")</f>
        <v/>
      </c>
      <c r="Q75" s="112" t="str">
        <f>IF($A75&lt;=Paramètre!$B$2,SUM(C75,E75,G75,I75,K75,M75,O75),"")</f>
        <v/>
      </c>
      <c r="R75" s="113" t="str">
        <f>IF($A75&lt;=Paramètre!$B$2,SUM(D75,F75,H75,J75,L75,N75,P75),"")</f>
        <v/>
      </c>
    </row>
    <row r="76" spans="1:18" ht="15.75" thickBot="1" x14ac:dyDescent="0.3">
      <c r="B76" s="115" t="s">
        <v>167</v>
      </c>
      <c r="C76" s="116">
        <f>SUM(C63:C75)</f>
        <v>0</v>
      </c>
      <c r="D76" s="117">
        <f>SUM(D63:D75)</f>
        <v>0</v>
      </c>
      <c r="E76" s="116">
        <f t="shared" ref="E76:R76" si="3">SUM(E63:E75)</f>
        <v>0</v>
      </c>
      <c r="F76" s="117">
        <f t="shared" si="3"/>
        <v>0</v>
      </c>
      <c r="G76" s="116">
        <f t="shared" si="3"/>
        <v>0</v>
      </c>
      <c r="H76" s="117">
        <f t="shared" si="3"/>
        <v>0</v>
      </c>
      <c r="I76" s="116">
        <f t="shared" si="3"/>
        <v>0</v>
      </c>
      <c r="J76" s="117">
        <f t="shared" si="3"/>
        <v>0</v>
      </c>
      <c r="K76" s="116">
        <f t="shared" si="3"/>
        <v>0</v>
      </c>
      <c r="L76" s="117">
        <f t="shared" si="3"/>
        <v>0</v>
      </c>
      <c r="M76" s="116">
        <f t="shared" si="3"/>
        <v>0</v>
      </c>
      <c r="N76" s="117">
        <f t="shared" si="3"/>
        <v>0</v>
      </c>
      <c r="O76" s="116">
        <f t="shared" si="3"/>
        <v>0</v>
      </c>
      <c r="P76" s="117">
        <f t="shared" si="3"/>
        <v>0</v>
      </c>
      <c r="Q76" s="116">
        <f t="shared" si="3"/>
        <v>0</v>
      </c>
      <c r="R76" s="117">
        <f t="shared" si="3"/>
        <v>0</v>
      </c>
    </row>
    <row r="78" spans="1:18" ht="15.75" thickBot="1" x14ac:dyDescent="0.3"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8" x14ac:dyDescent="0.25">
      <c r="A79">
        <v>6731</v>
      </c>
      <c r="B79" s="163" t="s">
        <v>195</v>
      </c>
      <c r="C79" s="133" t="s">
        <v>23</v>
      </c>
      <c r="D79" s="134"/>
      <c r="E79" s="140" t="s">
        <v>24</v>
      </c>
      <c r="F79" s="141"/>
      <c r="G79" s="133" t="s">
        <v>25</v>
      </c>
      <c r="H79" s="134"/>
      <c r="I79" s="140" t="s">
        <v>26</v>
      </c>
      <c r="J79" s="141"/>
      <c r="K79" s="133" t="s">
        <v>27</v>
      </c>
      <c r="L79" s="134"/>
      <c r="M79" s="140" t="s">
        <v>28</v>
      </c>
      <c r="N79" s="141"/>
      <c r="O79" s="133" t="s">
        <v>29</v>
      </c>
      <c r="P79" s="134"/>
      <c r="Q79" s="133" t="s">
        <v>53</v>
      </c>
      <c r="R79" s="134"/>
    </row>
    <row r="80" spans="1:18" x14ac:dyDescent="0.25">
      <c r="B80" s="164"/>
      <c r="C80" s="10" t="s">
        <v>51</v>
      </c>
      <c r="D80" s="9" t="s">
        <v>52</v>
      </c>
      <c r="E80" s="108" t="s">
        <v>51</v>
      </c>
      <c r="F80" s="109" t="s">
        <v>52</v>
      </c>
      <c r="G80" s="10" t="s">
        <v>51</v>
      </c>
      <c r="H80" s="9" t="s">
        <v>52</v>
      </c>
      <c r="I80" s="108" t="s">
        <v>51</v>
      </c>
      <c r="J80" s="109" t="s">
        <v>52</v>
      </c>
      <c r="K80" s="10" t="s">
        <v>51</v>
      </c>
      <c r="L80" s="9" t="s">
        <v>52</v>
      </c>
      <c r="M80" s="108" t="s">
        <v>51</v>
      </c>
      <c r="N80" s="109" t="s">
        <v>52</v>
      </c>
      <c r="O80" s="10" t="s">
        <v>51</v>
      </c>
      <c r="P80" s="9" t="s">
        <v>52</v>
      </c>
      <c r="Q80" s="10" t="s">
        <v>51</v>
      </c>
      <c r="R80" s="9" t="s">
        <v>52</v>
      </c>
    </row>
    <row r="81" spans="1:18" x14ac:dyDescent="0.25">
      <c r="A81">
        <v>1</v>
      </c>
      <c r="B81" s="110" t="s">
        <v>154</v>
      </c>
      <c r="C81" s="111">
        <f>IF($A81&lt;=Paramètre!$B$2,SUMIFS(SMA_Suivi_étroit[Nb usagers],SMA_Suivi_étroit[Source.Name],'Suivi étroit'!C$10,SMA_Suivi_étroit[CA/Sous-CA],'Suivi étroit'!$A$79,SMA_Suivi_étroit[Période financière],'Suivi étroit'!$A81),"")</f>
        <v>0</v>
      </c>
      <c r="D81" s="111">
        <f>IF($A12&lt;=Paramètre!$B$2,SUMIFS(SMA_Suivi_étroit[Nb distinct usagers / SCA],SMA_Suivi_étroit[Source.Name],'Suivi étroit'!C$10,SMA_Suivi_étroit[CA/Sous-CA],'Suivi étroit'!$A$79,SMA_Suivi_étroit[Période financière],'Suivi étroit'!$A81),"")</f>
        <v>0</v>
      </c>
      <c r="E81" s="111">
        <f>IF($A81&lt;=Paramètre!$B$2,SUMIFS(SMA_Suivi_étroit[Nb usagers],SMA_Suivi_étroit[Source.Name],'Suivi étroit'!E$10,SMA_Suivi_étroit[CA/Sous-CA],'Suivi étroit'!$A$79,SMA_Suivi_étroit[Période financière],'Suivi étroit'!$A81),"")</f>
        <v>0</v>
      </c>
      <c r="F81" s="111">
        <f>IF($A12&lt;=Paramètre!$B$2,SUMIFS(SMA_Suivi_étroit[Nb distinct usagers / SCA],SMA_Suivi_étroit[Source.Name],'Suivi étroit'!E$10,SMA_Suivi_étroit[CA/Sous-CA],'Suivi étroit'!$A$79,SMA_Suivi_étroit[Période financière],'Suivi étroit'!$A81),"")</f>
        <v>0</v>
      </c>
      <c r="G81" s="111">
        <f>IF($A81&lt;=Paramètre!$B$2,SUMIFS(SMA_Suivi_étroit[Nb usagers],SMA_Suivi_étroit[Source.Name],'Suivi étroit'!G$10,SMA_Suivi_étroit[CA/Sous-CA],'Suivi étroit'!$A$79,SMA_Suivi_étroit[Période financière],'Suivi étroit'!$A81),"")</f>
        <v>0</v>
      </c>
      <c r="H81" s="111">
        <f>IF($A12&lt;=Paramètre!$B$2,SUMIFS(SMA_Suivi_étroit[Nb distinct usagers / SCA],SMA_Suivi_étroit[Source.Name],'Suivi étroit'!G$10,SMA_Suivi_étroit[CA/Sous-CA],'Suivi étroit'!$A$79,SMA_Suivi_étroit[Période financière],'Suivi étroit'!$A81),"")</f>
        <v>0</v>
      </c>
      <c r="I81" s="111">
        <f>IF($A81&lt;=Paramètre!$B$2,SUMIFS(SMA_Suivi_étroit[Nb usagers],SMA_Suivi_étroit[Source.Name],'Suivi étroit'!I$10,SMA_Suivi_étroit[CA/Sous-CA],'Suivi étroit'!$A$79,SMA_Suivi_étroit[Période financière],'Suivi étroit'!$A81),"")</f>
        <v>0</v>
      </c>
      <c r="J81" s="111">
        <f>IF($A12&lt;=Paramètre!$B$2,SUMIFS(SMA_Suivi_étroit[Nb distinct usagers / SCA],SMA_Suivi_étroit[Source.Name],'Suivi étroit'!I$10,SMA_Suivi_étroit[CA/Sous-CA],'Suivi étroit'!$A$79,SMA_Suivi_étroit[Période financière],'Suivi étroit'!$A81),"")</f>
        <v>0</v>
      </c>
      <c r="K81" s="111">
        <f>IF($A81&lt;=Paramètre!$B$2,SUMIFS(SMA_Suivi_étroit[Nb usagers],SMA_Suivi_étroit[Source.Name],'Suivi étroit'!K$10,SMA_Suivi_étroit[CA/Sous-CA],'Suivi étroit'!$A$79,SMA_Suivi_étroit[Période financière],'Suivi étroit'!$A81),"")</f>
        <v>0</v>
      </c>
      <c r="L81" s="111">
        <f>IF($A12&lt;=Paramètre!$B$2,SUMIFS(SMA_Suivi_étroit[Nb distinct usagers / SCA],SMA_Suivi_étroit[Source.Name],'Suivi étroit'!K$10,SMA_Suivi_étroit[CA/Sous-CA],'Suivi étroit'!$A$79,SMA_Suivi_étroit[Période financière],'Suivi étroit'!$A81),"")</f>
        <v>0</v>
      </c>
      <c r="M81" s="111">
        <f>IF($A81&lt;=Paramètre!$B$2,SUMIFS(SMA_Suivi_étroit[Nb usagers],SMA_Suivi_étroit[Source.Name],'Suivi étroit'!M$10,SMA_Suivi_étroit[CA/Sous-CA],'Suivi étroit'!$A$79,SMA_Suivi_étroit[Période financière],'Suivi étroit'!$A81),"")</f>
        <v>0</v>
      </c>
      <c r="N81" s="111">
        <f>IF($A12&lt;=Paramètre!$B$2,SUMIFS(SMA_Suivi_étroit[Nb distinct usagers / SCA],SMA_Suivi_étroit[Source.Name],'Suivi étroit'!M$10,SMA_Suivi_étroit[CA/Sous-CA],'Suivi étroit'!$A$79,SMA_Suivi_étroit[Période financière],'Suivi étroit'!$A81),"")</f>
        <v>0</v>
      </c>
      <c r="O81" s="111">
        <f>IF($A81&lt;=Paramètre!$B$2,SUMIFS(SMA_Suivi_étroit[Nb usagers],SMA_Suivi_étroit[Source.Name],'Suivi étroit'!O$10,SMA_Suivi_étroit[CA/Sous-CA],'Suivi étroit'!$A$79,SMA_Suivi_étroit[Période financière],'Suivi étroit'!$A81),"")</f>
        <v>0</v>
      </c>
      <c r="P81" s="111">
        <f>IF($A12&lt;=Paramètre!$B$2,SUMIFS(SMA_Suivi_étroit[Nb distinct usagers / SCA],SMA_Suivi_étroit[Source.Name],'Suivi étroit'!O$10,SMA_Suivi_étroit[CA/Sous-CA],'Suivi étroit'!$A$79,SMA_Suivi_étroit[Période financière],'Suivi étroit'!$A81),"")</f>
        <v>0</v>
      </c>
      <c r="Q81" s="112">
        <f>IF($A81&lt;=Paramètre!$B$2,SUM(C81,E81,G81,I81,K81,M81,O81),"")</f>
        <v>0</v>
      </c>
      <c r="R81" s="113">
        <f>IF($A81&lt;=Paramètre!$B$2,SUM(D81,F81,H81,J81,L81,N81,P81),"")</f>
        <v>0</v>
      </c>
    </row>
    <row r="82" spans="1:18" x14ac:dyDescent="0.25">
      <c r="A82">
        <v>2</v>
      </c>
      <c r="B82" s="110" t="s">
        <v>155</v>
      </c>
      <c r="C82" s="111" t="str">
        <f>IF($A82&lt;=Paramètre!$B$2,SUMIFS(SMA_Suivi_étroit[Nb usagers],SMA_Suivi_étroit[Source.Name],'Suivi étroit'!C$10,SMA_Suivi_étroit[CA/Sous-CA],'Suivi étroit'!$A$79,SMA_Suivi_étroit[Période financière],'Suivi étroit'!$A82),"")</f>
        <v/>
      </c>
      <c r="D82" s="111" t="str">
        <f>IF($A13&lt;=Paramètre!$B$2,SUMIFS(SMA_Suivi_étroit[Nb distinct usagers / SCA],SMA_Suivi_étroit[Source.Name],'Suivi étroit'!C$10,SMA_Suivi_étroit[CA/Sous-CA],'Suivi étroit'!$A$79,SMA_Suivi_étroit[Période financière],'Suivi étroit'!$A82),"")</f>
        <v/>
      </c>
      <c r="E82" s="111" t="str">
        <f>IF($A82&lt;=Paramètre!$B$2,SUMIFS(SMA_Suivi_étroit[Nb usagers],SMA_Suivi_étroit[Source.Name],'Suivi étroit'!E$10,SMA_Suivi_étroit[CA/Sous-CA],'Suivi étroit'!$A$79,SMA_Suivi_étroit[Période financière],'Suivi étroit'!$A82),"")</f>
        <v/>
      </c>
      <c r="F82" s="111" t="str">
        <f>IF($A13&lt;=Paramètre!$B$2,SUMIFS(SMA_Suivi_étroit[Nb distinct usagers / SCA],SMA_Suivi_étroit[Source.Name],'Suivi étroit'!E$10,SMA_Suivi_étroit[CA/Sous-CA],'Suivi étroit'!$A$79,SMA_Suivi_étroit[Période financière],'Suivi étroit'!$A82),"")</f>
        <v/>
      </c>
      <c r="G82" s="111" t="str">
        <f>IF($A82&lt;=Paramètre!$B$2,SUMIFS(SMA_Suivi_étroit[Nb usagers],SMA_Suivi_étroit[Source.Name],'Suivi étroit'!G$10,SMA_Suivi_étroit[CA/Sous-CA],'Suivi étroit'!$A$79,SMA_Suivi_étroit[Période financière],'Suivi étroit'!$A82),"")</f>
        <v/>
      </c>
      <c r="H82" s="111" t="str">
        <f>IF($A13&lt;=Paramètre!$B$2,SUMIFS(SMA_Suivi_étroit[Nb distinct usagers / SCA],SMA_Suivi_étroit[Source.Name],'Suivi étroit'!G$10,SMA_Suivi_étroit[CA/Sous-CA],'Suivi étroit'!$A$79,SMA_Suivi_étroit[Période financière],'Suivi étroit'!$A82),"")</f>
        <v/>
      </c>
      <c r="I82" s="111" t="str">
        <f>IF($A82&lt;=Paramètre!$B$2,SUMIFS(SMA_Suivi_étroit[Nb usagers],SMA_Suivi_étroit[Source.Name],'Suivi étroit'!I$10,SMA_Suivi_étroit[CA/Sous-CA],'Suivi étroit'!$A$79,SMA_Suivi_étroit[Période financière],'Suivi étroit'!$A82),"")</f>
        <v/>
      </c>
      <c r="J82" s="111" t="str">
        <f>IF($A13&lt;=Paramètre!$B$2,SUMIFS(SMA_Suivi_étroit[Nb distinct usagers / SCA],SMA_Suivi_étroit[Source.Name],'Suivi étroit'!I$10,SMA_Suivi_étroit[CA/Sous-CA],'Suivi étroit'!$A$79,SMA_Suivi_étroit[Période financière],'Suivi étroit'!$A82),"")</f>
        <v/>
      </c>
      <c r="K82" s="111" t="str">
        <f>IF($A82&lt;=Paramètre!$B$2,SUMIFS(SMA_Suivi_étroit[Nb usagers],SMA_Suivi_étroit[Source.Name],'Suivi étroit'!K$10,SMA_Suivi_étroit[CA/Sous-CA],'Suivi étroit'!$A$79,SMA_Suivi_étroit[Période financière],'Suivi étroit'!$A82),"")</f>
        <v/>
      </c>
      <c r="L82" s="111" t="str">
        <f>IF($A13&lt;=Paramètre!$B$2,SUMIFS(SMA_Suivi_étroit[Nb distinct usagers / SCA],SMA_Suivi_étroit[Source.Name],'Suivi étroit'!K$10,SMA_Suivi_étroit[CA/Sous-CA],'Suivi étroit'!$A$79,SMA_Suivi_étroit[Période financière],'Suivi étroit'!$A82),"")</f>
        <v/>
      </c>
      <c r="M82" s="111" t="str">
        <f>IF($A82&lt;=Paramètre!$B$2,SUMIFS(SMA_Suivi_étroit[Nb usagers],SMA_Suivi_étroit[Source.Name],'Suivi étroit'!M$10,SMA_Suivi_étroit[CA/Sous-CA],'Suivi étroit'!$A$79,SMA_Suivi_étroit[Période financière],'Suivi étroit'!$A82),"")</f>
        <v/>
      </c>
      <c r="N82" s="111" t="str">
        <f>IF($A13&lt;=Paramètre!$B$2,SUMIFS(SMA_Suivi_étroit[Nb distinct usagers / SCA],SMA_Suivi_étroit[Source.Name],'Suivi étroit'!M$10,SMA_Suivi_étroit[CA/Sous-CA],'Suivi étroit'!$A$79,SMA_Suivi_étroit[Période financière],'Suivi étroit'!$A82),"")</f>
        <v/>
      </c>
      <c r="O82" s="111" t="str">
        <f>IF($A82&lt;=Paramètre!$B$2,SUMIFS(SMA_Suivi_étroit[Nb usagers],SMA_Suivi_étroit[Source.Name],'Suivi étroit'!O$10,SMA_Suivi_étroit[CA/Sous-CA],'Suivi étroit'!$A$79,SMA_Suivi_étroit[Période financière],'Suivi étroit'!$A82),"")</f>
        <v/>
      </c>
      <c r="P82" s="111" t="str">
        <f>IF($A13&lt;=Paramètre!$B$2,SUMIFS(SMA_Suivi_étroit[Nb distinct usagers / SCA],SMA_Suivi_étroit[Source.Name],'Suivi étroit'!O$10,SMA_Suivi_étroit[CA/Sous-CA],'Suivi étroit'!$A$79,SMA_Suivi_étroit[Période financière],'Suivi étroit'!$A82),"")</f>
        <v/>
      </c>
      <c r="Q82" s="112" t="str">
        <f>IF($A82&lt;=Paramètre!$B$2,SUM(C82,E82,G82,I82,K82,M82,O82),"")</f>
        <v/>
      </c>
      <c r="R82" s="113" t="str">
        <f>IF($A82&lt;=Paramètre!$B$2,SUM(D82,F82,H82,J82,L82,N82,P82),"")</f>
        <v/>
      </c>
    </row>
    <row r="83" spans="1:18" x14ac:dyDescent="0.25">
      <c r="A83">
        <v>3</v>
      </c>
      <c r="B83" s="110" t="s">
        <v>156</v>
      </c>
      <c r="C83" s="111" t="str">
        <f>IF($A83&lt;=Paramètre!$B$2,SUMIFS(SMA_Suivi_étroit[Nb usagers],SMA_Suivi_étroit[Source.Name],'Suivi étroit'!C$10,SMA_Suivi_étroit[CA/Sous-CA],'Suivi étroit'!$A$79,SMA_Suivi_étroit[Période financière],'Suivi étroit'!$A83),"")</f>
        <v/>
      </c>
      <c r="D83" s="111" t="str">
        <f>IF($A14&lt;=Paramètre!$B$2,SUMIFS(SMA_Suivi_étroit[Nb distinct usagers / SCA],SMA_Suivi_étroit[Source.Name],'Suivi étroit'!C$10,SMA_Suivi_étroit[CA/Sous-CA],'Suivi étroit'!$A$79,SMA_Suivi_étroit[Période financière],'Suivi étroit'!$A83),"")</f>
        <v/>
      </c>
      <c r="E83" s="111" t="str">
        <f>IF($A83&lt;=Paramètre!$B$2,SUMIFS(SMA_Suivi_étroit[Nb usagers],SMA_Suivi_étroit[Source.Name],'Suivi étroit'!E$10,SMA_Suivi_étroit[CA/Sous-CA],'Suivi étroit'!$A$79,SMA_Suivi_étroit[Période financière],'Suivi étroit'!$A83),"")</f>
        <v/>
      </c>
      <c r="F83" s="111" t="str">
        <f>IF($A14&lt;=Paramètre!$B$2,SUMIFS(SMA_Suivi_étroit[Nb distinct usagers / SCA],SMA_Suivi_étroit[Source.Name],'Suivi étroit'!E$10,SMA_Suivi_étroit[CA/Sous-CA],'Suivi étroit'!$A$79,SMA_Suivi_étroit[Période financière],'Suivi étroit'!$A83),"")</f>
        <v/>
      </c>
      <c r="G83" s="111" t="str">
        <f>IF($A83&lt;=Paramètre!$B$2,SUMIFS(SMA_Suivi_étroit[Nb usagers],SMA_Suivi_étroit[Source.Name],'Suivi étroit'!G$10,SMA_Suivi_étroit[CA/Sous-CA],'Suivi étroit'!$A$79,SMA_Suivi_étroit[Période financière],'Suivi étroit'!$A83),"")</f>
        <v/>
      </c>
      <c r="H83" s="111" t="str">
        <f>IF($A14&lt;=Paramètre!$B$2,SUMIFS(SMA_Suivi_étroit[Nb distinct usagers / SCA],SMA_Suivi_étroit[Source.Name],'Suivi étroit'!G$10,SMA_Suivi_étroit[CA/Sous-CA],'Suivi étroit'!$A$79,SMA_Suivi_étroit[Période financière],'Suivi étroit'!$A83),"")</f>
        <v/>
      </c>
      <c r="I83" s="111" t="str">
        <f>IF($A83&lt;=Paramètre!$B$2,SUMIFS(SMA_Suivi_étroit[Nb usagers],SMA_Suivi_étroit[Source.Name],'Suivi étroit'!I$10,SMA_Suivi_étroit[CA/Sous-CA],'Suivi étroit'!$A$79,SMA_Suivi_étroit[Période financière],'Suivi étroit'!$A83),"")</f>
        <v/>
      </c>
      <c r="J83" s="111" t="str">
        <f>IF($A14&lt;=Paramètre!$B$2,SUMIFS(SMA_Suivi_étroit[Nb distinct usagers / SCA],SMA_Suivi_étroit[Source.Name],'Suivi étroit'!I$10,SMA_Suivi_étroit[CA/Sous-CA],'Suivi étroit'!$A$79,SMA_Suivi_étroit[Période financière],'Suivi étroit'!$A83),"")</f>
        <v/>
      </c>
      <c r="K83" s="111" t="str">
        <f>IF($A83&lt;=Paramètre!$B$2,SUMIFS(SMA_Suivi_étroit[Nb usagers],SMA_Suivi_étroit[Source.Name],'Suivi étroit'!K$10,SMA_Suivi_étroit[CA/Sous-CA],'Suivi étroit'!$A$79,SMA_Suivi_étroit[Période financière],'Suivi étroit'!$A83),"")</f>
        <v/>
      </c>
      <c r="L83" s="111" t="str">
        <f>IF($A14&lt;=Paramètre!$B$2,SUMIFS(SMA_Suivi_étroit[Nb distinct usagers / SCA],SMA_Suivi_étroit[Source.Name],'Suivi étroit'!K$10,SMA_Suivi_étroit[CA/Sous-CA],'Suivi étroit'!$A$79,SMA_Suivi_étroit[Période financière],'Suivi étroit'!$A83),"")</f>
        <v/>
      </c>
      <c r="M83" s="111" t="str">
        <f>IF($A83&lt;=Paramètre!$B$2,SUMIFS(SMA_Suivi_étroit[Nb usagers],SMA_Suivi_étroit[Source.Name],'Suivi étroit'!M$10,SMA_Suivi_étroit[CA/Sous-CA],'Suivi étroit'!$A$79,SMA_Suivi_étroit[Période financière],'Suivi étroit'!$A83),"")</f>
        <v/>
      </c>
      <c r="N83" s="111" t="str">
        <f>IF($A14&lt;=Paramètre!$B$2,SUMIFS(SMA_Suivi_étroit[Nb distinct usagers / SCA],SMA_Suivi_étroit[Source.Name],'Suivi étroit'!M$10,SMA_Suivi_étroit[CA/Sous-CA],'Suivi étroit'!$A$79,SMA_Suivi_étroit[Période financière],'Suivi étroit'!$A83),"")</f>
        <v/>
      </c>
      <c r="O83" s="111" t="str">
        <f>IF($A83&lt;=Paramètre!$B$2,SUMIFS(SMA_Suivi_étroit[Nb usagers],SMA_Suivi_étroit[Source.Name],'Suivi étroit'!O$10,SMA_Suivi_étroit[CA/Sous-CA],'Suivi étroit'!$A$79,SMA_Suivi_étroit[Période financière],'Suivi étroit'!$A83),"")</f>
        <v/>
      </c>
      <c r="P83" s="111" t="str">
        <f>IF($A14&lt;=Paramètre!$B$2,SUMIFS(SMA_Suivi_étroit[Nb distinct usagers / SCA],SMA_Suivi_étroit[Source.Name],'Suivi étroit'!O$10,SMA_Suivi_étroit[CA/Sous-CA],'Suivi étroit'!$A$79,SMA_Suivi_étroit[Période financière],'Suivi étroit'!$A83),"")</f>
        <v/>
      </c>
      <c r="Q83" s="112" t="str">
        <f>IF($A83&lt;=Paramètre!$B$2,SUM(C83,E83,G83,I83,K83,M83,O83),"")</f>
        <v/>
      </c>
      <c r="R83" s="113" t="str">
        <f>IF($A83&lt;=Paramètre!$B$2,SUM(D83,F83,H83,J83,L83,N83,P83),"")</f>
        <v/>
      </c>
    </row>
    <row r="84" spans="1:18" x14ac:dyDescent="0.25">
      <c r="A84">
        <v>4</v>
      </c>
      <c r="B84" s="110" t="s">
        <v>157</v>
      </c>
      <c r="C84" s="111" t="str">
        <f>IF($A84&lt;=Paramètre!$B$2,SUMIFS(SMA_Suivi_étroit[Nb usagers],SMA_Suivi_étroit[Source.Name],'Suivi étroit'!C$10,SMA_Suivi_étroit[CA/Sous-CA],'Suivi étroit'!$A$79,SMA_Suivi_étroit[Période financière],'Suivi étroit'!$A84),"")</f>
        <v/>
      </c>
      <c r="D84" s="111" t="str">
        <f>IF($A15&lt;=Paramètre!$B$2,SUMIFS(SMA_Suivi_étroit[Nb distinct usagers / SCA],SMA_Suivi_étroit[Source.Name],'Suivi étroit'!C$10,SMA_Suivi_étroit[CA/Sous-CA],'Suivi étroit'!$A$79,SMA_Suivi_étroit[Période financière],'Suivi étroit'!$A84),"")</f>
        <v/>
      </c>
      <c r="E84" s="111" t="str">
        <f>IF($A84&lt;=Paramètre!$B$2,SUMIFS(SMA_Suivi_étroit[Nb usagers],SMA_Suivi_étroit[Source.Name],'Suivi étroit'!E$10,SMA_Suivi_étroit[CA/Sous-CA],'Suivi étroit'!$A$79,SMA_Suivi_étroit[Période financière],'Suivi étroit'!$A84),"")</f>
        <v/>
      </c>
      <c r="F84" s="111" t="str">
        <f>IF($A15&lt;=Paramètre!$B$2,SUMIFS(SMA_Suivi_étroit[Nb distinct usagers / SCA],SMA_Suivi_étroit[Source.Name],'Suivi étroit'!E$10,SMA_Suivi_étroit[CA/Sous-CA],'Suivi étroit'!$A$79,SMA_Suivi_étroit[Période financière],'Suivi étroit'!$A84),"")</f>
        <v/>
      </c>
      <c r="G84" s="111" t="str">
        <f>IF($A84&lt;=Paramètre!$B$2,SUMIFS(SMA_Suivi_étroit[Nb usagers],SMA_Suivi_étroit[Source.Name],'Suivi étroit'!G$10,SMA_Suivi_étroit[CA/Sous-CA],'Suivi étroit'!$A$79,SMA_Suivi_étroit[Période financière],'Suivi étroit'!$A84),"")</f>
        <v/>
      </c>
      <c r="H84" s="111" t="str">
        <f>IF($A15&lt;=Paramètre!$B$2,SUMIFS(SMA_Suivi_étroit[Nb distinct usagers / SCA],SMA_Suivi_étroit[Source.Name],'Suivi étroit'!G$10,SMA_Suivi_étroit[CA/Sous-CA],'Suivi étroit'!$A$79,SMA_Suivi_étroit[Période financière],'Suivi étroit'!$A84),"")</f>
        <v/>
      </c>
      <c r="I84" s="111" t="str">
        <f>IF($A84&lt;=Paramètre!$B$2,SUMIFS(SMA_Suivi_étroit[Nb usagers],SMA_Suivi_étroit[Source.Name],'Suivi étroit'!I$10,SMA_Suivi_étroit[CA/Sous-CA],'Suivi étroit'!$A$79,SMA_Suivi_étroit[Période financière],'Suivi étroit'!$A84),"")</f>
        <v/>
      </c>
      <c r="J84" s="111" t="str">
        <f>IF($A15&lt;=Paramètre!$B$2,SUMIFS(SMA_Suivi_étroit[Nb distinct usagers / SCA],SMA_Suivi_étroit[Source.Name],'Suivi étroit'!I$10,SMA_Suivi_étroit[CA/Sous-CA],'Suivi étroit'!$A$79,SMA_Suivi_étroit[Période financière],'Suivi étroit'!$A84),"")</f>
        <v/>
      </c>
      <c r="K84" s="111" t="str">
        <f>IF($A84&lt;=Paramètre!$B$2,SUMIFS(SMA_Suivi_étroit[Nb usagers],SMA_Suivi_étroit[Source.Name],'Suivi étroit'!K$10,SMA_Suivi_étroit[CA/Sous-CA],'Suivi étroit'!$A$79,SMA_Suivi_étroit[Période financière],'Suivi étroit'!$A84),"")</f>
        <v/>
      </c>
      <c r="L84" s="111" t="str">
        <f>IF($A15&lt;=Paramètre!$B$2,SUMIFS(SMA_Suivi_étroit[Nb distinct usagers / SCA],SMA_Suivi_étroit[Source.Name],'Suivi étroit'!K$10,SMA_Suivi_étroit[CA/Sous-CA],'Suivi étroit'!$A$79,SMA_Suivi_étroit[Période financière],'Suivi étroit'!$A84),"")</f>
        <v/>
      </c>
      <c r="M84" s="111" t="str">
        <f>IF($A84&lt;=Paramètre!$B$2,SUMIFS(SMA_Suivi_étroit[Nb usagers],SMA_Suivi_étroit[Source.Name],'Suivi étroit'!M$10,SMA_Suivi_étroit[CA/Sous-CA],'Suivi étroit'!$A$79,SMA_Suivi_étroit[Période financière],'Suivi étroit'!$A84),"")</f>
        <v/>
      </c>
      <c r="N84" s="111" t="str">
        <f>IF($A15&lt;=Paramètre!$B$2,SUMIFS(SMA_Suivi_étroit[Nb distinct usagers / SCA],SMA_Suivi_étroit[Source.Name],'Suivi étroit'!M$10,SMA_Suivi_étroit[CA/Sous-CA],'Suivi étroit'!$A$79,SMA_Suivi_étroit[Période financière],'Suivi étroit'!$A84),"")</f>
        <v/>
      </c>
      <c r="O84" s="111" t="str">
        <f>IF($A84&lt;=Paramètre!$B$2,SUMIFS(SMA_Suivi_étroit[Nb usagers],SMA_Suivi_étroit[Source.Name],'Suivi étroit'!O$10,SMA_Suivi_étroit[CA/Sous-CA],'Suivi étroit'!$A$79,SMA_Suivi_étroit[Période financière],'Suivi étroit'!$A84),"")</f>
        <v/>
      </c>
      <c r="P84" s="111" t="str">
        <f>IF($A15&lt;=Paramètre!$B$2,SUMIFS(SMA_Suivi_étroit[Nb distinct usagers / SCA],SMA_Suivi_étroit[Source.Name],'Suivi étroit'!O$10,SMA_Suivi_étroit[CA/Sous-CA],'Suivi étroit'!$A$79,SMA_Suivi_étroit[Période financière],'Suivi étroit'!$A84),"")</f>
        <v/>
      </c>
      <c r="Q84" s="112" t="str">
        <f>IF($A84&lt;=Paramètre!$B$2,SUM(C84,E84,G84,I84,K84,M84,O84),"")</f>
        <v/>
      </c>
      <c r="R84" s="113" t="str">
        <f>IF($A84&lt;=Paramètre!$B$2,SUM(D84,F84,H84,J84,L84,N84,P84),"")</f>
        <v/>
      </c>
    </row>
    <row r="85" spans="1:18" x14ac:dyDescent="0.25">
      <c r="A85">
        <v>5</v>
      </c>
      <c r="B85" s="110" t="s">
        <v>158</v>
      </c>
      <c r="C85" s="111" t="str">
        <f>IF($A85&lt;=Paramètre!$B$2,SUMIFS(SMA_Suivi_étroit[Nb usagers],SMA_Suivi_étroit[Source.Name],'Suivi étroit'!C$10,SMA_Suivi_étroit[CA/Sous-CA],'Suivi étroit'!$A$79,SMA_Suivi_étroit[Période financière],'Suivi étroit'!$A85),"")</f>
        <v/>
      </c>
      <c r="D85" s="111" t="str">
        <f>IF($A16&lt;=Paramètre!$B$2,SUMIFS(SMA_Suivi_étroit[Nb distinct usagers / SCA],SMA_Suivi_étroit[Source.Name],'Suivi étroit'!C$10,SMA_Suivi_étroit[CA/Sous-CA],'Suivi étroit'!$A$79,SMA_Suivi_étroit[Période financière],'Suivi étroit'!$A85),"")</f>
        <v/>
      </c>
      <c r="E85" s="111" t="str">
        <f>IF($A85&lt;=Paramètre!$B$2,SUMIFS(SMA_Suivi_étroit[Nb usagers],SMA_Suivi_étroit[Source.Name],'Suivi étroit'!E$10,SMA_Suivi_étroit[CA/Sous-CA],'Suivi étroit'!$A$79,SMA_Suivi_étroit[Période financière],'Suivi étroit'!$A85),"")</f>
        <v/>
      </c>
      <c r="F85" s="111" t="str">
        <f>IF($A16&lt;=Paramètre!$B$2,SUMIFS(SMA_Suivi_étroit[Nb distinct usagers / SCA],SMA_Suivi_étroit[Source.Name],'Suivi étroit'!E$10,SMA_Suivi_étroit[CA/Sous-CA],'Suivi étroit'!$A$79,SMA_Suivi_étroit[Période financière],'Suivi étroit'!$A85),"")</f>
        <v/>
      </c>
      <c r="G85" s="111" t="str">
        <f>IF($A85&lt;=Paramètre!$B$2,SUMIFS(SMA_Suivi_étroit[Nb usagers],SMA_Suivi_étroit[Source.Name],'Suivi étroit'!G$10,SMA_Suivi_étroit[CA/Sous-CA],'Suivi étroit'!$A$79,SMA_Suivi_étroit[Période financière],'Suivi étroit'!$A85),"")</f>
        <v/>
      </c>
      <c r="H85" s="111" t="str">
        <f>IF($A16&lt;=Paramètre!$B$2,SUMIFS(SMA_Suivi_étroit[Nb distinct usagers / SCA],SMA_Suivi_étroit[Source.Name],'Suivi étroit'!G$10,SMA_Suivi_étroit[CA/Sous-CA],'Suivi étroit'!$A$79,SMA_Suivi_étroit[Période financière],'Suivi étroit'!$A85),"")</f>
        <v/>
      </c>
      <c r="I85" s="111" t="str">
        <f>IF($A85&lt;=Paramètre!$B$2,SUMIFS(SMA_Suivi_étroit[Nb usagers],SMA_Suivi_étroit[Source.Name],'Suivi étroit'!I$10,SMA_Suivi_étroit[CA/Sous-CA],'Suivi étroit'!$A$79,SMA_Suivi_étroit[Période financière],'Suivi étroit'!$A85),"")</f>
        <v/>
      </c>
      <c r="J85" s="111" t="str">
        <f>IF($A16&lt;=Paramètre!$B$2,SUMIFS(SMA_Suivi_étroit[Nb distinct usagers / SCA],SMA_Suivi_étroit[Source.Name],'Suivi étroit'!I$10,SMA_Suivi_étroit[CA/Sous-CA],'Suivi étroit'!$A$79,SMA_Suivi_étroit[Période financière],'Suivi étroit'!$A85),"")</f>
        <v/>
      </c>
      <c r="K85" s="111" t="str">
        <f>IF($A85&lt;=Paramètre!$B$2,SUMIFS(SMA_Suivi_étroit[Nb usagers],SMA_Suivi_étroit[Source.Name],'Suivi étroit'!K$10,SMA_Suivi_étroit[CA/Sous-CA],'Suivi étroit'!$A$79,SMA_Suivi_étroit[Période financière],'Suivi étroit'!$A85),"")</f>
        <v/>
      </c>
      <c r="L85" s="111" t="str">
        <f>IF($A16&lt;=Paramètre!$B$2,SUMIFS(SMA_Suivi_étroit[Nb distinct usagers / SCA],SMA_Suivi_étroit[Source.Name],'Suivi étroit'!K$10,SMA_Suivi_étroit[CA/Sous-CA],'Suivi étroit'!$A$79,SMA_Suivi_étroit[Période financière],'Suivi étroit'!$A85),"")</f>
        <v/>
      </c>
      <c r="M85" s="111" t="str">
        <f>IF($A85&lt;=Paramètre!$B$2,SUMIFS(SMA_Suivi_étroit[Nb usagers],SMA_Suivi_étroit[Source.Name],'Suivi étroit'!M$10,SMA_Suivi_étroit[CA/Sous-CA],'Suivi étroit'!$A$79,SMA_Suivi_étroit[Période financière],'Suivi étroit'!$A85),"")</f>
        <v/>
      </c>
      <c r="N85" s="111" t="str">
        <f>IF($A16&lt;=Paramètre!$B$2,SUMIFS(SMA_Suivi_étroit[Nb distinct usagers / SCA],SMA_Suivi_étroit[Source.Name],'Suivi étroit'!M$10,SMA_Suivi_étroit[CA/Sous-CA],'Suivi étroit'!$A$79,SMA_Suivi_étroit[Période financière],'Suivi étroit'!$A85),"")</f>
        <v/>
      </c>
      <c r="O85" s="111" t="str">
        <f>IF($A85&lt;=Paramètre!$B$2,SUMIFS(SMA_Suivi_étroit[Nb usagers],SMA_Suivi_étroit[Source.Name],'Suivi étroit'!O$10,SMA_Suivi_étroit[CA/Sous-CA],'Suivi étroit'!$A$79,SMA_Suivi_étroit[Période financière],'Suivi étroit'!$A85),"")</f>
        <v/>
      </c>
      <c r="P85" s="111" t="str">
        <f>IF($A16&lt;=Paramètre!$B$2,SUMIFS(SMA_Suivi_étroit[Nb distinct usagers / SCA],SMA_Suivi_étroit[Source.Name],'Suivi étroit'!O$10,SMA_Suivi_étroit[CA/Sous-CA],'Suivi étroit'!$A$79,SMA_Suivi_étroit[Période financière],'Suivi étroit'!$A85),"")</f>
        <v/>
      </c>
      <c r="Q85" s="112" t="str">
        <f>IF($A85&lt;=Paramètre!$B$2,SUM(C85,E85,G85,I85,K85,M85,O85),"")</f>
        <v/>
      </c>
      <c r="R85" s="113" t="str">
        <f>IF($A85&lt;=Paramètre!$B$2,SUM(D85,F85,H85,J85,L85,N85,P85),"")</f>
        <v/>
      </c>
    </row>
    <row r="86" spans="1:18" x14ac:dyDescent="0.25">
      <c r="A86">
        <v>6</v>
      </c>
      <c r="B86" s="110" t="s">
        <v>159</v>
      </c>
      <c r="C86" s="111" t="str">
        <f>IF($A86&lt;=Paramètre!$B$2,SUMIFS(SMA_Suivi_étroit[Nb usagers],SMA_Suivi_étroit[Source.Name],'Suivi étroit'!C$10,SMA_Suivi_étroit[CA/Sous-CA],'Suivi étroit'!$A$79,SMA_Suivi_étroit[Période financière],'Suivi étroit'!$A86),"")</f>
        <v/>
      </c>
      <c r="D86" s="111" t="str">
        <f>IF($A17&lt;=Paramètre!$B$2,SUMIFS(SMA_Suivi_étroit[Nb distinct usagers / SCA],SMA_Suivi_étroit[Source.Name],'Suivi étroit'!C$10,SMA_Suivi_étroit[CA/Sous-CA],'Suivi étroit'!$A$79,SMA_Suivi_étroit[Période financière],'Suivi étroit'!$A86),"")</f>
        <v/>
      </c>
      <c r="E86" s="111" t="str">
        <f>IF($A86&lt;=Paramètre!$B$2,SUMIFS(SMA_Suivi_étroit[Nb usagers],SMA_Suivi_étroit[Source.Name],'Suivi étroit'!E$10,SMA_Suivi_étroit[CA/Sous-CA],'Suivi étroit'!$A$79,SMA_Suivi_étroit[Période financière],'Suivi étroit'!$A86),"")</f>
        <v/>
      </c>
      <c r="F86" s="111" t="str">
        <f>IF($A17&lt;=Paramètre!$B$2,SUMIFS(SMA_Suivi_étroit[Nb distinct usagers / SCA],SMA_Suivi_étroit[Source.Name],'Suivi étroit'!E$10,SMA_Suivi_étroit[CA/Sous-CA],'Suivi étroit'!$A$79,SMA_Suivi_étroit[Période financière],'Suivi étroit'!$A86),"")</f>
        <v/>
      </c>
      <c r="G86" s="111" t="str">
        <f>IF($A86&lt;=Paramètre!$B$2,SUMIFS(SMA_Suivi_étroit[Nb usagers],SMA_Suivi_étroit[Source.Name],'Suivi étroit'!G$10,SMA_Suivi_étroit[CA/Sous-CA],'Suivi étroit'!$A$79,SMA_Suivi_étroit[Période financière],'Suivi étroit'!$A86),"")</f>
        <v/>
      </c>
      <c r="H86" s="111" t="str">
        <f>IF($A17&lt;=Paramètre!$B$2,SUMIFS(SMA_Suivi_étroit[Nb distinct usagers / SCA],SMA_Suivi_étroit[Source.Name],'Suivi étroit'!G$10,SMA_Suivi_étroit[CA/Sous-CA],'Suivi étroit'!$A$79,SMA_Suivi_étroit[Période financière],'Suivi étroit'!$A86),"")</f>
        <v/>
      </c>
      <c r="I86" s="111" t="str">
        <f>IF($A86&lt;=Paramètre!$B$2,SUMIFS(SMA_Suivi_étroit[Nb usagers],SMA_Suivi_étroit[Source.Name],'Suivi étroit'!I$10,SMA_Suivi_étroit[CA/Sous-CA],'Suivi étroit'!$A$79,SMA_Suivi_étroit[Période financière],'Suivi étroit'!$A86),"")</f>
        <v/>
      </c>
      <c r="J86" s="111" t="str">
        <f>IF($A17&lt;=Paramètre!$B$2,SUMIFS(SMA_Suivi_étroit[Nb distinct usagers / SCA],SMA_Suivi_étroit[Source.Name],'Suivi étroit'!I$10,SMA_Suivi_étroit[CA/Sous-CA],'Suivi étroit'!$A$79,SMA_Suivi_étroit[Période financière],'Suivi étroit'!$A86),"")</f>
        <v/>
      </c>
      <c r="K86" s="111" t="str">
        <f>IF($A86&lt;=Paramètre!$B$2,SUMIFS(SMA_Suivi_étroit[Nb usagers],SMA_Suivi_étroit[Source.Name],'Suivi étroit'!K$10,SMA_Suivi_étroit[CA/Sous-CA],'Suivi étroit'!$A$79,SMA_Suivi_étroit[Période financière],'Suivi étroit'!$A86),"")</f>
        <v/>
      </c>
      <c r="L86" s="111" t="str">
        <f>IF($A17&lt;=Paramètre!$B$2,SUMIFS(SMA_Suivi_étroit[Nb distinct usagers / SCA],SMA_Suivi_étroit[Source.Name],'Suivi étroit'!K$10,SMA_Suivi_étroit[CA/Sous-CA],'Suivi étroit'!$A$79,SMA_Suivi_étroit[Période financière],'Suivi étroit'!$A86),"")</f>
        <v/>
      </c>
      <c r="M86" s="111" t="str">
        <f>IF($A86&lt;=Paramètre!$B$2,SUMIFS(SMA_Suivi_étroit[Nb usagers],SMA_Suivi_étroit[Source.Name],'Suivi étroit'!M$10,SMA_Suivi_étroit[CA/Sous-CA],'Suivi étroit'!$A$79,SMA_Suivi_étroit[Période financière],'Suivi étroit'!$A86),"")</f>
        <v/>
      </c>
      <c r="N86" s="111" t="str">
        <f>IF($A17&lt;=Paramètre!$B$2,SUMIFS(SMA_Suivi_étroit[Nb distinct usagers / SCA],SMA_Suivi_étroit[Source.Name],'Suivi étroit'!M$10,SMA_Suivi_étroit[CA/Sous-CA],'Suivi étroit'!$A$79,SMA_Suivi_étroit[Période financière],'Suivi étroit'!$A86),"")</f>
        <v/>
      </c>
      <c r="O86" s="111" t="str">
        <f>IF($A86&lt;=Paramètre!$B$2,SUMIFS(SMA_Suivi_étroit[Nb usagers],SMA_Suivi_étroit[Source.Name],'Suivi étroit'!O$10,SMA_Suivi_étroit[CA/Sous-CA],'Suivi étroit'!$A$79,SMA_Suivi_étroit[Période financière],'Suivi étroit'!$A86),"")</f>
        <v/>
      </c>
      <c r="P86" s="111" t="str">
        <f>IF($A17&lt;=Paramètre!$B$2,SUMIFS(SMA_Suivi_étroit[Nb distinct usagers / SCA],SMA_Suivi_étroit[Source.Name],'Suivi étroit'!O$10,SMA_Suivi_étroit[CA/Sous-CA],'Suivi étroit'!$A$79,SMA_Suivi_étroit[Période financière],'Suivi étroit'!$A86),"")</f>
        <v/>
      </c>
      <c r="Q86" s="112" t="str">
        <f>IF($A86&lt;=Paramètre!$B$2,SUM(C86,E86,G86,I86,K86,M86,O86),"")</f>
        <v/>
      </c>
      <c r="R86" s="113" t="str">
        <f>IF($A86&lt;=Paramètre!$B$2,SUM(D86,F86,H86,J86,L86,N86,P86),"")</f>
        <v/>
      </c>
    </row>
    <row r="87" spans="1:18" x14ac:dyDescent="0.25">
      <c r="A87">
        <v>7</v>
      </c>
      <c r="B87" s="110" t="s">
        <v>160</v>
      </c>
      <c r="C87" s="111" t="str">
        <f>IF($A87&lt;=Paramètre!$B$2,SUMIFS(SMA_Suivi_étroit[Nb usagers],SMA_Suivi_étroit[Source.Name],'Suivi étroit'!C$10,SMA_Suivi_étroit[CA/Sous-CA],'Suivi étroit'!$A$79,SMA_Suivi_étroit[Période financière],'Suivi étroit'!$A87),"")</f>
        <v/>
      </c>
      <c r="D87" s="111" t="str">
        <f>IF($A18&lt;=Paramètre!$B$2,SUMIFS(SMA_Suivi_étroit[Nb distinct usagers / SCA],SMA_Suivi_étroit[Source.Name],'Suivi étroit'!C$10,SMA_Suivi_étroit[CA/Sous-CA],'Suivi étroit'!$A$79,SMA_Suivi_étroit[Période financière],'Suivi étroit'!$A87),"")</f>
        <v/>
      </c>
      <c r="E87" s="111" t="str">
        <f>IF($A87&lt;=Paramètre!$B$2,SUMIFS(SMA_Suivi_étroit[Nb usagers],SMA_Suivi_étroit[Source.Name],'Suivi étroit'!E$10,SMA_Suivi_étroit[CA/Sous-CA],'Suivi étroit'!$A$79,SMA_Suivi_étroit[Période financière],'Suivi étroit'!$A87),"")</f>
        <v/>
      </c>
      <c r="F87" s="111" t="str">
        <f>IF($A18&lt;=Paramètre!$B$2,SUMIFS(SMA_Suivi_étroit[Nb distinct usagers / SCA],SMA_Suivi_étroit[Source.Name],'Suivi étroit'!E$10,SMA_Suivi_étroit[CA/Sous-CA],'Suivi étroit'!$A$79,SMA_Suivi_étroit[Période financière],'Suivi étroit'!$A87),"")</f>
        <v/>
      </c>
      <c r="G87" s="111" t="str">
        <f>IF($A87&lt;=Paramètre!$B$2,SUMIFS(SMA_Suivi_étroit[Nb usagers],SMA_Suivi_étroit[Source.Name],'Suivi étroit'!G$10,SMA_Suivi_étroit[CA/Sous-CA],'Suivi étroit'!$A$79,SMA_Suivi_étroit[Période financière],'Suivi étroit'!$A87),"")</f>
        <v/>
      </c>
      <c r="H87" s="111" t="str">
        <f>IF($A18&lt;=Paramètre!$B$2,SUMIFS(SMA_Suivi_étroit[Nb distinct usagers / SCA],SMA_Suivi_étroit[Source.Name],'Suivi étroit'!G$10,SMA_Suivi_étroit[CA/Sous-CA],'Suivi étroit'!$A$79,SMA_Suivi_étroit[Période financière],'Suivi étroit'!$A87),"")</f>
        <v/>
      </c>
      <c r="I87" s="111" t="str">
        <f>IF($A87&lt;=Paramètre!$B$2,SUMIFS(SMA_Suivi_étroit[Nb usagers],SMA_Suivi_étroit[Source.Name],'Suivi étroit'!I$10,SMA_Suivi_étroit[CA/Sous-CA],'Suivi étroit'!$A$79,SMA_Suivi_étroit[Période financière],'Suivi étroit'!$A87),"")</f>
        <v/>
      </c>
      <c r="J87" s="111" t="str">
        <f>IF($A18&lt;=Paramètre!$B$2,SUMIFS(SMA_Suivi_étroit[Nb distinct usagers / SCA],SMA_Suivi_étroit[Source.Name],'Suivi étroit'!I$10,SMA_Suivi_étroit[CA/Sous-CA],'Suivi étroit'!$A$79,SMA_Suivi_étroit[Période financière],'Suivi étroit'!$A87),"")</f>
        <v/>
      </c>
      <c r="K87" s="111" t="str">
        <f>IF($A87&lt;=Paramètre!$B$2,SUMIFS(SMA_Suivi_étroit[Nb usagers],SMA_Suivi_étroit[Source.Name],'Suivi étroit'!K$10,SMA_Suivi_étroit[CA/Sous-CA],'Suivi étroit'!$A$79,SMA_Suivi_étroit[Période financière],'Suivi étroit'!$A87),"")</f>
        <v/>
      </c>
      <c r="L87" s="111" t="str">
        <f>IF($A18&lt;=Paramètre!$B$2,SUMIFS(SMA_Suivi_étroit[Nb distinct usagers / SCA],SMA_Suivi_étroit[Source.Name],'Suivi étroit'!K$10,SMA_Suivi_étroit[CA/Sous-CA],'Suivi étroit'!$A$79,SMA_Suivi_étroit[Période financière],'Suivi étroit'!$A87),"")</f>
        <v/>
      </c>
      <c r="M87" s="111" t="str">
        <f>IF($A87&lt;=Paramètre!$B$2,SUMIFS(SMA_Suivi_étroit[Nb usagers],SMA_Suivi_étroit[Source.Name],'Suivi étroit'!M$10,SMA_Suivi_étroit[CA/Sous-CA],'Suivi étroit'!$A$79,SMA_Suivi_étroit[Période financière],'Suivi étroit'!$A87),"")</f>
        <v/>
      </c>
      <c r="N87" s="111" t="str">
        <f>IF($A18&lt;=Paramètre!$B$2,SUMIFS(SMA_Suivi_étroit[Nb distinct usagers / SCA],SMA_Suivi_étroit[Source.Name],'Suivi étroit'!M$10,SMA_Suivi_étroit[CA/Sous-CA],'Suivi étroit'!$A$79,SMA_Suivi_étroit[Période financière],'Suivi étroit'!$A87),"")</f>
        <v/>
      </c>
      <c r="O87" s="111" t="str">
        <f>IF($A87&lt;=Paramètre!$B$2,SUMIFS(SMA_Suivi_étroit[Nb usagers],SMA_Suivi_étroit[Source.Name],'Suivi étroit'!O$10,SMA_Suivi_étroit[CA/Sous-CA],'Suivi étroit'!$A$79,SMA_Suivi_étroit[Période financière],'Suivi étroit'!$A87),"")</f>
        <v/>
      </c>
      <c r="P87" s="111" t="str">
        <f>IF($A18&lt;=Paramètre!$B$2,SUMIFS(SMA_Suivi_étroit[Nb distinct usagers / SCA],SMA_Suivi_étroit[Source.Name],'Suivi étroit'!O$10,SMA_Suivi_étroit[CA/Sous-CA],'Suivi étroit'!$A$79,SMA_Suivi_étroit[Période financière],'Suivi étroit'!$A87),"")</f>
        <v/>
      </c>
      <c r="Q87" s="112" t="str">
        <f>IF($A87&lt;=Paramètre!$B$2,SUM(C87,E87,G87,I87,K87,M87,O87),"")</f>
        <v/>
      </c>
      <c r="R87" s="113" t="str">
        <f>IF($A87&lt;=Paramètre!$B$2,SUM(D87,F87,H87,J87,L87,N87,P87),"")</f>
        <v/>
      </c>
    </row>
    <row r="88" spans="1:18" x14ac:dyDescent="0.25">
      <c r="A88">
        <v>8</v>
      </c>
      <c r="B88" s="110" t="s">
        <v>161</v>
      </c>
      <c r="C88" s="111" t="str">
        <f>IF($A88&lt;=Paramètre!$B$2,SUMIFS(SMA_Suivi_étroit[Nb usagers],SMA_Suivi_étroit[Source.Name],'Suivi étroit'!C$10,SMA_Suivi_étroit[CA/Sous-CA],'Suivi étroit'!$A$79,SMA_Suivi_étroit[Période financière],'Suivi étroit'!$A88),"")</f>
        <v/>
      </c>
      <c r="D88" s="111" t="str">
        <f>IF($A19&lt;=Paramètre!$B$2,SUMIFS(SMA_Suivi_étroit[Nb distinct usagers / SCA],SMA_Suivi_étroit[Source.Name],'Suivi étroit'!C$10,SMA_Suivi_étroit[CA/Sous-CA],'Suivi étroit'!$A$79,SMA_Suivi_étroit[Période financière],'Suivi étroit'!$A88),"")</f>
        <v/>
      </c>
      <c r="E88" s="111" t="str">
        <f>IF($A88&lt;=Paramètre!$B$2,SUMIFS(SMA_Suivi_étroit[Nb usagers],SMA_Suivi_étroit[Source.Name],'Suivi étroit'!E$10,SMA_Suivi_étroit[CA/Sous-CA],'Suivi étroit'!$A$79,SMA_Suivi_étroit[Période financière],'Suivi étroit'!$A88),"")</f>
        <v/>
      </c>
      <c r="F88" s="111" t="str">
        <f>IF($A19&lt;=Paramètre!$B$2,SUMIFS(SMA_Suivi_étroit[Nb distinct usagers / SCA],SMA_Suivi_étroit[Source.Name],'Suivi étroit'!E$10,SMA_Suivi_étroit[CA/Sous-CA],'Suivi étroit'!$A$79,SMA_Suivi_étroit[Période financière],'Suivi étroit'!$A88),"")</f>
        <v/>
      </c>
      <c r="G88" s="111" t="str">
        <f>IF($A88&lt;=Paramètre!$B$2,SUMIFS(SMA_Suivi_étroit[Nb usagers],SMA_Suivi_étroit[Source.Name],'Suivi étroit'!G$10,SMA_Suivi_étroit[CA/Sous-CA],'Suivi étroit'!$A$79,SMA_Suivi_étroit[Période financière],'Suivi étroit'!$A88),"")</f>
        <v/>
      </c>
      <c r="H88" s="111" t="str">
        <f>IF($A19&lt;=Paramètre!$B$2,SUMIFS(SMA_Suivi_étroit[Nb distinct usagers / SCA],SMA_Suivi_étroit[Source.Name],'Suivi étroit'!G$10,SMA_Suivi_étroit[CA/Sous-CA],'Suivi étroit'!$A$79,SMA_Suivi_étroit[Période financière],'Suivi étroit'!$A88),"")</f>
        <v/>
      </c>
      <c r="I88" s="111" t="str">
        <f>IF($A88&lt;=Paramètre!$B$2,SUMIFS(SMA_Suivi_étroit[Nb usagers],SMA_Suivi_étroit[Source.Name],'Suivi étroit'!I$10,SMA_Suivi_étroit[CA/Sous-CA],'Suivi étroit'!$A$79,SMA_Suivi_étroit[Période financière],'Suivi étroit'!$A88),"")</f>
        <v/>
      </c>
      <c r="J88" s="111" t="str">
        <f>IF($A19&lt;=Paramètre!$B$2,SUMIFS(SMA_Suivi_étroit[Nb distinct usagers / SCA],SMA_Suivi_étroit[Source.Name],'Suivi étroit'!I$10,SMA_Suivi_étroit[CA/Sous-CA],'Suivi étroit'!$A$79,SMA_Suivi_étroit[Période financière],'Suivi étroit'!$A88),"")</f>
        <v/>
      </c>
      <c r="K88" s="111" t="str">
        <f>IF($A88&lt;=Paramètre!$B$2,SUMIFS(SMA_Suivi_étroit[Nb usagers],SMA_Suivi_étroit[Source.Name],'Suivi étroit'!K$10,SMA_Suivi_étroit[CA/Sous-CA],'Suivi étroit'!$A$79,SMA_Suivi_étroit[Période financière],'Suivi étroit'!$A88),"")</f>
        <v/>
      </c>
      <c r="L88" s="111" t="str">
        <f>IF($A19&lt;=Paramètre!$B$2,SUMIFS(SMA_Suivi_étroit[Nb distinct usagers / SCA],SMA_Suivi_étroit[Source.Name],'Suivi étroit'!K$10,SMA_Suivi_étroit[CA/Sous-CA],'Suivi étroit'!$A$79,SMA_Suivi_étroit[Période financière],'Suivi étroit'!$A88),"")</f>
        <v/>
      </c>
      <c r="M88" s="111" t="str">
        <f>IF($A88&lt;=Paramètre!$B$2,SUMIFS(SMA_Suivi_étroit[Nb usagers],SMA_Suivi_étroit[Source.Name],'Suivi étroit'!M$10,SMA_Suivi_étroit[CA/Sous-CA],'Suivi étroit'!$A$79,SMA_Suivi_étroit[Période financière],'Suivi étroit'!$A88),"")</f>
        <v/>
      </c>
      <c r="N88" s="111" t="str">
        <f>IF($A19&lt;=Paramètre!$B$2,SUMIFS(SMA_Suivi_étroit[Nb distinct usagers / SCA],SMA_Suivi_étroit[Source.Name],'Suivi étroit'!M$10,SMA_Suivi_étroit[CA/Sous-CA],'Suivi étroit'!$A$79,SMA_Suivi_étroit[Période financière],'Suivi étroit'!$A88),"")</f>
        <v/>
      </c>
      <c r="O88" s="111" t="str">
        <f>IF($A88&lt;=Paramètre!$B$2,SUMIFS(SMA_Suivi_étroit[Nb usagers],SMA_Suivi_étroit[Source.Name],'Suivi étroit'!O$10,SMA_Suivi_étroit[CA/Sous-CA],'Suivi étroit'!$A$79,SMA_Suivi_étroit[Période financière],'Suivi étroit'!$A88),"")</f>
        <v/>
      </c>
      <c r="P88" s="111" t="str">
        <f>IF($A19&lt;=Paramètre!$B$2,SUMIFS(SMA_Suivi_étroit[Nb distinct usagers / SCA],SMA_Suivi_étroit[Source.Name],'Suivi étroit'!O$10,SMA_Suivi_étroit[CA/Sous-CA],'Suivi étroit'!$A$79,SMA_Suivi_étroit[Période financière],'Suivi étroit'!$A88),"")</f>
        <v/>
      </c>
      <c r="Q88" s="112" t="str">
        <f>IF($A88&lt;=Paramètre!$B$2,SUM(C88,E88,G88,I88,K88,M88,O88),"")</f>
        <v/>
      </c>
      <c r="R88" s="113" t="str">
        <f>IF($A88&lt;=Paramètre!$B$2,SUM(D88,F88,H88,J88,L88,N88,P88),"")</f>
        <v/>
      </c>
    </row>
    <row r="89" spans="1:18" x14ac:dyDescent="0.25">
      <c r="A89">
        <v>9</v>
      </c>
      <c r="B89" s="110" t="s">
        <v>162</v>
      </c>
      <c r="C89" s="111" t="str">
        <f>IF($A89&lt;=Paramètre!$B$2,SUMIFS(SMA_Suivi_étroit[Nb usagers],SMA_Suivi_étroit[Source.Name],'Suivi étroit'!C$10,SMA_Suivi_étroit[CA/Sous-CA],'Suivi étroit'!$A$79,SMA_Suivi_étroit[Période financière],'Suivi étroit'!$A89),"")</f>
        <v/>
      </c>
      <c r="D89" s="111" t="str">
        <f>IF($A20&lt;=Paramètre!$B$2,SUMIFS(SMA_Suivi_étroit[Nb distinct usagers / SCA],SMA_Suivi_étroit[Source.Name],'Suivi étroit'!C$10,SMA_Suivi_étroit[CA/Sous-CA],'Suivi étroit'!$A$79,SMA_Suivi_étroit[Période financière],'Suivi étroit'!$A89),"")</f>
        <v/>
      </c>
      <c r="E89" s="111" t="str">
        <f>IF($A89&lt;=Paramètre!$B$2,SUMIFS(SMA_Suivi_étroit[Nb usagers],SMA_Suivi_étroit[Source.Name],'Suivi étroit'!E$10,SMA_Suivi_étroit[CA/Sous-CA],'Suivi étroit'!$A$79,SMA_Suivi_étroit[Période financière],'Suivi étroit'!$A89),"")</f>
        <v/>
      </c>
      <c r="F89" s="111" t="str">
        <f>IF($A20&lt;=Paramètre!$B$2,SUMIFS(SMA_Suivi_étroit[Nb distinct usagers / SCA],SMA_Suivi_étroit[Source.Name],'Suivi étroit'!E$10,SMA_Suivi_étroit[CA/Sous-CA],'Suivi étroit'!$A$79,SMA_Suivi_étroit[Période financière],'Suivi étroit'!$A89),"")</f>
        <v/>
      </c>
      <c r="G89" s="111" t="str">
        <f>IF($A89&lt;=Paramètre!$B$2,SUMIFS(SMA_Suivi_étroit[Nb usagers],SMA_Suivi_étroit[Source.Name],'Suivi étroit'!G$10,SMA_Suivi_étroit[CA/Sous-CA],'Suivi étroit'!$A$79,SMA_Suivi_étroit[Période financière],'Suivi étroit'!$A89),"")</f>
        <v/>
      </c>
      <c r="H89" s="111" t="str">
        <f>IF($A20&lt;=Paramètre!$B$2,SUMIFS(SMA_Suivi_étroit[Nb distinct usagers / SCA],SMA_Suivi_étroit[Source.Name],'Suivi étroit'!G$10,SMA_Suivi_étroit[CA/Sous-CA],'Suivi étroit'!$A$79,SMA_Suivi_étroit[Période financière],'Suivi étroit'!$A89),"")</f>
        <v/>
      </c>
      <c r="I89" s="111" t="str">
        <f>IF($A89&lt;=Paramètre!$B$2,SUMIFS(SMA_Suivi_étroit[Nb usagers],SMA_Suivi_étroit[Source.Name],'Suivi étroit'!I$10,SMA_Suivi_étroit[CA/Sous-CA],'Suivi étroit'!$A$79,SMA_Suivi_étroit[Période financière],'Suivi étroit'!$A89),"")</f>
        <v/>
      </c>
      <c r="J89" s="111" t="str">
        <f>IF($A20&lt;=Paramètre!$B$2,SUMIFS(SMA_Suivi_étroit[Nb distinct usagers / SCA],SMA_Suivi_étroit[Source.Name],'Suivi étroit'!I$10,SMA_Suivi_étroit[CA/Sous-CA],'Suivi étroit'!$A$79,SMA_Suivi_étroit[Période financière],'Suivi étroit'!$A89),"")</f>
        <v/>
      </c>
      <c r="K89" s="111" t="str">
        <f>IF($A89&lt;=Paramètre!$B$2,SUMIFS(SMA_Suivi_étroit[Nb usagers],SMA_Suivi_étroit[Source.Name],'Suivi étroit'!K$10,SMA_Suivi_étroit[CA/Sous-CA],'Suivi étroit'!$A$79,SMA_Suivi_étroit[Période financière],'Suivi étroit'!$A89),"")</f>
        <v/>
      </c>
      <c r="L89" s="111" t="str">
        <f>IF($A20&lt;=Paramètre!$B$2,SUMIFS(SMA_Suivi_étroit[Nb distinct usagers / SCA],SMA_Suivi_étroit[Source.Name],'Suivi étroit'!K$10,SMA_Suivi_étroit[CA/Sous-CA],'Suivi étroit'!$A$79,SMA_Suivi_étroit[Période financière],'Suivi étroit'!$A89),"")</f>
        <v/>
      </c>
      <c r="M89" s="111" t="str">
        <f>IF($A89&lt;=Paramètre!$B$2,SUMIFS(SMA_Suivi_étroit[Nb usagers],SMA_Suivi_étroit[Source.Name],'Suivi étroit'!M$10,SMA_Suivi_étroit[CA/Sous-CA],'Suivi étroit'!$A$79,SMA_Suivi_étroit[Période financière],'Suivi étroit'!$A89),"")</f>
        <v/>
      </c>
      <c r="N89" s="111" t="str">
        <f>IF($A20&lt;=Paramètre!$B$2,SUMIFS(SMA_Suivi_étroit[Nb distinct usagers / SCA],SMA_Suivi_étroit[Source.Name],'Suivi étroit'!M$10,SMA_Suivi_étroit[CA/Sous-CA],'Suivi étroit'!$A$79,SMA_Suivi_étroit[Période financière],'Suivi étroit'!$A89),"")</f>
        <v/>
      </c>
      <c r="O89" s="111" t="str">
        <f>IF($A89&lt;=Paramètre!$B$2,SUMIFS(SMA_Suivi_étroit[Nb usagers],SMA_Suivi_étroit[Source.Name],'Suivi étroit'!O$10,SMA_Suivi_étroit[CA/Sous-CA],'Suivi étroit'!$A$79,SMA_Suivi_étroit[Période financière],'Suivi étroit'!$A89),"")</f>
        <v/>
      </c>
      <c r="P89" s="111" t="str">
        <f>IF($A20&lt;=Paramètre!$B$2,SUMIFS(SMA_Suivi_étroit[Nb distinct usagers / SCA],SMA_Suivi_étroit[Source.Name],'Suivi étroit'!O$10,SMA_Suivi_étroit[CA/Sous-CA],'Suivi étroit'!$A$79,SMA_Suivi_étroit[Période financière],'Suivi étroit'!$A89),"")</f>
        <v/>
      </c>
      <c r="Q89" s="112" t="str">
        <f>IF($A89&lt;=Paramètre!$B$2,SUM(C89,E89,G89,I89,K89,M89,O89),"")</f>
        <v/>
      </c>
      <c r="R89" s="113" t="str">
        <f>IF($A89&lt;=Paramètre!$B$2,SUM(D89,F89,H89,J89,L89,N89,P89),"")</f>
        <v/>
      </c>
    </row>
    <row r="90" spans="1:18" x14ac:dyDescent="0.25">
      <c r="A90">
        <v>10</v>
      </c>
      <c r="B90" s="110" t="s">
        <v>163</v>
      </c>
      <c r="C90" s="111" t="str">
        <f>IF($A90&lt;=Paramètre!$B$2,SUMIFS(SMA_Suivi_étroit[Nb usagers],SMA_Suivi_étroit[Source.Name],'Suivi étroit'!C$10,SMA_Suivi_étroit[CA/Sous-CA],'Suivi étroit'!$A$79,SMA_Suivi_étroit[Période financière],'Suivi étroit'!$A90),"")</f>
        <v/>
      </c>
      <c r="D90" s="111" t="str">
        <f>IF($A21&lt;=Paramètre!$B$2,SUMIFS(SMA_Suivi_étroit[Nb distinct usagers / SCA],SMA_Suivi_étroit[Source.Name],'Suivi étroit'!C$10,SMA_Suivi_étroit[CA/Sous-CA],'Suivi étroit'!$A$79,SMA_Suivi_étroit[Période financière],'Suivi étroit'!$A90),"")</f>
        <v/>
      </c>
      <c r="E90" s="111" t="str">
        <f>IF($A90&lt;=Paramètre!$B$2,SUMIFS(SMA_Suivi_étroit[Nb usagers],SMA_Suivi_étroit[Source.Name],'Suivi étroit'!E$10,SMA_Suivi_étroit[CA/Sous-CA],'Suivi étroit'!$A$79,SMA_Suivi_étroit[Période financière],'Suivi étroit'!$A90),"")</f>
        <v/>
      </c>
      <c r="F90" s="111" t="str">
        <f>IF($A21&lt;=Paramètre!$B$2,SUMIFS(SMA_Suivi_étroit[Nb distinct usagers / SCA],SMA_Suivi_étroit[Source.Name],'Suivi étroit'!E$10,SMA_Suivi_étroit[CA/Sous-CA],'Suivi étroit'!$A$79,SMA_Suivi_étroit[Période financière],'Suivi étroit'!$A90),"")</f>
        <v/>
      </c>
      <c r="G90" s="111" t="str">
        <f>IF($A90&lt;=Paramètre!$B$2,SUMIFS(SMA_Suivi_étroit[Nb usagers],SMA_Suivi_étroit[Source.Name],'Suivi étroit'!G$10,SMA_Suivi_étroit[CA/Sous-CA],'Suivi étroit'!$A$79,SMA_Suivi_étroit[Période financière],'Suivi étroit'!$A90),"")</f>
        <v/>
      </c>
      <c r="H90" s="111" t="str">
        <f>IF($A21&lt;=Paramètre!$B$2,SUMIFS(SMA_Suivi_étroit[Nb distinct usagers / SCA],SMA_Suivi_étroit[Source.Name],'Suivi étroit'!G$10,SMA_Suivi_étroit[CA/Sous-CA],'Suivi étroit'!$A$79,SMA_Suivi_étroit[Période financière],'Suivi étroit'!$A90),"")</f>
        <v/>
      </c>
      <c r="I90" s="111" t="str">
        <f>IF($A90&lt;=Paramètre!$B$2,SUMIFS(SMA_Suivi_étroit[Nb usagers],SMA_Suivi_étroit[Source.Name],'Suivi étroit'!I$10,SMA_Suivi_étroit[CA/Sous-CA],'Suivi étroit'!$A$79,SMA_Suivi_étroit[Période financière],'Suivi étroit'!$A90),"")</f>
        <v/>
      </c>
      <c r="J90" s="111" t="str">
        <f>IF($A21&lt;=Paramètre!$B$2,SUMIFS(SMA_Suivi_étroit[Nb distinct usagers / SCA],SMA_Suivi_étroit[Source.Name],'Suivi étroit'!I$10,SMA_Suivi_étroit[CA/Sous-CA],'Suivi étroit'!$A$79,SMA_Suivi_étroit[Période financière],'Suivi étroit'!$A90),"")</f>
        <v/>
      </c>
      <c r="K90" s="111" t="str">
        <f>IF($A90&lt;=Paramètre!$B$2,SUMIFS(SMA_Suivi_étroit[Nb usagers],SMA_Suivi_étroit[Source.Name],'Suivi étroit'!K$10,SMA_Suivi_étroit[CA/Sous-CA],'Suivi étroit'!$A$79,SMA_Suivi_étroit[Période financière],'Suivi étroit'!$A90),"")</f>
        <v/>
      </c>
      <c r="L90" s="111" t="str">
        <f>IF($A21&lt;=Paramètre!$B$2,SUMIFS(SMA_Suivi_étroit[Nb distinct usagers / SCA],SMA_Suivi_étroit[Source.Name],'Suivi étroit'!K$10,SMA_Suivi_étroit[CA/Sous-CA],'Suivi étroit'!$A$79,SMA_Suivi_étroit[Période financière],'Suivi étroit'!$A90),"")</f>
        <v/>
      </c>
      <c r="M90" s="111" t="str">
        <f>IF($A90&lt;=Paramètre!$B$2,SUMIFS(SMA_Suivi_étroit[Nb usagers],SMA_Suivi_étroit[Source.Name],'Suivi étroit'!M$10,SMA_Suivi_étroit[CA/Sous-CA],'Suivi étroit'!$A$79,SMA_Suivi_étroit[Période financière],'Suivi étroit'!$A90),"")</f>
        <v/>
      </c>
      <c r="N90" s="111" t="str">
        <f>IF($A21&lt;=Paramètre!$B$2,SUMIFS(SMA_Suivi_étroit[Nb distinct usagers / SCA],SMA_Suivi_étroit[Source.Name],'Suivi étroit'!M$10,SMA_Suivi_étroit[CA/Sous-CA],'Suivi étroit'!$A$79,SMA_Suivi_étroit[Période financière],'Suivi étroit'!$A90),"")</f>
        <v/>
      </c>
      <c r="O90" s="111" t="str">
        <f>IF($A90&lt;=Paramètre!$B$2,SUMIFS(SMA_Suivi_étroit[Nb usagers],SMA_Suivi_étroit[Source.Name],'Suivi étroit'!O$10,SMA_Suivi_étroit[CA/Sous-CA],'Suivi étroit'!$A$79,SMA_Suivi_étroit[Période financière],'Suivi étroit'!$A90),"")</f>
        <v/>
      </c>
      <c r="P90" s="111" t="str">
        <f>IF($A21&lt;=Paramètre!$B$2,SUMIFS(SMA_Suivi_étroit[Nb distinct usagers / SCA],SMA_Suivi_étroit[Source.Name],'Suivi étroit'!O$10,SMA_Suivi_étroit[CA/Sous-CA],'Suivi étroit'!$A$79,SMA_Suivi_étroit[Période financière],'Suivi étroit'!$A90),"")</f>
        <v/>
      </c>
      <c r="Q90" s="112" t="str">
        <f>IF($A90&lt;=Paramètre!$B$2,SUM(C90,E90,G90,I90,K90,M90,O90),"")</f>
        <v/>
      </c>
      <c r="R90" s="113" t="str">
        <f>IF($A90&lt;=Paramètre!$B$2,SUM(D90,F90,H90,J90,L90,N90,P90),"")</f>
        <v/>
      </c>
    </row>
    <row r="91" spans="1:18" x14ac:dyDescent="0.25">
      <c r="A91">
        <v>11</v>
      </c>
      <c r="B91" s="110" t="s">
        <v>164</v>
      </c>
      <c r="C91" s="111" t="str">
        <f>IF($A91&lt;=Paramètre!$B$2,SUMIFS(SMA_Suivi_étroit[Nb usagers],SMA_Suivi_étroit[Source.Name],'Suivi étroit'!C$10,SMA_Suivi_étroit[CA/Sous-CA],'Suivi étroit'!$A$79,SMA_Suivi_étroit[Période financière],'Suivi étroit'!$A91),"")</f>
        <v/>
      </c>
      <c r="D91" s="111" t="str">
        <f>IF($A22&lt;=Paramètre!$B$2,SUMIFS(SMA_Suivi_étroit[Nb distinct usagers / SCA],SMA_Suivi_étroit[Source.Name],'Suivi étroit'!C$10,SMA_Suivi_étroit[CA/Sous-CA],'Suivi étroit'!$A$79,SMA_Suivi_étroit[Période financière],'Suivi étroit'!$A91),"")</f>
        <v/>
      </c>
      <c r="E91" s="111" t="str">
        <f>IF($A91&lt;=Paramètre!$B$2,SUMIFS(SMA_Suivi_étroit[Nb usagers],SMA_Suivi_étroit[Source.Name],'Suivi étroit'!E$10,SMA_Suivi_étroit[CA/Sous-CA],'Suivi étroit'!$A$79,SMA_Suivi_étroit[Période financière],'Suivi étroit'!$A91),"")</f>
        <v/>
      </c>
      <c r="F91" s="111" t="str">
        <f>IF($A22&lt;=Paramètre!$B$2,SUMIFS(SMA_Suivi_étroit[Nb distinct usagers / SCA],SMA_Suivi_étroit[Source.Name],'Suivi étroit'!E$10,SMA_Suivi_étroit[CA/Sous-CA],'Suivi étroit'!$A$79,SMA_Suivi_étroit[Période financière],'Suivi étroit'!$A91),"")</f>
        <v/>
      </c>
      <c r="G91" s="111" t="str">
        <f>IF($A91&lt;=Paramètre!$B$2,SUMIFS(SMA_Suivi_étroit[Nb usagers],SMA_Suivi_étroit[Source.Name],'Suivi étroit'!G$10,SMA_Suivi_étroit[CA/Sous-CA],'Suivi étroit'!$A$79,SMA_Suivi_étroit[Période financière],'Suivi étroit'!$A91),"")</f>
        <v/>
      </c>
      <c r="H91" s="111" t="str">
        <f>IF($A22&lt;=Paramètre!$B$2,SUMIFS(SMA_Suivi_étroit[Nb distinct usagers / SCA],SMA_Suivi_étroit[Source.Name],'Suivi étroit'!G$10,SMA_Suivi_étroit[CA/Sous-CA],'Suivi étroit'!$A$79,SMA_Suivi_étroit[Période financière],'Suivi étroit'!$A91),"")</f>
        <v/>
      </c>
      <c r="I91" s="111" t="str">
        <f>IF($A91&lt;=Paramètre!$B$2,SUMIFS(SMA_Suivi_étroit[Nb usagers],SMA_Suivi_étroit[Source.Name],'Suivi étroit'!I$10,SMA_Suivi_étroit[CA/Sous-CA],'Suivi étroit'!$A$79,SMA_Suivi_étroit[Période financière],'Suivi étroit'!$A91),"")</f>
        <v/>
      </c>
      <c r="J91" s="111" t="str">
        <f>IF($A22&lt;=Paramètre!$B$2,SUMIFS(SMA_Suivi_étroit[Nb distinct usagers / SCA],SMA_Suivi_étroit[Source.Name],'Suivi étroit'!I$10,SMA_Suivi_étroit[CA/Sous-CA],'Suivi étroit'!$A$79,SMA_Suivi_étroit[Période financière],'Suivi étroit'!$A91),"")</f>
        <v/>
      </c>
      <c r="K91" s="111" t="str">
        <f>IF($A91&lt;=Paramètre!$B$2,SUMIFS(SMA_Suivi_étroit[Nb usagers],SMA_Suivi_étroit[Source.Name],'Suivi étroit'!K$10,SMA_Suivi_étroit[CA/Sous-CA],'Suivi étroit'!$A$79,SMA_Suivi_étroit[Période financière],'Suivi étroit'!$A91),"")</f>
        <v/>
      </c>
      <c r="L91" s="111" t="str">
        <f>IF($A22&lt;=Paramètre!$B$2,SUMIFS(SMA_Suivi_étroit[Nb distinct usagers / SCA],SMA_Suivi_étroit[Source.Name],'Suivi étroit'!K$10,SMA_Suivi_étroit[CA/Sous-CA],'Suivi étroit'!$A$79,SMA_Suivi_étroit[Période financière],'Suivi étroit'!$A91),"")</f>
        <v/>
      </c>
      <c r="M91" s="111" t="str">
        <f>IF($A91&lt;=Paramètre!$B$2,SUMIFS(SMA_Suivi_étroit[Nb usagers],SMA_Suivi_étroit[Source.Name],'Suivi étroit'!M$10,SMA_Suivi_étroit[CA/Sous-CA],'Suivi étroit'!$A$79,SMA_Suivi_étroit[Période financière],'Suivi étroit'!$A91),"")</f>
        <v/>
      </c>
      <c r="N91" s="111" t="str">
        <f>IF($A22&lt;=Paramètre!$B$2,SUMIFS(SMA_Suivi_étroit[Nb distinct usagers / SCA],SMA_Suivi_étroit[Source.Name],'Suivi étroit'!M$10,SMA_Suivi_étroit[CA/Sous-CA],'Suivi étroit'!$A$79,SMA_Suivi_étroit[Période financière],'Suivi étroit'!$A91),"")</f>
        <v/>
      </c>
      <c r="O91" s="111" t="str">
        <f>IF($A91&lt;=Paramètre!$B$2,SUMIFS(SMA_Suivi_étroit[Nb usagers],SMA_Suivi_étroit[Source.Name],'Suivi étroit'!O$10,SMA_Suivi_étroit[CA/Sous-CA],'Suivi étroit'!$A$79,SMA_Suivi_étroit[Période financière],'Suivi étroit'!$A91),"")</f>
        <v/>
      </c>
      <c r="P91" s="111" t="str">
        <f>IF($A22&lt;=Paramètre!$B$2,SUMIFS(SMA_Suivi_étroit[Nb distinct usagers / SCA],SMA_Suivi_étroit[Source.Name],'Suivi étroit'!O$10,SMA_Suivi_étroit[CA/Sous-CA],'Suivi étroit'!$A$79,SMA_Suivi_étroit[Période financière],'Suivi étroit'!$A91),"")</f>
        <v/>
      </c>
      <c r="Q91" s="112" t="str">
        <f>IF($A91&lt;=Paramètre!$B$2,SUM(C91,E91,G91,I91,K91,M91,O91),"")</f>
        <v/>
      </c>
      <c r="R91" s="113" t="str">
        <f>IF($A91&lt;=Paramètre!$B$2,SUM(D91,F91,H91,J91,L91,N91,P91),"")</f>
        <v/>
      </c>
    </row>
    <row r="92" spans="1:18" x14ac:dyDescent="0.25">
      <c r="A92">
        <v>12</v>
      </c>
      <c r="B92" s="110" t="s">
        <v>165</v>
      </c>
      <c r="C92" s="111" t="str">
        <f>IF($A92&lt;=Paramètre!$B$2,SUMIFS(SMA_Suivi_étroit[Nb usagers],SMA_Suivi_étroit[Source.Name],'Suivi étroit'!C$10,SMA_Suivi_étroit[CA/Sous-CA],'Suivi étroit'!$A$79,SMA_Suivi_étroit[Période financière],'Suivi étroit'!$A92),"")</f>
        <v/>
      </c>
      <c r="D92" s="111" t="str">
        <f>IF($A23&lt;=Paramètre!$B$2,SUMIFS(SMA_Suivi_étroit[Nb distinct usagers / SCA],SMA_Suivi_étroit[Source.Name],'Suivi étroit'!C$10,SMA_Suivi_étroit[CA/Sous-CA],'Suivi étroit'!$A$79,SMA_Suivi_étroit[Période financière],'Suivi étroit'!$A92),"")</f>
        <v/>
      </c>
      <c r="E92" s="111" t="str">
        <f>IF($A92&lt;=Paramètre!$B$2,SUMIFS(SMA_Suivi_étroit[Nb usagers],SMA_Suivi_étroit[Source.Name],'Suivi étroit'!E$10,SMA_Suivi_étroit[CA/Sous-CA],'Suivi étroit'!$A$79,SMA_Suivi_étroit[Période financière],'Suivi étroit'!$A92),"")</f>
        <v/>
      </c>
      <c r="F92" s="111" t="str">
        <f>IF($A23&lt;=Paramètre!$B$2,SUMIFS(SMA_Suivi_étroit[Nb distinct usagers / SCA],SMA_Suivi_étroit[Source.Name],'Suivi étroit'!E$10,SMA_Suivi_étroit[CA/Sous-CA],'Suivi étroit'!$A$79,SMA_Suivi_étroit[Période financière],'Suivi étroit'!$A92),"")</f>
        <v/>
      </c>
      <c r="G92" s="111" t="str">
        <f>IF($A92&lt;=Paramètre!$B$2,SUMIFS(SMA_Suivi_étroit[Nb usagers],SMA_Suivi_étroit[Source.Name],'Suivi étroit'!G$10,SMA_Suivi_étroit[CA/Sous-CA],'Suivi étroit'!$A$79,SMA_Suivi_étroit[Période financière],'Suivi étroit'!$A92),"")</f>
        <v/>
      </c>
      <c r="H92" s="111" t="str">
        <f>IF($A23&lt;=Paramètre!$B$2,SUMIFS(SMA_Suivi_étroit[Nb distinct usagers / SCA],SMA_Suivi_étroit[Source.Name],'Suivi étroit'!G$10,SMA_Suivi_étroit[CA/Sous-CA],'Suivi étroit'!$A$79,SMA_Suivi_étroit[Période financière],'Suivi étroit'!$A92),"")</f>
        <v/>
      </c>
      <c r="I92" s="111" t="str">
        <f>IF($A92&lt;=Paramètre!$B$2,SUMIFS(SMA_Suivi_étroit[Nb usagers],SMA_Suivi_étroit[Source.Name],'Suivi étroit'!I$10,SMA_Suivi_étroit[CA/Sous-CA],'Suivi étroit'!$A$79,SMA_Suivi_étroit[Période financière],'Suivi étroit'!$A92),"")</f>
        <v/>
      </c>
      <c r="J92" s="111" t="str">
        <f>IF($A23&lt;=Paramètre!$B$2,SUMIFS(SMA_Suivi_étroit[Nb distinct usagers / SCA],SMA_Suivi_étroit[Source.Name],'Suivi étroit'!I$10,SMA_Suivi_étroit[CA/Sous-CA],'Suivi étroit'!$A$79,SMA_Suivi_étroit[Période financière],'Suivi étroit'!$A92),"")</f>
        <v/>
      </c>
      <c r="K92" s="111" t="str">
        <f>IF($A92&lt;=Paramètre!$B$2,SUMIFS(SMA_Suivi_étroit[Nb usagers],SMA_Suivi_étroit[Source.Name],'Suivi étroit'!K$10,SMA_Suivi_étroit[CA/Sous-CA],'Suivi étroit'!$A$79,SMA_Suivi_étroit[Période financière],'Suivi étroit'!$A92),"")</f>
        <v/>
      </c>
      <c r="L92" s="111" t="str">
        <f>IF($A23&lt;=Paramètre!$B$2,SUMIFS(SMA_Suivi_étroit[Nb distinct usagers / SCA],SMA_Suivi_étroit[Source.Name],'Suivi étroit'!K$10,SMA_Suivi_étroit[CA/Sous-CA],'Suivi étroit'!$A$79,SMA_Suivi_étroit[Période financière],'Suivi étroit'!$A92),"")</f>
        <v/>
      </c>
      <c r="M92" s="111" t="str">
        <f>IF($A92&lt;=Paramètre!$B$2,SUMIFS(SMA_Suivi_étroit[Nb usagers],SMA_Suivi_étroit[Source.Name],'Suivi étroit'!M$10,SMA_Suivi_étroit[CA/Sous-CA],'Suivi étroit'!$A$79,SMA_Suivi_étroit[Période financière],'Suivi étroit'!$A92),"")</f>
        <v/>
      </c>
      <c r="N92" s="111" t="str">
        <f>IF($A23&lt;=Paramètre!$B$2,SUMIFS(SMA_Suivi_étroit[Nb distinct usagers / SCA],SMA_Suivi_étroit[Source.Name],'Suivi étroit'!M$10,SMA_Suivi_étroit[CA/Sous-CA],'Suivi étroit'!$A$79,SMA_Suivi_étroit[Période financière],'Suivi étroit'!$A92),"")</f>
        <v/>
      </c>
      <c r="O92" s="111" t="str">
        <f>IF($A92&lt;=Paramètre!$B$2,SUMIFS(SMA_Suivi_étroit[Nb usagers],SMA_Suivi_étroit[Source.Name],'Suivi étroit'!O$10,SMA_Suivi_étroit[CA/Sous-CA],'Suivi étroit'!$A$79,SMA_Suivi_étroit[Période financière],'Suivi étroit'!$A92),"")</f>
        <v/>
      </c>
      <c r="P92" s="111" t="str">
        <f>IF($A23&lt;=Paramètre!$B$2,SUMIFS(SMA_Suivi_étroit[Nb distinct usagers / SCA],SMA_Suivi_étroit[Source.Name],'Suivi étroit'!O$10,SMA_Suivi_étroit[CA/Sous-CA],'Suivi étroit'!$A$79,SMA_Suivi_étroit[Période financière],'Suivi étroit'!$A92),"")</f>
        <v/>
      </c>
      <c r="Q92" s="112" t="str">
        <f>IF($A92&lt;=Paramètre!$B$2,SUM(C92,E92,G92,I92,K92,M92,O92),"")</f>
        <v/>
      </c>
      <c r="R92" s="113" t="str">
        <f>IF($A92&lt;=Paramètre!$B$2,SUM(D92,F92,H92,J92,L92,N92,P92),"")</f>
        <v/>
      </c>
    </row>
    <row r="93" spans="1:18" ht="15.75" thickBot="1" x14ac:dyDescent="0.3">
      <c r="A93">
        <v>13</v>
      </c>
      <c r="B93" s="118" t="s">
        <v>166</v>
      </c>
      <c r="C93" s="111" t="str">
        <f>IF($A93&lt;=Paramètre!$B$2,SUMIFS(SMA_Suivi_étroit[Nb usagers],SMA_Suivi_étroit[Source.Name],'Suivi étroit'!C$10,SMA_Suivi_étroit[CA/Sous-CA],'Suivi étroit'!$A$79,SMA_Suivi_étroit[Période financière],'Suivi étroit'!$A93),"")</f>
        <v/>
      </c>
      <c r="D93" s="111" t="str">
        <f>IF($A24&lt;=Paramètre!$B$2,SUMIFS(SMA_Suivi_étroit[Nb distinct usagers / SCA],SMA_Suivi_étroit[Source.Name],'Suivi étroit'!C$10,SMA_Suivi_étroit[CA/Sous-CA],'Suivi étroit'!$A$79,SMA_Suivi_étroit[Période financière],'Suivi étroit'!$A93),"")</f>
        <v/>
      </c>
      <c r="E93" s="111" t="str">
        <f>IF($A93&lt;=Paramètre!$B$2,SUMIFS(SMA_Suivi_étroit[Nb usagers],SMA_Suivi_étroit[Source.Name],'Suivi étroit'!E$10,SMA_Suivi_étroit[CA/Sous-CA],'Suivi étroit'!$A$79,SMA_Suivi_étroit[Période financière],'Suivi étroit'!$A93),"")</f>
        <v/>
      </c>
      <c r="F93" s="111" t="str">
        <f>IF($A24&lt;=Paramètre!$B$2,SUMIFS(SMA_Suivi_étroit[Nb distinct usagers / SCA],SMA_Suivi_étroit[Source.Name],'Suivi étroit'!E$10,SMA_Suivi_étroit[CA/Sous-CA],'Suivi étroit'!$A$79,SMA_Suivi_étroit[Période financière],'Suivi étroit'!$A93),"")</f>
        <v/>
      </c>
      <c r="G93" s="111" t="str">
        <f>IF($A93&lt;=Paramètre!$B$2,SUMIFS(SMA_Suivi_étroit[Nb usagers],SMA_Suivi_étroit[Source.Name],'Suivi étroit'!G$10,SMA_Suivi_étroit[CA/Sous-CA],'Suivi étroit'!$A$79,SMA_Suivi_étroit[Période financière],'Suivi étroit'!$A93),"")</f>
        <v/>
      </c>
      <c r="H93" s="111" t="str">
        <f>IF($A24&lt;=Paramètre!$B$2,SUMIFS(SMA_Suivi_étroit[Nb distinct usagers / SCA],SMA_Suivi_étroit[Source.Name],'Suivi étroit'!G$10,SMA_Suivi_étroit[CA/Sous-CA],'Suivi étroit'!$A$79,SMA_Suivi_étroit[Période financière],'Suivi étroit'!$A93),"")</f>
        <v/>
      </c>
      <c r="I93" s="111" t="str">
        <f>IF($A93&lt;=Paramètre!$B$2,SUMIFS(SMA_Suivi_étroit[Nb usagers],SMA_Suivi_étroit[Source.Name],'Suivi étroit'!I$10,SMA_Suivi_étroit[CA/Sous-CA],'Suivi étroit'!$A$79,SMA_Suivi_étroit[Période financière],'Suivi étroit'!$A93),"")</f>
        <v/>
      </c>
      <c r="J93" s="111" t="str">
        <f>IF($A24&lt;=Paramètre!$B$2,SUMIFS(SMA_Suivi_étroit[Nb distinct usagers / SCA],SMA_Suivi_étroit[Source.Name],'Suivi étroit'!I$10,SMA_Suivi_étroit[CA/Sous-CA],'Suivi étroit'!$A$79,SMA_Suivi_étroit[Période financière],'Suivi étroit'!$A93),"")</f>
        <v/>
      </c>
      <c r="K93" s="111" t="str">
        <f>IF($A93&lt;=Paramètre!$B$2,SUMIFS(SMA_Suivi_étroit[Nb usagers],SMA_Suivi_étroit[Source.Name],'Suivi étroit'!K$10,SMA_Suivi_étroit[CA/Sous-CA],'Suivi étroit'!$A$79,SMA_Suivi_étroit[Période financière],'Suivi étroit'!$A93),"")</f>
        <v/>
      </c>
      <c r="L93" s="111" t="str">
        <f>IF($A24&lt;=Paramètre!$B$2,SUMIFS(SMA_Suivi_étroit[Nb distinct usagers / SCA],SMA_Suivi_étroit[Source.Name],'Suivi étroit'!K$10,SMA_Suivi_étroit[CA/Sous-CA],'Suivi étroit'!$A$79,SMA_Suivi_étroit[Période financière],'Suivi étroit'!$A93),"")</f>
        <v/>
      </c>
      <c r="M93" s="111" t="str">
        <f>IF($A93&lt;=Paramètre!$B$2,SUMIFS(SMA_Suivi_étroit[Nb usagers],SMA_Suivi_étroit[Source.Name],'Suivi étroit'!M$10,SMA_Suivi_étroit[CA/Sous-CA],'Suivi étroit'!$A$79,SMA_Suivi_étroit[Période financière],'Suivi étroit'!$A93),"")</f>
        <v/>
      </c>
      <c r="N93" s="111" t="str">
        <f>IF($A24&lt;=Paramètre!$B$2,SUMIFS(SMA_Suivi_étroit[Nb distinct usagers / SCA],SMA_Suivi_étroit[Source.Name],'Suivi étroit'!M$10,SMA_Suivi_étroit[CA/Sous-CA],'Suivi étroit'!$A$79,SMA_Suivi_étroit[Période financière],'Suivi étroit'!$A93),"")</f>
        <v/>
      </c>
      <c r="O93" s="111" t="str">
        <f>IF($A93&lt;=Paramètre!$B$2,SUMIFS(SMA_Suivi_étroit[Nb usagers],SMA_Suivi_étroit[Source.Name],'Suivi étroit'!O$10,SMA_Suivi_étroit[CA/Sous-CA],'Suivi étroit'!$A$79,SMA_Suivi_étroit[Période financière],'Suivi étroit'!$A93),"")</f>
        <v/>
      </c>
      <c r="P93" s="111" t="str">
        <f>IF($A24&lt;=Paramètre!$B$2,SUMIFS(SMA_Suivi_étroit[Nb distinct usagers / SCA],SMA_Suivi_étroit[Source.Name],'Suivi étroit'!O$10,SMA_Suivi_étroit[CA/Sous-CA],'Suivi étroit'!$A$79,SMA_Suivi_étroit[Période financière],'Suivi étroit'!$A93),"")</f>
        <v/>
      </c>
      <c r="Q93" s="112" t="str">
        <f>IF($A93&lt;=Paramètre!$B$2,SUM(C93,E93,G93,I93,K93,M93,O93),"")</f>
        <v/>
      </c>
      <c r="R93" s="113" t="str">
        <f>IF($A93&lt;=Paramètre!$B$2,SUM(D93,F93,H93,J93,L93,N93,P93),"")</f>
        <v/>
      </c>
    </row>
    <row r="94" spans="1:18" ht="15.75" thickBot="1" x14ac:dyDescent="0.3">
      <c r="B94" s="115" t="s">
        <v>167</v>
      </c>
      <c r="C94" s="116">
        <f>SUM(C81:C93)</f>
        <v>0</v>
      </c>
      <c r="D94" s="117">
        <f>SUM(D81:D93)</f>
        <v>0</v>
      </c>
      <c r="E94" s="116">
        <f t="shared" ref="E94:R94" si="4">SUM(E81:E93)</f>
        <v>0</v>
      </c>
      <c r="F94" s="117">
        <f t="shared" si="4"/>
        <v>0</v>
      </c>
      <c r="G94" s="116">
        <f t="shared" si="4"/>
        <v>0</v>
      </c>
      <c r="H94" s="117">
        <f t="shared" si="4"/>
        <v>0</v>
      </c>
      <c r="I94" s="116">
        <f t="shared" si="4"/>
        <v>0</v>
      </c>
      <c r="J94" s="117">
        <f t="shared" si="4"/>
        <v>0</v>
      </c>
      <c r="K94" s="116">
        <f t="shared" si="4"/>
        <v>0</v>
      </c>
      <c r="L94" s="117">
        <f t="shared" si="4"/>
        <v>0</v>
      </c>
      <c r="M94" s="116">
        <f t="shared" si="4"/>
        <v>0</v>
      </c>
      <c r="N94" s="117">
        <f t="shared" si="4"/>
        <v>0</v>
      </c>
      <c r="O94" s="116">
        <f t="shared" si="4"/>
        <v>0</v>
      </c>
      <c r="P94" s="117">
        <f t="shared" si="4"/>
        <v>0</v>
      </c>
      <c r="Q94" s="116">
        <f t="shared" si="4"/>
        <v>0</v>
      </c>
      <c r="R94" s="117">
        <f t="shared" si="4"/>
        <v>0</v>
      </c>
    </row>
    <row r="95" spans="1:18" ht="15.75" thickBot="1" x14ac:dyDescent="0.3"/>
    <row r="96" spans="1:18" x14ac:dyDescent="0.25">
      <c r="A96">
        <v>5921</v>
      </c>
      <c r="B96" s="163" t="s">
        <v>196</v>
      </c>
      <c r="C96" s="133" t="s">
        <v>23</v>
      </c>
      <c r="D96" s="134"/>
      <c r="E96" s="140" t="s">
        <v>24</v>
      </c>
      <c r="F96" s="141"/>
      <c r="G96" s="133" t="s">
        <v>25</v>
      </c>
      <c r="H96" s="134"/>
      <c r="I96" s="140" t="s">
        <v>26</v>
      </c>
      <c r="J96" s="141"/>
      <c r="K96" s="133" t="s">
        <v>27</v>
      </c>
      <c r="L96" s="134"/>
      <c r="M96" s="140" t="s">
        <v>28</v>
      </c>
      <c r="N96" s="141"/>
      <c r="O96" s="133" t="s">
        <v>29</v>
      </c>
      <c r="P96" s="134"/>
      <c r="Q96" s="133" t="s">
        <v>53</v>
      </c>
      <c r="R96" s="134"/>
    </row>
    <row r="97" spans="1:18" x14ac:dyDescent="0.25">
      <c r="B97" s="164"/>
      <c r="C97" s="10" t="s">
        <v>51</v>
      </c>
      <c r="D97" s="9" t="s">
        <v>52</v>
      </c>
      <c r="E97" s="10" t="s">
        <v>51</v>
      </c>
      <c r="F97" s="9" t="s">
        <v>52</v>
      </c>
      <c r="G97" s="10" t="s">
        <v>51</v>
      </c>
      <c r="H97" s="9" t="s">
        <v>52</v>
      </c>
      <c r="I97" s="10" t="s">
        <v>51</v>
      </c>
      <c r="J97" s="9" t="s">
        <v>52</v>
      </c>
      <c r="K97" s="10" t="s">
        <v>51</v>
      </c>
      <c r="L97" s="9" t="s">
        <v>52</v>
      </c>
      <c r="M97" s="10" t="s">
        <v>51</v>
      </c>
      <c r="N97" s="9" t="s">
        <v>52</v>
      </c>
      <c r="O97" s="10" t="s">
        <v>51</v>
      </c>
      <c r="P97" s="9" t="s">
        <v>52</v>
      </c>
      <c r="Q97" s="10" t="s">
        <v>51</v>
      </c>
      <c r="R97" s="119" t="s">
        <v>52</v>
      </c>
    </row>
    <row r="98" spans="1:18" x14ac:dyDescent="0.25">
      <c r="A98">
        <v>1</v>
      </c>
      <c r="B98" s="110" t="s">
        <v>154</v>
      </c>
      <c r="C98" s="111">
        <f>IF($A98&lt;=Paramètre!$B$2,SUMIFS(SMA_Suivi_étroit[Nb usagers],SMA_Suivi_étroit[Source.Name],'Suivi étroit'!C$10,SMA_Suivi_étroit[CA/Sous-CA],'Suivi étroit'!$A$96,SMA_Suivi_étroit[Période financière],'Suivi étroit'!$A98),"")</f>
        <v>0</v>
      </c>
      <c r="D98" s="111">
        <f>IF($A81&lt;=Paramètre!$B$2,SUMIFS(SMA_Suivi_étroit[Nb distinct usagers / SCA],SMA_Suivi_étroit[Source.Name],'Suivi étroit'!C$10,SMA_Suivi_étroit[CA/Sous-CA],'Suivi étroit'!$A$96,SMA_Suivi_étroit[Période financière],'Suivi étroit'!$A98),"")</f>
        <v>0</v>
      </c>
      <c r="E98" s="111">
        <f>IF($A98&lt;=Paramètre!$B$2,SUMIFS(SMA_Suivi_étroit[Nb usagers],SMA_Suivi_étroit[Source.Name],'Suivi étroit'!E$10,SMA_Suivi_étroit[CA/Sous-CA],'Suivi étroit'!$A$96,SMA_Suivi_étroit[Période financière],'Suivi étroit'!$A98),"")</f>
        <v>0</v>
      </c>
      <c r="F98" s="111">
        <f>IF($A81&lt;=Paramètre!$B$2,SUMIFS(SMA_Suivi_étroit[Nb distinct usagers / SCA],SMA_Suivi_étroit[Source.Name],'Suivi étroit'!E$10,SMA_Suivi_étroit[CA/Sous-CA],'Suivi étroit'!$A$96,SMA_Suivi_étroit[Période financière],'Suivi étroit'!$A98),"")</f>
        <v>0</v>
      </c>
      <c r="G98" s="111">
        <f>IF($A98&lt;=Paramètre!$B$2,SUMIFS(SMA_Suivi_étroit[Nb usagers],SMA_Suivi_étroit[Source.Name],'Suivi étroit'!G$10,SMA_Suivi_étroit[CA/Sous-CA],'Suivi étroit'!$A$96,SMA_Suivi_étroit[Période financière],'Suivi étroit'!$A98),"")</f>
        <v>0</v>
      </c>
      <c r="H98" s="111">
        <f>IF($A81&lt;=Paramètre!$B$2,SUMIFS(SMA_Suivi_étroit[Nb distinct usagers / SCA],SMA_Suivi_étroit[Source.Name],'Suivi étroit'!G$10,SMA_Suivi_étroit[CA/Sous-CA],'Suivi étroit'!$A$96,SMA_Suivi_étroit[Période financière],'Suivi étroit'!$A98),"")</f>
        <v>0</v>
      </c>
      <c r="I98" s="111">
        <f>IF($A98&lt;=Paramètre!$B$2,SUMIFS(SMA_Suivi_étroit[Nb usagers],SMA_Suivi_étroit[Source.Name],'Suivi étroit'!I$10,SMA_Suivi_étroit[CA/Sous-CA],'Suivi étroit'!$A$96,SMA_Suivi_étroit[Période financière],'Suivi étroit'!$A98),"")</f>
        <v>0</v>
      </c>
      <c r="J98" s="111">
        <f>IF($A81&lt;=Paramètre!$B$2,SUMIFS(SMA_Suivi_étroit[Nb distinct usagers / SCA],SMA_Suivi_étroit[Source.Name],'Suivi étroit'!I$10,SMA_Suivi_étroit[CA/Sous-CA],'Suivi étroit'!$A$96,SMA_Suivi_étroit[Période financière],'Suivi étroit'!$A98),"")</f>
        <v>0</v>
      </c>
      <c r="K98" s="111">
        <f>IF($A98&lt;=Paramètre!$B$2,SUMIFS(SMA_Suivi_étroit[Nb usagers],SMA_Suivi_étroit[Source.Name],'Suivi étroit'!K$10,SMA_Suivi_étroit[CA/Sous-CA],'Suivi étroit'!$A$96,SMA_Suivi_étroit[Période financière],'Suivi étroit'!$A98),"")</f>
        <v>0</v>
      </c>
      <c r="L98" s="111">
        <f>IF($A81&lt;=Paramètre!$B$2,SUMIFS(SMA_Suivi_étroit[Nb distinct usagers / SCA],SMA_Suivi_étroit[Source.Name],'Suivi étroit'!K$10,SMA_Suivi_étroit[CA/Sous-CA],'Suivi étroit'!$A$96,SMA_Suivi_étroit[Période financière],'Suivi étroit'!$A98),"")</f>
        <v>0</v>
      </c>
      <c r="M98" s="111">
        <f>IF($A98&lt;=Paramètre!$B$2,SUMIFS(SMA_Suivi_étroit[Nb usagers],SMA_Suivi_étroit[Source.Name],'Suivi étroit'!M$10,SMA_Suivi_étroit[CA/Sous-CA],'Suivi étroit'!$A$96,SMA_Suivi_étroit[Période financière],'Suivi étroit'!$A98),"")</f>
        <v>0</v>
      </c>
      <c r="N98" s="111">
        <f>IF($A81&lt;=Paramètre!$B$2,SUMIFS(SMA_Suivi_étroit[Nb distinct usagers / SCA],SMA_Suivi_étroit[Source.Name],'Suivi étroit'!M$10,SMA_Suivi_étroit[CA/Sous-CA],'Suivi étroit'!$A$96,SMA_Suivi_étroit[Période financière],'Suivi étroit'!$A98),"")</f>
        <v>0</v>
      </c>
      <c r="O98" s="111">
        <f>IF($A98&lt;=Paramètre!$B$2,SUMIFS(SMA_Suivi_étroit[Nb usagers],SMA_Suivi_étroit[Source.Name],'Suivi étroit'!O$10,SMA_Suivi_étroit[CA/Sous-CA],'Suivi étroit'!$A$96,SMA_Suivi_étroit[Période financière],'Suivi étroit'!$A98),"")</f>
        <v>0</v>
      </c>
      <c r="P98" s="111">
        <f>IF($A81&lt;=Paramètre!$B$2,SUMIFS(SMA_Suivi_étroit[Nb distinct usagers / SCA],SMA_Suivi_étroit[Source.Name],'Suivi étroit'!O$10,SMA_Suivi_étroit[CA/Sous-CA],'Suivi étroit'!$A$96,SMA_Suivi_étroit[Période financière],'Suivi étroit'!$A98),"")</f>
        <v>0</v>
      </c>
      <c r="Q98" s="112">
        <f>IF($A98&lt;=Paramètre!$B$2,SUM(C98,E98,G98,I98,K98,M98,O98),"")</f>
        <v>0</v>
      </c>
      <c r="R98" s="113">
        <f>IF($A98&lt;=Paramètre!$B$2,SUM(D98,F98,H98,J98,L98,N98,P98),"")</f>
        <v>0</v>
      </c>
    </row>
    <row r="99" spans="1:18" x14ac:dyDescent="0.25">
      <c r="A99">
        <v>2</v>
      </c>
      <c r="B99" s="110" t="s">
        <v>155</v>
      </c>
      <c r="C99" s="111" t="str">
        <f>IF($A99&lt;=Paramètre!$B$2,SUMIFS(SMA_Suivi_étroit[Nb usagers],SMA_Suivi_étroit[Source.Name],'Suivi étroit'!C$10,SMA_Suivi_étroit[CA/Sous-CA],'Suivi étroit'!$A$96,SMA_Suivi_étroit[Période financière],'Suivi étroit'!$A99),"")</f>
        <v/>
      </c>
      <c r="D99" s="111" t="str">
        <f>IF($A82&lt;=Paramètre!$B$2,SUMIFS(SMA_Suivi_étroit[Nb distinct usagers / SCA],SMA_Suivi_étroit[Source.Name],'Suivi étroit'!C$10,SMA_Suivi_étroit[CA/Sous-CA],'Suivi étroit'!$A$96,SMA_Suivi_étroit[Période financière],'Suivi étroit'!$A99),"")</f>
        <v/>
      </c>
      <c r="E99" s="111" t="str">
        <f>IF($A99&lt;=Paramètre!$B$2,SUMIFS(SMA_Suivi_étroit[Nb usagers],SMA_Suivi_étroit[Source.Name],'Suivi étroit'!E$10,SMA_Suivi_étroit[CA/Sous-CA],'Suivi étroit'!$A$96,SMA_Suivi_étroit[Période financière],'Suivi étroit'!$A99),"")</f>
        <v/>
      </c>
      <c r="F99" s="111" t="str">
        <f>IF($A82&lt;=Paramètre!$B$2,SUMIFS(SMA_Suivi_étroit[Nb distinct usagers / SCA],SMA_Suivi_étroit[Source.Name],'Suivi étroit'!E$10,SMA_Suivi_étroit[CA/Sous-CA],'Suivi étroit'!$A$96,SMA_Suivi_étroit[Période financière],'Suivi étroit'!$A99),"")</f>
        <v/>
      </c>
      <c r="G99" s="111" t="str">
        <f>IF($A99&lt;=Paramètre!$B$2,SUMIFS(SMA_Suivi_étroit[Nb usagers],SMA_Suivi_étroit[Source.Name],'Suivi étroit'!G$10,SMA_Suivi_étroit[CA/Sous-CA],'Suivi étroit'!$A$96,SMA_Suivi_étroit[Période financière],'Suivi étroit'!$A99),"")</f>
        <v/>
      </c>
      <c r="H99" s="111" t="str">
        <f>IF($A82&lt;=Paramètre!$B$2,SUMIFS(SMA_Suivi_étroit[Nb distinct usagers / SCA],SMA_Suivi_étroit[Source.Name],'Suivi étroit'!G$10,SMA_Suivi_étroit[CA/Sous-CA],'Suivi étroit'!$A$96,SMA_Suivi_étroit[Période financière],'Suivi étroit'!$A99),"")</f>
        <v/>
      </c>
      <c r="I99" s="111" t="str">
        <f>IF($A99&lt;=Paramètre!$B$2,SUMIFS(SMA_Suivi_étroit[Nb usagers],SMA_Suivi_étroit[Source.Name],'Suivi étroit'!I$10,SMA_Suivi_étroit[CA/Sous-CA],'Suivi étroit'!$A$96,SMA_Suivi_étroit[Période financière],'Suivi étroit'!$A99),"")</f>
        <v/>
      </c>
      <c r="J99" s="111" t="str">
        <f>IF($A82&lt;=Paramètre!$B$2,SUMIFS(SMA_Suivi_étroit[Nb distinct usagers / SCA],SMA_Suivi_étroit[Source.Name],'Suivi étroit'!I$10,SMA_Suivi_étroit[CA/Sous-CA],'Suivi étroit'!$A$96,SMA_Suivi_étroit[Période financière],'Suivi étroit'!$A99),"")</f>
        <v/>
      </c>
      <c r="K99" s="111" t="str">
        <f>IF($A99&lt;=Paramètre!$B$2,SUMIFS(SMA_Suivi_étroit[Nb usagers],SMA_Suivi_étroit[Source.Name],'Suivi étroit'!K$10,SMA_Suivi_étroit[CA/Sous-CA],'Suivi étroit'!$A$96,SMA_Suivi_étroit[Période financière],'Suivi étroit'!$A99),"")</f>
        <v/>
      </c>
      <c r="L99" s="111" t="str">
        <f>IF($A82&lt;=Paramètre!$B$2,SUMIFS(SMA_Suivi_étroit[Nb distinct usagers / SCA],SMA_Suivi_étroit[Source.Name],'Suivi étroit'!K$10,SMA_Suivi_étroit[CA/Sous-CA],'Suivi étroit'!$A$96,SMA_Suivi_étroit[Période financière],'Suivi étroit'!$A99),"")</f>
        <v/>
      </c>
      <c r="M99" s="111" t="str">
        <f>IF($A99&lt;=Paramètre!$B$2,SUMIFS(SMA_Suivi_étroit[Nb usagers],SMA_Suivi_étroit[Source.Name],'Suivi étroit'!M$10,SMA_Suivi_étroit[CA/Sous-CA],'Suivi étroit'!$A$96,SMA_Suivi_étroit[Période financière],'Suivi étroit'!$A99),"")</f>
        <v/>
      </c>
      <c r="N99" s="111" t="str">
        <f>IF($A82&lt;=Paramètre!$B$2,SUMIFS(SMA_Suivi_étroit[Nb distinct usagers / SCA],SMA_Suivi_étroit[Source.Name],'Suivi étroit'!M$10,SMA_Suivi_étroit[CA/Sous-CA],'Suivi étroit'!$A$96,SMA_Suivi_étroit[Période financière],'Suivi étroit'!$A99),"")</f>
        <v/>
      </c>
      <c r="O99" s="111" t="str">
        <f>IF($A99&lt;=Paramètre!$B$2,SUMIFS(SMA_Suivi_étroit[Nb usagers],SMA_Suivi_étroit[Source.Name],'Suivi étroit'!O$10,SMA_Suivi_étroit[CA/Sous-CA],'Suivi étroit'!$A$96,SMA_Suivi_étroit[Période financière],'Suivi étroit'!$A99),"")</f>
        <v/>
      </c>
      <c r="P99" s="111" t="str">
        <f>IF($A82&lt;=Paramètre!$B$2,SUMIFS(SMA_Suivi_étroit[Nb distinct usagers / SCA],SMA_Suivi_étroit[Source.Name],'Suivi étroit'!O$10,SMA_Suivi_étroit[CA/Sous-CA],'Suivi étroit'!$A$96,SMA_Suivi_étroit[Période financière],'Suivi étroit'!$A99),"")</f>
        <v/>
      </c>
      <c r="Q99" s="112" t="str">
        <f>IF($A99&lt;=Paramètre!$B$2,SUM(C99,E99,G99,I99,K99,M99,O99),"")</f>
        <v/>
      </c>
      <c r="R99" s="113" t="str">
        <f>IF($A99&lt;=Paramètre!$B$2,SUM(D99,F99,H99,J99,L99,N99,P99),"")</f>
        <v/>
      </c>
    </row>
    <row r="100" spans="1:18" x14ac:dyDescent="0.25">
      <c r="A100">
        <v>3</v>
      </c>
      <c r="B100" s="110" t="s">
        <v>156</v>
      </c>
      <c r="C100" s="111" t="str">
        <f>IF($A100&lt;=Paramètre!$B$2,SUMIFS(SMA_Suivi_étroit[Nb usagers],SMA_Suivi_étroit[Source.Name],'Suivi étroit'!C$10,SMA_Suivi_étroit[CA/Sous-CA],'Suivi étroit'!$A$96,SMA_Suivi_étroit[Période financière],'Suivi étroit'!$A100),"")</f>
        <v/>
      </c>
      <c r="D100" s="111" t="str">
        <f>IF($A83&lt;=Paramètre!$B$2,SUMIFS(SMA_Suivi_étroit[Nb distinct usagers / SCA],SMA_Suivi_étroit[Source.Name],'Suivi étroit'!C$10,SMA_Suivi_étroit[CA/Sous-CA],'Suivi étroit'!$A$96,SMA_Suivi_étroit[Période financière],'Suivi étroit'!$A100),"")</f>
        <v/>
      </c>
      <c r="E100" s="111" t="str">
        <f>IF($A100&lt;=Paramètre!$B$2,SUMIFS(SMA_Suivi_étroit[Nb usagers],SMA_Suivi_étroit[Source.Name],'Suivi étroit'!E$10,SMA_Suivi_étroit[CA/Sous-CA],'Suivi étroit'!$A$96,SMA_Suivi_étroit[Période financière],'Suivi étroit'!$A100),"")</f>
        <v/>
      </c>
      <c r="F100" s="111" t="str">
        <f>IF($A83&lt;=Paramètre!$B$2,SUMIFS(SMA_Suivi_étroit[Nb distinct usagers / SCA],SMA_Suivi_étroit[Source.Name],'Suivi étroit'!E$10,SMA_Suivi_étroit[CA/Sous-CA],'Suivi étroit'!$A$96,SMA_Suivi_étroit[Période financière],'Suivi étroit'!$A100),"")</f>
        <v/>
      </c>
      <c r="G100" s="111" t="str">
        <f>IF($A100&lt;=Paramètre!$B$2,SUMIFS(SMA_Suivi_étroit[Nb usagers],SMA_Suivi_étroit[Source.Name],'Suivi étroit'!G$10,SMA_Suivi_étroit[CA/Sous-CA],'Suivi étroit'!$A$96,SMA_Suivi_étroit[Période financière],'Suivi étroit'!$A100),"")</f>
        <v/>
      </c>
      <c r="H100" s="111" t="str">
        <f>IF($A83&lt;=Paramètre!$B$2,SUMIFS(SMA_Suivi_étroit[Nb distinct usagers / SCA],SMA_Suivi_étroit[Source.Name],'Suivi étroit'!G$10,SMA_Suivi_étroit[CA/Sous-CA],'Suivi étroit'!$A$96,SMA_Suivi_étroit[Période financière],'Suivi étroit'!$A100),"")</f>
        <v/>
      </c>
      <c r="I100" s="111" t="str">
        <f>IF($A100&lt;=Paramètre!$B$2,SUMIFS(SMA_Suivi_étroit[Nb usagers],SMA_Suivi_étroit[Source.Name],'Suivi étroit'!I$10,SMA_Suivi_étroit[CA/Sous-CA],'Suivi étroit'!$A$96,SMA_Suivi_étroit[Période financière],'Suivi étroit'!$A100),"")</f>
        <v/>
      </c>
      <c r="J100" s="111" t="str">
        <f>IF($A83&lt;=Paramètre!$B$2,SUMIFS(SMA_Suivi_étroit[Nb distinct usagers / SCA],SMA_Suivi_étroit[Source.Name],'Suivi étroit'!I$10,SMA_Suivi_étroit[CA/Sous-CA],'Suivi étroit'!$A$96,SMA_Suivi_étroit[Période financière],'Suivi étroit'!$A100),"")</f>
        <v/>
      </c>
      <c r="K100" s="111" t="str">
        <f>IF($A100&lt;=Paramètre!$B$2,SUMIFS(SMA_Suivi_étroit[Nb usagers],SMA_Suivi_étroit[Source.Name],'Suivi étroit'!K$10,SMA_Suivi_étroit[CA/Sous-CA],'Suivi étroit'!$A$96,SMA_Suivi_étroit[Période financière],'Suivi étroit'!$A100),"")</f>
        <v/>
      </c>
      <c r="L100" s="111" t="str">
        <f>IF($A83&lt;=Paramètre!$B$2,SUMIFS(SMA_Suivi_étroit[Nb distinct usagers / SCA],SMA_Suivi_étroit[Source.Name],'Suivi étroit'!K$10,SMA_Suivi_étroit[CA/Sous-CA],'Suivi étroit'!$A$96,SMA_Suivi_étroit[Période financière],'Suivi étroit'!$A100),"")</f>
        <v/>
      </c>
      <c r="M100" s="111" t="str">
        <f>IF($A100&lt;=Paramètre!$B$2,SUMIFS(SMA_Suivi_étroit[Nb usagers],SMA_Suivi_étroit[Source.Name],'Suivi étroit'!M$10,SMA_Suivi_étroit[CA/Sous-CA],'Suivi étroit'!$A$96,SMA_Suivi_étroit[Période financière],'Suivi étroit'!$A100),"")</f>
        <v/>
      </c>
      <c r="N100" s="111" t="str">
        <f>IF($A83&lt;=Paramètre!$B$2,SUMIFS(SMA_Suivi_étroit[Nb distinct usagers / SCA],SMA_Suivi_étroit[Source.Name],'Suivi étroit'!M$10,SMA_Suivi_étroit[CA/Sous-CA],'Suivi étroit'!$A$96,SMA_Suivi_étroit[Période financière],'Suivi étroit'!$A100),"")</f>
        <v/>
      </c>
      <c r="O100" s="111" t="str">
        <f>IF($A100&lt;=Paramètre!$B$2,SUMIFS(SMA_Suivi_étroit[Nb usagers],SMA_Suivi_étroit[Source.Name],'Suivi étroit'!O$10,SMA_Suivi_étroit[CA/Sous-CA],'Suivi étroit'!$A$96,SMA_Suivi_étroit[Période financière],'Suivi étroit'!$A100),"")</f>
        <v/>
      </c>
      <c r="P100" s="111" t="str">
        <f>IF($A83&lt;=Paramètre!$B$2,SUMIFS(SMA_Suivi_étroit[Nb distinct usagers / SCA],SMA_Suivi_étroit[Source.Name],'Suivi étroit'!O$10,SMA_Suivi_étroit[CA/Sous-CA],'Suivi étroit'!$A$96,SMA_Suivi_étroit[Période financière],'Suivi étroit'!$A100),"")</f>
        <v/>
      </c>
      <c r="Q100" s="112" t="str">
        <f>IF($A100&lt;=Paramètre!$B$2,SUM(C100,E100,G100,I100,K100,M100,O100),"")</f>
        <v/>
      </c>
      <c r="R100" s="113" t="str">
        <f>IF($A100&lt;=Paramètre!$B$2,SUM(D100,F100,H100,J100,L100,N100,P100),"")</f>
        <v/>
      </c>
    </row>
    <row r="101" spans="1:18" x14ac:dyDescent="0.25">
      <c r="A101">
        <v>4</v>
      </c>
      <c r="B101" s="110" t="s">
        <v>157</v>
      </c>
      <c r="C101" s="111" t="str">
        <f>IF($A101&lt;=Paramètre!$B$2,SUMIFS(SMA_Suivi_étroit[Nb usagers],SMA_Suivi_étroit[Source.Name],'Suivi étroit'!C$10,SMA_Suivi_étroit[CA/Sous-CA],'Suivi étroit'!$A$96,SMA_Suivi_étroit[Période financière],'Suivi étroit'!$A101),"")</f>
        <v/>
      </c>
      <c r="D101" s="111" t="str">
        <f>IF($A84&lt;=Paramètre!$B$2,SUMIFS(SMA_Suivi_étroit[Nb distinct usagers / SCA],SMA_Suivi_étroit[Source.Name],'Suivi étroit'!C$10,SMA_Suivi_étroit[CA/Sous-CA],'Suivi étroit'!$A$96,SMA_Suivi_étroit[Période financière],'Suivi étroit'!$A101),"")</f>
        <v/>
      </c>
      <c r="E101" s="111" t="str">
        <f>IF($A101&lt;=Paramètre!$B$2,SUMIFS(SMA_Suivi_étroit[Nb usagers],SMA_Suivi_étroit[Source.Name],'Suivi étroit'!E$10,SMA_Suivi_étroit[CA/Sous-CA],'Suivi étroit'!$A$96,SMA_Suivi_étroit[Période financière],'Suivi étroit'!$A101),"")</f>
        <v/>
      </c>
      <c r="F101" s="111" t="str">
        <f>IF($A84&lt;=Paramètre!$B$2,SUMIFS(SMA_Suivi_étroit[Nb distinct usagers / SCA],SMA_Suivi_étroit[Source.Name],'Suivi étroit'!E$10,SMA_Suivi_étroit[CA/Sous-CA],'Suivi étroit'!$A$96,SMA_Suivi_étroit[Période financière],'Suivi étroit'!$A101),"")</f>
        <v/>
      </c>
      <c r="G101" s="111" t="str">
        <f>IF($A101&lt;=Paramètre!$B$2,SUMIFS(SMA_Suivi_étroit[Nb usagers],SMA_Suivi_étroit[Source.Name],'Suivi étroit'!G$10,SMA_Suivi_étroit[CA/Sous-CA],'Suivi étroit'!$A$96,SMA_Suivi_étroit[Période financière],'Suivi étroit'!$A101),"")</f>
        <v/>
      </c>
      <c r="H101" s="111" t="str">
        <f>IF($A84&lt;=Paramètre!$B$2,SUMIFS(SMA_Suivi_étroit[Nb distinct usagers / SCA],SMA_Suivi_étroit[Source.Name],'Suivi étroit'!G$10,SMA_Suivi_étroit[CA/Sous-CA],'Suivi étroit'!$A$96,SMA_Suivi_étroit[Période financière],'Suivi étroit'!$A101),"")</f>
        <v/>
      </c>
      <c r="I101" s="111" t="str">
        <f>IF($A101&lt;=Paramètre!$B$2,SUMIFS(SMA_Suivi_étroit[Nb usagers],SMA_Suivi_étroit[Source.Name],'Suivi étroit'!I$10,SMA_Suivi_étroit[CA/Sous-CA],'Suivi étroit'!$A$96,SMA_Suivi_étroit[Période financière],'Suivi étroit'!$A101),"")</f>
        <v/>
      </c>
      <c r="J101" s="111" t="str">
        <f>IF($A84&lt;=Paramètre!$B$2,SUMIFS(SMA_Suivi_étroit[Nb distinct usagers / SCA],SMA_Suivi_étroit[Source.Name],'Suivi étroit'!I$10,SMA_Suivi_étroit[CA/Sous-CA],'Suivi étroit'!$A$96,SMA_Suivi_étroit[Période financière],'Suivi étroit'!$A101),"")</f>
        <v/>
      </c>
      <c r="K101" s="111" t="str">
        <f>IF($A101&lt;=Paramètre!$B$2,SUMIFS(SMA_Suivi_étroit[Nb usagers],SMA_Suivi_étroit[Source.Name],'Suivi étroit'!K$10,SMA_Suivi_étroit[CA/Sous-CA],'Suivi étroit'!$A$96,SMA_Suivi_étroit[Période financière],'Suivi étroit'!$A101),"")</f>
        <v/>
      </c>
      <c r="L101" s="111" t="str">
        <f>IF($A84&lt;=Paramètre!$B$2,SUMIFS(SMA_Suivi_étroit[Nb distinct usagers / SCA],SMA_Suivi_étroit[Source.Name],'Suivi étroit'!K$10,SMA_Suivi_étroit[CA/Sous-CA],'Suivi étroit'!$A$96,SMA_Suivi_étroit[Période financière],'Suivi étroit'!$A101),"")</f>
        <v/>
      </c>
      <c r="M101" s="111" t="str">
        <f>IF($A101&lt;=Paramètre!$B$2,SUMIFS(SMA_Suivi_étroit[Nb usagers],SMA_Suivi_étroit[Source.Name],'Suivi étroit'!M$10,SMA_Suivi_étroit[CA/Sous-CA],'Suivi étroit'!$A$96,SMA_Suivi_étroit[Période financière],'Suivi étroit'!$A101),"")</f>
        <v/>
      </c>
      <c r="N101" s="111" t="str">
        <f>IF($A84&lt;=Paramètre!$B$2,SUMIFS(SMA_Suivi_étroit[Nb distinct usagers / SCA],SMA_Suivi_étroit[Source.Name],'Suivi étroit'!M$10,SMA_Suivi_étroit[CA/Sous-CA],'Suivi étroit'!$A$96,SMA_Suivi_étroit[Période financière],'Suivi étroit'!$A101),"")</f>
        <v/>
      </c>
      <c r="O101" s="111" t="str">
        <f>IF($A101&lt;=Paramètre!$B$2,SUMIFS(SMA_Suivi_étroit[Nb usagers],SMA_Suivi_étroit[Source.Name],'Suivi étroit'!O$10,SMA_Suivi_étroit[CA/Sous-CA],'Suivi étroit'!$A$96,SMA_Suivi_étroit[Période financière],'Suivi étroit'!$A101),"")</f>
        <v/>
      </c>
      <c r="P101" s="111" t="str">
        <f>IF($A84&lt;=Paramètre!$B$2,SUMIFS(SMA_Suivi_étroit[Nb distinct usagers / SCA],SMA_Suivi_étroit[Source.Name],'Suivi étroit'!O$10,SMA_Suivi_étroit[CA/Sous-CA],'Suivi étroit'!$A$96,SMA_Suivi_étroit[Période financière],'Suivi étroit'!$A101),"")</f>
        <v/>
      </c>
      <c r="Q101" s="112" t="str">
        <f>IF($A101&lt;=Paramètre!$B$2,SUM(C101,E101,G101,I101,K101,M101,O101),"")</f>
        <v/>
      </c>
      <c r="R101" s="113" t="str">
        <f>IF($A101&lt;=Paramètre!$B$2,SUM(D101,F101,H101,J101,L101,N101,P101),"")</f>
        <v/>
      </c>
    </row>
    <row r="102" spans="1:18" x14ac:dyDescent="0.25">
      <c r="A102">
        <v>5</v>
      </c>
      <c r="B102" s="110" t="s">
        <v>158</v>
      </c>
      <c r="C102" s="111" t="str">
        <f>IF($A102&lt;=Paramètre!$B$2,SUMIFS(SMA_Suivi_étroit[Nb usagers],SMA_Suivi_étroit[Source.Name],'Suivi étroit'!C$10,SMA_Suivi_étroit[CA/Sous-CA],'Suivi étroit'!$A$96,SMA_Suivi_étroit[Période financière],'Suivi étroit'!$A102),"")</f>
        <v/>
      </c>
      <c r="D102" s="111" t="str">
        <f>IF($A85&lt;=Paramètre!$B$2,SUMIFS(SMA_Suivi_étroit[Nb distinct usagers / SCA],SMA_Suivi_étroit[Source.Name],'Suivi étroit'!C$10,SMA_Suivi_étroit[CA/Sous-CA],'Suivi étroit'!$A$96,SMA_Suivi_étroit[Période financière],'Suivi étroit'!$A102),"")</f>
        <v/>
      </c>
      <c r="E102" s="111" t="str">
        <f>IF($A102&lt;=Paramètre!$B$2,SUMIFS(SMA_Suivi_étroit[Nb usagers],SMA_Suivi_étroit[Source.Name],'Suivi étroit'!E$10,SMA_Suivi_étroit[CA/Sous-CA],'Suivi étroit'!$A$96,SMA_Suivi_étroit[Période financière],'Suivi étroit'!$A102),"")</f>
        <v/>
      </c>
      <c r="F102" s="111" t="str">
        <f>IF($A85&lt;=Paramètre!$B$2,SUMIFS(SMA_Suivi_étroit[Nb distinct usagers / SCA],SMA_Suivi_étroit[Source.Name],'Suivi étroit'!E$10,SMA_Suivi_étroit[CA/Sous-CA],'Suivi étroit'!$A$96,SMA_Suivi_étroit[Période financière],'Suivi étroit'!$A102),"")</f>
        <v/>
      </c>
      <c r="G102" s="111" t="str">
        <f>IF($A102&lt;=Paramètre!$B$2,SUMIFS(SMA_Suivi_étroit[Nb usagers],SMA_Suivi_étroit[Source.Name],'Suivi étroit'!G$10,SMA_Suivi_étroit[CA/Sous-CA],'Suivi étroit'!$A$96,SMA_Suivi_étroit[Période financière],'Suivi étroit'!$A102),"")</f>
        <v/>
      </c>
      <c r="H102" s="111" t="str">
        <f>IF($A85&lt;=Paramètre!$B$2,SUMIFS(SMA_Suivi_étroit[Nb distinct usagers / SCA],SMA_Suivi_étroit[Source.Name],'Suivi étroit'!G$10,SMA_Suivi_étroit[CA/Sous-CA],'Suivi étroit'!$A$96,SMA_Suivi_étroit[Période financière],'Suivi étroit'!$A102),"")</f>
        <v/>
      </c>
      <c r="I102" s="111" t="str">
        <f>IF($A102&lt;=Paramètre!$B$2,SUMIFS(SMA_Suivi_étroit[Nb usagers],SMA_Suivi_étroit[Source.Name],'Suivi étroit'!I$10,SMA_Suivi_étroit[CA/Sous-CA],'Suivi étroit'!$A$96,SMA_Suivi_étroit[Période financière],'Suivi étroit'!$A102),"")</f>
        <v/>
      </c>
      <c r="J102" s="111" t="str">
        <f>IF($A85&lt;=Paramètre!$B$2,SUMIFS(SMA_Suivi_étroit[Nb distinct usagers / SCA],SMA_Suivi_étroit[Source.Name],'Suivi étroit'!I$10,SMA_Suivi_étroit[CA/Sous-CA],'Suivi étroit'!$A$96,SMA_Suivi_étroit[Période financière],'Suivi étroit'!$A102),"")</f>
        <v/>
      </c>
      <c r="K102" s="111" t="str">
        <f>IF($A102&lt;=Paramètre!$B$2,SUMIFS(SMA_Suivi_étroit[Nb usagers],SMA_Suivi_étroit[Source.Name],'Suivi étroit'!K$10,SMA_Suivi_étroit[CA/Sous-CA],'Suivi étroit'!$A$96,SMA_Suivi_étroit[Période financière],'Suivi étroit'!$A102),"")</f>
        <v/>
      </c>
      <c r="L102" s="111" t="str">
        <f>IF($A85&lt;=Paramètre!$B$2,SUMIFS(SMA_Suivi_étroit[Nb distinct usagers / SCA],SMA_Suivi_étroit[Source.Name],'Suivi étroit'!K$10,SMA_Suivi_étroit[CA/Sous-CA],'Suivi étroit'!$A$96,SMA_Suivi_étroit[Période financière],'Suivi étroit'!$A102),"")</f>
        <v/>
      </c>
      <c r="M102" s="111" t="str">
        <f>IF($A102&lt;=Paramètre!$B$2,SUMIFS(SMA_Suivi_étroit[Nb usagers],SMA_Suivi_étroit[Source.Name],'Suivi étroit'!M$10,SMA_Suivi_étroit[CA/Sous-CA],'Suivi étroit'!$A$96,SMA_Suivi_étroit[Période financière],'Suivi étroit'!$A102),"")</f>
        <v/>
      </c>
      <c r="N102" s="111" t="str">
        <f>IF($A85&lt;=Paramètre!$B$2,SUMIFS(SMA_Suivi_étroit[Nb distinct usagers / SCA],SMA_Suivi_étroit[Source.Name],'Suivi étroit'!M$10,SMA_Suivi_étroit[CA/Sous-CA],'Suivi étroit'!$A$96,SMA_Suivi_étroit[Période financière],'Suivi étroit'!$A102),"")</f>
        <v/>
      </c>
      <c r="O102" s="111" t="str">
        <f>IF($A102&lt;=Paramètre!$B$2,SUMIFS(SMA_Suivi_étroit[Nb usagers],SMA_Suivi_étroit[Source.Name],'Suivi étroit'!O$10,SMA_Suivi_étroit[CA/Sous-CA],'Suivi étroit'!$A$96,SMA_Suivi_étroit[Période financière],'Suivi étroit'!$A102),"")</f>
        <v/>
      </c>
      <c r="P102" s="111" t="str">
        <f>IF($A85&lt;=Paramètre!$B$2,SUMIFS(SMA_Suivi_étroit[Nb distinct usagers / SCA],SMA_Suivi_étroit[Source.Name],'Suivi étroit'!O$10,SMA_Suivi_étroit[CA/Sous-CA],'Suivi étroit'!$A$96,SMA_Suivi_étroit[Période financière],'Suivi étroit'!$A102),"")</f>
        <v/>
      </c>
      <c r="Q102" s="112" t="str">
        <f>IF($A102&lt;=Paramètre!$B$2,SUM(C102,E102,G102,I102,K102,M102,O102),"")</f>
        <v/>
      </c>
      <c r="R102" s="113" t="str">
        <f>IF($A102&lt;=Paramètre!$B$2,SUM(D102,F102,H102,J102,L102,N102,P102),"")</f>
        <v/>
      </c>
    </row>
    <row r="103" spans="1:18" x14ac:dyDescent="0.25">
      <c r="A103">
        <v>6</v>
      </c>
      <c r="B103" s="110" t="s">
        <v>159</v>
      </c>
      <c r="C103" s="111" t="str">
        <f>IF($A103&lt;=Paramètre!$B$2,SUMIFS(SMA_Suivi_étroit[Nb usagers],SMA_Suivi_étroit[Source.Name],'Suivi étroit'!C$10,SMA_Suivi_étroit[CA/Sous-CA],'Suivi étroit'!$A$96,SMA_Suivi_étroit[Période financière],'Suivi étroit'!$A103),"")</f>
        <v/>
      </c>
      <c r="D103" s="111" t="str">
        <f>IF($A86&lt;=Paramètre!$B$2,SUMIFS(SMA_Suivi_étroit[Nb distinct usagers / SCA],SMA_Suivi_étroit[Source.Name],'Suivi étroit'!C$10,SMA_Suivi_étroit[CA/Sous-CA],'Suivi étroit'!$A$96,SMA_Suivi_étroit[Période financière],'Suivi étroit'!$A103),"")</f>
        <v/>
      </c>
      <c r="E103" s="111" t="str">
        <f>IF($A103&lt;=Paramètre!$B$2,SUMIFS(SMA_Suivi_étroit[Nb usagers],SMA_Suivi_étroit[Source.Name],'Suivi étroit'!E$10,SMA_Suivi_étroit[CA/Sous-CA],'Suivi étroit'!$A$96,SMA_Suivi_étroit[Période financière],'Suivi étroit'!$A103),"")</f>
        <v/>
      </c>
      <c r="F103" s="111" t="str">
        <f>IF($A86&lt;=Paramètre!$B$2,SUMIFS(SMA_Suivi_étroit[Nb distinct usagers / SCA],SMA_Suivi_étroit[Source.Name],'Suivi étroit'!E$10,SMA_Suivi_étroit[CA/Sous-CA],'Suivi étroit'!$A$96,SMA_Suivi_étroit[Période financière],'Suivi étroit'!$A103),"")</f>
        <v/>
      </c>
      <c r="G103" s="111" t="str">
        <f>IF($A103&lt;=Paramètre!$B$2,SUMIFS(SMA_Suivi_étroit[Nb usagers],SMA_Suivi_étroit[Source.Name],'Suivi étroit'!G$10,SMA_Suivi_étroit[CA/Sous-CA],'Suivi étroit'!$A$96,SMA_Suivi_étroit[Période financière],'Suivi étroit'!$A103),"")</f>
        <v/>
      </c>
      <c r="H103" s="111" t="str">
        <f>IF($A86&lt;=Paramètre!$B$2,SUMIFS(SMA_Suivi_étroit[Nb distinct usagers / SCA],SMA_Suivi_étroit[Source.Name],'Suivi étroit'!G$10,SMA_Suivi_étroit[CA/Sous-CA],'Suivi étroit'!$A$96,SMA_Suivi_étroit[Période financière],'Suivi étroit'!$A103),"")</f>
        <v/>
      </c>
      <c r="I103" s="111" t="str">
        <f>IF($A103&lt;=Paramètre!$B$2,SUMIFS(SMA_Suivi_étroit[Nb usagers],SMA_Suivi_étroit[Source.Name],'Suivi étroit'!I$10,SMA_Suivi_étroit[CA/Sous-CA],'Suivi étroit'!$A$96,SMA_Suivi_étroit[Période financière],'Suivi étroit'!$A103),"")</f>
        <v/>
      </c>
      <c r="J103" s="111" t="str">
        <f>IF($A86&lt;=Paramètre!$B$2,SUMIFS(SMA_Suivi_étroit[Nb distinct usagers / SCA],SMA_Suivi_étroit[Source.Name],'Suivi étroit'!I$10,SMA_Suivi_étroit[CA/Sous-CA],'Suivi étroit'!$A$96,SMA_Suivi_étroit[Période financière],'Suivi étroit'!$A103),"")</f>
        <v/>
      </c>
      <c r="K103" s="111" t="str">
        <f>IF($A103&lt;=Paramètre!$B$2,SUMIFS(SMA_Suivi_étroit[Nb usagers],SMA_Suivi_étroit[Source.Name],'Suivi étroit'!K$10,SMA_Suivi_étroit[CA/Sous-CA],'Suivi étroit'!$A$96,SMA_Suivi_étroit[Période financière],'Suivi étroit'!$A103),"")</f>
        <v/>
      </c>
      <c r="L103" s="111" t="str">
        <f>IF($A86&lt;=Paramètre!$B$2,SUMIFS(SMA_Suivi_étroit[Nb distinct usagers / SCA],SMA_Suivi_étroit[Source.Name],'Suivi étroit'!K$10,SMA_Suivi_étroit[CA/Sous-CA],'Suivi étroit'!$A$96,SMA_Suivi_étroit[Période financière],'Suivi étroit'!$A103),"")</f>
        <v/>
      </c>
      <c r="M103" s="111" t="str">
        <f>IF($A103&lt;=Paramètre!$B$2,SUMIFS(SMA_Suivi_étroit[Nb usagers],SMA_Suivi_étroit[Source.Name],'Suivi étroit'!M$10,SMA_Suivi_étroit[CA/Sous-CA],'Suivi étroit'!$A$96,SMA_Suivi_étroit[Période financière],'Suivi étroit'!$A103),"")</f>
        <v/>
      </c>
      <c r="N103" s="111" t="str">
        <f>IF($A86&lt;=Paramètre!$B$2,SUMIFS(SMA_Suivi_étroit[Nb distinct usagers / SCA],SMA_Suivi_étroit[Source.Name],'Suivi étroit'!M$10,SMA_Suivi_étroit[CA/Sous-CA],'Suivi étroit'!$A$96,SMA_Suivi_étroit[Période financière],'Suivi étroit'!$A103),"")</f>
        <v/>
      </c>
      <c r="O103" s="111" t="str">
        <f>IF($A103&lt;=Paramètre!$B$2,SUMIFS(SMA_Suivi_étroit[Nb usagers],SMA_Suivi_étroit[Source.Name],'Suivi étroit'!O$10,SMA_Suivi_étroit[CA/Sous-CA],'Suivi étroit'!$A$96,SMA_Suivi_étroit[Période financière],'Suivi étroit'!$A103),"")</f>
        <v/>
      </c>
      <c r="P103" s="111" t="str">
        <f>IF($A86&lt;=Paramètre!$B$2,SUMIFS(SMA_Suivi_étroit[Nb distinct usagers / SCA],SMA_Suivi_étroit[Source.Name],'Suivi étroit'!O$10,SMA_Suivi_étroit[CA/Sous-CA],'Suivi étroit'!$A$96,SMA_Suivi_étroit[Période financière],'Suivi étroit'!$A103),"")</f>
        <v/>
      </c>
      <c r="Q103" s="112" t="str">
        <f>IF($A103&lt;=Paramètre!$B$2,SUM(C103,E103,G103,I103,K103,M103,O103),"")</f>
        <v/>
      </c>
      <c r="R103" s="113" t="str">
        <f>IF($A103&lt;=Paramètre!$B$2,SUM(D103,F103,H103,J103,L103,N103,P103),"")</f>
        <v/>
      </c>
    </row>
    <row r="104" spans="1:18" x14ac:dyDescent="0.25">
      <c r="A104">
        <v>7</v>
      </c>
      <c r="B104" s="110" t="s">
        <v>160</v>
      </c>
      <c r="C104" s="111" t="str">
        <f>IF($A104&lt;=Paramètre!$B$2,SUMIFS(SMA_Suivi_étroit[Nb usagers],SMA_Suivi_étroit[Source.Name],'Suivi étroit'!C$10,SMA_Suivi_étroit[CA/Sous-CA],'Suivi étroit'!$A$96,SMA_Suivi_étroit[Période financière],'Suivi étroit'!$A104),"")</f>
        <v/>
      </c>
      <c r="D104" s="111" t="str">
        <f>IF($A87&lt;=Paramètre!$B$2,SUMIFS(SMA_Suivi_étroit[Nb distinct usagers / SCA],SMA_Suivi_étroit[Source.Name],'Suivi étroit'!C$10,SMA_Suivi_étroit[CA/Sous-CA],'Suivi étroit'!$A$96,SMA_Suivi_étroit[Période financière],'Suivi étroit'!$A104),"")</f>
        <v/>
      </c>
      <c r="E104" s="111" t="str">
        <f>IF($A104&lt;=Paramètre!$B$2,SUMIFS(SMA_Suivi_étroit[Nb usagers],SMA_Suivi_étroit[Source.Name],'Suivi étroit'!E$10,SMA_Suivi_étroit[CA/Sous-CA],'Suivi étroit'!$A$96,SMA_Suivi_étroit[Période financière],'Suivi étroit'!$A104),"")</f>
        <v/>
      </c>
      <c r="F104" s="111" t="str">
        <f>IF($A87&lt;=Paramètre!$B$2,SUMIFS(SMA_Suivi_étroit[Nb distinct usagers / SCA],SMA_Suivi_étroit[Source.Name],'Suivi étroit'!E$10,SMA_Suivi_étroit[CA/Sous-CA],'Suivi étroit'!$A$96,SMA_Suivi_étroit[Période financière],'Suivi étroit'!$A104),"")</f>
        <v/>
      </c>
      <c r="G104" s="111" t="str">
        <f>IF($A104&lt;=Paramètre!$B$2,SUMIFS(SMA_Suivi_étroit[Nb usagers],SMA_Suivi_étroit[Source.Name],'Suivi étroit'!G$10,SMA_Suivi_étroit[CA/Sous-CA],'Suivi étroit'!$A$96,SMA_Suivi_étroit[Période financière],'Suivi étroit'!$A104),"")</f>
        <v/>
      </c>
      <c r="H104" s="111" t="str">
        <f>IF($A87&lt;=Paramètre!$B$2,SUMIFS(SMA_Suivi_étroit[Nb distinct usagers / SCA],SMA_Suivi_étroit[Source.Name],'Suivi étroit'!G$10,SMA_Suivi_étroit[CA/Sous-CA],'Suivi étroit'!$A$96,SMA_Suivi_étroit[Période financière],'Suivi étroit'!$A104),"")</f>
        <v/>
      </c>
      <c r="I104" s="111" t="str">
        <f>IF($A104&lt;=Paramètre!$B$2,SUMIFS(SMA_Suivi_étroit[Nb usagers],SMA_Suivi_étroit[Source.Name],'Suivi étroit'!I$10,SMA_Suivi_étroit[CA/Sous-CA],'Suivi étroit'!$A$96,SMA_Suivi_étroit[Période financière],'Suivi étroit'!$A104),"")</f>
        <v/>
      </c>
      <c r="J104" s="111" t="str">
        <f>IF($A87&lt;=Paramètre!$B$2,SUMIFS(SMA_Suivi_étroit[Nb distinct usagers / SCA],SMA_Suivi_étroit[Source.Name],'Suivi étroit'!I$10,SMA_Suivi_étroit[CA/Sous-CA],'Suivi étroit'!$A$96,SMA_Suivi_étroit[Période financière],'Suivi étroit'!$A104),"")</f>
        <v/>
      </c>
      <c r="K104" s="111" t="str">
        <f>IF($A104&lt;=Paramètre!$B$2,SUMIFS(SMA_Suivi_étroit[Nb usagers],SMA_Suivi_étroit[Source.Name],'Suivi étroit'!K$10,SMA_Suivi_étroit[CA/Sous-CA],'Suivi étroit'!$A$96,SMA_Suivi_étroit[Période financière],'Suivi étroit'!$A104),"")</f>
        <v/>
      </c>
      <c r="L104" s="111" t="str">
        <f>IF($A87&lt;=Paramètre!$B$2,SUMIFS(SMA_Suivi_étroit[Nb distinct usagers / SCA],SMA_Suivi_étroit[Source.Name],'Suivi étroit'!K$10,SMA_Suivi_étroit[CA/Sous-CA],'Suivi étroit'!$A$96,SMA_Suivi_étroit[Période financière],'Suivi étroit'!$A104),"")</f>
        <v/>
      </c>
      <c r="M104" s="111" t="str">
        <f>IF($A104&lt;=Paramètre!$B$2,SUMIFS(SMA_Suivi_étroit[Nb usagers],SMA_Suivi_étroit[Source.Name],'Suivi étroit'!M$10,SMA_Suivi_étroit[CA/Sous-CA],'Suivi étroit'!$A$96,SMA_Suivi_étroit[Période financière],'Suivi étroit'!$A104),"")</f>
        <v/>
      </c>
      <c r="N104" s="111" t="str">
        <f>IF($A87&lt;=Paramètre!$B$2,SUMIFS(SMA_Suivi_étroit[Nb distinct usagers / SCA],SMA_Suivi_étroit[Source.Name],'Suivi étroit'!M$10,SMA_Suivi_étroit[CA/Sous-CA],'Suivi étroit'!$A$96,SMA_Suivi_étroit[Période financière],'Suivi étroit'!$A104),"")</f>
        <v/>
      </c>
      <c r="O104" s="111" t="str">
        <f>IF($A104&lt;=Paramètre!$B$2,SUMIFS(SMA_Suivi_étroit[Nb usagers],SMA_Suivi_étroit[Source.Name],'Suivi étroit'!O$10,SMA_Suivi_étroit[CA/Sous-CA],'Suivi étroit'!$A$96,SMA_Suivi_étroit[Période financière],'Suivi étroit'!$A104),"")</f>
        <v/>
      </c>
      <c r="P104" s="111" t="str">
        <f>IF($A87&lt;=Paramètre!$B$2,SUMIFS(SMA_Suivi_étroit[Nb distinct usagers / SCA],SMA_Suivi_étroit[Source.Name],'Suivi étroit'!O$10,SMA_Suivi_étroit[CA/Sous-CA],'Suivi étroit'!$A$96,SMA_Suivi_étroit[Période financière],'Suivi étroit'!$A104),"")</f>
        <v/>
      </c>
      <c r="Q104" s="112" t="str">
        <f>IF($A104&lt;=Paramètre!$B$2,SUM(C104,E104,G104,I104,K104,M104,O104),"")</f>
        <v/>
      </c>
      <c r="R104" s="113" t="str">
        <f>IF($A104&lt;=Paramètre!$B$2,SUM(D104,F104,H104,J104,L104,N104,P104),"")</f>
        <v/>
      </c>
    </row>
    <row r="105" spans="1:18" x14ac:dyDescent="0.25">
      <c r="A105">
        <v>8</v>
      </c>
      <c r="B105" s="110" t="s">
        <v>161</v>
      </c>
      <c r="C105" s="111" t="str">
        <f>IF($A105&lt;=Paramètre!$B$2,SUMIFS(SMA_Suivi_étroit[Nb usagers],SMA_Suivi_étroit[Source.Name],'Suivi étroit'!C$10,SMA_Suivi_étroit[CA/Sous-CA],'Suivi étroit'!$A$96,SMA_Suivi_étroit[Période financière],'Suivi étroit'!$A105),"")</f>
        <v/>
      </c>
      <c r="D105" s="111" t="str">
        <f>IF($A88&lt;=Paramètre!$B$2,SUMIFS(SMA_Suivi_étroit[Nb distinct usagers / SCA],SMA_Suivi_étroit[Source.Name],'Suivi étroit'!C$10,SMA_Suivi_étroit[CA/Sous-CA],'Suivi étroit'!$A$96,SMA_Suivi_étroit[Période financière],'Suivi étroit'!$A105),"")</f>
        <v/>
      </c>
      <c r="E105" s="111" t="str">
        <f>IF($A105&lt;=Paramètre!$B$2,SUMIFS(SMA_Suivi_étroit[Nb usagers],SMA_Suivi_étroit[Source.Name],'Suivi étroit'!E$10,SMA_Suivi_étroit[CA/Sous-CA],'Suivi étroit'!$A$96,SMA_Suivi_étroit[Période financière],'Suivi étroit'!$A105),"")</f>
        <v/>
      </c>
      <c r="F105" s="111" t="str">
        <f>IF($A88&lt;=Paramètre!$B$2,SUMIFS(SMA_Suivi_étroit[Nb distinct usagers / SCA],SMA_Suivi_étroit[Source.Name],'Suivi étroit'!E$10,SMA_Suivi_étroit[CA/Sous-CA],'Suivi étroit'!$A$96,SMA_Suivi_étroit[Période financière],'Suivi étroit'!$A105),"")</f>
        <v/>
      </c>
      <c r="G105" s="111" t="str">
        <f>IF($A105&lt;=Paramètre!$B$2,SUMIFS(SMA_Suivi_étroit[Nb usagers],SMA_Suivi_étroit[Source.Name],'Suivi étroit'!G$10,SMA_Suivi_étroit[CA/Sous-CA],'Suivi étroit'!$A$96,SMA_Suivi_étroit[Période financière],'Suivi étroit'!$A105),"")</f>
        <v/>
      </c>
      <c r="H105" s="111" t="str">
        <f>IF($A88&lt;=Paramètre!$B$2,SUMIFS(SMA_Suivi_étroit[Nb distinct usagers / SCA],SMA_Suivi_étroit[Source.Name],'Suivi étroit'!G$10,SMA_Suivi_étroit[CA/Sous-CA],'Suivi étroit'!$A$96,SMA_Suivi_étroit[Période financière],'Suivi étroit'!$A105),"")</f>
        <v/>
      </c>
      <c r="I105" s="111" t="str">
        <f>IF($A105&lt;=Paramètre!$B$2,SUMIFS(SMA_Suivi_étroit[Nb usagers],SMA_Suivi_étroit[Source.Name],'Suivi étroit'!I$10,SMA_Suivi_étroit[CA/Sous-CA],'Suivi étroit'!$A$96,SMA_Suivi_étroit[Période financière],'Suivi étroit'!$A105),"")</f>
        <v/>
      </c>
      <c r="J105" s="111" t="str">
        <f>IF($A88&lt;=Paramètre!$B$2,SUMIFS(SMA_Suivi_étroit[Nb distinct usagers / SCA],SMA_Suivi_étroit[Source.Name],'Suivi étroit'!I$10,SMA_Suivi_étroit[CA/Sous-CA],'Suivi étroit'!$A$96,SMA_Suivi_étroit[Période financière],'Suivi étroit'!$A105),"")</f>
        <v/>
      </c>
      <c r="K105" s="111" t="str">
        <f>IF($A105&lt;=Paramètre!$B$2,SUMIFS(SMA_Suivi_étroit[Nb usagers],SMA_Suivi_étroit[Source.Name],'Suivi étroit'!K$10,SMA_Suivi_étroit[CA/Sous-CA],'Suivi étroit'!$A$96,SMA_Suivi_étroit[Période financière],'Suivi étroit'!$A105),"")</f>
        <v/>
      </c>
      <c r="L105" s="111" t="str">
        <f>IF($A88&lt;=Paramètre!$B$2,SUMIFS(SMA_Suivi_étroit[Nb distinct usagers / SCA],SMA_Suivi_étroit[Source.Name],'Suivi étroit'!K$10,SMA_Suivi_étroit[CA/Sous-CA],'Suivi étroit'!$A$96,SMA_Suivi_étroit[Période financière],'Suivi étroit'!$A105),"")</f>
        <v/>
      </c>
      <c r="M105" s="111" t="str">
        <f>IF($A105&lt;=Paramètre!$B$2,SUMIFS(SMA_Suivi_étroit[Nb usagers],SMA_Suivi_étroit[Source.Name],'Suivi étroit'!M$10,SMA_Suivi_étroit[CA/Sous-CA],'Suivi étroit'!$A$96,SMA_Suivi_étroit[Période financière],'Suivi étroit'!$A105),"")</f>
        <v/>
      </c>
      <c r="N105" s="111" t="str">
        <f>IF($A88&lt;=Paramètre!$B$2,SUMIFS(SMA_Suivi_étroit[Nb distinct usagers / SCA],SMA_Suivi_étroit[Source.Name],'Suivi étroit'!M$10,SMA_Suivi_étroit[CA/Sous-CA],'Suivi étroit'!$A$96,SMA_Suivi_étroit[Période financière],'Suivi étroit'!$A105),"")</f>
        <v/>
      </c>
      <c r="O105" s="111" t="str">
        <f>IF($A105&lt;=Paramètre!$B$2,SUMIFS(SMA_Suivi_étroit[Nb usagers],SMA_Suivi_étroit[Source.Name],'Suivi étroit'!O$10,SMA_Suivi_étroit[CA/Sous-CA],'Suivi étroit'!$A$96,SMA_Suivi_étroit[Période financière],'Suivi étroit'!$A105),"")</f>
        <v/>
      </c>
      <c r="P105" s="111" t="str">
        <f>IF($A88&lt;=Paramètre!$B$2,SUMIFS(SMA_Suivi_étroit[Nb distinct usagers / SCA],SMA_Suivi_étroit[Source.Name],'Suivi étroit'!O$10,SMA_Suivi_étroit[CA/Sous-CA],'Suivi étroit'!$A$96,SMA_Suivi_étroit[Période financière],'Suivi étroit'!$A105),"")</f>
        <v/>
      </c>
      <c r="Q105" s="112" t="str">
        <f>IF($A105&lt;=Paramètre!$B$2,SUM(C105,E105,G105,I105,K105,M105,O105),"")</f>
        <v/>
      </c>
      <c r="R105" s="113" t="str">
        <f>IF($A105&lt;=Paramètre!$B$2,SUM(D105,F105,H105,J105,L105,N105,P105),"")</f>
        <v/>
      </c>
    </row>
    <row r="106" spans="1:18" x14ac:dyDescent="0.25">
      <c r="A106">
        <v>9</v>
      </c>
      <c r="B106" s="110" t="s">
        <v>162</v>
      </c>
      <c r="C106" s="111" t="str">
        <f>IF($A106&lt;=Paramètre!$B$2,SUMIFS(SMA_Suivi_étroit[Nb usagers],SMA_Suivi_étroit[Source.Name],'Suivi étroit'!C$10,SMA_Suivi_étroit[CA/Sous-CA],'Suivi étroit'!$A$96,SMA_Suivi_étroit[Période financière],'Suivi étroit'!$A106),"")</f>
        <v/>
      </c>
      <c r="D106" s="111" t="str">
        <f>IF($A89&lt;=Paramètre!$B$2,SUMIFS(SMA_Suivi_étroit[Nb distinct usagers / SCA],SMA_Suivi_étroit[Source.Name],'Suivi étroit'!C$10,SMA_Suivi_étroit[CA/Sous-CA],'Suivi étroit'!$A$96,SMA_Suivi_étroit[Période financière],'Suivi étroit'!$A106),"")</f>
        <v/>
      </c>
      <c r="E106" s="111" t="str">
        <f>IF($A106&lt;=Paramètre!$B$2,SUMIFS(SMA_Suivi_étroit[Nb usagers],SMA_Suivi_étroit[Source.Name],'Suivi étroit'!E$10,SMA_Suivi_étroit[CA/Sous-CA],'Suivi étroit'!$A$96,SMA_Suivi_étroit[Période financière],'Suivi étroit'!$A106),"")</f>
        <v/>
      </c>
      <c r="F106" s="111" t="str">
        <f>IF($A89&lt;=Paramètre!$B$2,SUMIFS(SMA_Suivi_étroit[Nb distinct usagers / SCA],SMA_Suivi_étroit[Source.Name],'Suivi étroit'!E$10,SMA_Suivi_étroit[CA/Sous-CA],'Suivi étroit'!$A$96,SMA_Suivi_étroit[Période financière],'Suivi étroit'!$A106),"")</f>
        <v/>
      </c>
      <c r="G106" s="111" t="str">
        <f>IF($A106&lt;=Paramètre!$B$2,SUMIFS(SMA_Suivi_étroit[Nb usagers],SMA_Suivi_étroit[Source.Name],'Suivi étroit'!G$10,SMA_Suivi_étroit[CA/Sous-CA],'Suivi étroit'!$A$96,SMA_Suivi_étroit[Période financière],'Suivi étroit'!$A106),"")</f>
        <v/>
      </c>
      <c r="H106" s="111" t="str">
        <f>IF($A89&lt;=Paramètre!$B$2,SUMIFS(SMA_Suivi_étroit[Nb distinct usagers / SCA],SMA_Suivi_étroit[Source.Name],'Suivi étroit'!G$10,SMA_Suivi_étroit[CA/Sous-CA],'Suivi étroit'!$A$96,SMA_Suivi_étroit[Période financière],'Suivi étroit'!$A106),"")</f>
        <v/>
      </c>
      <c r="I106" s="111" t="str">
        <f>IF($A106&lt;=Paramètre!$B$2,SUMIFS(SMA_Suivi_étroit[Nb usagers],SMA_Suivi_étroit[Source.Name],'Suivi étroit'!I$10,SMA_Suivi_étroit[CA/Sous-CA],'Suivi étroit'!$A$96,SMA_Suivi_étroit[Période financière],'Suivi étroit'!$A106),"")</f>
        <v/>
      </c>
      <c r="J106" s="111" t="str">
        <f>IF($A89&lt;=Paramètre!$B$2,SUMIFS(SMA_Suivi_étroit[Nb distinct usagers / SCA],SMA_Suivi_étroit[Source.Name],'Suivi étroit'!I$10,SMA_Suivi_étroit[CA/Sous-CA],'Suivi étroit'!$A$96,SMA_Suivi_étroit[Période financière],'Suivi étroit'!$A106),"")</f>
        <v/>
      </c>
      <c r="K106" s="111" t="str">
        <f>IF($A106&lt;=Paramètre!$B$2,SUMIFS(SMA_Suivi_étroit[Nb usagers],SMA_Suivi_étroit[Source.Name],'Suivi étroit'!K$10,SMA_Suivi_étroit[CA/Sous-CA],'Suivi étroit'!$A$96,SMA_Suivi_étroit[Période financière],'Suivi étroit'!$A106),"")</f>
        <v/>
      </c>
      <c r="L106" s="111" t="str">
        <f>IF($A89&lt;=Paramètre!$B$2,SUMIFS(SMA_Suivi_étroit[Nb distinct usagers / SCA],SMA_Suivi_étroit[Source.Name],'Suivi étroit'!K$10,SMA_Suivi_étroit[CA/Sous-CA],'Suivi étroit'!$A$96,SMA_Suivi_étroit[Période financière],'Suivi étroit'!$A106),"")</f>
        <v/>
      </c>
      <c r="M106" s="111" t="str">
        <f>IF($A106&lt;=Paramètre!$B$2,SUMIFS(SMA_Suivi_étroit[Nb usagers],SMA_Suivi_étroit[Source.Name],'Suivi étroit'!M$10,SMA_Suivi_étroit[CA/Sous-CA],'Suivi étroit'!$A$96,SMA_Suivi_étroit[Période financière],'Suivi étroit'!$A106),"")</f>
        <v/>
      </c>
      <c r="N106" s="111" t="str">
        <f>IF($A89&lt;=Paramètre!$B$2,SUMIFS(SMA_Suivi_étroit[Nb distinct usagers / SCA],SMA_Suivi_étroit[Source.Name],'Suivi étroit'!M$10,SMA_Suivi_étroit[CA/Sous-CA],'Suivi étroit'!$A$96,SMA_Suivi_étroit[Période financière],'Suivi étroit'!$A106),"")</f>
        <v/>
      </c>
      <c r="O106" s="111" t="str">
        <f>IF($A106&lt;=Paramètre!$B$2,SUMIFS(SMA_Suivi_étroit[Nb usagers],SMA_Suivi_étroit[Source.Name],'Suivi étroit'!O$10,SMA_Suivi_étroit[CA/Sous-CA],'Suivi étroit'!$A$96,SMA_Suivi_étroit[Période financière],'Suivi étroit'!$A106),"")</f>
        <v/>
      </c>
      <c r="P106" s="111" t="str">
        <f>IF($A89&lt;=Paramètre!$B$2,SUMIFS(SMA_Suivi_étroit[Nb distinct usagers / SCA],SMA_Suivi_étroit[Source.Name],'Suivi étroit'!O$10,SMA_Suivi_étroit[CA/Sous-CA],'Suivi étroit'!$A$96,SMA_Suivi_étroit[Période financière],'Suivi étroit'!$A106),"")</f>
        <v/>
      </c>
      <c r="Q106" s="112" t="str">
        <f>IF($A106&lt;=Paramètre!$B$2,SUM(C106,E106,G106,I106,K106,M106,O106),"")</f>
        <v/>
      </c>
      <c r="R106" s="113" t="str">
        <f>IF($A106&lt;=Paramètre!$B$2,SUM(D106,F106,H106,J106,L106,N106,P106),"")</f>
        <v/>
      </c>
    </row>
    <row r="107" spans="1:18" x14ac:dyDescent="0.25">
      <c r="A107">
        <v>10</v>
      </c>
      <c r="B107" s="110" t="s">
        <v>163</v>
      </c>
      <c r="C107" s="111" t="str">
        <f>IF($A107&lt;=Paramètre!$B$2,SUMIFS(SMA_Suivi_étroit[Nb usagers],SMA_Suivi_étroit[Source.Name],'Suivi étroit'!C$10,SMA_Suivi_étroit[CA/Sous-CA],'Suivi étroit'!$A$96,SMA_Suivi_étroit[Période financière],'Suivi étroit'!$A107),"")</f>
        <v/>
      </c>
      <c r="D107" s="111" t="str">
        <f>IF($A90&lt;=Paramètre!$B$2,SUMIFS(SMA_Suivi_étroit[Nb distinct usagers / SCA],SMA_Suivi_étroit[Source.Name],'Suivi étroit'!C$10,SMA_Suivi_étroit[CA/Sous-CA],'Suivi étroit'!$A$96,SMA_Suivi_étroit[Période financière],'Suivi étroit'!$A107),"")</f>
        <v/>
      </c>
      <c r="E107" s="111" t="str">
        <f>IF($A107&lt;=Paramètre!$B$2,SUMIFS(SMA_Suivi_étroit[Nb usagers],SMA_Suivi_étroit[Source.Name],'Suivi étroit'!E$10,SMA_Suivi_étroit[CA/Sous-CA],'Suivi étroit'!$A$96,SMA_Suivi_étroit[Période financière],'Suivi étroit'!$A107),"")</f>
        <v/>
      </c>
      <c r="F107" s="111" t="str">
        <f>IF($A90&lt;=Paramètre!$B$2,SUMIFS(SMA_Suivi_étroit[Nb distinct usagers / SCA],SMA_Suivi_étroit[Source.Name],'Suivi étroit'!E$10,SMA_Suivi_étroit[CA/Sous-CA],'Suivi étroit'!$A$96,SMA_Suivi_étroit[Période financière],'Suivi étroit'!$A107),"")</f>
        <v/>
      </c>
      <c r="G107" s="111" t="str">
        <f>IF($A107&lt;=Paramètre!$B$2,SUMIFS(SMA_Suivi_étroit[Nb usagers],SMA_Suivi_étroit[Source.Name],'Suivi étroit'!G$10,SMA_Suivi_étroit[CA/Sous-CA],'Suivi étroit'!$A$96,SMA_Suivi_étroit[Période financière],'Suivi étroit'!$A107),"")</f>
        <v/>
      </c>
      <c r="H107" s="111" t="str">
        <f>IF($A90&lt;=Paramètre!$B$2,SUMIFS(SMA_Suivi_étroit[Nb distinct usagers / SCA],SMA_Suivi_étroit[Source.Name],'Suivi étroit'!G$10,SMA_Suivi_étroit[CA/Sous-CA],'Suivi étroit'!$A$96,SMA_Suivi_étroit[Période financière],'Suivi étroit'!$A107),"")</f>
        <v/>
      </c>
      <c r="I107" s="111" t="str">
        <f>IF($A107&lt;=Paramètre!$B$2,SUMIFS(SMA_Suivi_étroit[Nb usagers],SMA_Suivi_étroit[Source.Name],'Suivi étroit'!I$10,SMA_Suivi_étroit[CA/Sous-CA],'Suivi étroit'!$A$96,SMA_Suivi_étroit[Période financière],'Suivi étroit'!$A107),"")</f>
        <v/>
      </c>
      <c r="J107" s="111" t="str">
        <f>IF($A90&lt;=Paramètre!$B$2,SUMIFS(SMA_Suivi_étroit[Nb distinct usagers / SCA],SMA_Suivi_étroit[Source.Name],'Suivi étroit'!I$10,SMA_Suivi_étroit[CA/Sous-CA],'Suivi étroit'!$A$96,SMA_Suivi_étroit[Période financière],'Suivi étroit'!$A107),"")</f>
        <v/>
      </c>
      <c r="K107" s="111" t="str">
        <f>IF($A107&lt;=Paramètre!$B$2,SUMIFS(SMA_Suivi_étroit[Nb usagers],SMA_Suivi_étroit[Source.Name],'Suivi étroit'!K$10,SMA_Suivi_étroit[CA/Sous-CA],'Suivi étroit'!$A$96,SMA_Suivi_étroit[Période financière],'Suivi étroit'!$A107),"")</f>
        <v/>
      </c>
      <c r="L107" s="111" t="str">
        <f>IF($A90&lt;=Paramètre!$B$2,SUMIFS(SMA_Suivi_étroit[Nb distinct usagers / SCA],SMA_Suivi_étroit[Source.Name],'Suivi étroit'!K$10,SMA_Suivi_étroit[CA/Sous-CA],'Suivi étroit'!$A$96,SMA_Suivi_étroit[Période financière],'Suivi étroit'!$A107),"")</f>
        <v/>
      </c>
      <c r="M107" s="111" t="str">
        <f>IF($A107&lt;=Paramètre!$B$2,SUMIFS(SMA_Suivi_étroit[Nb usagers],SMA_Suivi_étroit[Source.Name],'Suivi étroit'!M$10,SMA_Suivi_étroit[CA/Sous-CA],'Suivi étroit'!$A$96,SMA_Suivi_étroit[Période financière],'Suivi étroit'!$A107),"")</f>
        <v/>
      </c>
      <c r="N107" s="111" t="str">
        <f>IF($A90&lt;=Paramètre!$B$2,SUMIFS(SMA_Suivi_étroit[Nb distinct usagers / SCA],SMA_Suivi_étroit[Source.Name],'Suivi étroit'!M$10,SMA_Suivi_étroit[CA/Sous-CA],'Suivi étroit'!$A$96,SMA_Suivi_étroit[Période financière],'Suivi étroit'!$A107),"")</f>
        <v/>
      </c>
      <c r="O107" s="111" t="str">
        <f>IF($A107&lt;=Paramètre!$B$2,SUMIFS(SMA_Suivi_étroit[Nb usagers],SMA_Suivi_étroit[Source.Name],'Suivi étroit'!O$10,SMA_Suivi_étroit[CA/Sous-CA],'Suivi étroit'!$A$96,SMA_Suivi_étroit[Période financière],'Suivi étroit'!$A107),"")</f>
        <v/>
      </c>
      <c r="P107" s="111" t="str">
        <f>IF($A90&lt;=Paramètre!$B$2,SUMIFS(SMA_Suivi_étroit[Nb distinct usagers / SCA],SMA_Suivi_étroit[Source.Name],'Suivi étroit'!O$10,SMA_Suivi_étroit[CA/Sous-CA],'Suivi étroit'!$A$96,SMA_Suivi_étroit[Période financière],'Suivi étroit'!$A107),"")</f>
        <v/>
      </c>
      <c r="Q107" s="112" t="str">
        <f>IF($A107&lt;=Paramètre!$B$2,SUM(C107,E107,G107,I107,K107,M107,O107),"")</f>
        <v/>
      </c>
      <c r="R107" s="113" t="str">
        <f>IF($A107&lt;=Paramètre!$B$2,SUM(D107,F107,H107,J107,L107,N107,P107),"")</f>
        <v/>
      </c>
    </row>
    <row r="108" spans="1:18" x14ac:dyDescent="0.25">
      <c r="A108">
        <v>11</v>
      </c>
      <c r="B108" s="110" t="s">
        <v>164</v>
      </c>
      <c r="C108" s="111" t="str">
        <f>IF($A108&lt;=Paramètre!$B$2,SUMIFS(SMA_Suivi_étroit[Nb usagers],SMA_Suivi_étroit[Source.Name],'Suivi étroit'!C$10,SMA_Suivi_étroit[CA/Sous-CA],'Suivi étroit'!$A$96,SMA_Suivi_étroit[Période financière],'Suivi étroit'!$A108),"")</f>
        <v/>
      </c>
      <c r="D108" s="111" t="str">
        <f>IF($A91&lt;=Paramètre!$B$2,SUMIFS(SMA_Suivi_étroit[Nb distinct usagers / SCA],SMA_Suivi_étroit[Source.Name],'Suivi étroit'!C$10,SMA_Suivi_étroit[CA/Sous-CA],'Suivi étroit'!$A$96,SMA_Suivi_étroit[Période financière],'Suivi étroit'!$A108),"")</f>
        <v/>
      </c>
      <c r="E108" s="111" t="str">
        <f>IF($A108&lt;=Paramètre!$B$2,SUMIFS(SMA_Suivi_étroit[Nb usagers],SMA_Suivi_étroit[Source.Name],'Suivi étroit'!E$10,SMA_Suivi_étroit[CA/Sous-CA],'Suivi étroit'!$A$96,SMA_Suivi_étroit[Période financière],'Suivi étroit'!$A108),"")</f>
        <v/>
      </c>
      <c r="F108" s="111" t="str">
        <f>IF($A91&lt;=Paramètre!$B$2,SUMIFS(SMA_Suivi_étroit[Nb distinct usagers / SCA],SMA_Suivi_étroit[Source.Name],'Suivi étroit'!E$10,SMA_Suivi_étroit[CA/Sous-CA],'Suivi étroit'!$A$96,SMA_Suivi_étroit[Période financière],'Suivi étroit'!$A108),"")</f>
        <v/>
      </c>
      <c r="G108" s="111" t="str">
        <f>IF($A108&lt;=Paramètre!$B$2,SUMIFS(SMA_Suivi_étroit[Nb usagers],SMA_Suivi_étroit[Source.Name],'Suivi étroit'!G$10,SMA_Suivi_étroit[CA/Sous-CA],'Suivi étroit'!$A$96,SMA_Suivi_étroit[Période financière],'Suivi étroit'!$A108),"")</f>
        <v/>
      </c>
      <c r="H108" s="111" t="str">
        <f>IF($A91&lt;=Paramètre!$B$2,SUMIFS(SMA_Suivi_étroit[Nb distinct usagers / SCA],SMA_Suivi_étroit[Source.Name],'Suivi étroit'!G$10,SMA_Suivi_étroit[CA/Sous-CA],'Suivi étroit'!$A$96,SMA_Suivi_étroit[Période financière],'Suivi étroit'!$A108),"")</f>
        <v/>
      </c>
      <c r="I108" s="111" t="str">
        <f>IF($A108&lt;=Paramètre!$B$2,SUMIFS(SMA_Suivi_étroit[Nb usagers],SMA_Suivi_étroit[Source.Name],'Suivi étroit'!I$10,SMA_Suivi_étroit[CA/Sous-CA],'Suivi étroit'!$A$96,SMA_Suivi_étroit[Période financière],'Suivi étroit'!$A108),"")</f>
        <v/>
      </c>
      <c r="J108" s="111" t="str">
        <f>IF($A91&lt;=Paramètre!$B$2,SUMIFS(SMA_Suivi_étroit[Nb distinct usagers / SCA],SMA_Suivi_étroit[Source.Name],'Suivi étroit'!I$10,SMA_Suivi_étroit[CA/Sous-CA],'Suivi étroit'!$A$96,SMA_Suivi_étroit[Période financière],'Suivi étroit'!$A108),"")</f>
        <v/>
      </c>
      <c r="K108" s="111" t="str">
        <f>IF($A108&lt;=Paramètre!$B$2,SUMIFS(SMA_Suivi_étroit[Nb usagers],SMA_Suivi_étroit[Source.Name],'Suivi étroit'!K$10,SMA_Suivi_étroit[CA/Sous-CA],'Suivi étroit'!$A$96,SMA_Suivi_étroit[Période financière],'Suivi étroit'!$A108),"")</f>
        <v/>
      </c>
      <c r="L108" s="111" t="str">
        <f>IF($A91&lt;=Paramètre!$B$2,SUMIFS(SMA_Suivi_étroit[Nb distinct usagers / SCA],SMA_Suivi_étroit[Source.Name],'Suivi étroit'!K$10,SMA_Suivi_étroit[CA/Sous-CA],'Suivi étroit'!$A$96,SMA_Suivi_étroit[Période financière],'Suivi étroit'!$A108),"")</f>
        <v/>
      </c>
      <c r="M108" s="111" t="str">
        <f>IF($A108&lt;=Paramètre!$B$2,SUMIFS(SMA_Suivi_étroit[Nb usagers],SMA_Suivi_étroit[Source.Name],'Suivi étroit'!M$10,SMA_Suivi_étroit[CA/Sous-CA],'Suivi étroit'!$A$96,SMA_Suivi_étroit[Période financière],'Suivi étroit'!$A108),"")</f>
        <v/>
      </c>
      <c r="N108" s="111" t="str">
        <f>IF($A91&lt;=Paramètre!$B$2,SUMIFS(SMA_Suivi_étroit[Nb distinct usagers / SCA],SMA_Suivi_étroit[Source.Name],'Suivi étroit'!M$10,SMA_Suivi_étroit[CA/Sous-CA],'Suivi étroit'!$A$96,SMA_Suivi_étroit[Période financière],'Suivi étroit'!$A108),"")</f>
        <v/>
      </c>
      <c r="O108" s="111" t="str">
        <f>IF($A108&lt;=Paramètre!$B$2,SUMIFS(SMA_Suivi_étroit[Nb usagers],SMA_Suivi_étroit[Source.Name],'Suivi étroit'!O$10,SMA_Suivi_étroit[CA/Sous-CA],'Suivi étroit'!$A$96,SMA_Suivi_étroit[Période financière],'Suivi étroit'!$A108),"")</f>
        <v/>
      </c>
      <c r="P108" s="111" t="str">
        <f>IF($A91&lt;=Paramètre!$B$2,SUMIFS(SMA_Suivi_étroit[Nb distinct usagers / SCA],SMA_Suivi_étroit[Source.Name],'Suivi étroit'!O$10,SMA_Suivi_étroit[CA/Sous-CA],'Suivi étroit'!$A$96,SMA_Suivi_étroit[Période financière],'Suivi étroit'!$A108),"")</f>
        <v/>
      </c>
      <c r="Q108" s="112" t="str">
        <f>IF($A108&lt;=Paramètre!$B$2,SUM(C108,E108,G108,I108,K108,M108,O108),"")</f>
        <v/>
      </c>
      <c r="R108" s="113" t="str">
        <f>IF($A108&lt;=Paramètre!$B$2,SUM(D108,F108,H108,J108,L108,N108,P108),"")</f>
        <v/>
      </c>
    </row>
    <row r="109" spans="1:18" x14ac:dyDescent="0.25">
      <c r="A109">
        <v>12</v>
      </c>
      <c r="B109" s="110" t="s">
        <v>165</v>
      </c>
      <c r="C109" s="111" t="str">
        <f>IF($A109&lt;=Paramètre!$B$2,SUMIFS(SMA_Suivi_étroit[Nb usagers],SMA_Suivi_étroit[Source.Name],'Suivi étroit'!C$10,SMA_Suivi_étroit[CA/Sous-CA],'Suivi étroit'!$A$96,SMA_Suivi_étroit[Période financière],'Suivi étroit'!$A109),"")</f>
        <v/>
      </c>
      <c r="D109" s="111" t="str">
        <f>IF($A92&lt;=Paramètre!$B$2,SUMIFS(SMA_Suivi_étroit[Nb distinct usagers / SCA],SMA_Suivi_étroit[Source.Name],'Suivi étroit'!C$10,SMA_Suivi_étroit[CA/Sous-CA],'Suivi étroit'!$A$96,SMA_Suivi_étroit[Période financière],'Suivi étroit'!$A109),"")</f>
        <v/>
      </c>
      <c r="E109" s="111" t="str">
        <f>IF($A109&lt;=Paramètre!$B$2,SUMIFS(SMA_Suivi_étroit[Nb usagers],SMA_Suivi_étroit[Source.Name],'Suivi étroit'!E$10,SMA_Suivi_étroit[CA/Sous-CA],'Suivi étroit'!$A$96,SMA_Suivi_étroit[Période financière],'Suivi étroit'!$A109),"")</f>
        <v/>
      </c>
      <c r="F109" s="111" t="str">
        <f>IF($A92&lt;=Paramètre!$B$2,SUMIFS(SMA_Suivi_étroit[Nb distinct usagers / SCA],SMA_Suivi_étroit[Source.Name],'Suivi étroit'!E$10,SMA_Suivi_étroit[CA/Sous-CA],'Suivi étroit'!$A$96,SMA_Suivi_étroit[Période financière],'Suivi étroit'!$A109),"")</f>
        <v/>
      </c>
      <c r="G109" s="111" t="str">
        <f>IF($A109&lt;=Paramètre!$B$2,SUMIFS(SMA_Suivi_étroit[Nb usagers],SMA_Suivi_étroit[Source.Name],'Suivi étroit'!G$10,SMA_Suivi_étroit[CA/Sous-CA],'Suivi étroit'!$A$96,SMA_Suivi_étroit[Période financière],'Suivi étroit'!$A109),"")</f>
        <v/>
      </c>
      <c r="H109" s="111" t="str">
        <f>IF($A92&lt;=Paramètre!$B$2,SUMIFS(SMA_Suivi_étroit[Nb distinct usagers / SCA],SMA_Suivi_étroit[Source.Name],'Suivi étroit'!G$10,SMA_Suivi_étroit[CA/Sous-CA],'Suivi étroit'!$A$96,SMA_Suivi_étroit[Période financière],'Suivi étroit'!$A109),"")</f>
        <v/>
      </c>
      <c r="I109" s="111" t="str">
        <f>IF($A109&lt;=Paramètre!$B$2,SUMIFS(SMA_Suivi_étroit[Nb usagers],SMA_Suivi_étroit[Source.Name],'Suivi étroit'!I$10,SMA_Suivi_étroit[CA/Sous-CA],'Suivi étroit'!$A$96,SMA_Suivi_étroit[Période financière],'Suivi étroit'!$A109),"")</f>
        <v/>
      </c>
      <c r="J109" s="111" t="str">
        <f>IF($A92&lt;=Paramètre!$B$2,SUMIFS(SMA_Suivi_étroit[Nb distinct usagers / SCA],SMA_Suivi_étroit[Source.Name],'Suivi étroit'!I$10,SMA_Suivi_étroit[CA/Sous-CA],'Suivi étroit'!$A$96,SMA_Suivi_étroit[Période financière],'Suivi étroit'!$A109),"")</f>
        <v/>
      </c>
      <c r="K109" s="111" t="str">
        <f>IF($A109&lt;=Paramètre!$B$2,SUMIFS(SMA_Suivi_étroit[Nb usagers],SMA_Suivi_étroit[Source.Name],'Suivi étroit'!K$10,SMA_Suivi_étroit[CA/Sous-CA],'Suivi étroit'!$A$96,SMA_Suivi_étroit[Période financière],'Suivi étroit'!$A109),"")</f>
        <v/>
      </c>
      <c r="L109" s="111" t="str">
        <f>IF($A92&lt;=Paramètre!$B$2,SUMIFS(SMA_Suivi_étroit[Nb distinct usagers / SCA],SMA_Suivi_étroit[Source.Name],'Suivi étroit'!K$10,SMA_Suivi_étroit[CA/Sous-CA],'Suivi étroit'!$A$96,SMA_Suivi_étroit[Période financière],'Suivi étroit'!$A109),"")</f>
        <v/>
      </c>
      <c r="M109" s="111" t="str">
        <f>IF($A109&lt;=Paramètre!$B$2,SUMIFS(SMA_Suivi_étroit[Nb usagers],SMA_Suivi_étroit[Source.Name],'Suivi étroit'!M$10,SMA_Suivi_étroit[CA/Sous-CA],'Suivi étroit'!$A$96,SMA_Suivi_étroit[Période financière],'Suivi étroit'!$A109),"")</f>
        <v/>
      </c>
      <c r="N109" s="111" t="str">
        <f>IF($A92&lt;=Paramètre!$B$2,SUMIFS(SMA_Suivi_étroit[Nb distinct usagers / SCA],SMA_Suivi_étroit[Source.Name],'Suivi étroit'!M$10,SMA_Suivi_étroit[CA/Sous-CA],'Suivi étroit'!$A$96,SMA_Suivi_étroit[Période financière],'Suivi étroit'!$A109),"")</f>
        <v/>
      </c>
      <c r="O109" s="111" t="str">
        <f>IF($A109&lt;=Paramètre!$B$2,SUMIFS(SMA_Suivi_étroit[Nb usagers],SMA_Suivi_étroit[Source.Name],'Suivi étroit'!O$10,SMA_Suivi_étroit[CA/Sous-CA],'Suivi étroit'!$A$96,SMA_Suivi_étroit[Période financière],'Suivi étroit'!$A109),"")</f>
        <v/>
      </c>
      <c r="P109" s="111" t="str">
        <f>IF($A92&lt;=Paramètre!$B$2,SUMIFS(SMA_Suivi_étroit[Nb distinct usagers / SCA],SMA_Suivi_étroit[Source.Name],'Suivi étroit'!O$10,SMA_Suivi_étroit[CA/Sous-CA],'Suivi étroit'!$A$96,SMA_Suivi_étroit[Période financière],'Suivi étroit'!$A109),"")</f>
        <v/>
      </c>
      <c r="Q109" s="112" t="str">
        <f>IF($A109&lt;=Paramètre!$B$2,SUM(C109,E109,G109,I109,K109,M109,O109),"")</f>
        <v/>
      </c>
      <c r="R109" s="113" t="str">
        <f>IF($A109&lt;=Paramètre!$B$2,SUM(D109,F109,H109,J109,L109,N109,P109),"")</f>
        <v/>
      </c>
    </row>
    <row r="110" spans="1:18" ht="15.75" thickBot="1" x14ac:dyDescent="0.3">
      <c r="A110">
        <v>13</v>
      </c>
      <c r="B110" s="118" t="s">
        <v>166</v>
      </c>
      <c r="C110" s="111" t="str">
        <f>IF($A110&lt;=Paramètre!$B$2,SUMIFS(SMA_Suivi_étroit[Nb usagers],SMA_Suivi_étroit[Source.Name],'Suivi étroit'!C$10,SMA_Suivi_étroit[CA/Sous-CA],'Suivi étroit'!$A$96,SMA_Suivi_étroit[Période financière],'Suivi étroit'!$A110),"")</f>
        <v/>
      </c>
      <c r="D110" s="111" t="str">
        <f>IF($A93&lt;=Paramètre!$B$2,SUMIFS(SMA_Suivi_étroit[Nb distinct usagers / SCA],SMA_Suivi_étroit[Source.Name],'Suivi étroit'!C$10,SMA_Suivi_étroit[CA/Sous-CA],'Suivi étroit'!$A$96,SMA_Suivi_étroit[Période financière],'Suivi étroit'!$A110),"")</f>
        <v/>
      </c>
      <c r="E110" s="111" t="str">
        <f>IF($A110&lt;=Paramètre!$B$2,SUMIFS(SMA_Suivi_étroit[Nb usagers],SMA_Suivi_étroit[Source.Name],'Suivi étroit'!E$10,SMA_Suivi_étroit[CA/Sous-CA],'Suivi étroit'!$A$96,SMA_Suivi_étroit[Période financière],'Suivi étroit'!$A110),"")</f>
        <v/>
      </c>
      <c r="F110" s="111" t="str">
        <f>IF($A93&lt;=Paramètre!$B$2,SUMIFS(SMA_Suivi_étroit[Nb distinct usagers / SCA],SMA_Suivi_étroit[Source.Name],'Suivi étroit'!E$10,SMA_Suivi_étroit[CA/Sous-CA],'Suivi étroit'!$A$96,SMA_Suivi_étroit[Période financière],'Suivi étroit'!$A110),"")</f>
        <v/>
      </c>
      <c r="G110" s="111" t="str">
        <f>IF($A110&lt;=Paramètre!$B$2,SUMIFS(SMA_Suivi_étroit[Nb usagers],SMA_Suivi_étroit[Source.Name],'Suivi étroit'!G$10,SMA_Suivi_étroit[CA/Sous-CA],'Suivi étroit'!$A$96,SMA_Suivi_étroit[Période financière],'Suivi étroit'!$A110),"")</f>
        <v/>
      </c>
      <c r="H110" s="111" t="str">
        <f>IF($A93&lt;=Paramètre!$B$2,SUMIFS(SMA_Suivi_étroit[Nb distinct usagers / SCA],SMA_Suivi_étroit[Source.Name],'Suivi étroit'!G$10,SMA_Suivi_étroit[CA/Sous-CA],'Suivi étroit'!$A$96,SMA_Suivi_étroit[Période financière],'Suivi étroit'!$A110),"")</f>
        <v/>
      </c>
      <c r="I110" s="111" t="str">
        <f>IF($A110&lt;=Paramètre!$B$2,SUMIFS(SMA_Suivi_étroit[Nb usagers],SMA_Suivi_étroit[Source.Name],'Suivi étroit'!I$10,SMA_Suivi_étroit[CA/Sous-CA],'Suivi étroit'!$A$96,SMA_Suivi_étroit[Période financière],'Suivi étroit'!$A110),"")</f>
        <v/>
      </c>
      <c r="J110" s="111" t="str">
        <f>IF($A93&lt;=Paramètre!$B$2,SUMIFS(SMA_Suivi_étroit[Nb distinct usagers / SCA],SMA_Suivi_étroit[Source.Name],'Suivi étroit'!I$10,SMA_Suivi_étroit[CA/Sous-CA],'Suivi étroit'!$A$96,SMA_Suivi_étroit[Période financière],'Suivi étroit'!$A110),"")</f>
        <v/>
      </c>
      <c r="K110" s="111" t="str">
        <f>IF($A110&lt;=Paramètre!$B$2,SUMIFS(SMA_Suivi_étroit[Nb usagers],SMA_Suivi_étroit[Source.Name],'Suivi étroit'!K$10,SMA_Suivi_étroit[CA/Sous-CA],'Suivi étroit'!$A$96,SMA_Suivi_étroit[Période financière],'Suivi étroit'!$A110),"")</f>
        <v/>
      </c>
      <c r="L110" s="111" t="str">
        <f>IF($A93&lt;=Paramètre!$B$2,SUMIFS(SMA_Suivi_étroit[Nb distinct usagers / SCA],SMA_Suivi_étroit[Source.Name],'Suivi étroit'!K$10,SMA_Suivi_étroit[CA/Sous-CA],'Suivi étroit'!$A$96,SMA_Suivi_étroit[Période financière],'Suivi étroit'!$A110),"")</f>
        <v/>
      </c>
      <c r="M110" s="111" t="str">
        <f>IF($A110&lt;=Paramètre!$B$2,SUMIFS(SMA_Suivi_étroit[Nb usagers],SMA_Suivi_étroit[Source.Name],'Suivi étroit'!M$10,SMA_Suivi_étroit[CA/Sous-CA],'Suivi étroit'!$A$96,SMA_Suivi_étroit[Période financière],'Suivi étroit'!$A110),"")</f>
        <v/>
      </c>
      <c r="N110" s="111" t="str">
        <f>IF($A93&lt;=Paramètre!$B$2,SUMIFS(SMA_Suivi_étroit[Nb distinct usagers / SCA],SMA_Suivi_étroit[Source.Name],'Suivi étroit'!M$10,SMA_Suivi_étroit[CA/Sous-CA],'Suivi étroit'!$A$96,SMA_Suivi_étroit[Période financière],'Suivi étroit'!$A110),"")</f>
        <v/>
      </c>
      <c r="O110" s="111" t="str">
        <f>IF($A110&lt;=Paramètre!$B$2,SUMIFS(SMA_Suivi_étroit[Nb usagers],SMA_Suivi_étroit[Source.Name],'Suivi étroit'!O$10,SMA_Suivi_étroit[CA/Sous-CA],'Suivi étroit'!$A$96,SMA_Suivi_étroit[Période financière],'Suivi étroit'!$A110),"")</f>
        <v/>
      </c>
      <c r="P110" s="111" t="str">
        <f>IF($A93&lt;=Paramètre!$B$2,SUMIFS(SMA_Suivi_étroit[Nb distinct usagers / SCA],SMA_Suivi_étroit[Source.Name],'Suivi étroit'!O$10,SMA_Suivi_étroit[CA/Sous-CA],'Suivi étroit'!$A$96,SMA_Suivi_étroit[Période financière],'Suivi étroit'!$A110),"")</f>
        <v/>
      </c>
      <c r="Q110" s="112" t="str">
        <f>IF($A110&lt;=Paramètre!$B$2,SUM(C110,E110,G110,I110,K110,M110,O110),"")</f>
        <v/>
      </c>
      <c r="R110" s="113" t="str">
        <f>IF($A110&lt;=Paramètre!$B$2,SUM(D110,F110,H110,J110,L110,N110,P110),"")</f>
        <v/>
      </c>
    </row>
    <row r="111" spans="1:18" ht="15.75" thickBot="1" x14ac:dyDescent="0.3">
      <c r="B111" s="115" t="s">
        <v>167</v>
      </c>
      <c r="C111" s="116">
        <f>SUM(C98:C110)</f>
        <v>0</v>
      </c>
      <c r="D111" s="117">
        <f>SUM(D98:D110)</f>
        <v>0</v>
      </c>
      <c r="E111" s="116">
        <f t="shared" ref="E111:P111" si="5">SUM(E98:E110)</f>
        <v>0</v>
      </c>
      <c r="F111" s="117">
        <f t="shared" si="5"/>
        <v>0</v>
      </c>
      <c r="G111" s="116">
        <f t="shared" si="5"/>
        <v>0</v>
      </c>
      <c r="H111" s="117">
        <f t="shared" si="5"/>
        <v>0</v>
      </c>
      <c r="I111" s="116">
        <f t="shared" si="5"/>
        <v>0</v>
      </c>
      <c r="J111" s="117">
        <f t="shared" si="5"/>
        <v>0</v>
      </c>
      <c r="K111" s="116">
        <f t="shared" si="5"/>
        <v>0</v>
      </c>
      <c r="L111" s="117">
        <f t="shared" si="5"/>
        <v>0</v>
      </c>
      <c r="M111" s="116">
        <f t="shared" si="5"/>
        <v>0</v>
      </c>
      <c r="N111" s="117">
        <f t="shared" si="5"/>
        <v>0</v>
      </c>
      <c r="O111" s="116">
        <f t="shared" si="5"/>
        <v>0</v>
      </c>
      <c r="P111" s="117">
        <f t="shared" si="5"/>
        <v>0</v>
      </c>
      <c r="Q111" s="120">
        <f>SUM(Q98:Q110)</f>
        <v>0</v>
      </c>
      <c r="R111" s="121">
        <f>SUM(R98:R110)</f>
        <v>0</v>
      </c>
    </row>
    <row r="112" spans="1:18" ht="15.75" thickBot="1" x14ac:dyDescent="0.3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8" x14ac:dyDescent="0.25">
      <c r="A113">
        <v>5922</v>
      </c>
      <c r="B113" s="163" t="s">
        <v>197</v>
      </c>
      <c r="C113" s="133" t="s">
        <v>23</v>
      </c>
      <c r="D113" s="134"/>
      <c r="E113" s="140" t="s">
        <v>24</v>
      </c>
      <c r="F113" s="141"/>
      <c r="G113" s="133" t="s">
        <v>25</v>
      </c>
      <c r="H113" s="134"/>
      <c r="I113" s="140" t="s">
        <v>26</v>
      </c>
      <c r="J113" s="141"/>
      <c r="K113" s="133" t="s">
        <v>27</v>
      </c>
      <c r="L113" s="134"/>
      <c r="M113" s="140" t="s">
        <v>28</v>
      </c>
      <c r="N113" s="141"/>
      <c r="O113" s="133" t="s">
        <v>29</v>
      </c>
      <c r="P113" s="134"/>
      <c r="Q113" s="133" t="s">
        <v>53</v>
      </c>
      <c r="R113" s="134"/>
    </row>
    <row r="114" spans="1:18" x14ac:dyDescent="0.25">
      <c r="B114" s="164"/>
      <c r="C114" s="10" t="s">
        <v>51</v>
      </c>
      <c r="D114" s="9" t="s">
        <v>52</v>
      </c>
      <c r="E114" s="108" t="s">
        <v>51</v>
      </c>
      <c r="F114" s="109" t="s">
        <v>52</v>
      </c>
      <c r="G114" s="10" t="s">
        <v>51</v>
      </c>
      <c r="H114" s="9" t="s">
        <v>52</v>
      </c>
      <c r="I114" s="108" t="s">
        <v>51</v>
      </c>
      <c r="J114" s="109" t="s">
        <v>52</v>
      </c>
      <c r="K114" s="10" t="s">
        <v>51</v>
      </c>
      <c r="L114" s="9" t="s">
        <v>52</v>
      </c>
      <c r="M114" s="108" t="s">
        <v>51</v>
      </c>
      <c r="N114" s="109" t="s">
        <v>52</v>
      </c>
      <c r="O114" s="10" t="s">
        <v>51</v>
      </c>
      <c r="P114" s="9" t="s">
        <v>52</v>
      </c>
      <c r="Q114" s="10" t="s">
        <v>51</v>
      </c>
      <c r="R114" s="119" t="s">
        <v>52</v>
      </c>
    </row>
    <row r="115" spans="1:18" x14ac:dyDescent="0.25">
      <c r="A115">
        <v>1</v>
      </c>
      <c r="B115" s="110" t="s">
        <v>154</v>
      </c>
      <c r="C115" s="111">
        <f>IF($A115&lt;=Paramètre!$B$2,SUMIFS(SMA_Suivi_étroit[Nb usagers],SMA_Suivi_étroit[Source.Name],'Suivi étroit'!C$10,SMA_Suivi_étroit[CA/Sous-CA],'Suivi étroit'!$A$113,SMA_Suivi_étroit[Période financière],'Suivi étroit'!$A115),"")</f>
        <v>0</v>
      </c>
      <c r="D115" s="111">
        <f>IF($A115&lt;=Paramètre!$B$2,SUMIFS(SMA_Suivi_étroit[Nb distinct usagers / SCA],SMA_Suivi_étroit[Source.Name],'Suivi étroit'!C$10,SMA_Suivi_étroit[CA/Sous-CA],'Suivi étroit'!$A$113,SMA_Suivi_étroit[Période financière],'Suivi étroit'!$A115),"")</f>
        <v>0</v>
      </c>
      <c r="E115" s="111">
        <f>IF($A115&lt;=Paramètre!$B$2,SUMIFS(SMA_Suivi_étroit[Nb usagers],SMA_Suivi_étroit[Source.Name],'Suivi étroit'!E$10,SMA_Suivi_étroit[CA/Sous-CA],'Suivi étroit'!$A$113,SMA_Suivi_étroit[Période financière],'Suivi étroit'!$A115),"")</f>
        <v>0</v>
      </c>
      <c r="F115" s="111">
        <f>IF($A115&lt;=Paramètre!$B$2,SUMIFS(SMA_Suivi_étroit[Nb distinct usagers / SCA],SMA_Suivi_étroit[Source.Name],'Suivi étroit'!E$10,SMA_Suivi_étroit[CA/Sous-CA],'Suivi étroit'!$A$113,SMA_Suivi_étroit[Période financière],'Suivi étroit'!$A115),"")</f>
        <v>0</v>
      </c>
      <c r="G115" s="111">
        <f>IF($A115&lt;=Paramètre!$B$2,SUMIFS(SMA_Suivi_étroit[Nb usagers],SMA_Suivi_étroit[Source.Name],'Suivi étroit'!G$10,SMA_Suivi_étroit[CA/Sous-CA],'Suivi étroit'!$A$113,SMA_Suivi_étroit[Période financière],'Suivi étroit'!$A115),"")</f>
        <v>0</v>
      </c>
      <c r="H115" s="111">
        <f>IF($A115&lt;=Paramètre!$B$2,SUMIFS(SMA_Suivi_étroit[Nb distinct usagers / SCA],SMA_Suivi_étroit[Source.Name],'Suivi étroit'!G$10,SMA_Suivi_étroit[CA/Sous-CA],'Suivi étroit'!$A$113,SMA_Suivi_étroit[Période financière],'Suivi étroit'!$A115),"")</f>
        <v>0</v>
      </c>
      <c r="I115" s="111">
        <f>IF($A115&lt;=Paramètre!$B$2,SUMIFS(SMA_Suivi_étroit[Nb usagers],SMA_Suivi_étroit[Source.Name],'Suivi étroit'!I$10,SMA_Suivi_étroit[CA/Sous-CA],'Suivi étroit'!$A$113,SMA_Suivi_étroit[Période financière],'Suivi étroit'!$A115),"")</f>
        <v>0</v>
      </c>
      <c r="J115" s="111">
        <f>IF($A115&lt;=Paramètre!$B$2,SUMIFS(SMA_Suivi_étroit[Nb distinct usagers / SCA],SMA_Suivi_étroit[Source.Name],'Suivi étroit'!I$10,SMA_Suivi_étroit[CA/Sous-CA],'Suivi étroit'!$A$113,SMA_Suivi_étroit[Période financière],'Suivi étroit'!$A115),"")</f>
        <v>0</v>
      </c>
      <c r="K115" s="111">
        <f>IF($A115&lt;=Paramètre!$B$2,SUMIFS(SMA_Suivi_étroit[Nb usagers],SMA_Suivi_étroit[Source.Name],'Suivi étroit'!K$10,SMA_Suivi_étroit[CA/Sous-CA],'Suivi étroit'!$A$113,SMA_Suivi_étroit[Période financière],'Suivi étroit'!$A115),"")</f>
        <v>0</v>
      </c>
      <c r="L115" s="111">
        <f>IF($A115&lt;=Paramètre!$B$2,SUMIFS(SMA_Suivi_étroit[Nb distinct usagers / SCA],SMA_Suivi_étroit[Source.Name],'Suivi étroit'!K$10,SMA_Suivi_étroit[CA/Sous-CA],'Suivi étroit'!$A$113,SMA_Suivi_étroit[Période financière],'Suivi étroit'!$A115),"")</f>
        <v>0</v>
      </c>
      <c r="M115" s="111">
        <f>IF($A115&lt;=Paramètre!$B$2,SUMIFS(SMA_Suivi_étroit[Nb usagers],SMA_Suivi_étroit[Source.Name],'Suivi étroit'!M$10,SMA_Suivi_étroit[CA/Sous-CA],'Suivi étroit'!$A$113,SMA_Suivi_étroit[Période financière],'Suivi étroit'!$A115),"")</f>
        <v>0</v>
      </c>
      <c r="N115" s="111">
        <f>IF($A115&lt;=Paramètre!$B$2,SUMIFS(SMA_Suivi_étroit[Nb distinct usagers / SCA],SMA_Suivi_étroit[Source.Name],'Suivi étroit'!M$10,SMA_Suivi_étroit[CA/Sous-CA],'Suivi étroit'!$A$113,SMA_Suivi_étroit[Période financière],'Suivi étroit'!$A115),"")</f>
        <v>0</v>
      </c>
      <c r="O115" s="111">
        <f>IF($A115&lt;=Paramètre!$B$2,SUMIFS(SMA_Suivi_étroit[Nb usagers],SMA_Suivi_étroit[Source.Name],'Suivi étroit'!O$10,SMA_Suivi_étroit[CA/Sous-CA],'Suivi étroit'!$A$113,SMA_Suivi_étroit[Période financière],'Suivi étroit'!$A115),"")</f>
        <v>0</v>
      </c>
      <c r="P115" s="111">
        <f>IF($A115&lt;=Paramètre!$B$2,SUMIFS(SMA_Suivi_étroit[Nb distinct usagers / SCA],SMA_Suivi_étroit[Source.Name],'Suivi étroit'!O$10,SMA_Suivi_étroit[CA/Sous-CA],'Suivi étroit'!$A$113,SMA_Suivi_étroit[Période financière],'Suivi étroit'!$A115),"")</f>
        <v>0</v>
      </c>
      <c r="Q115" s="112">
        <f>IF($A115&lt;=Paramètre!$B$2,SUM(C115,E115,G115,I115,K115,M115,O115),"")</f>
        <v>0</v>
      </c>
      <c r="R115" s="113">
        <f>IF($A115&lt;=Paramètre!$B$2,SUM(D115,F115,H115,J115,L115,N115,P115),"")</f>
        <v>0</v>
      </c>
    </row>
    <row r="116" spans="1:18" x14ac:dyDescent="0.25">
      <c r="A116">
        <v>2</v>
      </c>
      <c r="B116" s="110" t="s">
        <v>155</v>
      </c>
      <c r="C116" s="111" t="str">
        <f>IF($A116&lt;=Paramètre!$B$2,SUMIFS(SMA_Suivi_étroit[Nb usagers],SMA_Suivi_étroit[Source.Name],'Suivi étroit'!C$10,SMA_Suivi_étroit[CA/Sous-CA],'Suivi étroit'!$A$113,SMA_Suivi_étroit[Période financière],'Suivi étroit'!$A116),"")</f>
        <v/>
      </c>
      <c r="D116" s="111" t="str">
        <f>IF($A116&lt;=Paramètre!$B$2,SUMIFS(SMA_Suivi_étroit[Nb distinct usagers / SCA],SMA_Suivi_étroit[Source.Name],'Suivi étroit'!C$10,SMA_Suivi_étroit[CA/Sous-CA],'Suivi étroit'!$A$113,SMA_Suivi_étroit[Période financière],'Suivi étroit'!$A116),"")</f>
        <v/>
      </c>
      <c r="E116" s="111" t="str">
        <f>IF($A116&lt;=Paramètre!$B$2,SUMIFS(SMA_Suivi_étroit[Nb usagers],SMA_Suivi_étroit[Source.Name],'Suivi étroit'!E$10,SMA_Suivi_étroit[CA/Sous-CA],'Suivi étroit'!$A$113,SMA_Suivi_étroit[Période financière],'Suivi étroit'!$A116),"")</f>
        <v/>
      </c>
      <c r="F116" s="111" t="str">
        <f>IF($A116&lt;=Paramètre!$B$2,SUMIFS(SMA_Suivi_étroit[Nb distinct usagers / SCA],SMA_Suivi_étroit[Source.Name],'Suivi étroit'!E$10,SMA_Suivi_étroit[CA/Sous-CA],'Suivi étroit'!$A$113,SMA_Suivi_étroit[Période financière],'Suivi étroit'!$A116),"")</f>
        <v/>
      </c>
      <c r="G116" s="111" t="str">
        <f>IF($A116&lt;=Paramètre!$B$2,SUMIFS(SMA_Suivi_étroit[Nb usagers],SMA_Suivi_étroit[Source.Name],'Suivi étroit'!G$10,SMA_Suivi_étroit[CA/Sous-CA],'Suivi étroit'!$A$113,SMA_Suivi_étroit[Période financière],'Suivi étroit'!$A116),"")</f>
        <v/>
      </c>
      <c r="H116" s="111" t="str">
        <f>IF($A116&lt;=Paramètre!$B$2,SUMIFS(SMA_Suivi_étroit[Nb distinct usagers / SCA],SMA_Suivi_étroit[Source.Name],'Suivi étroit'!G$10,SMA_Suivi_étroit[CA/Sous-CA],'Suivi étroit'!$A$113,SMA_Suivi_étroit[Période financière],'Suivi étroit'!$A116),"")</f>
        <v/>
      </c>
      <c r="I116" s="111" t="str">
        <f>IF($A116&lt;=Paramètre!$B$2,SUMIFS(SMA_Suivi_étroit[Nb usagers],SMA_Suivi_étroit[Source.Name],'Suivi étroit'!I$10,SMA_Suivi_étroit[CA/Sous-CA],'Suivi étroit'!$A$113,SMA_Suivi_étroit[Période financière],'Suivi étroit'!$A116),"")</f>
        <v/>
      </c>
      <c r="J116" s="111" t="str">
        <f>IF($A116&lt;=Paramètre!$B$2,SUMIFS(SMA_Suivi_étroit[Nb distinct usagers / SCA],SMA_Suivi_étroit[Source.Name],'Suivi étroit'!I$10,SMA_Suivi_étroit[CA/Sous-CA],'Suivi étroit'!$A$113,SMA_Suivi_étroit[Période financière],'Suivi étroit'!$A116),"")</f>
        <v/>
      </c>
      <c r="K116" s="111" t="str">
        <f>IF($A116&lt;=Paramètre!$B$2,SUMIFS(SMA_Suivi_étroit[Nb usagers],SMA_Suivi_étroit[Source.Name],'Suivi étroit'!K$10,SMA_Suivi_étroit[CA/Sous-CA],'Suivi étroit'!$A$113,SMA_Suivi_étroit[Période financière],'Suivi étroit'!$A116),"")</f>
        <v/>
      </c>
      <c r="L116" s="111" t="str">
        <f>IF($A116&lt;=Paramètre!$B$2,SUMIFS(SMA_Suivi_étroit[Nb distinct usagers / SCA],SMA_Suivi_étroit[Source.Name],'Suivi étroit'!K$10,SMA_Suivi_étroit[CA/Sous-CA],'Suivi étroit'!$A$113,SMA_Suivi_étroit[Période financière],'Suivi étroit'!$A116),"")</f>
        <v/>
      </c>
      <c r="M116" s="111" t="str">
        <f>IF($A116&lt;=Paramètre!$B$2,SUMIFS(SMA_Suivi_étroit[Nb usagers],SMA_Suivi_étroit[Source.Name],'Suivi étroit'!M$10,SMA_Suivi_étroit[CA/Sous-CA],'Suivi étroit'!$A$113,SMA_Suivi_étroit[Période financière],'Suivi étroit'!$A116),"")</f>
        <v/>
      </c>
      <c r="N116" s="111" t="str">
        <f>IF($A116&lt;=Paramètre!$B$2,SUMIFS(SMA_Suivi_étroit[Nb distinct usagers / SCA],SMA_Suivi_étroit[Source.Name],'Suivi étroit'!M$10,SMA_Suivi_étroit[CA/Sous-CA],'Suivi étroit'!$A$113,SMA_Suivi_étroit[Période financière],'Suivi étroit'!$A116),"")</f>
        <v/>
      </c>
      <c r="O116" s="111" t="str">
        <f>IF($A116&lt;=Paramètre!$B$2,SUMIFS(SMA_Suivi_étroit[Nb usagers],SMA_Suivi_étroit[Source.Name],'Suivi étroit'!O$10,SMA_Suivi_étroit[CA/Sous-CA],'Suivi étroit'!$A$113,SMA_Suivi_étroit[Période financière],'Suivi étroit'!$A116),"")</f>
        <v/>
      </c>
      <c r="P116" s="111" t="str">
        <f>IF($A116&lt;=Paramètre!$B$2,SUMIFS(SMA_Suivi_étroit[Nb distinct usagers / SCA],SMA_Suivi_étroit[Source.Name],'Suivi étroit'!O$10,SMA_Suivi_étroit[CA/Sous-CA],'Suivi étroit'!$A$113,SMA_Suivi_étroit[Période financière],'Suivi étroit'!$A116),"")</f>
        <v/>
      </c>
      <c r="Q116" s="112" t="str">
        <f>IF($A116&lt;=Paramètre!$B$2,SUM(C116,E116,G116,I116,K116,M116,O116),"")</f>
        <v/>
      </c>
      <c r="R116" s="113" t="str">
        <f>IF($A116&lt;=Paramètre!$B$2,SUM(D116,F116,H116,J116,L116,N116,P116),"")</f>
        <v/>
      </c>
    </row>
    <row r="117" spans="1:18" x14ac:dyDescent="0.25">
      <c r="A117">
        <v>3</v>
      </c>
      <c r="B117" s="110" t="s">
        <v>156</v>
      </c>
      <c r="C117" s="111" t="str">
        <f>IF($A117&lt;=Paramètre!$B$2,SUMIFS(SMA_Suivi_étroit[Nb usagers],SMA_Suivi_étroit[Source.Name],'Suivi étroit'!C$10,SMA_Suivi_étroit[CA/Sous-CA],'Suivi étroit'!$A$113,SMA_Suivi_étroit[Période financière],'Suivi étroit'!$A117),"")</f>
        <v/>
      </c>
      <c r="D117" s="111" t="str">
        <f>IF($A117&lt;=Paramètre!$B$2,SUMIFS(SMA_Suivi_étroit[Nb distinct usagers / SCA],SMA_Suivi_étroit[Source.Name],'Suivi étroit'!C$10,SMA_Suivi_étroit[CA/Sous-CA],'Suivi étroit'!$A$113,SMA_Suivi_étroit[Période financière],'Suivi étroit'!$A117),"")</f>
        <v/>
      </c>
      <c r="E117" s="111" t="str">
        <f>IF($A117&lt;=Paramètre!$B$2,SUMIFS(SMA_Suivi_étroit[Nb usagers],SMA_Suivi_étroit[Source.Name],'Suivi étroit'!E$10,SMA_Suivi_étroit[CA/Sous-CA],'Suivi étroit'!$A$113,SMA_Suivi_étroit[Période financière],'Suivi étroit'!$A117),"")</f>
        <v/>
      </c>
      <c r="F117" s="111" t="str">
        <f>IF($A117&lt;=Paramètre!$B$2,SUMIFS(SMA_Suivi_étroit[Nb distinct usagers / SCA],SMA_Suivi_étroit[Source.Name],'Suivi étroit'!E$10,SMA_Suivi_étroit[CA/Sous-CA],'Suivi étroit'!$A$113,SMA_Suivi_étroit[Période financière],'Suivi étroit'!$A117),"")</f>
        <v/>
      </c>
      <c r="G117" s="111" t="str">
        <f>IF($A117&lt;=Paramètre!$B$2,SUMIFS(SMA_Suivi_étroit[Nb usagers],SMA_Suivi_étroit[Source.Name],'Suivi étroit'!G$10,SMA_Suivi_étroit[CA/Sous-CA],'Suivi étroit'!$A$113,SMA_Suivi_étroit[Période financière],'Suivi étroit'!$A117),"")</f>
        <v/>
      </c>
      <c r="H117" s="111" t="str">
        <f>IF($A117&lt;=Paramètre!$B$2,SUMIFS(SMA_Suivi_étroit[Nb distinct usagers / SCA],SMA_Suivi_étroit[Source.Name],'Suivi étroit'!G$10,SMA_Suivi_étroit[CA/Sous-CA],'Suivi étroit'!$A$113,SMA_Suivi_étroit[Période financière],'Suivi étroit'!$A117),"")</f>
        <v/>
      </c>
      <c r="I117" s="111" t="str">
        <f>IF($A117&lt;=Paramètre!$B$2,SUMIFS(SMA_Suivi_étroit[Nb usagers],SMA_Suivi_étroit[Source.Name],'Suivi étroit'!I$10,SMA_Suivi_étroit[CA/Sous-CA],'Suivi étroit'!$A$113,SMA_Suivi_étroit[Période financière],'Suivi étroit'!$A117),"")</f>
        <v/>
      </c>
      <c r="J117" s="111" t="str">
        <f>IF($A117&lt;=Paramètre!$B$2,SUMIFS(SMA_Suivi_étroit[Nb distinct usagers / SCA],SMA_Suivi_étroit[Source.Name],'Suivi étroit'!I$10,SMA_Suivi_étroit[CA/Sous-CA],'Suivi étroit'!$A$113,SMA_Suivi_étroit[Période financière],'Suivi étroit'!$A117),"")</f>
        <v/>
      </c>
      <c r="K117" s="111" t="str">
        <f>IF($A117&lt;=Paramètre!$B$2,SUMIFS(SMA_Suivi_étroit[Nb usagers],SMA_Suivi_étroit[Source.Name],'Suivi étroit'!K$10,SMA_Suivi_étroit[CA/Sous-CA],'Suivi étroit'!$A$113,SMA_Suivi_étroit[Période financière],'Suivi étroit'!$A117),"")</f>
        <v/>
      </c>
      <c r="L117" s="111" t="str">
        <f>IF($A117&lt;=Paramètre!$B$2,SUMIFS(SMA_Suivi_étroit[Nb distinct usagers / SCA],SMA_Suivi_étroit[Source.Name],'Suivi étroit'!K$10,SMA_Suivi_étroit[CA/Sous-CA],'Suivi étroit'!$A$113,SMA_Suivi_étroit[Période financière],'Suivi étroit'!$A117),"")</f>
        <v/>
      </c>
      <c r="M117" s="111" t="str">
        <f>IF($A117&lt;=Paramètre!$B$2,SUMIFS(SMA_Suivi_étroit[Nb usagers],SMA_Suivi_étroit[Source.Name],'Suivi étroit'!M$10,SMA_Suivi_étroit[CA/Sous-CA],'Suivi étroit'!$A$113,SMA_Suivi_étroit[Période financière],'Suivi étroit'!$A117),"")</f>
        <v/>
      </c>
      <c r="N117" s="111" t="str">
        <f>IF($A117&lt;=Paramètre!$B$2,SUMIFS(SMA_Suivi_étroit[Nb distinct usagers / SCA],SMA_Suivi_étroit[Source.Name],'Suivi étroit'!M$10,SMA_Suivi_étroit[CA/Sous-CA],'Suivi étroit'!$A$113,SMA_Suivi_étroit[Période financière],'Suivi étroit'!$A117),"")</f>
        <v/>
      </c>
      <c r="O117" s="111" t="str">
        <f>IF($A117&lt;=Paramètre!$B$2,SUMIFS(SMA_Suivi_étroit[Nb usagers],SMA_Suivi_étroit[Source.Name],'Suivi étroit'!O$10,SMA_Suivi_étroit[CA/Sous-CA],'Suivi étroit'!$A$113,SMA_Suivi_étroit[Période financière],'Suivi étroit'!$A117),"")</f>
        <v/>
      </c>
      <c r="P117" s="111" t="str">
        <f>IF($A117&lt;=Paramètre!$B$2,SUMIFS(SMA_Suivi_étroit[Nb distinct usagers / SCA],SMA_Suivi_étroit[Source.Name],'Suivi étroit'!O$10,SMA_Suivi_étroit[CA/Sous-CA],'Suivi étroit'!$A$113,SMA_Suivi_étroit[Période financière],'Suivi étroit'!$A117),"")</f>
        <v/>
      </c>
      <c r="Q117" s="112" t="str">
        <f>IF($A117&lt;=Paramètre!$B$2,SUM(C117,E117,G117,I117,K117,M117,O117),"")</f>
        <v/>
      </c>
      <c r="R117" s="113" t="str">
        <f>IF($A117&lt;=Paramètre!$B$2,SUM(D117,F117,H117,J117,L117,N117,P117),"")</f>
        <v/>
      </c>
    </row>
    <row r="118" spans="1:18" x14ac:dyDescent="0.25">
      <c r="A118">
        <v>4</v>
      </c>
      <c r="B118" s="110" t="s">
        <v>157</v>
      </c>
      <c r="C118" s="111" t="str">
        <f>IF($A118&lt;=Paramètre!$B$2,SUMIFS(SMA_Suivi_étroit[Nb usagers],SMA_Suivi_étroit[Source.Name],'Suivi étroit'!C$10,SMA_Suivi_étroit[CA/Sous-CA],'Suivi étroit'!$A$113,SMA_Suivi_étroit[Période financière],'Suivi étroit'!$A118),"")</f>
        <v/>
      </c>
      <c r="D118" s="111" t="str">
        <f>IF($A118&lt;=Paramètre!$B$2,SUMIFS(SMA_Suivi_étroit[Nb distinct usagers / SCA],SMA_Suivi_étroit[Source.Name],'Suivi étroit'!C$10,SMA_Suivi_étroit[CA/Sous-CA],'Suivi étroit'!$A$113,SMA_Suivi_étroit[Période financière],'Suivi étroit'!$A118),"")</f>
        <v/>
      </c>
      <c r="E118" s="111" t="str">
        <f>IF($A118&lt;=Paramètre!$B$2,SUMIFS(SMA_Suivi_étroit[Nb usagers],SMA_Suivi_étroit[Source.Name],'Suivi étroit'!E$10,SMA_Suivi_étroit[CA/Sous-CA],'Suivi étroit'!$A$113,SMA_Suivi_étroit[Période financière],'Suivi étroit'!$A118),"")</f>
        <v/>
      </c>
      <c r="F118" s="111" t="str">
        <f>IF($A118&lt;=Paramètre!$B$2,SUMIFS(SMA_Suivi_étroit[Nb distinct usagers / SCA],SMA_Suivi_étroit[Source.Name],'Suivi étroit'!E$10,SMA_Suivi_étroit[CA/Sous-CA],'Suivi étroit'!$A$113,SMA_Suivi_étroit[Période financière],'Suivi étroit'!$A118),"")</f>
        <v/>
      </c>
      <c r="G118" s="111" t="str">
        <f>IF($A118&lt;=Paramètre!$B$2,SUMIFS(SMA_Suivi_étroit[Nb usagers],SMA_Suivi_étroit[Source.Name],'Suivi étroit'!G$10,SMA_Suivi_étroit[CA/Sous-CA],'Suivi étroit'!$A$113,SMA_Suivi_étroit[Période financière],'Suivi étroit'!$A118),"")</f>
        <v/>
      </c>
      <c r="H118" s="111" t="str">
        <f>IF($A118&lt;=Paramètre!$B$2,SUMIFS(SMA_Suivi_étroit[Nb distinct usagers / SCA],SMA_Suivi_étroit[Source.Name],'Suivi étroit'!G$10,SMA_Suivi_étroit[CA/Sous-CA],'Suivi étroit'!$A$113,SMA_Suivi_étroit[Période financière],'Suivi étroit'!$A118),"")</f>
        <v/>
      </c>
      <c r="I118" s="111" t="str">
        <f>IF($A118&lt;=Paramètre!$B$2,SUMIFS(SMA_Suivi_étroit[Nb usagers],SMA_Suivi_étroit[Source.Name],'Suivi étroit'!I$10,SMA_Suivi_étroit[CA/Sous-CA],'Suivi étroit'!$A$113,SMA_Suivi_étroit[Période financière],'Suivi étroit'!$A118),"")</f>
        <v/>
      </c>
      <c r="J118" s="111" t="str">
        <f>IF($A118&lt;=Paramètre!$B$2,SUMIFS(SMA_Suivi_étroit[Nb distinct usagers / SCA],SMA_Suivi_étroit[Source.Name],'Suivi étroit'!I$10,SMA_Suivi_étroit[CA/Sous-CA],'Suivi étroit'!$A$113,SMA_Suivi_étroit[Période financière],'Suivi étroit'!$A118),"")</f>
        <v/>
      </c>
      <c r="K118" s="111" t="str">
        <f>IF($A118&lt;=Paramètre!$B$2,SUMIFS(SMA_Suivi_étroit[Nb usagers],SMA_Suivi_étroit[Source.Name],'Suivi étroit'!K$10,SMA_Suivi_étroit[CA/Sous-CA],'Suivi étroit'!$A$113,SMA_Suivi_étroit[Période financière],'Suivi étroit'!$A118),"")</f>
        <v/>
      </c>
      <c r="L118" s="111" t="str">
        <f>IF($A118&lt;=Paramètre!$B$2,SUMIFS(SMA_Suivi_étroit[Nb distinct usagers / SCA],SMA_Suivi_étroit[Source.Name],'Suivi étroit'!K$10,SMA_Suivi_étroit[CA/Sous-CA],'Suivi étroit'!$A$113,SMA_Suivi_étroit[Période financière],'Suivi étroit'!$A118),"")</f>
        <v/>
      </c>
      <c r="M118" s="111" t="str">
        <f>IF($A118&lt;=Paramètre!$B$2,SUMIFS(SMA_Suivi_étroit[Nb usagers],SMA_Suivi_étroit[Source.Name],'Suivi étroit'!M$10,SMA_Suivi_étroit[CA/Sous-CA],'Suivi étroit'!$A$113,SMA_Suivi_étroit[Période financière],'Suivi étroit'!$A118),"")</f>
        <v/>
      </c>
      <c r="N118" s="111" t="str">
        <f>IF($A118&lt;=Paramètre!$B$2,SUMIFS(SMA_Suivi_étroit[Nb distinct usagers / SCA],SMA_Suivi_étroit[Source.Name],'Suivi étroit'!M$10,SMA_Suivi_étroit[CA/Sous-CA],'Suivi étroit'!$A$113,SMA_Suivi_étroit[Période financière],'Suivi étroit'!$A118),"")</f>
        <v/>
      </c>
      <c r="O118" s="111" t="str">
        <f>IF($A118&lt;=Paramètre!$B$2,SUMIFS(SMA_Suivi_étroit[Nb usagers],SMA_Suivi_étroit[Source.Name],'Suivi étroit'!O$10,SMA_Suivi_étroit[CA/Sous-CA],'Suivi étroit'!$A$113,SMA_Suivi_étroit[Période financière],'Suivi étroit'!$A118),"")</f>
        <v/>
      </c>
      <c r="P118" s="111" t="str">
        <f>IF($A118&lt;=Paramètre!$B$2,SUMIFS(SMA_Suivi_étroit[Nb distinct usagers / SCA],SMA_Suivi_étroit[Source.Name],'Suivi étroit'!O$10,SMA_Suivi_étroit[CA/Sous-CA],'Suivi étroit'!$A$113,SMA_Suivi_étroit[Période financière],'Suivi étroit'!$A118),"")</f>
        <v/>
      </c>
      <c r="Q118" s="112" t="str">
        <f>IF($A118&lt;=Paramètre!$B$2,SUM(C118,E118,G118,I118,K118,M118,O118),"")</f>
        <v/>
      </c>
      <c r="R118" s="113" t="str">
        <f>IF($A118&lt;=Paramètre!$B$2,SUM(D118,F118,H118,J118,L118,N118,P118),"")</f>
        <v/>
      </c>
    </row>
    <row r="119" spans="1:18" x14ac:dyDescent="0.25">
      <c r="A119">
        <v>5</v>
      </c>
      <c r="B119" s="110" t="s">
        <v>158</v>
      </c>
      <c r="C119" s="111" t="str">
        <f>IF($A119&lt;=Paramètre!$B$2,SUMIFS(SMA_Suivi_étroit[Nb usagers],SMA_Suivi_étroit[Source.Name],'Suivi étroit'!C$10,SMA_Suivi_étroit[CA/Sous-CA],'Suivi étroit'!$A$113,SMA_Suivi_étroit[Période financière],'Suivi étroit'!$A119),"")</f>
        <v/>
      </c>
      <c r="D119" s="111" t="str">
        <f>IF($A119&lt;=Paramètre!$B$2,SUMIFS(SMA_Suivi_étroit[Nb distinct usagers / SCA],SMA_Suivi_étroit[Source.Name],'Suivi étroit'!C$10,SMA_Suivi_étroit[CA/Sous-CA],'Suivi étroit'!$A$113,SMA_Suivi_étroit[Période financière],'Suivi étroit'!$A119),"")</f>
        <v/>
      </c>
      <c r="E119" s="111" t="str">
        <f>IF($A119&lt;=Paramètre!$B$2,SUMIFS(SMA_Suivi_étroit[Nb usagers],SMA_Suivi_étroit[Source.Name],'Suivi étroit'!E$10,SMA_Suivi_étroit[CA/Sous-CA],'Suivi étroit'!$A$113,SMA_Suivi_étroit[Période financière],'Suivi étroit'!$A119),"")</f>
        <v/>
      </c>
      <c r="F119" s="111" t="str">
        <f>IF($A119&lt;=Paramètre!$B$2,SUMIFS(SMA_Suivi_étroit[Nb distinct usagers / SCA],SMA_Suivi_étroit[Source.Name],'Suivi étroit'!E$10,SMA_Suivi_étroit[CA/Sous-CA],'Suivi étroit'!$A$113,SMA_Suivi_étroit[Période financière],'Suivi étroit'!$A119),"")</f>
        <v/>
      </c>
      <c r="G119" s="111" t="str">
        <f>IF($A119&lt;=Paramètre!$B$2,SUMIFS(SMA_Suivi_étroit[Nb usagers],SMA_Suivi_étroit[Source.Name],'Suivi étroit'!G$10,SMA_Suivi_étroit[CA/Sous-CA],'Suivi étroit'!$A$113,SMA_Suivi_étroit[Période financière],'Suivi étroit'!$A119),"")</f>
        <v/>
      </c>
      <c r="H119" s="111" t="str">
        <f>IF($A119&lt;=Paramètre!$B$2,SUMIFS(SMA_Suivi_étroit[Nb distinct usagers / SCA],SMA_Suivi_étroit[Source.Name],'Suivi étroit'!G$10,SMA_Suivi_étroit[CA/Sous-CA],'Suivi étroit'!$A$113,SMA_Suivi_étroit[Période financière],'Suivi étroit'!$A119),"")</f>
        <v/>
      </c>
      <c r="I119" s="111" t="str">
        <f>IF($A119&lt;=Paramètre!$B$2,SUMIFS(SMA_Suivi_étroit[Nb usagers],SMA_Suivi_étroit[Source.Name],'Suivi étroit'!I$10,SMA_Suivi_étroit[CA/Sous-CA],'Suivi étroit'!$A$113,SMA_Suivi_étroit[Période financière],'Suivi étroit'!$A119),"")</f>
        <v/>
      </c>
      <c r="J119" s="111" t="str">
        <f>IF($A119&lt;=Paramètre!$B$2,SUMIFS(SMA_Suivi_étroit[Nb distinct usagers / SCA],SMA_Suivi_étroit[Source.Name],'Suivi étroit'!I$10,SMA_Suivi_étroit[CA/Sous-CA],'Suivi étroit'!$A$113,SMA_Suivi_étroit[Période financière],'Suivi étroit'!$A119),"")</f>
        <v/>
      </c>
      <c r="K119" s="111" t="str">
        <f>IF($A119&lt;=Paramètre!$B$2,SUMIFS(SMA_Suivi_étroit[Nb usagers],SMA_Suivi_étroit[Source.Name],'Suivi étroit'!K$10,SMA_Suivi_étroit[CA/Sous-CA],'Suivi étroit'!$A$113,SMA_Suivi_étroit[Période financière],'Suivi étroit'!$A119),"")</f>
        <v/>
      </c>
      <c r="L119" s="111" t="str">
        <f>IF($A119&lt;=Paramètre!$B$2,SUMIFS(SMA_Suivi_étroit[Nb distinct usagers / SCA],SMA_Suivi_étroit[Source.Name],'Suivi étroit'!K$10,SMA_Suivi_étroit[CA/Sous-CA],'Suivi étroit'!$A$113,SMA_Suivi_étroit[Période financière],'Suivi étroit'!$A119),"")</f>
        <v/>
      </c>
      <c r="M119" s="111" t="str">
        <f>IF($A119&lt;=Paramètre!$B$2,SUMIFS(SMA_Suivi_étroit[Nb usagers],SMA_Suivi_étroit[Source.Name],'Suivi étroit'!M$10,SMA_Suivi_étroit[CA/Sous-CA],'Suivi étroit'!$A$113,SMA_Suivi_étroit[Période financière],'Suivi étroit'!$A119),"")</f>
        <v/>
      </c>
      <c r="N119" s="111" t="str">
        <f>IF($A119&lt;=Paramètre!$B$2,SUMIFS(SMA_Suivi_étroit[Nb distinct usagers / SCA],SMA_Suivi_étroit[Source.Name],'Suivi étroit'!M$10,SMA_Suivi_étroit[CA/Sous-CA],'Suivi étroit'!$A$113,SMA_Suivi_étroit[Période financière],'Suivi étroit'!$A119),"")</f>
        <v/>
      </c>
      <c r="O119" s="111" t="str">
        <f>IF($A119&lt;=Paramètre!$B$2,SUMIFS(SMA_Suivi_étroit[Nb usagers],SMA_Suivi_étroit[Source.Name],'Suivi étroit'!O$10,SMA_Suivi_étroit[CA/Sous-CA],'Suivi étroit'!$A$113,SMA_Suivi_étroit[Période financière],'Suivi étroit'!$A119),"")</f>
        <v/>
      </c>
      <c r="P119" s="111" t="str">
        <f>IF($A119&lt;=Paramètre!$B$2,SUMIFS(SMA_Suivi_étroit[Nb distinct usagers / SCA],SMA_Suivi_étroit[Source.Name],'Suivi étroit'!O$10,SMA_Suivi_étroit[CA/Sous-CA],'Suivi étroit'!$A$113,SMA_Suivi_étroit[Période financière],'Suivi étroit'!$A119),"")</f>
        <v/>
      </c>
      <c r="Q119" s="112" t="str">
        <f>IF($A119&lt;=Paramètre!$B$2,SUM(C119,E119,G119,I119,K119,M119,O119),"")</f>
        <v/>
      </c>
      <c r="R119" s="113" t="str">
        <f>IF($A119&lt;=Paramètre!$B$2,SUM(D119,F119,H119,J119,L119,N119,P119),"")</f>
        <v/>
      </c>
    </row>
    <row r="120" spans="1:18" x14ac:dyDescent="0.25">
      <c r="A120">
        <v>6</v>
      </c>
      <c r="B120" s="110" t="s">
        <v>159</v>
      </c>
      <c r="C120" s="111" t="str">
        <f>IF($A120&lt;=Paramètre!$B$2,SUMIFS(SMA_Suivi_étroit[Nb usagers],SMA_Suivi_étroit[Source.Name],'Suivi étroit'!C$10,SMA_Suivi_étroit[CA/Sous-CA],'Suivi étroit'!$A$113,SMA_Suivi_étroit[Période financière],'Suivi étroit'!$A120),"")</f>
        <v/>
      </c>
      <c r="D120" s="111" t="str">
        <f>IF($A120&lt;=Paramètre!$B$2,SUMIFS(SMA_Suivi_étroit[Nb distinct usagers / SCA],SMA_Suivi_étroit[Source.Name],'Suivi étroit'!C$10,SMA_Suivi_étroit[CA/Sous-CA],'Suivi étroit'!$A$113,SMA_Suivi_étroit[Période financière],'Suivi étroit'!$A120),"")</f>
        <v/>
      </c>
      <c r="E120" s="111" t="str">
        <f>IF($A120&lt;=Paramètre!$B$2,SUMIFS(SMA_Suivi_étroit[Nb usagers],SMA_Suivi_étroit[Source.Name],'Suivi étroit'!E$10,SMA_Suivi_étroit[CA/Sous-CA],'Suivi étroit'!$A$113,SMA_Suivi_étroit[Période financière],'Suivi étroit'!$A120),"")</f>
        <v/>
      </c>
      <c r="F120" s="111" t="str">
        <f>IF($A120&lt;=Paramètre!$B$2,SUMIFS(SMA_Suivi_étroit[Nb distinct usagers / SCA],SMA_Suivi_étroit[Source.Name],'Suivi étroit'!E$10,SMA_Suivi_étroit[CA/Sous-CA],'Suivi étroit'!$A$113,SMA_Suivi_étroit[Période financière],'Suivi étroit'!$A120),"")</f>
        <v/>
      </c>
      <c r="G120" s="111" t="str">
        <f>IF($A120&lt;=Paramètre!$B$2,SUMIFS(SMA_Suivi_étroit[Nb usagers],SMA_Suivi_étroit[Source.Name],'Suivi étroit'!G$10,SMA_Suivi_étroit[CA/Sous-CA],'Suivi étroit'!$A$113,SMA_Suivi_étroit[Période financière],'Suivi étroit'!$A120),"")</f>
        <v/>
      </c>
      <c r="H120" s="111" t="str">
        <f>IF($A120&lt;=Paramètre!$B$2,SUMIFS(SMA_Suivi_étroit[Nb distinct usagers / SCA],SMA_Suivi_étroit[Source.Name],'Suivi étroit'!G$10,SMA_Suivi_étroit[CA/Sous-CA],'Suivi étroit'!$A$113,SMA_Suivi_étroit[Période financière],'Suivi étroit'!$A120),"")</f>
        <v/>
      </c>
      <c r="I120" s="111" t="str">
        <f>IF($A120&lt;=Paramètre!$B$2,SUMIFS(SMA_Suivi_étroit[Nb usagers],SMA_Suivi_étroit[Source.Name],'Suivi étroit'!I$10,SMA_Suivi_étroit[CA/Sous-CA],'Suivi étroit'!$A$113,SMA_Suivi_étroit[Période financière],'Suivi étroit'!$A120),"")</f>
        <v/>
      </c>
      <c r="J120" s="111" t="str">
        <f>IF($A120&lt;=Paramètre!$B$2,SUMIFS(SMA_Suivi_étroit[Nb distinct usagers / SCA],SMA_Suivi_étroit[Source.Name],'Suivi étroit'!I$10,SMA_Suivi_étroit[CA/Sous-CA],'Suivi étroit'!$A$113,SMA_Suivi_étroit[Période financière],'Suivi étroit'!$A120),"")</f>
        <v/>
      </c>
      <c r="K120" s="111" t="str">
        <f>IF($A120&lt;=Paramètre!$B$2,SUMIFS(SMA_Suivi_étroit[Nb usagers],SMA_Suivi_étroit[Source.Name],'Suivi étroit'!K$10,SMA_Suivi_étroit[CA/Sous-CA],'Suivi étroit'!$A$113,SMA_Suivi_étroit[Période financière],'Suivi étroit'!$A120),"")</f>
        <v/>
      </c>
      <c r="L120" s="111" t="str">
        <f>IF($A120&lt;=Paramètre!$B$2,SUMIFS(SMA_Suivi_étroit[Nb distinct usagers / SCA],SMA_Suivi_étroit[Source.Name],'Suivi étroit'!K$10,SMA_Suivi_étroit[CA/Sous-CA],'Suivi étroit'!$A$113,SMA_Suivi_étroit[Période financière],'Suivi étroit'!$A120),"")</f>
        <v/>
      </c>
      <c r="M120" s="111" t="str">
        <f>IF($A120&lt;=Paramètre!$B$2,SUMIFS(SMA_Suivi_étroit[Nb usagers],SMA_Suivi_étroit[Source.Name],'Suivi étroit'!M$10,SMA_Suivi_étroit[CA/Sous-CA],'Suivi étroit'!$A$113,SMA_Suivi_étroit[Période financière],'Suivi étroit'!$A120),"")</f>
        <v/>
      </c>
      <c r="N120" s="111" t="str">
        <f>IF($A120&lt;=Paramètre!$B$2,SUMIFS(SMA_Suivi_étroit[Nb distinct usagers / SCA],SMA_Suivi_étroit[Source.Name],'Suivi étroit'!M$10,SMA_Suivi_étroit[CA/Sous-CA],'Suivi étroit'!$A$113,SMA_Suivi_étroit[Période financière],'Suivi étroit'!$A120),"")</f>
        <v/>
      </c>
      <c r="O120" s="111" t="str">
        <f>IF($A120&lt;=Paramètre!$B$2,SUMIFS(SMA_Suivi_étroit[Nb usagers],SMA_Suivi_étroit[Source.Name],'Suivi étroit'!O$10,SMA_Suivi_étroit[CA/Sous-CA],'Suivi étroit'!$A$113,SMA_Suivi_étroit[Période financière],'Suivi étroit'!$A120),"")</f>
        <v/>
      </c>
      <c r="P120" s="111" t="str">
        <f>IF($A120&lt;=Paramètre!$B$2,SUMIFS(SMA_Suivi_étroit[Nb distinct usagers / SCA],SMA_Suivi_étroit[Source.Name],'Suivi étroit'!O$10,SMA_Suivi_étroit[CA/Sous-CA],'Suivi étroit'!$A$113,SMA_Suivi_étroit[Période financière],'Suivi étroit'!$A120),"")</f>
        <v/>
      </c>
      <c r="Q120" s="112" t="str">
        <f>IF($A120&lt;=Paramètre!$B$2,SUM(C120,E120,G120,I120,K120,M120,O120),"")</f>
        <v/>
      </c>
      <c r="R120" s="113" t="str">
        <f>IF($A120&lt;=Paramètre!$B$2,SUM(D120,F120,H120,J120,L120,N120,P120),"")</f>
        <v/>
      </c>
    </row>
    <row r="121" spans="1:18" x14ac:dyDescent="0.25">
      <c r="A121">
        <v>7</v>
      </c>
      <c r="B121" s="110" t="s">
        <v>160</v>
      </c>
      <c r="C121" s="111" t="str">
        <f>IF($A121&lt;=Paramètre!$B$2,SUMIFS(SMA_Suivi_étroit[Nb usagers],SMA_Suivi_étroit[Source.Name],'Suivi étroit'!C$10,SMA_Suivi_étroit[CA/Sous-CA],'Suivi étroit'!$A$113,SMA_Suivi_étroit[Période financière],'Suivi étroit'!$A121),"")</f>
        <v/>
      </c>
      <c r="D121" s="111" t="str">
        <f>IF($A121&lt;=Paramètre!$B$2,SUMIFS(SMA_Suivi_étroit[Nb distinct usagers / SCA],SMA_Suivi_étroit[Source.Name],'Suivi étroit'!C$10,SMA_Suivi_étroit[CA/Sous-CA],'Suivi étroit'!$A$113,SMA_Suivi_étroit[Période financière],'Suivi étroit'!$A121),"")</f>
        <v/>
      </c>
      <c r="E121" s="111" t="str">
        <f>IF($A121&lt;=Paramètre!$B$2,SUMIFS(SMA_Suivi_étroit[Nb usagers],SMA_Suivi_étroit[Source.Name],'Suivi étroit'!E$10,SMA_Suivi_étroit[CA/Sous-CA],'Suivi étroit'!$A$113,SMA_Suivi_étroit[Période financière],'Suivi étroit'!$A121),"")</f>
        <v/>
      </c>
      <c r="F121" s="111" t="str">
        <f>IF($A121&lt;=Paramètre!$B$2,SUMIFS(SMA_Suivi_étroit[Nb distinct usagers / SCA],SMA_Suivi_étroit[Source.Name],'Suivi étroit'!E$10,SMA_Suivi_étroit[CA/Sous-CA],'Suivi étroit'!$A$113,SMA_Suivi_étroit[Période financière],'Suivi étroit'!$A121),"")</f>
        <v/>
      </c>
      <c r="G121" s="111" t="str">
        <f>IF($A121&lt;=Paramètre!$B$2,SUMIFS(SMA_Suivi_étroit[Nb usagers],SMA_Suivi_étroit[Source.Name],'Suivi étroit'!G$10,SMA_Suivi_étroit[CA/Sous-CA],'Suivi étroit'!$A$113,SMA_Suivi_étroit[Période financière],'Suivi étroit'!$A121),"")</f>
        <v/>
      </c>
      <c r="H121" s="111" t="str">
        <f>IF($A121&lt;=Paramètre!$B$2,SUMIFS(SMA_Suivi_étroit[Nb distinct usagers / SCA],SMA_Suivi_étroit[Source.Name],'Suivi étroit'!G$10,SMA_Suivi_étroit[CA/Sous-CA],'Suivi étroit'!$A$113,SMA_Suivi_étroit[Période financière],'Suivi étroit'!$A121),"")</f>
        <v/>
      </c>
      <c r="I121" s="111" t="str">
        <f>IF($A121&lt;=Paramètre!$B$2,SUMIFS(SMA_Suivi_étroit[Nb usagers],SMA_Suivi_étroit[Source.Name],'Suivi étroit'!I$10,SMA_Suivi_étroit[CA/Sous-CA],'Suivi étroit'!$A$113,SMA_Suivi_étroit[Période financière],'Suivi étroit'!$A121),"")</f>
        <v/>
      </c>
      <c r="J121" s="111" t="str">
        <f>IF($A121&lt;=Paramètre!$B$2,SUMIFS(SMA_Suivi_étroit[Nb distinct usagers / SCA],SMA_Suivi_étroit[Source.Name],'Suivi étroit'!I$10,SMA_Suivi_étroit[CA/Sous-CA],'Suivi étroit'!$A$113,SMA_Suivi_étroit[Période financière],'Suivi étroit'!$A121),"")</f>
        <v/>
      </c>
      <c r="K121" s="111" t="str">
        <f>IF($A121&lt;=Paramètre!$B$2,SUMIFS(SMA_Suivi_étroit[Nb usagers],SMA_Suivi_étroit[Source.Name],'Suivi étroit'!K$10,SMA_Suivi_étroit[CA/Sous-CA],'Suivi étroit'!$A$113,SMA_Suivi_étroit[Période financière],'Suivi étroit'!$A121),"")</f>
        <v/>
      </c>
      <c r="L121" s="111" t="str">
        <f>IF($A121&lt;=Paramètre!$B$2,SUMIFS(SMA_Suivi_étroit[Nb distinct usagers / SCA],SMA_Suivi_étroit[Source.Name],'Suivi étroit'!K$10,SMA_Suivi_étroit[CA/Sous-CA],'Suivi étroit'!$A$113,SMA_Suivi_étroit[Période financière],'Suivi étroit'!$A121),"")</f>
        <v/>
      </c>
      <c r="M121" s="111" t="str">
        <f>IF($A121&lt;=Paramètre!$B$2,SUMIFS(SMA_Suivi_étroit[Nb usagers],SMA_Suivi_étroit[Source.Name],'Suivi étroit'!M$10,SMA_Suivi_étroit[CA/Sous-CA],'Suivi étroit'!$A$113,SMA_Suivi_étroit[Période financière],'Suivi étroit'!$A121),"")</f>
        <v/>
      </c>
      <c r="N121" s="111" t="str">
        <f>IF($A121&lt;=Paramètre!$B$2,SUMIFS(SMA_Suivi_étroit[Nb distinct usagers / SCA],SMA_Suivi_étroit[Source.Name],'Suivi étroit'!M$10,SMA_Suivi_étroit[CA/Sous-CA],'Suivi étroit'!$A$113,SMA_Suivi_étroit[Période financière],'Suivi étroit'!$A121),"")</f>
        <v/>
      </c>
      <c r="O121" s="111" t="str">
        <f>IF($A121&lt;=Paramètre!$B$2,SUMIFS(SMA_Suivi_étroit[Nb usagers],SMA_Suivi_étroit[Source.Name],'Suivi étroit'!O$10,SMA_Suivi_étroit[CA/Sous-CA],'Suivi étroit'!$A$113,SMA_Suivi_étroit[Période financière],'Suivi étroit'!$A121),"")</f>
        <v/>
      </c>
      <c r="P121" s="111" t="str">
        <f>IF($A121&lt;=Paramètre!$B$2,SUMIFS(SMA_Suivi_étroit[Nb distinct usagers / SCA],SMA_Suivi_étroit[Source.Name],'Suivi étroit'!O$10,SMA_Suivi_étroit[CA/Sous-CA],'Suivi étroit'!$A$113,SMA_Suivi_étroit[Période financière],'Suivi étroit'!$A121),"")</f>
        <v/>
      </c>
      <c r="Q121" s="112" t="str">
        <f>IF($A121&lt;=Paramètre!$B$2,SUM(C121,E121,G121,I121,K121,M121,O121),"")</f>
        <v/>
      </c>
      <c r="R121" s="113" t="str">
        <f>IF($A121&lt;=Paramètre!$B$2,SUM(D121,F121,H121,J121,L121,N121,P121),"")</f>
        <v/>
      </c>
    </row>
    <row r="122" spans="1:18" x14ac:dyDescent="0.25">
      <c r="A122">
        <v>8</v>
      </c>
      <c r="B122" s="110" t="s">
        <v>161</v>
      </c>
      <c r="C122" s="111" t="str">
        <f>IF($A122&lt;=Paramètre!$B$2,SUMIFS(SMA_Suivi_étroit[Nb usagers],SMA_Suivi_étroit[Source.Name],'Suivi étroit'!C$10,SMA_Suivi_étroit[CA/Sous-CA],'Suivi étroit'!$A$113,SMA_Suivi_étroit[Période financière],'Suivi étroit'!$A122),"")</f>
        <v/>
      </c>
      <c r="D122" s="111" t="str">
        <f>IF($A122&lt;=Paramètre!$B$2,SUMIFS(SMA_Suivi_étroit[Nb distinct usagers / SCA],SMA_Suivi_étroit[Source.Name],'Suivi étroit'!C$10,SMA_Suivi_étroit[CA/Sous-CA],'Suivi étroit'!$A$113,SMA_Suivi_étroit[Période financière],'Suivi étroit'!$A122),"")</f>
        <v/>
      </c>
      <c r="E122" s="111" t="str">
        <f>IF($A122&lt;=Paramètre!$B$2,SUMIFS(SMA_Suivi_étroit[Nb usagers],SMA_Suivi_étroit[Source.Name],'Suivi étroit'!E$10,SMA_Suivi_étroit[CA/Sous-CA],'Suivi étroit'!$A$113,SMA_Suivi_étroit[Période financière],'Suivi étroit'!$A122),"")</f>
        <v/>
      </c>
      <c r="F122" s="111" t="str">
        <f>IF($A122&lt;=Paramètre!$B$2,SUMIFS(SMA_Suivi_étroit[Nb distinct usagers / SCA],SMA_Suivi_étroit[Source.Name],'Suivi étroit'!E$10,SMA_Suivi_étroit[CA/Sous-CA],'Suivi étroit'!$A$113,SMA_Suivi_étroit[Période financière],'Suivi étroit'!$A122),"")</f>
        <v/>
      </c>
      <c r="G122" s="111" t="str">
        <f>IF($A122&lt;=Paramètre!$B$2,SUMIFS(SMA_Suivi_étroit[Nb usagers],SMA_Suivi_étroit[Source.Name],'Suivi étroit'!G$10,SMA_Suivi_étroit[CA/Sous-CA],'Suivi étroit'!$A$113,SMA_Suivi_étroit[Période financière],'Suivi étroit'!$A122),"")</f>
        <v/>
      </c>
      <c r="H122" s="111" t="str">
        <f>IF($A122&lt;=Paramètre!$B$2,SUMIFS(SMA_Suivi_étroit[Nb distinct usagers / SCA],SMA_Suivi_étroit[Source.Name],'Suivi étroit'!G$10,SMA_Suivi_étroit[CA/Sous-CA],'Suivi étroit'!$A$113,SMA_Suivi_étroit[Période financière],'Suivi étroit'!$A122),"")</f>
        <v/>
      </c>
      <c r="I122" s="111" t="str">
        <f>IF($A122&lt;=Paramètre!$B$2,SUMIFS(SMA_Suivi_étroit[Nb usagers],SMA_Suivi_étroit[Source.Name],'Suivi étroit'!I$10,SMA_Suivi_étroit[CA/Sous-CA],'Suivi étroit'!$A$113,SMA_Suivi_étroit[Période financière],'Suivi étroit'!$A122),"")</f>
        <v/>
      </c>
      <c r="J122" s="111" t="str">
        <f>IF($A122&lt;=Paramètre!$B$2,SUMIFS(SMA_Suivi_étroit[Nb distinct usagers / SCA],SMA_Suivi_étroit[Source.Name],'Suivi étroit'!I$10,SMA_Suivi_étroit[CA/Sous-CA],'Suivi étroit'!$A$113,SMA_Suivi_étroit[Période financière],'Suivi étroit'!$A122),"")</f>
        <v/>
      </c>
      <c r="K122" s="111" t="str">
        <f>IF($A122&lt;=Paramètre!$B$2,SUMIFS(SMA_Suivi_étroit[Nb usagers],SMA_Suivi_étroit[Source.Name],'Suivi étroit'!K$10,SMA_Suivi_étroit[CA/Sous-CA],'Suivi étroit'!$A$113,SMA_Suivi_étroit[Période financière],'Suivi étroit'!$A122),"")</f>
        <v/>
      </c>
      <c r="L122" s="111" t="str">
        <f>IF($A122&lt;=Paramètre!$B$2,SUMIFS(SMA_Suivi_étroit[Nb distinct usagers / SCA],SMA_Suivi_étroit[Source.Name],'Suivi étroit'!K$10,SMA_Suivi_étroit[CA/Sous-CA],'Suivi étroit'!$A$113,SMA_Suivi_étroit[Période financière],'Suivi étroit'!$A122),"")</f>
        <v/>
      </c>
      <c r="M122" s="111" t="str">
        <f>IF($A122&lt;=Paramètre!$B$2,SUMIFS(SMA_Suivi_étroit[Nb usagers],SMA_Suivi_étroit[Source.Name],'Suivi étroit'!M$10,SMA_Suivi_étroit[CA/Sous-CA],'Suivi étroit'!$A$113,SMA_Suivi_étroit[Période financière],'Suivi étroit'!$A122),"")</f>
        <v/>
      </c>
      <c r="N122" s="111" t="str">
        <f>IF($A122&lt;=Paramètre!$B$2,SUMIFS(SMA_Suivi_étroit[Nb distinct usagers / SCA],SMA_Suivi_étroit[Source.Name],'Suivi étroit'!M$10,SMA_Suivi_étroit[CA/Sous-CA],'Suivi étroit'!$A$113,SMA_Suivi_étroit[Période financière],'Suivi étroit'!$A122),"")</f>
        <v/>
      </c>
      <c r="O122" s="111" t="str">
        <f>IF($A122&lt;=Paramètre!$B$2,SUMIFS(SMA_Suivi_étroit[Nb usagers],SMA_Suivi_étroit[Source.Name],'Suivi étroit'!O$10,SMA_Suivi_étroit[CA/Sous-CA],'Suivi étroit'!$A$113,SMA_Suivi_étroit[Période financière],'Suivi étroit'!$A122),"")</f>
        <v/>
      </c>
      <c r="P122" s="111" t="str">
        <f>IF($A122&lt;=Paramètre!$B$2,SUMIFS(SMA_Suivi_étroit[Nb distinct usagers / SCA],SMA_Suivi_étroit[Source.Name],'Suivi étroit'!O$10,SMA_Suivi_étroit[CA/Sous-CA],'Suivi étroit'!$A$113,SMA_Suivi_étroit[Période financière],'Suivi étroit'!$A122),"")</f>
        <v/>
      </c>
      <c r="Q122" s="112" t="str">
        <f>IF($A122&lt;=Paramètre!$B$2,SUM(C122,E122,G122,I122,K122,M122,O122),"")</f>
        <v/>
      </c>
      <c r="R122" s="113" t="str">
        <f>IF($A122&lt;=Paramètre!$B$2,SUM(D122,F122,H122,J122,L122,N122,P122),"")</f>
        <v/>
      </c>
    </row>
    <row r="123" spans="1:18" x14ac:dyDescent="0.25">
      <c r="A123">
        <v>9</v>
      </c>
      <c r="B123" s="110" t="s">
        <v>162</v>
      </c>
      <c r="C123" s="111" t="str">
        <f>IF($A123&lt;=Paramètre!$B$2,SUMIFS(SMA_Suivi_étroit[Nb usagers],SMA_Suivi_étroit[Source.Name],'Suivi étroit'!C$10,SMA_Suivi_étroit[CA/Sous-CA],'Suivi étroit'!$A$113,SMA_Suivi_étroit[Période financière],'Suivi étroit'!$A123),"")</f>
        <v/>
      </c>
      <c r="D123" s="111" t="str">
        <f>IF($A123&lt;=Paramètre!$B$2,SUMIFS(SMA_Suivi_étroit[Nb distinct usagers / SCA],SMA_Suivi_étroit[Source.Name],'Suivi étroit'!C$10,SMA_Suivi_étroit[CA/Sous-CA],'Suivi étroit'!$A$113,SMA_Suivi_étroit[Période financière],'Suivi étroit'!$A123),"")</f>
        <v/>
      </c>
      <c r="E123" s="111" t="str">
        <f>IF($A123&lt;=Paramètre!$B$2,SUMIFS(SMA_Suivi_étroit[Nb usagers],SMA_Suivi_étroit[Source.Name],'Suivi étroit'!E$10,SMA_Suivi_étroit[CA/Sous-CA],'Suivi étroit'!$A$113,SMA_Suivi_étroit[Période financière],'Suivi étroit'!$A123),"")</f>
        <v/>
      </c>
      <c r="F123" s="111" t="str">
        <f>IF($A123&lt;=Paramètre!$B$2,SUMIFS(SMA_Suivi_étroit[Nb distinct usagers / SCA],SMA_Suivi_étroit[Source.Name],'Suivi étroit'!E$10,SMA_Suivi_étroit[CA/Sous-CA],'Suivi étroit'!$A$113,SMA_Suivi_étroit[Période financière],'Suivi étroit'!$A123),"")</f>
        <v/>
      </c>
      <c r="G123" s="111" t="str">
        <f>IF($A123&lt;=Paramètre!$B$2,SUMIFS(SMA_Suivi_étroit[Nb usagers],SMA_Suivi_étroit[Source.Name],'Suivi étroit'!G$10,SMA_Suivi_étroit[CA/Sous-CA],'Suivi étroit'!$A$113,SMA_Suivi_étroit[Période financière],'Suivi étroit'!$A123),"")</f>
        <v/>
      </c>
      <c r="H123" s="111" t="str">
        <f>IF($A123&lt;=Paramètre!$B$2,SUMIFS(SMA_Suivi_étroit[Nb distinct usagers / SCA],SMA_Suivi_étroit[Source.Name],'Suivi étroit'!G$10,SMA_Suivi_étroit[CA/Sous-CA],'Suivi étroit'!$A$113,SMA_Suivi_étroit[Période financière],'Suivi étroit'!$A123),"")</f>
        <v/>
      </c>
      <c r="I123" s="111" t="str">
        <f>IF($A123&lt;=Paramètre!$B$2,SUMIFS(SMA_Suivi_étroit[Nb usagers],SMA_Suivi_étroit[Source.Name],'Suivi étroit'!I$10,SMA_Suivi_étroit[CA/Sous-CA],'Suivi étroit'!$A$113,SMA_Suivi_étroit[Période financière],'Suivi étroit'!$A123),"")</f>
        <v/>
      </c>
      <c r="J123" s="111" t="str">
        <f>IF($A123&lt;=Paramètre!$B$2,SUMIFS(SMA_Suivi_étroit[Nb distinct usagers / SCA],SMA_Suivi_étroit[Source.Name],'Suivi étroit'!I$10,SMA_Suivi_étroit[CA/Sous-CA],'Suivi étroit'!$A$113,SMA_Suivi_étroit[Période financière],'Suivi étroit'!$A123),"")</f>
        <v/>
      </c>
      <c r="K123" s="111" t="str">
        <f>IF($A123&lt;=Paramètre!$B$2,SUMIFS(SMA_Suivi_étroit[Nb usagers],SMA_Suivi_étroit[Source.Name],'Suivi étroit'!K$10,SMA_Suivi_étroit[CA/Sous-CA],'Suivi étroit'!$A$113,SMA_Suivi_étroit[Période financière],'Suivi étroit'!$A123),"")</f>
        <v/>
      </c>
      <c r="L123" s="111" t="str">
        <f>IF($A123&lt;=Paramètre!$B$2,SUMIFS(SMA_Suivi_étroit[Nb distinct usagers / SCA],SMA_Suivi_étroit[Source.Name],'Suivi étroit'!K$10,SMA_Suivi_étroit[CA/Sous-CA],'Suivi étroit'!$A$113,SMA_Suivi_étroit[Période financière],'Suivi étroit'!$A123),"")</f>
        <v/>
      </c>
      <c r="M123" s="111" t="str">
        <f>IF($A123&lt;=Paramètre!$B$2,SUMIFS(SMA_Suivi_étroit[Nb usagers],SMA_Suivi_étroit[Source.Name],'Suivi étroit'!M$10,SMA_Suivi_étroit[CA/Sous-CA],'Suivi étroit'!$A$113,SMA_Suivi_étroit[Période financière],'Suivi étroit'!$A123),"")</f>
        <v/>
      </c>
      <c r="N123" s="111" t="str">
        <f>IF($A123&lt;=Paramètre!$B$2,SUMIFS(SMA_Suivi_étroit[Nb distinct usagers / SCA],SMA_Suivi_étroit[Source.Name],'Suivi étroit'!M$10,SMA_Suivi_étroit[CA/Sous-CA],'Suivi étroit'!$A$113,SMA_Suivi_étroit[Période financière],'Suivi étroit'!$A123),"")</f>
        <v/>
      </c>
      <c r="O123" s="111" t="str">
        <f>IF($A123&lt;=Paramètre!$B$2,SUMIFS(SMA_Suivi_étroit[Nb usagers],SMA_Suivi_étroit[Source.Name],'Suivi étroit'!O$10,SMA_Suivi_étroit[CA/Sous-CA],'Suivi étroit'!$A$113,SMA_Suivi_étroit[Période financière],'Suivi étroit'!$A123),"")</f>
        <v/>
      </c>
      <c r="P123" s="111" t="str">
        <f>IF($A123&lt;=Paramètre!$B$2,SUMIFS(SMA_Suivi_étroit[Nb distinct usagers / SCA],SMA_Suivi_étroit[Source.Name],'Suivi étroit'!O$10,SMA_Suivi_étroit[CA/Sous-CA],'Suivi étroit'!$A$113,SMA_Suivi_étroit[Période financière],'Suivi étroit'!$A123),"")</f>
        <v/>
      </c>
      <c r="Q123" s="112" t="str">
        <f>IF($A123&lt;=Paramètre!$B$2,SUM(C123,E123,G123,I123,K123,M123,O123),"")</f>
        <v/>
      </c>
      <c r="R123" s="113" t="str">
        <f>IF($A123&lt;=Paramètre!$B$2,SUM(D123,F123,H123,J123,L123,N123,P123),"")</f>
        <v/>
      </c>
    </row>
    <row r="124" spans="1:18" x14ac:dyDescent="0.25">
      <c r="A124">
        <v>10</v>
      </c>
      <c r="B124" s="110" t="s">
        <v>163</v>
      </c>
      <c r="C124" s="111" t="str">
        <f>IF($A124&lt;=Paramètre!$B$2,SUMIFS(SMA_Suivi_étroit[Nb usagers],SMA_Suivi_étroit[Source.Name],'Suivi étroit'!C$10,SMA_Suivi_étroit[CA/Sous-CA],'Suivi étroit'!$A$113,SMA_Suivi_étroit[Période financière],'Suivi étroit'!$A124),"")</f>
        <v/>
      </c>
      <c r="D124" s="111" t="str">
        <f>IF($A124&lt;=Paramètre!$B$2,SUMIFS(SMA_Suivi_étroit[Nb distinct usagers / SCA],SMA_Suivi_étroit[Source.Name],'Suivi étroit'!C$10,SMA_Suivi_étroit[CA/Sous-CA],'Suivi étroit'!$A$113,SMA_Suivi_étroit[Période financière],'Suivi étroit'!$A124),"")</f>
        <v/>
      </c>
      <c r="E124" s="111" t="str">
        <f>IF($A124&lt;=Paramètre!$B$2,SUMIFS(SMA_Suivi_étroit[Nb usagers],SMA_Suivi_étroit[Source.Name],'Suivi étroit'!E$10,SMA_Suivi_étroit[CA/Sous-CA],'Suivi étroit'!$A$113,SMA_Suivi_étroit[Période financière],'Suivi étroit'!$A124),"")</f>
        <v/>
      </c>
      <c r="F124" s="111" t="str">
        <f>IF($A124&lt;=Paramètre!$B$2,SUMIFS(SMA_Suivi_étroit[Nb distinct usagers / SCA],SMA_Suivi_étroit[Source.Name],'Suivi étroit'!E$10,SMA_Suivi_étroit[CA/Sous-CA],'Suivi étroit'!$A$113,SMA_Suivi_étroit[Période financière],'Suivi étroit'!$A124),"")</f>
        <v/>
      </c>
      <c r="G124" s="111" t="str">
        <f>IF($A124&lt;=Paramètre!$B$2,SUMIFS(SMA_Suivi_étroit[Nb usagers],SMA_Suivi_étroit[Source.Name],'Suivi étroit'!G$10,SMA_Suivi_étroit[CA/Sous-CA],'Suivi étroit'!$A$113,SMA_Suivi_étroit[Période financière],'Suivi étroit'!$A124),"")</f>
        <v/>
      </c>
      <c r="H124" s="111" t="str">
        <f>IF($A124&lt;=Paramètre!$B$2,SUMIFS(SMA_Suivi_étroit[Nb distinct usagers / SCA],SMA_Suivi_étroit[Source.Name],'Suivi étroit'!G$10,SMA_Suivi_étroit[CA/Sous-CA],'Suivi étroit'!$A$113,SMA_Suivi_étroit[Période financière],'Suivi étroit'!$A124),"")</f>
        <v/>
      </c>
      <c r="I124" s="111" t="str">
        <f>IF($A124&lt;=Paramètre!$B$2,SUMIFS(SMA_Suivi_étroit[Nb usagers],SMA_Suivi_étroit[Source.Name],'Suivi étroit'!I$10,SMA_Suivi_étroit[CA/Sous-CA],'Suivi étroit'!$A$113,SMA_Suivi_étroit[Période financière],'Suivi étroit'!$A124),"")</f>
        <v/>
      </c>
      <c r="J124" s="111" t="str">
        <f>IF($A124&lt;=Paramètre!$B$2,SUMIFS(SMA_Suivi_étroit[Nb distinct usagers / SCA],SMA_Suivi_étroit[Source.Name],'Suivi étroit'!I$10,SMA_Suivi_étroit[CA/Sous-CA],'Suivi étroit'!$A$113,SMA_Suivi_étroit[Période financière],'Suivi étroit'!$A124),"")</f>
        <v/>
      </c>
      <c r="K124" s="111" t="str">
        <f>IF($A124&lt;=Paramètre!$B$2,SUMIFS(SMA_Suivi_étroit[Nb usagers],SMA_Suivi_étroit[Source.Name],'Suivi étroit'!K$10,SMA_Suivi_étroit[CA/Sous-CA],'Suivi étroit'!$A$113,SMA_Suivi_étroit[Période financière],'Suivi étroit'!$A124),"")</f>
        <v/>
      </c>
      <c r="L124" s="111" t="str">
        <f>IF($A124&lt;=Paramètre!$B$2,SUMIFS(SMA_Suivi_étroit[Nb distinct usagers / SCA],SMA_Suivi_étroit[Source.Name],'Suivi étroit'!K$10,SMA_Suivi_étroit[CA/Sous-CA],'Suivi étroit'!$A$113,SMA_Suivi_étroit[Période financière],'Suivi étroit'!$A124),"")</f>
        <v/>
      </c>
      <c r="M124" s="111" t="str">
        <f>IF($A124&lt;=Paramètre!$B$2,SUMIFS(SMA_Suivi_étroit[Nb usagers],SMA_Suivi_étroit[Source.Name],'Suivi étroit'!M$10,SMA_Suivi_étroit[CA/Sous-CA],'Suivi étroit'!$A$113,SMA_Suivi_étroit[Période financière],'Suivi étroit'!$A124),"")</f>
        <v/>
      </c>
      <c r="N124" s="111" t="str">
        <f>IF($A124&lt;=Paramètre!$B$2,SUMIFS(SMA_Suivi_étroit[Nb distinct usagers / SCA],SMA_Suivi_étroit[Source.Name],'Suivi étroit'!M$10,SMA_Suivi_étroit[CA/Sous-CA],'Suivi étroit'!$A$113,SMA_Suivi_étroit[Période financière],'Suivi étroit'!$A124),"")</f>
        <v/>
      </c>
      <c r="O124" s="111" t="str">
        <f>IF($A124&lt;=Paramètre!$B$2,SUMIFS(SMA_Suivi_étroit[Nb usagers],SMA_Suivi_étroit[Source.Name],'Suivi étroit'!O$10,SMA_Suivi_étroit[CA/Sous-CA],'Suivi étroit'!$A$113,SMA_Suivi_étroit[Période financière],'Suivi étroit'!$A124),"")</f>
        <v/>
      </c>
      <c r="P124" s="111" t="str">
        <f>IF($A124&lt;=Paramètre!$B$2,SUMIFS(SMA_Suivi_étroit[Nb distinct usagers / SCA],SMA_Suivi_étroit[Source.Name],'Suivi étroit'!O$10,SMA_Suivi_étroit[CA/Sous-CA],'Suivi étroit'!$A$113,SMA_Suivi_étroit[Période financière],'Suivi étroit'!$A124),"")</f>
        <v/>
      </c>
      <c r="Q124" s="112" t="str">
        <f>IF($A124&lt;=Paramètre!$B$2,SUM(C124,E124,G124,I124,K124,M124,O124),"")</f>
        <v/>
      </c>
      <c r="R124" s="113" t="str">
        <f>IF($A124&lt;=Paramètre!$B$2,SUM(D124,F124,H124,J124,L124,N124,P124),"")</f>
        <v/>
      </c>
    </row>
    <row r="125" spans="1:18" x14ac:dyDescent="0.25">
      <c r="A125">
        <v>11</v>
      </c>
      <c r="B125" s="110" t="s">
        <v>164</v>
      </c>
      <c r="C125" s="111" t="str">
        <f>IF($A125&lt;=Paramètre!$B$2,SUMIFS(SMA_Suivi_étroit[Nb usagers],SMA_Suivi_étroit[Source.Name],'Suivi étroit'!C$10,SMA_Suivi_étroit[CA/Sous-CA],'Suivi étroit'!$A$113,SMA_Suivi_étroit[Période financière],'Suivi étroit'!$A125),"")</f>
        <v/>
      </c>
      <c r="D125" s="111" t="str">
        <f>IF($A125&lt;=Paramètre!$B$2,SUMIFS(SMA_Suivi_étroit[Nb distinct usagers / SCA],SMA_Suivi_étroit[Source.Name],'Suivi étroit'!C$10,SMA_Suivi_étroit[CA/Sous-CA],'Suivi étroit'!$A$113,SMA_Suivi_étroit[Période financière],'Suivi étroit'!$A125),"")</f>
        <v/>
      </c>
      <c r="E125" s="111" t="str">
        <f>IF($A125&lt;=Paramètre!$B$2,SUMIFS(SMA_Suivi_étroit[Nb usagers],SMA_Suivi_étroit[Source.Name],'Suivi étroit'!E$10,SMA_Suivi_étroit[CA/Sous-CA],'Suivi étroit'!$A$113,SMA_Suivi_étroit[Période financière],'Suivi étroit'!$A125),"")</f>
        <v/>
      </c>
      <c r="F125" s="111" t="str">
        <f>IF($A125&lt;=Paramètre!$B$2,SUMIFS(SMA_Suivi_étroit[Nb distinct usagers / SCA],SMA_Suivi_étroit[Source.Name],'Suivi étroit'!E$10,SMA_Suivi_étroit[CA/Sous-CA],'Suivi étroit'!$A$113,SMA_Suivi_étroit[Période financière],'Suivi étroit'!$A125),"")</f>
        <v/>
      </c>
      <c r="G125" s="111" t="str">
        <f>IF($A125&lt;=Paramètre!$B$2,SUMIFS(SMA_Suivi_étroit[Nb usagers],SMA_Suivi_étroit[Source.Name],'Suivi étroit'!G$10,SMA_Suivi_étroit[CA/Sous-CA],'Suivi étroit'!$A$113,SMA_Suivi_étroit[Période financière],'Suivi étroit'!$A125),"")</f>
        <v/>
      </c>
      <c r="H125" s="111" t="str">
        <f>IF($A125&lt;=Paramètre!$B$2,SUMIFS(SMA_Suivi_étroit[Nb distinct usagers / SCA],SMA_Suivi_étroit[Source.Name],'Suivi étroit'!G$10,SMA_Suivi_étroit[CA/Sous-CA],'Suivi étroit'!$A$113,SMA_Suivi_étroit[Période financière],'Suivi étroit'!$A125),"")</f>
        <v/>
      </c>
      <c r="I125" s="111" t="str">
        <f>IF($A125&lt;=Paramètre!$B$2,SUMIFS(SMA_Suivi_étroit[Nb usagers],SMA_Suivi_étroit[Source.Name],'Suivi étroit'!I$10,SMA_Suivi_étroit[CA/Sous-CA],'Suivi étroit'!$A$113,SMA_Suivi_étroit[Période financière],'Suivi étroit'!$A125),"")</f>
        <v/>
      </c>
      <c r="J125" s="111" t="str">
        <f>IF($A125&lt;=Paramètre!$B$2,SUMIFS(SMA_Suivi_étroit[Nb distinct usagers / SCA],SMA_Suivi_étroit[Source.Name],'Suivi étroit'!I$10,SMA_Suivi_étroit[CA/Sous-CA],'Suivi étroit'!$A$113,SMA_Suivi_étroit[Période financière],'Suivi étroit'!$A125),"")</f>
        <v/>
      </c>
      <c r="K125" s="111" t="str">
        <f>IF($A125&lt;=Paramètre!$B$2,SUMIFS(SMA_Suivi_étroit[Nb usagers],SMA_Suivi_étroit[Source.Name],'Suivi étroit'!K$10,SMA_Suivi_étroit[CA/Sous-CA],'Suivi étroit'!$A$113,SMA_Suivi_étroit[Période financière],'Suivi étroit'!$A125),"")</f>
        <v/>
      </c>
      <c r="L125" s="111" t="str">
        <f>IF($A125&lt;=Paramètre!$B$2,SUMIFS(SMA_Suivi_étroit[Nb distinct usagers / SCA],SMA_Suivi_étroit[Source.Name],'Suivi étroit'!K$10,SMA_Suivi_étroit[CA/Sous-CA],'Suivi étroit'!$A$113,SMA_Suivi_étroit[Période financière],'Suivi étroit'!$A125),"")</f>
        <v/>
      </c>
      <c r="M125" s="111" t="str">
        <f>IF($A125&lt;=Paramètre!$B$2,SUMIFS(SMA_Suivi_étroit[Nb usagers],SMA_Suivi_étroit[Source.Name],'Suivi étroit'!M$10,SMA_Suivi_étroit[CA/Sous-CA],'Suivi étroit'!$A$113,SMA_Suivi_étroit[Période financière],'Suivi étroit'!$A125),"")</f>
        <v/>
      </c>
      <c r="N125" s="111" t="str">
        <f>IF($A125&lt;=Paramètre!$B$2,SUMIFS(SMA_Suivi_étroit[Nb distinct usagers / SCA],SMA_Suivi_étroit[Source.Name],'Suivi étroit'!M$10,SMA_Suivi_étroit[CA/Sous-CA],'Suivi étroit'!$A$113,SMA_Suivi_étroit[Période financière],'Suivi étroit'!$A125),"")</f>
        <v/>
      </c>
      <c r="O125" s="111" t="str">
        <f>IF($A125&lt;=Paramètre!$B$2,SUMIFS(SMA_Suivi_étroit[Nb usagers],SMA_Suivi_étroit[Source.Name],'Suivi étroit'!O$10,SMA_Suivi_étroit[CA/Sous-CA],'Suivi étroit'!$A$113,SMA_Suivi_étroit[Période financière],'Suivi étroit'!$A125),"")</f>
        <v/>
      </c>
      <c r="P125" s="111" t="str">
        <f>IF($A125&lt;=Paramètre!$B$2,SUMIFS(SMA_Suivi_étroit[Nb distinct usagers / SCA],SMA_Suivi_étroit[Source.Name],'Suivi étroit'!O$10,SMA_Suivi_étroit[CA/Sous-CA],'Suivi étroit'!$A$113,SMA_Suivi_étroit[Période financière],'Suivi étroit'!$A125),"")</f>
        <v/>
      </c>
      <c r="Q125" s="112" t="str">
        <f>IF($A125&lt;=Paramètre!$B$2,SUM(C125,E125,G125,I125,K125,M125,O125),"")</f>
        <v/>
      </c>
      <c r="R125" s="113" t="str">
        <f>IF($A125&lt;=Paramètre!$B$2,SUM(D125,F125,H125,J125,L125,N125,P125),"")</f>
        <v/>
      </c>
    </row>
    <row r="126" spans="1:18" x14ac:dyDescent="0.25">
      <c r="A126">
        <v>12</v>
      </c>
      <c r="B126" s="110" t="s">
        <v>165</v>
      </c>
      <c r="C126" s="111" t="str">
        <f>IF($A126&lt;=Paramètre!$B$2,SUMIFS(SMA_Suivi_étroit[Nb usagers],SMA_Suivi_étroit[Source.Name],'Suivi étroit'!C$10,SMA_Suivi_étroit[CA/Sous-CA],'Suivi étroit'!$A$113,SMA_Suivi_étroit[Période financière],'Suivi étroit'!$A126),"")</f>
        <v/>
      </c>
      <c r="D126" s="111" t="str">
        <f>IF($A126&lt;=Paramètre!$B$2,SUMIFS(SMA_Suivi_étroit[Nb distinct usagers / SCA],SMA_Suivi_étroit[Source.Name],'Suivi étroit'!C$10,SMA_Suivi_étroit[CA/Sous-CA],'Suivi étroit'!$A$113,SMA_Suivi_étroit[Période financière],'Suivi étroit'!$A126),"")</f>
        <v/>
      </c>
      <c r="E126" s="111" t="str">
        <f>IF($A126&lt;=Paramètre!$B$2,SUMIFS(SMA_Suivi_étroit[Nb usagers],SMA_Suivi_étroit[Source.Name],'Suivi étroit'!E$10,SMA_Suivi_étroit[CA/Sous-CA],'Suivi étroit'!$A$113,SMA_Suivi_étroit[Période financière],'Suivi étroit'!$A126),"")</f>
        <v/>
      </c>
      <c r="F126" s="111" t="str">
        <f>IF($A126&lt;=Paramètre!$B$2,SUMIFS(SMA_Suivi_étroit[Nb distinct usagers / SCA],SMA_Suivi_étroit[Source.Name],'Suivi étroit'!E$10,SMA_Suivi_étroit[CA/Sous-CA],'Suivi étroit'!$A$113,SMA_Suivi_étroit[Période financière],'Suivi étroit'!$A126),"")</f>
        <v/>
      </c>
      <c r="G126" s="111" t="str">
        <f>IF($A126&lt;=Paramètre!$B$2,SUMIFS(SMA_Suivi_étroit[Nb usagers],SMA_Suivi_étroit[Source.Name],'Suivi étroit'!G$10,SMA_Suivi_étroit[CA/Sous-CA],'Suivi étroit'!$A$113,SMA_Suivi_étroit[Période financière],'Suivi étroit'!$A126),"")</f>
        <v/>
      </c>
      <c r="H126" s="111" t="str">
        <f>IF($A126&lt;=Paramètre!$B$2,SUMIFS(SMA_Suivi_étroit[Nb distinct usagers / SCA],SMA_Suivi_étroit[Source.Name],'Suivi étroit'!G$10,SMA_Suivi_étroit[CA/Sous-CA],'Suivi étroit'!$A$113,SMA_Suivi_étroit[Période financière],'Suivi étroit'!$A126),"")</f>
        <v/>
      </c>
      <c r="I126" s="111" t="str">
        <f>IF($A126&lt;=Paramètre!$B$2,SUMIFS(SMA_Suivi_étroit[Nb usagers],SMA_Suivi_étroit[Source.Name],'Suivi étroit'!I$10,SMA_Suivi_étroit[CA/Sous-CA],'Suivi étroit'!$A$113,SMA_Suivi_étroit[Période financière],'Suivi étroit'!$A126),"")</f>
        <v/>
      </c>
      <c r="J126" s="111" t="str">
        <f>IF($A126&lt;=Paramètre!$B$2,SUMIFS(SMA_Suivi_étroit[Nb distinct usagers / SCA],SMA_Suivi_étroit[Source.Name],'Suivi étroit'!I$10,SMA_Suivi_étroit[CA/Sous-CA],'Suivi étroit'!$A$113,SMA_Suivi_étroit[Période financière],'Suivi étroit'!$A126),"")</f>
        <v/>
      </c>
      <c r="K126" s="111" t="str">
        <f>IF($A126&lt;=Paramètre!$B$2,SUMIFS(SMA_Suivi_étroit[Nb usagers],SMA_Suivi_étroit[Source.Name],'Suivi étroit'!K$10,SMA_Suivi_étroit[CA/Sous-CA],'Suivi étroit'!$A$113,SMA_Suivi_étroit[Période financière],'Suivi étroit'!$A126),"")</f>
        <v/>
      </c>
      <c r="L126" s="111" t="str">
        <f>IF($A126&lt;=Paramètre!$B$2,SUMIFS(SMA_Suivi_étroit[Nb distinct usagers / SCA],SMA_Suivi_étroit[Source.Name],'Suivi étroit'!K$10,SMA_Suivi_étroit[CA/Sous-CA],'Suivi étroit'!$A$113,SMA_Suivi_étroit[Période financière],'Suivi étroit'!$A126),"")</f>
        <v/>
      </c>
      <c r="M126" s="111" t="str">
        <f>IF($A126&lt;=Paramètre!$B$2,SUMIFS(SMA_Suivi_étroit[Nb usagers],SMA_Suivi_étroit[Source.Name],'Suivi étroit'!M$10,SMA_Suivi_étroit[CA/Sous-CA],'Suivi étroit'!$A$113,SMA_Suivi_étroit[Période financière],'Suivi étroit'!$A126),"")</f>
        <v/>
      </c>
      <c r="N126" s="111" t="str">
        <f>IF($A126&lt;=Paramètre!$B$2,SUMIFS(SMA_Suivi_étroit[Nb distinct usagers / SCA],SMA_Suivi_étroit[Source.Name],'Suivi étroit'!M$10,SMA_Suivi_étroit[CA/Sous-CA],'Suivi étroit'!$A$113,SMA_Suivi_étroit[Période financière],'Suivi étroit'!$A126),"")</f>
        <v/>
      </c>
      <c r="O126" s="111" t="str">
        <f>IF($A126&lt;=Paramètre!$B$2,SUMIFS(SMA_Suivi_étroit[Nb usagers],SMA_Suivi_étroit[Source.Name],'Suivi étroit'!O$10,SMA_Suivi_étroit[CA/Sous-CA],'Suivi étroit'!$A$113,SMA_Suivi_étroit[Période financière],'Suivi étroit'!$A126),"")</f>
        <v/>
      </c>
      <c r="P126" s="111" t="str">
        <f>IF($A126&lt;=Paramètre!$B$2,SUMIFS(SMA_Suivi_étroit[Nb distinct usagers / SCA],SMA_Suivi_étroit[Source.Name],'Suivi étroit'!O$10,SMA_Suivi_étroit[CA/Sous-CA],'Suivi étroit'!$A$113,SMA_Suivi_étroit[Période financière],'Suivi étroit'!$A126),"")</f>
        <v/>
      </c>
      <c r="Q126" s="112" t="str">
        <f>IF($A126&lt;=Paramètre!$B$2,SUM(C126,E126,G126,I126,K126,M126,O126),"")</f>
        <v/>
      </c>
      <c r="R126" s="113" t="str">
        <f>IF($A126&lt;=Paramètre!$B$2,SUM(D126,F126,H126,J126,L126,N126,P126),"")</f>
        <v/>
      </c>
    </row>
    <row r="127" spans="1:18" ht="15.75" thickBot="1" x14ac:dyDescent="0.3">
      <c r="A127">
        <v>13</v>
      </c>
      <c r="B127" s="118" t="s">
        <v>166</v>
      </c>
      <c r="C127" s="111" t="str">
        <f>IF($A127&lt;=Paramètre!$B$2,SUMIFS(SMA_Suivi_étroit[Nb usagers],SMA_Suivi_étroit[Source.Name],'Suivi étroit'!C$10,SMA_Suivi_étroit[CA/Sous-CA],'Suivi étroit'!$A$113,SMA_Suivi_étroit[Période financière],'Suivi étroit'!$A127),"")</f>
        <v/>
      </c>
      <c r="D127" s="111" t="str">
        <f>IF($A127&lt;=Paramètre!$B$2,SUMIFS(SMA_Suivi_étroit[Nb distinct usagers / SCA],SMA_Suivi_étroit[Source.Name],'Suivi étroit'!C$10,SMA_Suivi_étroit[CA/Sous-CA],'Suivi étroit'!$A$113,SMA_Suivi_étroit[Période financière],'Suivi étroit'!$A127),"")</f>
        <v/>
      </c>
      <c r="E127" s="111" t="str">
        <f>IF($A127&lt;=Paramètre!$B$2,SUMIFS(SMA_Suivi_étroit[Nb usagers],SMA_Suivi_étroit[Source.Name],'Suivi étroit'!E$10,SMA_Suivi_étroit[CA/Sous-CA],'Suivi étroit'!$A$113,SMA_Suivi_étroit[Période financière],'Suivi étroit'!$A127),"")</f>
        <v/>
      </c>
      <c r="F127" s="111" t="str">
        <f>IF($A127&lt;=Paramètre!$B$2,SUMIFS(SMA_Suivi_étroit[Nb distinct usagers / SCA],SMA_Suivi_étroit[Source.Name],'Suivi étroit'!E$10,SMA_Suivi_étroit[CA/Sous-CA],'Suivi étroit'!$A$113,SMA_Suivi_étroit[Période financière],'Suivi étroit'!$A127),"")</f>
        <v/>
      </c>
      <c r="G127" s="111" t="str">
        <f>IF($A127&lt;=Paramètre!$B$2,SUMIFS(SMA_Suivi_étroit[Nb usagers],SMA_Suivi_étroit[Source.Name],'Suivi étroit'!G$10,SMA_Suivi_étroit[CA/Sous-CA],'Suivi étroit'!$A$113,SMA_Suivi_étroit[Période financière],'Suivi étroit'!$A127),"")</f>
        <v/>
      </c>
      <c r="H127" s="111" t="str">
        <f>IF($A127&lt;=Paramètre!$B$2,SUMIFS(SMA_Suivi_étroit[Nb distinct usagers / SCA],SMA_Suivi_étroit[Source.Name],'Suivi étroit'!G$10,SMA_Suivi_étroit[CA/Sous-CA],'Suivi étroit'!$A$113,SMA_Suivi_étroit[Période financière],'Suivi étroit'!$A127),"")</f>
        <v/>
      </c>
      <c r="I127" s="111" t="str">
        <f>IF($A127&lt;=Paramètre!$B$2,SUMIFS(SMA_Suivi_étroit[Nb usagers],SMA_Suivi_étroit[Source.Name],'Suivi étroit'!I$10,SMA_Suivi_étroit[CA/Sous-CA],'Suivi étroit'!$A$113,SMA_Suivi_étroit[Période financière],'Suivi étroit'!$A127),"")</f>
        <v/>
      </c>
      <c r="J127" s="111" t="str">
        <f>IF($A127&lt;=Paramètre!$B$2,SUMIFS(SMA_Suivi_étroit[Nb distinct usagers / SCA],SMA_Suivi_étroit[Source.Name],'Suivi étroit'!I$10,SMA_Suivi_étroit[CA/Sous-CA],'Suivi étroit'!$A$113,SMA_Suivi_étroit[Période financière],'Suivi étroit'!$A127),"")</f>
        <v/>
      </c>
      <c r="K127" s="111" t="str">
        <f>IF($A127&lt;=Paramètre!$B$2,SUMIFS(SMA_Suivi_étroit[Nb usagers],SMA_Suivi_étroit[Source.Name],'Suivi étroit'!K$10,SMA_Suivi_étroit[CA/Sous-CA],'Suivi étroit'!$A$113,SMA_Suivi_étroit[Période financière],'Suivi étroit'!$A127),"")</f>
        <v/>
      </c>
      <c r="L127" s="111" t="str">
        <f>IF($A127&lt;=Paramètre!$B$2,SUMIFS(SMA_Suivi_étroit[Nb distinct usagers / SCA],SMA_Suivi_étroit[Source.Name],'Suivi étroit'!K$10,SMA_Suivi_étroit[CA/Sous-CA],'Suivi étroit'!$A$113,SMA_Suivi_étroit[Période financière],'Suivi étroit'!$A127),"")</f>
        <v/>
      </c>
      <c r="M127" s="111" t="str">
        <f>IF($A127&lt;=Paramètre!$B$2,SUMIFS(SMA_Suivi_étroit[Nb usagers],SMA_Suivi_étroit[Source.Name],'Suivi étroit'!M$10,SMA_Suivi_étroit[CA/Sous-CA],'Suivi étroit'!$A$113,SMA_Suivi_étroit[Période financière],'Suivi étroit'!$A127),"")</f>
        <v/>
      </c>
      <c r="N127" s="111" t="str">
        <f>IF($A127&lt;=Paramètre!$B$2,SUMIFS(SMA_Suivi_étroit[Nb distinct usagers / SCA],SMA_Suivi_étroit[Source.Name],'Suivi étroit'!M$10,SMA_Suivi_étroit[CA/Sous-CA],'Suivi étroit'!$A$113,SMA_Suivi_étroit[Période financière],'Suivi étroit'!$A127),"")</f>
        <v/>
      </c>
      <c r="O127" s="111" t="str">
        <f>IF($A127&lt;=Paramètre!$B$2,SUMIFS(SMA_Suivi_étroit[Nb usagers],SMA_Suivi_étroit[Source.Name],'Suivi étroit'!O$10,SMA_Suivi_étroit[CA/Sous-CA],'Suivi étroit'!$A$113,SMA_Suivi_étroit[Période financière],'Suivi étroit'!$A127),"")</f>
        <v/>
      </c>
      <c r="P127" s="111" t="str">
        <f>IF($A127&lt;=Paramètre!$B$2,SUMIFS(SMA_Suivi_étroit[Nb distinct usagers / SCA],SMA_Suivi_étroit[Source.Name],'Suivi étroit'!O$10,SMA_Suivi_étroit[CA/Sous-CA],'Suivi étroit'!$A$113,SMA_Suivi_étroit[Période financière],'Suivi étroit'!$A127),"")</f>
        <v/>
      </c>
      <c r="Q127" s="112" t="str">
        <f>IF($A127&lt;=Paramètre!$B$2,SUM(C127,E127,G127,I127,K127,M127,O127),"")</f>
        <v/>
      </c>
      <c r="R127" s="113" t="str">
        <f>IF($A127&lt;=Paramètre!$B$2,SUM(D127,F127,H127,J127,L127,N127,P127),"")</f>
        <v/>
      </c>
    </row>
    <row r="128" spans="1:18" ht="15.75" thickBot="1" x14ac:dyDescent="0.3">
      <c r="B128" s="115" t="s">
        <v>167</v>
      </c>
      <c r="C128" s="116">
        <f>SUM(C115:C127)</f>
        <v>0</v>
      </c>
      <c r="D128" s="117">
        <f>SUM(D115:D127)</f>
        <v>0</v>
      </c>
      <c r="E128" s="116">
        <f t="shared" ref="E128:P128" si="6">SUM(E115:E127)</f>
        <v>0</v>
      </c>
      <c r="F128" s="117">
        <f t="shared" si="6"/>
        <v>0</v>
      </c>
      <c r="G128" s="116">
        <f t="shared" si="6"/>
        <v>0</v>
      </c>
      <c r="H128" s="117">
        <f t="shared" si="6"/>
        <v>0</v>
      </c>
      <c r="I128" s="116">
        <f t="shared" si="6"/>
        <v>0</v>
      </c>
      <c r="J128" s="117">
        <f t="shared" si="6"/>
        <v>0</v>
      </c>
      <c r="K128" s="116">
        <f t="shared" si="6"/>
        <v>0</v>
      </c>
      <c r="L128" s="117">
        <f t="shared" si="6"/>
        <v>0</v>
      </c>
      <c r="M128" s="116">
        <f t="shared" si="6"/>
        <v>0</v>
      </c>
      <c r="N128" s="117">
        <f t="shared" si="6"/>
        <v>0</v>
      </c>
      <c r="O128" s="116">
        <f t="shared" si="6"/>
        <v>0</v>
      </c>
      <c r="P128" s="117">
        <f t="shared" si="6"/>
        <v>0</v>
      </c>
      <c r="Q128" s="120">
        <f>SUM(Q115:Q127)</f>
        <v>0</v>
      </c>
      <c r="R128" s="121">
        <f>SUM(R115:R127)</f>
        <v>0</v>
      </c>
    </row>
    <row r="129" spans="1:18" ht="15" customHeight="1" x14ac:dyDescent="0.25">
      <c r="A129">
        <v>5910</v>
      </c>
      <c r="B129" s="163" t="s">
        <v>198</v>
      </c>
      <c r="C129" s="133" t="s">
        <v>23</v>
      </c>
      <c r="D129" s="134"/>
      <c r="E129" s="140" t="s">
        <v>24</v>
      </c>
      <c r="F129" s="141"/>
      <c r="G129" s="133" t="s">
        <v>25</v>
      </c>
      <c r="H129" s="134"/>
      <c r="I129" s="140" t="s">
        <v>26</v>
      </c>
      <c r="J129" s="141"/>
      <c r="K129" s="133" t="s">
        <v>27</v>
      </c>
      <c r="L129" s="134"/>
      <c r="M129" s="140" t="s">
        <v>28</v>
      </c>
      <c r="N129" s="141"/>
      <c r="O129" s="133" t="s">
        <v>29</v>
      </c>
      <c r="P129" s="141"/>
      <c r="Q129" s="133" t="s">
        <v>53</v>
      </c>
      <c r="R129" s="134"/>
    </row>
    <row r="130" spans="1:18" x14ac:dyDescent="0.25">
      <c r="B130" s="164"/>
      <c r="C130" s="10" t="s">
        <v>51</v>
      </c>
      <c r="D130" s="9" t="s">
        <v>52</v>
      </c>
      <c r="E130" s="108" t="s">
        <v>51</v>
      </c>
      <c r="F130" s="109" t="s">
        <v>52</v>
      </c>
      <c r="G130" s="10" t="s">
        <v>51</v>
      </c>
      <c r="H130" s="9" t="s">
        <v>52</v>
      </c>
      <c r="I130" s="108" t="s">
        <v>51</v>
      </c>
      <c r="J130" s="109" t="s">
        <v>52</v>
      </c>
      <c r="K130" s="10" t="s">
        <v>51</v>
      </c>
      <c r="L130" s="9" t="s">
        <v>52</v>
      </c>
      <c r="M130" s="108" t="s">
        <v>51</v>
      </c>
      <c r="N130" s="109" t="s">
        <v>52</v>
      </c>
      <c r="O130" s="10" t="s">
        <v>51</v>
      </c>
      <c r="P130" s="109" t="s">
        <v>52</v>
      </c>
      <c r="Q130" s="10" t="s">
        <v>51</v>
      </c>
      <c r="R130" s="9" t="s">
        <v>52</v>
      </c>
    </row>
    <row r="131" spans="1:18" x14ac:dyDescent="0.25">
      <c r="A131">
        <v>1</v>
      </c>
      <c r="B131" s="110" t="s">
        <v>154</v>
      </c>
      <c r="C131" s="111">
        <f>IF($A131&lt;=Paramètre!$B$2,SUMIFS(SMA_Suivi_étroit[Nb usagers],SMA_Suivi_étroit[Source.Name],'Suivi étroit'!C$10,SMA_Suivi_étroit[CA/Sous-CA],'Suivi étroit'!$A$129,SMA_Suivi_étroit[Période financière],'Suivi étroit'!$A131),"")</f>
        <v>0</v>
      </c>
      <c r="D131" s="111">
        <f>IF($A131&lt;=Paramètre!$B$2,SUMIFS(SMA_Suivi_étroit[Nb interv],SMA_Suivi_étroit[Source.Name],'Suivi étroit'!C$10,SMA_Suivi_étroit[CA/Sous-CA],'Suivi étroit'!$A$129,SMA_Suivi_étroit[Période financière],'Suivi étroit'!$A131),"")</f>
        <v>0</v>
      </c>
      <c r="E131" s="111">
        <f>IF($A131&lt;=Paramètre!$B$2,SUMIFS(SMA_Suivi_étroit[Nb usagers],SMA_Suivi_étroit[Source.Name],'Suivi étroit'!E$10,SMA_Suivi_étroit[CA/Sous-CA],'Suivi étroit'!$A$129,SMA_Suivi_étroit[Période financière],'Suivi étroit'!$A131),"")</f>
        <v>0</v>
      </c>
      <c r="F131" s="111">
        <f>IF($A131&lt;=Paramètre!$B$2,SUMIFS(SMA_Suivi_étroit[Nb interv],SMA_Suivi_étroit[Source.Name],'Suivi étroit'!E$10,SMA_Suivi_étroit[CA/Sous-CA],'Suivi étroit'!$A$129,SMA_Suivi_étroit[Période financière],'Suivi étroit'!$A131),"")</f>
        <v>0</v>
      </c>
      <c r="G131" s="111">
        <f>IF($A131&lt;=Paramètre!$B$2,SUMIFS(SMA_Suivi_étroit[Nb usagers],SMA_Suivi_étroit[Source.Name],'Suivi étroit'!G$10,SMA_Suivi_étroit[CA/Sous-CA],'Suivi étroit'!$A$129,SMA_Suivi_étroit[Période financière],'Suivi étroit'!$A131),"")</f>
        <v>0</v>
      </c>
      <c r="H131" s="111">
        <f>IF($A131&lt;=Paramètre!$B$2,SUMIFS(SMA_Suivi_étroit[Nb interv],SMA_Suivi_étroit[Source.Name],'Suivi étroit'!G$10,SMA_Suivi_étroit[CA/Sous-CA],'Suivi étroit'!$A$129,SMA_Suivi_étroit[Période financière],'Suivi étroit'!$A131),"")</f>
        <v>0</v>
      </c>
      <c r="I131" s="111">
        <f>IF($A131&lt;=Paramètre!$B$2,SUMIFS(SMA_Suivi_étroit[Nb usagers],SMA_Suivi_étroit[Source.Name],'Suivi étroit'!I$10,SMA_Suivi_étroit[CA/Sous-CA],'Suivi étroit'!$A$129,SMA_Suivi_étroit[Période financière],'Suivi étroit'!$A131),"")</f>
        <v>0</v>
      </c>
      <c r="J131" s="111">
        <f>IF($A131&lt;=Paramètre!$B$2,SUMIFS(SMA_Suivi_étroit[Nb interv],SMA_Suivi_étroit[Source.Name],'Suivi étroit'!I$10,SMA_Suivi_étroit[CA/Sous-CA],'Suivi étroit'!$A$129,SMA_Suivi_étroit[Période financière],'Suivi étroit'!$A131),"")</f>
        <v>0</v>
      </c>
      <c r="K131" s="111">
        <f>IF($A131&lt;=Paramètre!$B$2,SUMIFS(SMA_Suivi_étroit[Nb usagers],SMA_Suivi_étroit[Source.Name],'Suivi étroit'!K$10,SMA_Suivi_étroit[CA/Sous-CA],'Suivi étroit'!$A$129,SMA_Suivi_étroit[Période financière],'Suivi étroit'!$A131),"")</f>
        <v>0</v>
      </c>
      <c r="L131" s="111">
        <f>IF($A131&lt;=Paramètre!$B$2,SUMIFS(SMA_Suivi_étroit[Nb interv],SMA_Suivi_étroit[Source.Name],'Suivi étroit'!K$10,SMA_Suivi_étroit[CA/Sous-CA],'Suivi étroit'!$A$129,SMA_Suivi_étroit[Période financière],'Suivi étroit'!$A131),"")</f>
        <v>0</v>
      </c>
      <c r="M131" s="111">
        <f>IF($A131&lt;=Paramètre!$B$2,SUMIFS(SMA_Suivi_étroit[Nb usagers],SMA_Suivi_étroit[Source.Name],'Suivi étroit'!M$10,SMA_Suivi_étroit[CA/Sous-CA],'Suivi étroit'!$A$129,SMA_Suivi_étroit[Période financière],'Suivi étroit'!$A131),"")</f>
        <v>0</v>
      </c>
      <c r="N131" s="111">
        <f>IF($A131&lt;=Paramètre!$B$2,SUMIFS(SMA_Suivi_étroit[Nb interv],SMA_Suivi_étroit[Source.Name],'Suivi étroit'!M$10,SMA_Suivi_étroit[CA/Sous-CA],'Suivi étroit'!$A$129,SMA_Suivi_étroit[Période financière],'Suivi étroit'!$A131),"")</f>
        <v>0</v>
      </c>
      <c r="O131" s="111">
        <f>IF($A131&lt;=Paramètre!$B$2,SUMIFS(SMA_Suivi_étroit[Nb usagers],SMA_Suivi_étroit[Source.Name],'Suivi étroit'!O$10,SMA_Suivi_étroit[CA/Sous-CA],'Suivi étroit'!$A$129,SMA_Suivi_étroit[Période financière],'Suivi étroit'!$A131),"")</f>
        <v>0</v>
      </c>
      <c r="P131" s="111">
        <f>IF($A131&lt;=Paramètre!$B$2,SUMIFS(SMA_Suivi_étroit[Nb interv],SMA_Suivi_étroit[Source.Name],'Suivi étroit'!O$10,SMA_Suivi_étroit[CA/Sous-CA],'Suivi étroit'!$A$129,SMA_Suivi_étroit[Période financière],'Suivi étroit'!$A131),"")</f>
        <v>0</v>
      </c>
      <c r="Q131" s="112">
        <f>IF($A131&lt;=Paramètre!$B$2,SUM(C131,E131,G131,I131,K131,M131,O131),"")</f>
        <v>0</v>
      </c>
      <c r="R131" s="113">
        <f>IF($A131&lt;=Paramètre!$B$2,SUM(D131,F131,H131,J131,L131,N131,P131),"")</f>
        <v>0</v>
      </c>
    </row>
    <row r="132" spans="1:18" x14ac:dyDescent="0.25">
      <c r="A132">
        <v>2</v>
      </c>
      <c r="B132" s="110" t="s">
        <v>155</v>
      </c>
      <c r="C132" s="111" t="str">
        <f>IF($A132&lt;=Paramètre!$B$2,SUMIFS(SMA_Suivi_étroit[Nb usagers],SMA_Suivi_étroit[Source.Name],'Suivi étroit'!C$10,SMA_Suivi_étroit[CA/Sous-CA],'Suivi étroit'!$A$129,SMA_Suivi_étroit[Période financière],'Suivi étroit'!$A132),"")</f>
        <v/>
      </c>
      <c r="D132" s="111" t="str">
        <f>IF($A132&lt;=Paramètre!$B$2,SUMIFS(SMA_Suivi_étroit[Nb interv],SMA_Suivi_étroit[Source.Name],'Suivi étroit'!C$10,SMA_Suivi_étroit[CA/Sous-CA],'Suivi étroit'!$A$129,SMA_Suivi_étroit[Période financière],'Suivi étroit'!$A132),"")</f>
        <v/>
      </c>
      <c r="E132" s="111" t="str">
        <f>IF($A132&lt;=Paramètre!$B$2,SUMIFS(SMA_Suivi_étroit[Nb usagers],SMA_Suivi_étroit[Source.Name],'Suivi étroit'!E$10,SMA_Suivi_étroit[CA/Sous-CA],'Suivi étroit'!$A$129,SMA_Suivi_étroit[Période financière],'Suivi étroit'!$A132),"")</f>
        <v/>
      </c>
      <c r="F132" s="111" t="str">
        <f>IF($A132&lt;=Paramètre!$B$2,SUMIFS(SMA_Suivi_étroit[Nb interv],SMA_Suivi_étroit[Source.Name],'Suivi étroit'!E$10,SMA_Suivi_étroit[CA/Sous-CA],'Suivi étroit'!$A$129,SMA_Suivi_étroit[Période financière],'Suivi étroit'!$A132),"")</f>
        <v/>
      </c>
      <c r="G132" s="111" t="str">
        <f>IF($A132&lt;=Paramètre!$B$2,SUMIFS(SMA_Suivi_étroit[Nb usagers],SMA_Suivi_étroit[Source.Name],'Suivi étroit'!G$10,SMA_Suivi_étroit[CA/Sous-CA],'Suivi étroit'!$A$129,SMA_Suivi_étroit[Période financière],'Suivi étroit'!$A132),"")</f>
        <v/>
      </c>
      <c r="H132" s="111" t="str">
        <f>IF($A132&lt;=Paramètre!$B$2,SUMIFS(SMA_Suivi_étroit[Nb interv],SMA_Suivi_étroit[Source.Name],'Suivi étroit'!G$10,SMA_Suivi_étroit[CA/Sous-CA],'Suivi étroit'!$A$129,SMA_Suivi_étroit[Période financière],'Suivi étroit'!$A132),"")</f>
        <v/>
      </c>
      <c r="I132" s="111" t="str">
        <f>IF($A132&lt;=Paramètre!$B$2,SUMIFS(SMA_Suivi_étroit[Nb usagers],SMA_Suivi_étroit[Source.Name],'Suivi étroit'!I$10,SMA_Suivi_étroit[CA/Sous-CA],'Suivi étroit'!$A$129,SMA_Suivi_étroit[Période financière],'Suivi étroit'!$A132),"")</f>
        <v/>
      </c>
      <c r="J132" s="111" t="str">
        <f>IF($A132&lt;=Paramètre!$B$2,SUMIFS(SMA_Suivi_étroit[Nb interv],SMA_Suivi_étroit[Source.Name],'Suivi étroit'!I$10,SMA_Suivi_étroit[CA/Sous-CA],'Suivi étroit'!$A$129,SMA_Suivi_étroit[Période financière],'Suivi étroit'!$A132),"")</f>
        <v/>
      </c>
      <c r="K132" s="111" t="str">
        <f>IF($A132&lt;=Paramètre!$B$2,SUMIFS(SMA_Suivi_étroit[Nb usagers],SMA_Suivi_étroit[Source.Name],'Suivi étroit'!K$10,SMA_Suivi_étroit[CA/Sous-CA],'Suivi étroit'!$A$129,SMA_Suivi_étroit[Période financière],'Suivi étroit'!$A132),"")</f>
        <v/>
      </c>
      <c r="L132" s="111" t="str">
        <f>IF($A132&lt;=Paramètre!$B$2,SUMIFS(SMA_Suivi_étroit[Nb interv],SMA_Suivi_étroit[Source.Name],'Suivi étroit'!K$10,SMA_Suivi_étroit[CA/Sous-CA],'Suivi étroit'!$A$129,SMA_Suivi_étroit[Période financière],'Suivi étroit'!$A132),"")</f>
        <v/>
      </c>
      <c r="M132" s="111" t="str">
        <f>IF($A132&lt;=Paramètre!$B$2,SUMIFS(SMA_Suivi_étroit[Nb usagers],SMA_Suivi_étroit[Source.Name],'Suivi étroit'!M$10,SMA_Suivi_étroit[CA/Sous-CA],'Suivi étroit'!$A$129,SMA_Suivi_étroit[Période financière],'Suivi étroit'!$A132),"")</f>
        <v/>
      </c>
      <c r="N132" s="111" t="str">
        <f>IF($A132&lt;=Paramètre!$B$2,SUMIFS(SMA_Suivi_étroit[Nb interv],SMA_Suivi_étroit[Source.Name],'Suivi étroit'!M$10,SMA_Suivi_étroit[CA/Sous-CA],'Suivi étroit'!$A$129,SMA_Suivi_étroit[Période financière],'Suivi étroit'!$A132),"")</f>
        <v/>
      </c>
      <c r="O132" s="111" t="str">
        <f>IF($A132&lt;=Paramètre!$B$2,SUMIFS(SMA_Suivi_étroit[Nb usagers],SMA_Suivi_étroit[Source.Name],'Suivi étroit'!O$10,SMA_Suivi_étroit[CA/Sous-CA],'Suivi étroit'!$A$129,SMA_Suivi_étroit[Période financière],'Suivi étroit'!$A132),"")</f>
        <v/>
      </c>
      <c r="P132" s="111" t="str">
        <f>IF($A132&lt;=Paramètre!$B$2,SUMIFS(SMA_Suivi_étroit[Nb interv],SMA_Suivi_étroit[Source.Name],'Suivi étroit'!O$10,SMA_Suivi_étroit[CA/Sous-CA],'Suivi étroit'!$A$129,SMA_Suivi_étroit[Période financière],'Suivi étroit'!$A132),"")</f>
        <v/>
      </c>
      <c r="Q132" s="112" t="str">
        <f>IF($A132&lt;=Paramètre!$B$2,SUM(C132,E132,G132,I132,K132,M132,O132),"")</f>
        <v/>
      </c>
      <c r="R132" s="113" t="str">
        <f>IF($A132&lt;=Paramètre!$B$2,SUM(D132,F132,H132,J132,L132,N132,P132),"")</f>
        <v/>
      </c>
    </row>
    <row r="133" spans="1:18" x14ac:dyDescent="0.25">
      <c r="A133">
        <v>3</v>
      </c>
      <c r="B133" s="110" t="s">
        <v>156</v>
      </c>
      <c r="C133" s="111" t="str">
        <f>IF($A133&lt;=Paramètre!$B$2,SUMIFS(SMA_Suivi_étroit[Nb usagers],SMA_Suivi_étroit[Source.Name],'Suivi étroit'!C$10,SMA_Suivi_étroit[CA/Sous-CA],'Suivi étroit'!$A$129,SMA_Suivi_étroit[Période financière],'Suivi étroit'!$A133),"")</f>
        <v/>
      </c>
      <c r="D133" s="111" t="str">
        <f>IF($A133&lt;=Paramètre!$B$2,SUMIFS(SMA_Suivi_étroit[Nb interv],SMA_Suivi_étroit[Source.Name],'Suivi étroit'!C$10,SMA_Suivi_étroit[CA/Sous-CA],'Suivi étroit'!$A$129,SMA_Suivi_étroit[Période financière],'Suivi étroit'!$A133),"")</f>
        <v/>
      </c>
      <c r="E133" s="111" t="str">
        <f>IF($A133&lt;=Paramètre!$B$2,SUMIFS(SMA_Suivi_étroit[Nb usagers],SMA_Suivi_étroit[Source.Name],'Suivi étroit'!E$10,SMA_Suivi_étroit[CA/Sous-CA],'Suivi étroit'!$A$129,SMA_Suivi_étroit[Période financière],'Suivi étroit'!$A133),"")</f>
        <v/>
      </c>
      <c r="F133" s="111" t="str">
        <f>IF($A133&lt;=Paramètre!$B$2,SUMIFS(SMA_Suivi_étroit[Nb interv],SMA_Suivi_étroit[Source.Name],'Suivi étroit'!E$10,SMA_Suivi_étroit[CA/Sous-CA],'Suivi étroit'!$A$129,SMA_Suivi_étroit[Période financière],'Suivi étroit'!$A133),"")</f>
        <v/>
      </c>
      <c r="G133" s="111" t="str">
        <f>IF($A133&lt;=Paramètre!$B$2,SUMIFS(SMA_Suivi_étroit[Nb usagers],SMA_Suivi_étroit[Source.Name],'Suivi étroit'!G$10,SMA_Suivi_étroit[CA/Sous-CA],'Suivi étroit'!$A$129,SMA_Suivi_étroit[Période financière],'Suivi étroit'!$A133),"")</f>
        <v/>
      </c>
      <c r="H133" s="111" t="str">
        <f>IF($A133&lt;=Paramètre!$B$2,SUMIFS(SMA_Suivi_étroit[Nb interv],SMA_Suivi_étroit[Source.Name],'Suivi étroit'!G$10,SMA_Suivi_étroit[CA/Sous-CA],'Suivi étroit'!$A$129,SMA_Suivi_étroit[Période financière],'Suivi étroit'!$A133),"")</f>
        <v/>
      </c>
      <c r="I133" s="111" t="str">
        <f>IF($A133&lt;=Paramètre!$B$2,SUMIFS(SMA_Suivi_étroit[Nb usagers],SMA_Suivi_étroit[Source.Name],'Suivi étroit'!I$10,SMA_Suivi_étroit[CA/Sous-CA],'Suivi étroit'!$A$129,SMA_Suivi_étroit[Période financière],'Suivi étroit'!$A133),"")</f>
        <v/>
      </c>
      <c r="J133" s="111" t="str">
        <f>IF($A133&lt;=Paramètre!$B$2,SUMIFS(SMA_Suivi_étroit[Nb interv],SMA_Suivi_étroit[Source.Name],'Suivi étroit'!I$10,SMA_Suivi_étroit[CA/Sous-CA],'Suivi étroit'!$A$129,SMA_Suivi_étroit[Période financière],'Suivi étroit'!$A133),"")</f>
        <v/>
      </c>
      <c r="K133" s="111" t="str">
        <f>IF($A133&lt;=Paramètre!$B$2,SUMIFS(SMA_Suivi_étroit[Nb usagers],SMA_Suivi_étroit[Source.Name],'Suivi étroit'!K$10,SMA_Suivi_étroit[CA/Sous-CA],'Suivi étroit'!$A$129,SMA_Suivi_étroit[Période financière],'Suivi étroit'!$A133),"")</f>
        <v/>
      </c>
      <c r="L133" s="111" t="str">
        <f>IF($A133&lt;=Paramètre!$B$2,SUMIFS(SMA_Suivi_étroit[Nb interv],SMA_Suivi_étroit[Source.Name],'Suivi étroit'!K$10,SMA_Suivi_étroit[CA/Sous-CA],'Suivi étroit'!$A$129,SMA_Suivi_étroit[Période financière],'Suivi étroit'!$A133),"")</f>
        <v/>
      </c>
      <c r="M133" s="111" t="str">
        <f>IF($A133&lt;=Paramètre!$B$2,SUMIFS(SMA_Suivi_étroit[Nb usagers],SMA_Suivi_étroit[Source.Name],'Suivi étroit'!M$10,SMA_Suivi_étroit[CA/Sous-CA],'Suivi étroit'!$A$129,SMA_Suivi_étroit[Période financière],'Suivi étroit'!$A133),"")</f>
        <v/>
      </c>
      <c r="N133" s="111" t="str">
        <f>IF($A133&lt;=Paramètre!$B$2,SUMIFS(SMA_Suivi_étroit[Nb interv],SMA_Suivi_étroit[Source.Name],'Suivi étroit'!M$10,SMA_Suivi_étroit[CA/Sous-CA],'Suivi étroit'!$A$129,SMA_Suivi_étroit[Période financière],'Suivi étroit'!$A133),"")</f>
        <v/>
      </c>
      <c r="O133" s="111" t="str">
        <f>IF($A133&lt;=Paramètre!$B$2,SUMIFS(SMA_Suivi_étroit[Nb usagers],SMA_Suivi_étroit[Source.Name],'Suivi étroit'!O$10,SMA_Suivi_étroit[CA/Sous-CA],'Suivi étroit'!$A$129,SMA_Suivi_étroit[Période financière],'Suivi étroit'!$A133),"")</f>
        <v/>
      </c>
      <c r="P133" s="111" t="str">
        <f>IF($A133&lt;=Paramètre!$B$2,SUMIFS(SMA_Suivi_étroit[Nb interv],SMA_Suivi_étroit[Source.Name],'Suivi étroit'!O$10,SMA_Suivi_étroit[CA/Sous-CA],'Suivi étroit'!$A$129,SMA_Suivi_étroit[Période financière],'Suivi étroit'!$A133),"")</f>
        <v/>
      </c>
      <c r="Q133" s="112" t="str">
        <f>IF($A133&lt;=Paramètre!$B$2,SUM(C133,E133,G133,I133,K133,M133,O133),"")</f>
        <v/>
      </c>
      <c r="R133" s="113" t="str">
        <f>IF($A133&lt;=Paramètre!$B$2,SUM(D133,F133,H133,J133,L133,N133,P133),"")</f>
        <v/>
      </c>
    </row>
    <row r="134" spans="1:18" x14ac:dyDescent="0.25">
      <c r="A134">
        <v>4</v>
      </c>
      <c r="B134" s="110" t="s">
        <v>157</v>
      </c>
      <c r="C134" s="111" t="str">
        <f>IF($A134&lt;=Paramètre!$B$2,SUMIFS(SMA_Suivi_étroit[Nb usagers],SMA_Suivi_étroit[Source.Name],'Suivi étroit'!C$10,SMA_Suivi_étroit[CA/Sous-CA],'Suivi étroit'!$A$129,SMA_Suivi_étroit[Période financière],'Suivi étroit'!$A134),"")</f>
        <v/>
      </c>
      <c r="D134" s="111" t="str">
        <f>IF($A134&lt;=Paramètre!$B$2,SUMIFS(SMA_Suivi_étroit[Nb interv],SMA_Suivi_étroit[Source.Name],'Suivi étroit'!C$10,SMA_Suivi_étroit[CA/Sous-CA],'Suivi étroit'!$A$129,SMA_Suivi_étroit[Période financière],'Suivi étroit'!$A134),"")</f>
        <v/>
      </c>
      <c r="E134" s="111" t="str">
        <f>IF($A134&lt;=Paramètre!$B$2,SUMIFS(SMA_Suivi_étroit[Nb usagers],SMA_Suivi_étroit[Source.Name],'Suivi étroit'!E$10,SMA_Suivi_étroit[CA/Sous-CA],'Suivi étroit'!$A$129,SMA_Suivi_étroit[Période financière],'Suivi étroit'!$A134),"")</f>
        <v/>
      </c>
      <c r="F134" s="111" t="str">
        <f>IF($A134&lt;=Paramètre!$B$2,SUMIFS(SMA_Suivi_étroit[Nb interv],SMA_Suivi_étroit[Source.Name],'Suivi étroit'!E$10,SMA_Suivi_étroit[CA/Sous-CA],'Suivi étroit'!$A$129,SMA_Suivi_étroit[Période financière],'Suivi étroit'!$A134),"")</f>
        <v/>
      </c>
      <c r="G134" s="111" t="str">
        <f>IF($A134&lt;=Paramètre!$B$2,SUMIFS(SMA_Suivi_étroit[Nb usagers],SMA_Suivi_étroit[Source.Name],'Suivi étroit'!G$10,SMA_Suivi_étroit[CA/Sous-CA],'Suivi étroit'!$A$129,SMA_Suivi_étroit[Période financière],'Suivi étroit'!$A134),"")</f>
        <v/>
      </c>
      <c r="H134" s="111" t="str">
        <f>IF($A134&lt;=Paramètre!$B$2,SUMIFS(SMA_Suivi_étroit[Nb interv],SMA_Suivi_étroit[Source.Name],'Suivi étroit'!G$10,SMA_Suivi_étroit[CA/Sous-CA],'Suivi étroit'!$A$129,SMA_Suivi_étroit[Période financière],'Suivi étroit'!$A134),"")</f>
        <v/>
      </c>
      <c r="I134" s="111" t="str">
        <f>IF($A134&lt;=Paramètre!$B$2,SUMIFS(SMA_Suivi_étroit[Nb usagers],SMA_Suivi_étroit[Source.Name],'Suivi étroit'!I$10,SMA_Suivi_étroit[CA/Sous-CA],'Suivi étroit'!$A$129,SMA_Suivi_étroit[Période financière],'Suivi étroit'!$A134),"")</f>
        <v/>
      </c>
      <c r="J134" s="111" t="str">
        <f>IF($A134&lt;=Paramètre!$B$2,SUMIFS(SMA_Suivi_étroit[Nb interv],SMA_Suivi_étroit[Source.Name],'Suivi étroit'!I$10,SMA_Suivi_étroit[CA/Sous-CA],'Suivi étroit'!$A$129,SMA_Suivi_étroit[Période financière],'Suivi étroit'!$A134),"")</f>
        <v/>
      </c>
      <c r="K134" s="111" t="str">
        <f>IF($A134&lt;=Paramètre!$B$2,SUMIFS(SMA_Suivi_étroit[Nb usagers],SMA_Suivi_étroit[Source.Name],'Suivi étroit'!K$10,SMA_Suivi_étroit[CA/Sous-CA],'Suivi étroit'!$A$129,SMA_Suivi_étroit[Période financière],'Suivi étroit'!$A134),"")</f>
        <v/>
      </c>
      <c r="L134" s="111" t="str">
        <f>IF($A134&lt;=Paramètre!$B$2,SUMIFS(SMA_Suivi_étroit[Nb interv],SMA_Suivi_étroit[Source.Name],'Suivi étroit'!K$10,SMA_Suivi_étroit[CA/Sous-CA],'Suivi étroit'!$A$129,SMA_Suivi_étroit[Période financière],'Suivi étroit'!$A134),"")</f>
        <v/>
      </c>
      <c r="M134" s="111" t="str">
        <f>IF($A134&lt;=Paramètre!$B$2,SUMIFS(SMA_Suivi_étroit[Nb usagers],SMA_Suivi_étroit[Source.Name],'Suivi étroit'!M$10,SMA_Suivi_étroit[CA/Sous-CA],'Suivi étroit'!$A$129,SMA_Suivi_étroit[Période financière],'Suivi étroit'!$A134),"")</f>
        <v/>
      </c>
      <c r="N134" s="111" t="str">
        <f>IF($A134&lt;=Paramètre!$B$2,SUMIFS(SMA_Suivi_étroit[Nb interv],SMA_Suivi_étroit[Source.Name],'Suivi étroit'!M$10,SMA_Suivi_étroit[CA/Sous-CA],'Suivi étroit'!$A$129,SMA_Suivi_étroit[Période financière],'Suivi étroit'!$A134),"")</f>
        <v/>
      </c>
      <c r="O134" s="111" t="str">
        <f>IF($A134&lt;=Paramètre!$B$2,SUMIFS(SMA_Suivi_étroit[Nb usagers],SMA_Suivi_étroit[Source.Name],'Suivi étroit'!O$10,SMA_Suivi_étroit[CA/Sous-CA],'Suivi étroit'!$A$129,SMA_Suivi_étroit[Période financière],'Suivi étroit'!$A134),"")</f>
        <v/>
      </c>
      <c r="P134" s="111" t="str">
        <f>IF($A134&lt;=Paramètre!$B$2,SUMIFS(SMA_Suivi_étroit[Nb interv],SMA_Suivi_étroit[Source.Name],'Suivi étroit'!O$10,SMA_Suivi_étroit[CA/Sous-CA],'Suivi étroit'!$A$129,SMA_Suivi_étroit[Période financière],'Suivi étroit'!$A134),"")</f>
        <v/>
      </c>
      <c r="Q134" s="112" t="str">
        <f>IF($A134&lt;=Paramètre!$B$2,SUM(C134,E134,G134,I134,K134,M134,O134),"")</f>
        <v/>
      </c>
      <c r="R134" s="113" t="str">
        <f>IF($A134&lt;=Paramètre!$B$2,SUM(D134,F134,H134,J134,L134,N134,P134),"")</f>
        <v/>
      </c>
    </row>
    <row r="135" spans="1:18" x14ac:dyDescent="0.25">
      <c r="A135">
        <v>5</v>
      </c>
      <c r="B135" s="110" t="s">
        <v>158</v>
      </c>
      <c r="C135" s="111" t="str">
        <f>IF($A135&lt;=Paramètre!$B$2,SUMIFS(SMA_Suivi_étroit[Nb usagers],SMA_Suivi_étroit[Source.Name],'Suivi étroit'!C$10,SMA_Suivi_étroit[CA/Sous-CA],'Suivi étroit'!$A$129,SMA_Suivi_étroit[Période financière],'Suivi étroit'!$A135),"")</f>
        <v/>
      </c>
      <c r="D135" s="111" t="str">
        <f>IF($A135&lt;=Paramètre!$B$2,SUMIFS(SMA_Suivi_étroit[Nb interv],SMA_Suivi_étroit[Source.Name],'Suivi étroit'!C$10,SMA_Suivi_étroit[CA/Sous-CA],'Suivi étroit'!$A$129,SMA_Suivi_étroit[Période financière],'Suivi étroit'!$A135),"")</f>
        <v/>
      </c>
      <c r="E135" s="111" t="str">
        <f>IF($A135&lt;=Paramètre!$B$2,SUMIFS(SMA_Suivi_étroit[Nb usagers],SMA_Suivi_étroit[Source.Name],'Suivi étroit'!E$10,SMA_Suivi_étroit[CA/Sous-CA],'Suivi étroit'!$A$129,SMA_Suivi_étroit[Période financière],'Suivi étroit'!$A135),"")</f>
        <v/>
      </c>
      <c r="F135" s="111" t="str">
        <f>IF($A135&lt;=Paramètre!$B$2,SUMIFS(SMA_Suivi_étroit[Nb interv],SMA_Suivi_étroit[Source.Name],'Suivi étroit'!E$10,SMA_Suivi_étroit[CA/Sous-CA],'Suivi étroit'!$A$129,SMA_Suivi_étroit[Période financière],'Suivi étroit'!$A135),"")</f>
        <v/>
      </c>
      <c r="G135" s="111" t="str">
        <f>IF($A135&lt;=Paramètre!$B$2,SUMIFS(SMA_Suivi_étroit[Nb usagers],SMA_Suivi_étroit[Source.Name],'Suivi étroit'!G$10,SMA_Suivi_étroit[CA/Sous-CA],'Suivi étroit'!$A$129,SMA_Suivi_étroit[Période financière],'Suivi étroit'!$A135),"")</f>
        <v/>
      </c>
      <c r="H135" s="111" t="str">
        <f>IF($A135&lt;=Paramètre!$B$2,SUMIFS(SMA_Suivi_étroit[Nb interv],SMA_Suivi_étroit[Source.Name],'Suivi étroit'!G$10,SMA_Suivi_étroit[CA/Sous-CA],'Suivi étroit'!$A$129,SMA_Suivi_étroit[Période financière],'Suivi étroit'!$A135),"")</f>
        <v/>
      </c>
      <c r="I135" s="111" t="str">
        <f>IF($A135&lt;=Paramètre!$B$2,SUMIFS(SMA_Suivi_étroit[Nb usagers],SMA_Suivi_étroit[Source.Name],'Suivi étroit'!I$10,SMA_Suivi_étroit[CA/Sous-CA],'Suivi étroit'!$A$129,SMA_Suivi_étroit[Période financière],'Suivi étroit'!$A135),"")</f>
        <v/>
      </c>
      <c r="J135" s="111" t="str">
        <f>IF($A135&lt;=Paramètre!$B$2,SUMIFS(SMA_Suivi_étroit[Nb interv],SMA_Suivi_étroit[Source.Name],'Suivi étroit'!I$10,SMA_Suivi_étroit[CA/Sous-CA],'Suivi étroit'!$A$129,SMA_Suivi_étroit[Période financière],'Suivi étroit'!$A135),"")</f>
        <v/>
      </c>
      <c r="K135" s="111" t="str">
        <f>IF($A135&lt;=Paramètre!$B$2,SUMIFS(SMA_Suivi_étroit[Nb usagers],SMA_Suivi_étroit[Source.Name],'Suivi étroit'!K$10,SMA_Suivi_étroit[CA/Sous-CA],'Suivi étroit'!$A$129,SMA_Suivi_étroit[Période financière],'Suivi étroit'!$A135),"")</f>
        <v/>
      </c>
      <c r="L135" s="111" t="str">
        <f>IF($A135&lt;=Paramètre!$B$2,SUMIFS(SMA_Suivi_étroit[Nb interv],SMA_Suivi_étroit[Source.Name],'Suivi étroit'!K$10,SMA_Suivi_étroit[CA/Sous-CA],'Suivi étroit'!$A$129,SMA_Suivi_étroit[Période financière],'Suivi étroit'!$A135),"")</f>
        <v/>
      </c>
      <c r="M135" s="111" t="str">
        <f>IF($A135&lt;=Paramètre!$B$2,SUMIFS(SMA_Suivi_étroit[Nb usagers],SMA_Suivi_étroit[Source.Name],'Suivi étroit'!M$10,SMA_Suivi_étroit[CA/Sous-CA],'Suivi étroit'!$A$129,SMA_Suivi_étroit[Période financière],'Suivi étroit'!$A135),"")</f>
        <v/>
      </c>
      <c r="N135" s="111" t="str">
        <f>IF($A135&lt;=Paramètre!$B$2,SUMIFS(SMA_Suivi_étroit[Nb interv],SMA_Suivi_étroit[Source.Name],'Suivi étroit'!M$10,SMA_Suivi_étroit[CA/Sous-CA],'Suivi étroit'!$A$129,SMA_Suivi_étroit[Période financière],'Suivi étroit'!$A135),"")</f>
        <v/>
      </c>
      <c r="O135" s="111" t="str">
        <f>IF($A135&lt;=Paramètre!$B$2,SUMIFS(SMA_Suivi_étroit[Nb usagers],SMA_Suivi_étroit[Source.Name],'Suivi étroit'!O$10,SMA_Suivi_étroit[CA/Sous-CA],'Suivi étroit'!$A$129,SMA_Suivi_étroit[Période financière],'Suivi étroit'!$A135),"")</f>
        <v/>
      </c>
      <c r="P135" s="111" t="str">
        <f>IF($A135&lt;=Paramètre!$B$2,SUMIFS(SMA_Suivi_étroit[Nb interv],SMA_Suivi_étroit[Source.Name],'Suivi étroit'!O$10,SMA_Suivi_étroit[CA/Sous-CA],'Suivi étroit'!$A$129,SMA_Suivi_étroit[Période financière],'Suivi étroit'!$A135),"")</f>
        <v/>
      </c>
      <c r="Q135" s="112" t="str">
        <f>IF($A135&lt;=Paramètre!$B$2,SUM(C135,E135,G135,I135,K135,M135,O135),"")</f>
        <v/>
      </c>
      <c r="R135" s="113" t="str">
        <f>IF($A135&lt;=Paramètre!$B$2,SUM(D135,F135,H135,J135,L135,N135,P135),"")</f>
        <v/>
      </c>
    </row>
    <row r="136" spans="1:18" x14ac:dyDescent="0.25">
      <c r="A136">
        <v>6</v>
      </c>
      <c r="B136" s="110" t="s">
        <v>159</v>
      </c>
      <c r="C136" s="111" t="str">
        <f>IF($A136&lt;=Paramètre!$B$2,SUMIFS(SMA_Suivi_étroit[Nb usagers],SMA_Suivi_étroit[Source.Name],'Suivi étroit'!C$10,SMA_Suivi_étroit[CA/Sous-CA],'Suivi étroit'!$A$129,SMA_Suivi_étroit[Période financière],'Suivi étroit'!$A136),"")</f>
        <v/>
      </c>
      <c r="D136" s="111" t="str">
        <f>IF($A136&lt;=Paramètre!$B$2,SUMIFS(SMA_Suivi_étroit[Nb interv],SMA_Suivi_étroit[Source.Name],'Suivi étroit'!C$10,SMA_Suivi_étroit[CA/Sous-CA],'Suivi étroit'!$A$129,SMA_Suivi_étroit[Période financière],'Suivi étroit'!$A136),"")</f>
        <v/>
      </c>
      <c r="E136" s="111" t="str">
        <f>IF($A136&lt;=Paramètre!$B$2,SUMIFS(SMA_Suivi_étroit[Nb usagers],SMA_Suivi_étroit[Source.Name],'Suivi étroit'!E$10,SMA_Suivi_étroit[CA/Sous-CA],'Suivi étroit'!$A$129,SMA_Suivi_étroit[Période financière],'Suivi étroit'!$A136),"")</f>
        <v/>
      </c>
      <c r="F136" s="111" t="str">
        <f>IF($A136&lt;=Paramètre!$B$2,SUMIFS(SMA_Suivi_étroit[Nb interv],SMA_Suivi_étroit[Source.Name],'Suivi étroit'!E$10,SMA_Suivi_étroit[CA/Sous-CA],'Suivi étroit'!$A$129,SMA_Suivi_étroit[Période financière],'Suivi étroit'!$A136),"")</f>
        <v/>
      </c>
      <c r="G136" s="111" t="str">
        <f>IF($A136&lt;=Paramètre!$B$2,SUMIFS(SMA_Suivi_étroit[Nb usagers],SMA_Suivi_étroit[Source.Name],'Suivi étroit'!G$10,SMA_Suivi_étroit[CA/Sous-CA],'Suivi étroit'!$A$129,SMA_Suivi_étroit[Période financière],'Suivi étroit'!$A136),"")</f>
        <v/>
      </c>
      <c r="H136" s="111" t="str">
        <f>IF($A136&lt;=Paramètre!$B$2,SUMIFS(SMA_Suivi_étroit[Nb interv],SMA_Suivi_étroit[Source.Name],'Suivi étroit'!G$10,SMA_Suivi_étroit[CA/Sous-CA],'Suivi étroit'!$A$129,SMA_Suivi_étroit[Période financière],'Suivi étroit'!$A136),"")</f>
        <v/>
      </c>
      <c r="I136" s="111" t="str">
        <f>IF($A136&lt;=Paramètre!$B$2,SUMIFS(SMA_Suivi_étroit[Nb usagers],SMA_Suivi_étroit[Source.Name],'Suivi étroit'!I$10,SMA_Suivi_étroit[CA/Sous-CA],'Suivi étroit'!$A$129,SMA_Suivi_étroit[Période financière],'Suivi étroit'!$A136),"")</f>
        <v/>
      </c>
      <c r="J136" s="111" t="str">
        <f>IF($A136&lt;=Paramètre!$B$2,SUMIFS(SMA_Suivi_étroit[Nb interv],SMA_Suivi_étroit[Source.Name],'Suivi étroit'!I$10,SMA_Suivi_étroit[CA/Sous-CA],'Suivi étroit'!$A$129,SMA_Suivi_étroit[Période financière],'Suivi étroit'!$A136),"")</f>
        <v/>
      </c>
      <c r="K136" s="111" t="str">
        <f>IF($A136&lt;=Paramètre!$B$2,SUMIFS(SMA_Suivi_étroit[Nb usagers],SMA_Suivi_étroit[Source.Name],'Suivi étroit'!K$10,SMA_Suivi_étroit[CA/Sous-CA],'Suivi étroit'!$A$129,SMA_Suivi_étroit[Période financière],'Suivi étroit'!$A136),"")</f>
        <v/>
      </c>
      <c r="L136" s="111" t="str">
        <f>IF($A136&lt;=Paramètre!$B$2,SUMIFS(SMA_Suivi_étroit[Nb interv],SMA_Suivi_étroit[Source.Name],'Suivi étroit'!K$10,SMA_Suivi_étroit[CA/Sous-CA],'Suivi étroit'!$A$129,SMA_Suivi_étroit[Période financière],'Suivi étroit'!$A136),"")</f>
        <v/>
      </c>
      <c r="M136" s="111" t="str">
        <f>IF($A136&lt;=Paramètre!$B$2,SUMIFS(SMA_Suivi_étroit[Nb usagers],SMA_Suivi_étroit[Source.Name],'Suivi étroit'!M$10,SMA_Suivi_étroit[CA/Sous-CA],'Suivi étroit'!$A$129,SMA_Suivi_étroit[Période financière],'Suivi étroit'!$A136),"")</f>
        <v/>
      </c>
      <c r="N136" s="111" t="str">
        <f>IF($A136&lt;=Paramètre!$B$2,SUMIFS(SMA_Suivi_étroit[Nb interv],SMA_Suivi_étroit[Source.Name],'Suivi étroit'!M$10,SMA_Suivi_étroit[CA/Sous-CA],'Suivi étroit'!$A$129,SMA_Suivi_étroit[Période financière],'Suivi étroit'!$A136),"")</f>
        <v/>
      </c>
      <c r="O136" s="111" t="str">
        <f>IF($A136&lt;=Paramètre!$B$2,SUMIFS(SMA_Suivi_étroit[Nb usagers],SMA_Suivi_étroit[Source.Name],'Suivi étroit'!O$10,SMA_Suivi_étroit[CA/Sous-CA],'Suivi étroit'!$A$129,SMA_Suivi_étroit[Période financière],'Suivi étroit'!$A136),"")</f>
        <v/>
      </c>
      <c r="P136" s="111" t="str">
        <f>IF($A136&lt;=Paramètre!$B$2,SUMIFS(SMA_Suivi_étroit[Nb interv],SMA_Suivi_étroit[Source.Name],'Suivi étroit'!O$10,SMA_Suivi_étroit[CA/Sous-CA],'Suivi étroit'!$A$129,SMA_Suivi_étroit[Période financière],'Suivi étroit'!$A136),"")</f>
        <v/>
      </c>
      <c r="Q136" s="112" t="str">
        <f>IF($A136&lt;=Paramètre!$B$2,SUM(C136,E136,G136,I136,K136,M136,O136),"")</f>
        <v/>
      </c>
      <c r="R136" s="113" t="str">
        <f>IF($A136&lt;=Paramètre!$B$2,SUM(D136,F136,H136,J136,L136,N136,P136),"")</f>
        <v/>
      </c>
    </row>
    <row r="137" spans="1:18" x14ac:dyDescent="0.25">
      <c r="A137">
        <v>7</v>
      </c>
      <c r="B137" s="110" t="s">
        <v>160</v>
      </c>
      <c r="C137" s="111" t="str">
        <f>IF($A137&lt;=Paramètre!$B$2,SUMIFS(SMA_Suivi_étroit[Nb usagers],SMA_Suivi_étroit[Source.Name],'Suivi étroit'!C$10,SMA_Suivi_étroit[CA/Sous-CA],'Suivi étroit'!$A$129,SMA_Suivi_étroit[Période financière],'Suivi étroit'!$A137),"")</f>
        <v/>
      </c>
      <c r="D137" s="111" t="str">
        <f>IF($A137&lt;=Paramètre!$B$2,SUMIFS(SMA_Suivi_étroit[Nb interv],SMA_Suivi_étroit[Source.Name],'Suivi étroit'!C$10,SMA_Suivi_étroit[CA/Sous-CA],'Suivi étroit'!$A$129,SMA_Suivi_étroit[Période financière],'Suivi étroit'!$A137),"")</f>
        <v/>
      </c>
      <c r="E137" s="111" t="str">
        <f>IF($A137&lt;=Paramètre!$B$2,SUMIFS(SMA_Suivi_étroit[Nb usagers],SMA_Suivi_étroit[Source.Name],'Suivi étroit'!E$10,SMA_Suivi_étroit[CA/Sous-CA],'Suivi étroit'!$A$129,SMA_Suivi_étroit[Période financière],'Suivi étroit'!$A137),"")</f>
        <v/>
      </c>
      <c r="F137" s="111" t="str">
        <f>IF($A137&lt;=Paramètre!$B$2,SUMIFS(SMA_Suivi_étroit[Nb interv],SMA_Suivi_étroit[Source.Name],'Suivi étroit'!E$10,SMA_Suivi_étroit[CA/Sous-CA],'Suivi étroit'!$A$129,SMA_Suivi_étroit[Période financière],'Suivi étroit'!$A137),"")</f>
        <v/>
      </c>
      <c r="G137" s="111" t="str">
        <f>IF($A137&lt;=Paramètre!$B$2,SUMIFS(SMA_Suivi_étroit[Nb usagers],SMA_Suivi_étroit[Source.Name],'Suivi étroit'!G$10,SMA_Suivi_étroit[CA/Sous-CA],'Suivi étroit'!$A$129,SMA_Suivi_étroit[Période financière],'Suivi étroit'!$A137),"")</f>
        <v/>
      </c>
      <c r="H137" s="111" t="str">
        <f>IF($A137&lt;=Paramètre!$B$2,SUMIFS(SMA_Suivi_étroit[Nb interv],SMA_Suivi_étroit[Source.Name],'Suivi étroit'!G$10,SMA_Suivi_étroit[CA/Sous-CA],'Suivi étroit'!$A$129,SMA_Suivi_étroit[Période financière],'Suivi étroit'!$A137),"")</f>
        <v/>
      </c>
      <c r="I137" s="111" t="str">
        <f>IF($A137&lt;=Paramètre!$B$2,SUMIFS(SMA_Suivi_étroit[Nb usagers],SMA_Suivi_étroit[Source.Name],'Suivi étroit'!I$10,SMA_Suivi_étroit[CA/Sous-CA],'Suivi étroit'!$A$129,SMA_Suivi_étroit[Période financière],'Suivi étroit'!$A137),"")</f>
        <v/>
      </c>
      <c r="J137" s="111" t="str">
        <f>IF($A137&lt;=Paramètre!$B$2,SUMIFS(SMA_Suivi_étroit[Nb interv],SMA_Suivi_étroit[Source.Name],'Suivi étroit'!I$10,SMA_Suivi_étroit[CA/Sous-CA],'Suivi étroit'!$A$129,SMA_Suivi_étroit[Période financière],'Suivi étroit'!$A137),"")</f>
        <v/>
      </c>
      <c r="K137" s="111" t="str">
        <f>IF($A137&lt;=Paramètre!$B$2,SUMIFS(SMA_Suivi_étroit[Nb usagers],SMA_Suivi_étroit[Source.Name],'Suivi étroit'!K$10,SMA_Suivi_étroit[CA/Sous-CA],'Suivi étroit'!$A$129,SMA_Suivi_étroit[Période financière],'Suivi étroit'!$A137),"")</f>
        <v/>
      </c>
      <c r="L137" s="111" t="str">
        <f>IF($A137&lt;=Paramètre!$B$2,SUMIFS(SMA_Suivi_étroit[Nb interv],SMA_Suivi_étroit[Source.Name],'Suivi étroit'!K$10,SMA_Suivi_étroit[CA/Sous-CA],'Suivi étroit'!$A$129,SMA_Suivi_étroit[Période financière],'Suivi étroit'!$A137),"")</f>
        <v/>
      </c>
      <c r="M137" s="111" t="str">
        <f>IF($A137&lt;=Paramètre!$B$2,SUMIFS(SMA_Suivi_étroit[Nb usagers],SMA_Suivi_étroit[Source.Name],'Suivi étroit'!M$10,SMA_Suivi_étroit[CA/Sous-CA],'Suivi étroit'!$A$129,SMA_Suivi_étroit[Période financière],'Suivi étroit'!$A137),"")</f>
        <v/>
      </c>
      <c r="N137" s="111" t="str">
        <f>IF($A137&lt;=Paramètre!$B$2,SUMIFS(SMA_Suivi_étroit[Nb interv],SMA_Suivi_étroit[Source.Name],'Suivi étroit'!M$10,SMA_Suivi_étroit[CA/Sous-CA],'Suivi étroit'!$A$129,SMA_Suivi_étroit[Période financière],'Suivi étroit'!$A137),"")</f>
        <v/>
      </c>
      <c r="O137" s="111" t="str">
        <f>IF($A137&lt;=Paramètre!$B$2,SUMIFS(SMA_Suivi_étroit[Nb usagers],SMA_Suivi_étroit[Source.Name],'Suivi étroit'!O$10,SMA_Suivi_étroit[CA/Sous-CA],'Suivi étroit'!$A$129,SMA_Suivi_étroit[Période financière],'Suivi étroit'!$A137),"")</f>
        <v/>
      </c>
      <c r="P137" s="111" t="str">
        <f>IF($A137&lt;=Paramètre!$B$2,SUMIFS(SMA_Suivi_étroit[Nb interv],SMA_Suivi_étroit[Source.Name],'Suivi étroit'!O$10,SMA_Suivi_étroit[CA/Sous-CA],'Suivi étroit'!$A$129,SMA_Suivi_étroit[Période financière],'Suivi étroit'!$A137),"")</f>
        <v/>
      </c>
      <c r="Q137" s="112" t="str">
        <f>IF($A137&lt;=Paramètre!$B$2,SUM(C137,E137,G137,I137,K137,M137,O137),"")</f>
        <v/>
      </c>
      <c r="R137" s="113" t="str">
        <f>IF($A137&lt;=Paramètre!$B$2,SUM(D137,F137,H137,J137,L137,N137,P137),"")</f>
        <v/>
      </c>
    </row>
    <row r="138" spans="1:18" x14ac:dyDescent="0.25">
      <c r="A138">
        <v>8</v>
      </c>
      <c r="B138" s="110" t="s">
        <v>161</v>
      </c>
      <c r="C138" s="111" t="str">
        <f>IF($A138&lt;=Paramètre!$B$2,SUMIFS(SMA_Suivi_étroit[Nb usagers],SMA_Suivi_étroit[Source.Name],'Suivi étroit'!C$10,SMA_Suivi_étroit[CA/Sous-CA],'Suivi étroit'!$A$129,SMA_Suivi_étroit[Période financière],'Suivi étroit'!$A138),"")</f>
        <v/>
      </c>
      <c r="D138" s="111" t="str">
        <f>IF($A138&lt;=Paramètre!$B$2,SUMIFS(SMA_Suivi_étroit[Nb interv],SMA_Suivi_étroit[Source.Name],'Suivi étroit'!C$10,SMA_Suivi_étroit[CA/Sous-CA],'Suivi étroit'!$A$129,SMA_Suivi_étroit[Période financière],'Suivi étroit'!$A138),"")</f>
        <v/>
      </c>
      <c r="E138" s="111" t="str">
        <f>IF($A138&lt;=Paramètre!$B$2,SUMIFS(SMA_Suivi_étroit[Nb usagers],SMA_Suivi_étroit[Source.Name],'Suivi étroit'!E$10,SMA_Suivi_étroit[CA/Sous-CA],'Suivi étroit'!$A$129,SMA_Suivi_étroit[Période financière],'Suivi étroit'!$A138),"")</f>
        <v/>
      </c>
      <c r="F138" s="111" t="str">
        <f>IF($A138&lt;=Paramètre!$B$2,SUMIFS(SMA_Suivi_étroit[Nb interv],SMA_Suivi_étroit[Source.Name],'Suivi étroit'!E$10,SMA_Suivi_étroit[CA/Sous-CA],'Suivi étroit'!$A$129,SMA_Suivi_étroit[Période financière],'Suivi étroit'!$A138),"")</f>
        <v/>
      </c>
      <c r="G138" s="111" t="str">
        <f>IF($A138&lt;=Paramètre!$B$2,SUMIFS(SMA_Suivi_étroit[Nb usagers],SMA_Suivi_étroit[Source.Name],'Suivi étroit'!G$10,SMA_Suivi_étroit[CA/Sous-CA],'Suivi étroit'!$A$129,SMA_Suivi_étroit[Période financière],'Suivi étroit'!$A138),"")</f>
        <v/>
      </c>
      <c r="H138" s="111" t="str">
        <f>IF($A138&lt;=Paramètre!$B$2,SUMIFS(SMA_Suivi_étroit[Nb interv],SMA_Suivi_étroit[Source.Name],'Suivi étroit'!G$10,SMA_Suivi_étroit[CA/Sous-CA],'Suivi étroit'!$A$129,SMA_Suivi_étroit[Période financière],'Suivi étroit'!$A138),"")</f>
        <v/>
      </c>
      <c r="I138" s="111" t="str">
        <f>IF($A138&lt;=Paramètre!$B$2,SUMIFS(SMA_Suivi_étroit[Nb usagers],SMA_Suivi_étroit[Source.Name],'Suivi étroit'!I$10,SMA_Suivi_étroit[CA/Sous-CA],'Suivi étroit'!$A$129,SMA_Suivi_étroit[Période financière],'Suivi étroit'!$A138),"")</f>
        <v/>
      </c>
      <c r="J138" s="111" t="str">
        <f>IF($A138&lt;=Paramètre!$B$2,SUMIFS(SMA_Suivi_étroit[Nb interv],SMA_Suivi_étroit[Source.Name],'Suivi étroit'!I$10,SMA_Suivi_étroit[CA/Sous-CA],'Suivi étroit'!$A$129,SMA_Suivi_étroit[Période financière],'Suivi étroit'!$A138),"")</f>
        <v/>
      </c>
      <c r="K138" s="111" t="str">
        <f>IF($A138&lt;=Paramètre!$B$2,SUMIFS(SMA_Suivi_étroit[Nb usagers],SMA_Suivi_étroit[Source.Name],'Suivi étroit'!K$10,SMA_Suivi_étroit[CA/Sous-CA],'Suivi étroit'!$A$129,SMA_Suivi_étroit[Période financière],'Suivi étroit'!$A138),"")</f>
        <v/>
      </c>
      <c r="L138" s="111" t="str">
        <f>IF($A138&lt;=Paramètre!$B$2,SUMIFS(SMA_Suivi_étroit[Nb interv],SMA_Suivi_étroit[Source.Name],'Suivi étroit'!K$10,SMA_Suivi_étroit[CA/Sous-CA],'Suivi étroit'!$A$129,SMA_Suivi_étroit[Période financière],'Suivi étroit'!$A138),"")</f>
        <v/>
      </c>
      <c r="M138" s="111" t="str">
        <f>IF($A138&lt;=Paramètre!$B$2,SUMIFS(SMA_Suivi_étroit[Nb usagers],SMA_Suivi_étroit[Source.Name],'Suivi étroit'!M$10,SMA_Suivi_étroit[CA/Sous-CA],'Suivi étroit'!$A$129,SMA_Suivi_étroit[Période financière],'Suivi étroit'!$A138),"")</f>
        <v/>
      </c>
      <c r="N138" s="111" t="str">
        <f>IF($A138&lt;=Paramètre!$B$2,SUMIFS(SMA_Suivi_étroit[Nb interv],SMA_Suivi_étroit[Source.Name],'Suivi étroit'!M$10,SMA_Suivi_étroit[CA/Sous-CA],'Suivi étroit'!$A$129,SMA_Suivi_étroit[Période financière],'Suivi étroit'!$A138),"")</f>
        <v/>
      </c>
      <c r="O138" s="111" t="str">
        <f>IF($A138&lt;=Paramètre!$B$2,SUMIFS(SMA_Suivi_étroit[Nb usagers],SMA_Suivi_étroit[Source.Name],'Suivi étroit'!O$10,SMA_Suivi_étroit[CA/Sous-CA],'Suivi étroit'!$A$129,SMA_Suivi_étroit[Période financière],'Suivi étroit'!$A138),"")</f>
        <v/>
      </c>
      <c r="P138" s="111" t="str">
        <f>IF($A138&lt;=Paramètre!$B$2,SUMIFS(SMA_Suivi_étroit[Nb interv],SMA_Suivi_étroit[Source.Name],'Suivi étroit'!O$10,SMA_Suivi_étroit[CA/Sous-CA],'Suivi étroit'!$A$129,SMA_Suivi_étroit[Période financière],'Suivi étroit'!$A138),"")</f>
        <v/>
      </c>
      <c r="Q138" s="112" t="str">
        <f>IF($A138&lt;=Paramètre!$B$2,SUM(C138,E138,G138,I138,K138,M138,O138),"")</f>
        <v/>
      </c>
      <c r="R138" s="113" t="str">
        <f>IF($A138&lt;=Paramètre!$B$2,SUM(D138,F138,H138,J138,L138,N138,P138),"")</f>
        <v/>
      </c>
    </row>
    <row r="139" spans="1:18" x14ac:dyDescent="0.25">
      <c r="A139">
        <v>9</v>
      </c>
      <c r="B139" s="110" t="s">
        <v>162</v>
      </c>
      <c r="C139" s="111" t="str">
        <f>IF($A139&lt;=Paramètre!$B$2,SUMIFS(SMA_Suivi_étroit[Nb usagers],SMA_Suivi_étroit[Source.Name],'Suivi étroit'!C$10,SMA_Suivi_étroit[CA/Sous-CA],'Suivi étroit'!$A$129,SMA_Suivi_étroit[Période financière],'Suivi étroit'!$A139),"")</f>
        <v/>
      </c>
      <c r="D139" s="111" t="str">
        <f>IF($A139&lt;=Paramètre!$B$2,SUMIFS(SMA_Suivi_étroit[Nb interv],SMA_Suivi_étroit[Source.Name],'Suivi étroit'!C$10,SMA_Suivi_étroit[CA/Sous-CA],'Suivi étroit'!$A$129,SMA_Suivi_étroit[Période financière],'Suivi étroit'!$A139),"")</f>
        <v/>
      </c>
      <c r="E139" s="111" t="str">
        <f>IF($A139&lt;=Paramètre!$B$2,SUMIFS(SMA_Suivi_étroit[Nb usagers],SMA_Suivi_étroit[Source.Name],'Suivi étroit'!E$10,SMA_Suivi_étroit[CA/Sous-CA],'Suivi étroit'!$A$129,SMA_Suivi_étroit[Période financière],'Suivi étroit'!$A139),"")</f>
        <v/>
      </c>
      <c r="F139" s="111" t="str">
        <f>IF($A139&lt;=Paramètre!$B$2,SUMIFS(SMA_Suivi_étroit[Nb interv],SMA_Suivi_étroit[Source.Name],'Suivi étroit'!E$10,SMA_Suivi_étroit[CA/Sous-CA],'Suivi étroit'!$A$129,SMA_Suivi_étroit[Période financière],'Suivi étroit'!$A139),"")</f>
        <v/>
      </c>
      <c r="G139" s="111" t="str">
        <f>IF($A139&lt;=Paramètre!$B$2,SUMIFS(SMA_Suivi_étroit[Nb usagers],SMA_Suivi_étroit[Source.Name],'Suivi étroit'!G$10,SMA_Suivi_étroit[CA/Sous-CA],'Suivi étroit'!$A$129,SMA_Suivi_étroit[Période financière],'Suivi étroit'!$A139),"")</f>
        <v/>
      </c>
      <c r="H139" s="111" t="str">
        <f>IF($A139&lt;=Paramètre!$B$2,SUMIFS(SMA_Suivi_étroit[Nb interv],SMA_Suivi_étroit[Source.Name],'Suivi étroit'!G$10,SMA_Suivi_étroit[CA/Sous-CA],'Suivi étroit'!$A$129,SMA_Suivi_étroit[Période financière],'Suivi étroit'!$A139),"")</f>
        <v/>
      </c>
      <c r="I139" s="111" t="str">
        <f>IF($A139&lt;=Paramètre!$B$2,SUMIFS(SMA_Suivi_étroit[Nb usagers],SMA_Suivi_étroit[Source.Name],'Suivi étroit'!I$10,SMA_Suivi_étroit[CA/Sous-CA],'Suivi étroit'!$A$129,SMA_Suivi_étroit[Période financière],'Suivi étroit'!$A139),"")</f>
        <v/>
      </c>
      <c r="J139" s="111" t="str">
        <f>IF($A139&lt;=Paramètre!$B$2,SUMIFS(SMA_Suivi_étroit[Nb interv],SMA_Suivi_étroit[Source.Name],'Suivi étroit'!I$10,SMA_Suivi_étroit[CA/Sous-CA],'Suivi étroit'!$A$129,SMA_Suivi_étroit[Période financière],'Suivi étroit'!$A139),"")</f>
        <v/>
      </c>
      <c r="K139" s="111" t="str">
        <f>IF($A139&lt;=Paramètre!$B$2,SUMIFS(SMA_Suivi_étroit[Nb usagers],SMA_Suivi_étroit[Source.Name],'Suivi étroit'!K$10,SMA_Suivi_étroit[CA/Sous-CA],'Suivi étroit'!$A$129,SMA_Suivi_étroit[Période financière],'Suivi étroit'!$A139),"")</f>
        <v/>
      </c>
      <c r="L139" s="111" t="str">
        <f>IF($A139&lt;=Paramètre!$B$2,SUMIFS(SMA_Suivi_étroit[Nb interv],SMA_Suivi_étroit[Source.Name],'Suivi étroit'!K$10,SMA_Suivi_étroit[CA/Sous-CA],'Suivi étroit'!$A$129,SMA_Suivi_étroit[Période financière],'Suivi étroit'!$A139),"")</f>
        <v/>
      </c>
      <c r="M139" s="111" t="str">
        <f>IF($A139&lt;=Paramètre!$B$2,SUMIFS(SMA_Suivi_étroit[Nb usagers],SMA_Suivi_étroit[Source.Name],'Suivi étroit'!M$10,SMA_Suivi_étroit[CA/Sous-CA],'Suivi étroit'!$A$129,SMA_Suivi_étroit[Période financière],'Suivi étroit'!$A139),"")</f>
        <v/>
      </c>
      <c r="N139" s="111" t="str">
        <f>IF($A139&lt;=Paramètre!$B$2,SUMIFS(SMA_Suivi_étroit[Nb interv],SMA_Suivi_étroit[Source.Name],'Suivi étroit'!M$10,SMA_Suivi_étroit[CA/Sous-CA],'Suivi étroit'!$A$129,SMA_Suivi_étroit[Période financière],'Suivi étroit'!$A139),"")</f>
        <v/>
      </c>
      <c r="O139" s="111" t="str">
        <f>IF($A139&lt;=Paramètre!$B$2,SUMIFS(SMA_Suivi_étroit[Nb usagers],SMA_Suivi_étroit[Source.Name],'Suivi étroit'!O$10,SMA_Suivi_étroit[CA/Sous-CA],'Suivi étroit'!$A$129,SMA_Suivi_étroit[Période financière],'Suivi étroit'!$A139),"")</f>
        <v/>
      </c>
      <c r="P139" s="111" t="str">
        <f>IF($A139&lt;=Paramètre!$B$2,SUMIFS(SMA_Suivi_étroit[Nb interv],SMA_Suivi_étroit[Source.Name],'Suivi étroit'!O$10,SMA_Suivi_étroit[CA/Sous-CA],'Suivi étroit'!$A$129,SMA_Suivi_étroit[Période financière],'Suivi étroit'!$A139),"")</f>
        <v/>
      </c>
      <c r="Q139" s="112" t="str">
        <f>IF($A139&lt;=Paramètre!$B$2,SUM(C139,E139,G139,I139,K139,M139,O139),"")</f>
        <v/>
      </c>
      <c r="R139" s="113" t="str">
        <f>IF($A139&lt;=Paramètre!$B$2,SUM(D139,F139,H139,J139,L139,N139,P139),"")</f>
        <v/>
      </c>
    </row>
    <row r="140" spans="1:18" x14ac:dyDescent="0.25">
      <c r="A140">
        <v>10</v>
      </c>
      <c r="B140" s="110" t="s">
        <v>163</v>
      </c>
      <c r="C140" s="111" t="str">
        <f>IF($A140&lt;=Paramètre!$B$2,SUMIFS(SMA_Suivi_étroit[Nb usagers],SMA_Suivi_étroit[Source.Name],'Suivi étroit'!C$10,SMA_Suivi_étroit[CA/Sous-CA],'Suivi étroit'!$A$129,SMA_Suivi_étroit[Période financière],'Suivi étroit'!$A140),"")</f>
        <v/>
      </c>
      <c r="D140" s="111" t="str">
        <f>IF($A140&lt;=Paramètre!$B$2,SUMIFS(SMA_Suivi_étroit[Nb interv],SMA_Suivi_étroit[Source.Name],'Suivi étroit'!C$10,SMA_Suivi_étroit[CA/Sous-CA],'Suivi étroit'!$A$129,SMA_Suivi_étroit[Période financière],'Suivi étroit'!$A140),"")</f>
        <v/>
      </c>
      <c r="E140" s="111" t="str">
        <f>IF($A140&lt;=Paramètre!$B$2,SUMIFS(SMA_Suivi_étroit[Nb usagers],SMA_Suivi_étroit[Source.Name],'Suivi étroit'!E$10,SMA_Suivi_étroit[CA/Sous-CA],'Suivi étroit'!$A$129,SMA_Suivi_étroit[Période financière],'Suivi étroit'!$A140),"")</f>
        <v/>
      </c>
      <c r="F140" s="111" t="str">
        <f>IF($A140&lt;=Paramètre!$B$2,SUMIFS(SMA_Suivi_étroit[Nb interv],SMA_Suivi_étroit[Source.Name],'Suivi étroit'!E$10,SMA_Suivi_étroit[CA/Sous-CA],'Suivi étroit'!$A$129,SMA_Suivi_étroit[Période financière],'Suivi étroit'!$A140),"")</f>
        <v/>
      </c>
      <c r="G140" s="111" t="str">
        <f>IF($A140&lt;=Paramètre!$B$2,SUMIFS(SMA_Suivi_étroit[Nb usagers],SMA_Suivi_étroit[Source.Name],'Suivi étroit'!G$10,SMA_Suivi_étroit[CA/Sous-CA],'Suivi étroit'!$A$129,SMA_Suivi_étroit[Période financière],'Suivi étroit'!$A140),"")</f>
        <v/>
      </c>
      <c r="H140" s="111" t="str">
        <f>IF($A140&lt;=Paramètre!$B$2,SUMIFS(SMA_Suivi_étroit[Nb interv],SMA_Suivi_étroit[Source.Name],'Suivi étroit'!G$10,SMA_Suivi_étroit[CA/Sous-CA],'Suivi étroit'!$A$129,SMA_Suivi_étroit[Période financière],'Suivi étroit'!$A140),"")</f>
        <v/>
      </c>
      <c r="I140" s="111" t="str">
        <f>IF($A140&lt;=Paramètre!$B$2,SUMIFS(SMA_Suivi_étroit[Nb usagers],SMA_Suivi_étroit[Source.Name],'Suivi étroit'!I$10,SMA_Suivi_étroit[CA/Sous-CA],'Suivi étroit'!$A$129,SMA_Suivi_étroit[Période financière],'Suivi étroit'!$A140),"")</f>
        <v/>
      </c>
      <c r="J140" s="111" t="str">
        <f>IF($A140&lt;=Paramètre!$B$2,SUMIFS(SMA_Suivi_étroit[Nb interv],SMA_Suivi_étroit[Source.Name],'Suivi étroit'!I$10,SMA_Suivi_étroit[CA/Sous-CA],'Suivi étroit'!$A$129,SMA_Suivi_étroit[Période financière],'Suivi étroit'!$A140),"")</f>
        <v/>
      </c>
      <c r="K140" s="111" t="str">
        <f>IF($A140&lt;=Paramètre!$B$2,SUMIFS(SMA_Suivi_étroit[Nb usagers],SMA_Suivi_étroit[Source.Name],'Suivi étroit'!K$10,SMA_Suivi_étroit[CA/Sous-CA],'Suivi étroit'!$A$129,SMA_Suivi_étroit[Période financière],'Suivi étroit'!$A140),"")</f>
        <v/>
      </c>
      <c r="L140" s="111" t="str">
        <f>IF($A140&lt;=Paramètre!$B$2,SUMIFS(SMA_Suivi_étroit[Nb interv],SMA_Suivi_étroit[Source.Name],'Suivi étroit'!K$10,SMA_Suivi_étroit[CA/Sous-CA],'Suivi étroit'!$A$129,SMA_Suivi_étroit[Période financière],'Suivi étroit'!$A140),"")</f>
        <v/>
      </c>
      <c r="M140" s="111" t="str">
        <f>IF($A140&lt;=Paramètre!$B$2,SUMIFS(SMA_Suivi_étroit[Nb usagers],SMA_Suivi_étroit[Source.Name],'Suivi étroit'!M$10,SMA_Suivi_étroit[CA/Sous-CA],'Suivi étroit'!$A$129,SMA_Suivi_étroit[Période financière],'Suivi étroit'!$A140),"")</f>
        <v/>
      </c>
      <c r="N140" s="111" t="str">
        <f>IF($A140&lt;=Paramètre!$B$2,SUMIFS(SMA_Suivi_étroit[Nb interv],SMA_Suivi_étroit[Source.Name],'Suivi étroit'!M$10,SMA_Suivi_étroit[CA/Sous-CA],'Suivi étroit'!$A$129,SMA_Suivi_étroit[Période financière],'Suivi étroit'!$A140),"")</f>
        <v/>
      </c>
      <c r="O140" s="111" t="str">
        <f>IF($A140&lt;=Paramètre!$B$2,SUMIFS(SMA_Suivi_étroit[Nb usagers],SMA_Suivi_étroit[Source.Name],'Suivi étroit'!O$10,SMA_Suivi_étroit[CA/Sous-CA],'Suivi étroit'!$A$129,SMA_Suivi_étroit[Période financière],'Suivi étroit'!$A140),"")</f>
        <v/>
      </c>
      <c r="P140" s="111" t="str">
        <f>IF($A140&lt;=Paramètre!$B$2,SUMIFS(SMA_Suivi_étroit[Nb interv],SMA_Suivi_étroit[Source.Name],'Suivi étroit'!O$10,SMA_Suivi_étroit[CA/Sous-CA],'Suivi étroit'!$A$129,SMA_Suivi_étroit[Période financière],'Suivi étroit'!$A140),"")</f>
        <v/>
      </c>
      <c r="Q140" s="112" t="str">
        <f>IF($A140&lt;=Paramètre!$B$2,SUM(C140,E140,G140,I140,K140,M140,O140),"")</f>
        <v/>
      </c>
      <c r="R140" s="113" t="str">
        <f>IF($A140&lt;=Paramètre!$B$2,SUM(D140,F140,H140,J140,L140,N140,P140),"")</f>
        <v/>
      </c>
    </row>
    <row r="141" spans="1:18" x14ac:dyDescent="0.25">
      <c r="A141">
        <v>11</v>
      </c>
      <c r="B141" s="110" t="s">
        <v>164</v>
      </c>
      <c r="C141" s="111" t="str">
        <f>IF($A141&lt;=Paramètre!$B$2,SUMIFS(SMA_Suivi_étroit[Nb usagers],SMA_Suivi_étroit[Source.Name],'Suivi étroit'!C$10,SMA_Suivi_étroit[CA/Sous-CA],'Suivi étroit'!$A$129,SMA_Suivi_étroit[Période financière],'Suivi étroit'!$A141),"")</f>
        <v/>
      </c>
      <c r="D141" s="111" t="str">
        <f>IF($A141&lt;=Paramètre!$B$2,SUMIFS(SMA_Suivi_étroit[Nb interv],SMA_Suivi_étroit[Source.Name],'Suivi étroit'!C$10,SMA_Suivi_étroit[CA/Sous-CA],'Suivi étroit'!$A$129,SMA_Suivi_étroit[Période financière],'Suivi étroit'!$A141),"")</f>
        <v/>
      </c>
      <c r="E141" s="111" t="str">
        <f>IF($A141&lt;=Paramètre!$B$2,SUMIFS(SMA_Suivi_étroit[Nb usagers],SMA_Suivi_étroit[Source.Name],'Suivi étroit'!E$10,SMA_Suivi_étroit[CA/Sous-CA],'Suivi étroit'!$A$129,SMA_Suivi_étroit[Période financière],'Suivi étroit'!$A141),"")</f>
        <v/>
      </c>
      <c r="F141" s="111" t="str">
        <f>IF($A141&lt;=Paramètre!$B$2,SUMIFS(SMA_Suivi_étroit[Nb interv],SMA_Suivi_étroit[Source.Name],'Suivi étroit'!E$10,SMA_Suivi_étroit[CA/Sous-CA],'Suivi étroit'!$A$129,SMA_Suivi_étroit[Période financière],'Suivi étroit'!$A141),"")</f>
        <v/>
      </c>
      <c r="G141" s="111" t="str">
        <f>IF($A141&lt;=Paramètre!$B$2,SUMIFS(SMA_Suivi_étroit[Nb usagers],SMA_Suivi_étroit[Source.Name],'Suivi étroit'!G$10,SMA_Suivi_étroit[CA/Sous-CA],'Suivi étroit'!$A$129,SMA_Suivi_étroit[Période financière],'Suivi étroit'!$A141),"")</f>
        <v/>
      </c>
      <c r="H141" s="111" t="str">
        <f>IF($A141&lt;=Paramètre!$B$2,SUMIFS(SMA_Suivi_étroit[Nb interv],SMA_Suivi_étroit[Source.Name],'Suivi étroit'!G$10,SMA_Suivi_étroit[CA/Sous-CA],'Suivi étroit'!$A$129,SMA_Suivi_étroit[Période financière],'Suivi étroit'!$A141),"")</f>
        <v/>
      </c>
      <c r="I141" s="111" t="str">
        <f>IF($A141&lt;=Paramètre!$B$2,SUMIFS(SMA_Suivi_étroit[Nb usagers],SMA_Suivi_étroit[Source.Name],'Suivi étroit'!I$10,SMA_Suivi_étroit[CA/Sous-CA],'Suivi étroit'!$A$129,SMA_Suivi_étroit[Période financière],'Suivi étroit'!$A141),"")</f>
        <v/>
      </c>
      <c r="J141" s="111" t="str">
        <f>IF($A141&lt;=Paramètre!$B$2,SUMIFS(SMA_Suivi_étroit[Nb interv],SMA_Suivi_étroit[Source.Name],'Suivi étroit'!I$10,SMA_Suivi_étroit[CA/Sous-CA],'Suivi étroit'!$A$129,SMA_Suivi_étroit[Période financière],'Suivi étroit'!$A141),"")</f>
        <v/>
      </c>
      <c r="K141" s="111" t="str">
        <f>IF($A141&lt;=Paramètre!$B$2,SUMIFS(SMA_Suivi_étroit[Nb usagers],SMA_Suivi_étroit[Source.Name],'Suivi étroit'!K$10,SMA_Suivi_étroit[CA/Sous-CA],'Suivi étroit'!$A$129,SMA_Suivi_étroit[Période financière],'Suivi étroit'!$A141),"")</f>
        <v/>
      </c>
      <c r="L141" s="111" t="str">
        <f>IF($A141&lt;=Paramètre!$B$2,SUMIFS(SMA_Suivi_étroit[Nb interv],SMA_Suivi_étroit[Source.Name],'Suivi étroit'!K$10,SMA_Suivi_étroit[CA/Sous-CA],'Suivi étroit'!$A$129,SMA_Suivi_étroit[Période financière],'Suivi étroit'!$A141),"")</f>
        <v/>
      </c>
      <c r="M141" s="111" t="str">
        <f>IF($A141&lt;=Paramètre!$B$2,SUMIFS(SMA_Suivi_étroit[Nb usagers],SMA_Suivi_étroit[Source.Name],'Suivi étroit'!M$10,SMA_Suivi_étroit[CA/Sous-CA],'Suivi étroit'!$A$129,SMA_Suivi_étroit[Période financière],'Suivi étroit'!$A141),"")</f>
        <v/>
      </c>
      <c r="N141" s="111" t="str">
        <f>IF($A141&lt;=Paramètre!$B$2,SUMIFS(SMA_Suivi_étroit[Nb interv],SMA_Suivi_étroit[Source.Name],'Suivi étroit'!M$10,SMA_Suivi_étroit[CA/Sous-CA],'Suivi étroit'!$A$129,SMA_Suivi_étroit[Période financière],'Suivi étroit'!$A141),"")</f>
        <v/>
      </c>
      <c r="O141" s="111" t="str">
        <f>IF($A141&lt;=Paramètre!$B$2,SUMIFS(SMA_Suivi_étroit[Nb usagers],SMA_Suivi_étroit[Source.Name],'Suivi étroit'!O$10,SMA_Suivi_étroit[CA/Sous-CA],'Suivi étroit'!$A$129,SMA_Suivi_étroit[Période financière],'Suivi étroit'!$A141),"")</f>
        <v/>
      </c>
      <c r="P141" s="111" t="str">
        <f>IF($A141&lt;=Paramètre!$B$2,SUMIFS(SMA_Suivi_étroit[Nb interv],SMA_Suivi_étroit[Source.Name],'Suivi étroit'!O$10,SMA_Suivi_étroit[CA/Sous-CA],'Suivi étroit'!$A$129,SMA_Suivi_étroit[Période financière],'Suivi étroit'!$A141),"")</f>
        <v/>
      </c>
      <c r="Q141" s="112" t="str">
        <f>IF($A141&lt;=Paramètre!$B$2,SUM(C141,E141,G141,I141,K141,M141,O141),"")</f>
        <v/>
      </c>
      <c r="R141" s="113" t="str">
        <f>IF($A141&lt;=Paramètre!$B$2,SUM(D141,F141,H141,J141,L141,N141,P141),"")</f>
        <v/>
      </c>
    </row>
    <row r="142" spans="1:18" x14ac:dyDescent="0.25">
      <c r="A142">
        <v>12</v>
      </c>
      <c r="B142" s="110" t="s">
        <v>165</v>
      </c>
      <c r="C142" s="111" t="str">
        <f>IF($A142&lt;=Paramètre!$B$2,SUMIFS(SMA_Suivi_étroit[Nb usagers],SMA_Suivi_étroit[Source.Name],'Suivi étroit'!C$10,SMA_Suivi_étroit[CA/Sous-CA],'Suivi étroit'!$A$129,SMA_Suivi_étroit[Période financière],'Suivi étroit'!$A142),"")</f>
        <v/>
      </c>
      <c r="D142" s="111" t="str">
        <f>IF($A142&lt;=Paramètre!$B$2,SUMIFS(SMA_Suivi_étroit[Nb interv],SMA_Suivi_étroit[Source.Name],'Suivi étroit'!C$10,SMA_Suivi_étroit[CA/Sous-CA],'Suivi étroit'!$A$129,SMA_Suivi_étroit[Période financière],'Suivi étroit'!$A142),"")</f>
        <v/>
      </c>
      <c r="E142" s="111" t="str">
        <f>IF($A142&lt;=Paramètre!$B$2,SUMIFS(SMA_Suivi_étroit[Nb usagers],SMA_Suivi_étroit[Source.Name],'Suivi étroit'!E$10,SMA_Suivi_étroit[CA/Sous-CA],'Suivi étroit'!$A$129,SMA_Suivi_étroit[Période financière],'Suivi étroit'!$A142),"")</f>
        <v/>
      </c>
      <c r="F142" s="111" t="str">
        <f>IF($A142&lt;=Paramètre!$B$2,SUMIFS(SMA_Suivi_étroit[Nb interv],SMA_Suivi_étroit[Source.Name],'Suivi étroit'!E$10,SMA_Suivi_étroit[CA/Sous-CA],'Suivi étroit'!$A$129,SMA_Suivi_étroit[Période financière],'Suivi étroit'!$A142),"")</f>
        <v/>
      </c>
      <c r="G142" s="111" t="str">
        <f>IF($A142&lt;=Paramètre!$B$2,SUMIFS(SMA_Suivi_étroit[Nb usagers],SMA_Suivi_étroit[Source.Name],'Suivi étroit'!G$10,SMA_Suivi_étroit[CA/Sous-CA],'Suivi étroit'!$A$129,SMA_Suivi_étroit[Période financière],'Suivi étroit'!$A142),"")</f>
        <v/>
      </c>
      <c r="H142" s="111" t="str">
        <f>IF($A142&lt;=Paramètre!$B$2,SUMIFS(SMA_Suivi_étroit[Nb interv],SMA_Suivi_étroit[Source.Name],'Suivi étroit'!G$10,SMA_Suivi_étroit[CA/Sous-CA],'Suivi étroit'!$A$129,SMA_Suivi_étroit[Période financière],'Suivi étroit'!$A142),"")</f>
        <v/>
      </c>
      <c r="I142" s="111" t="str">
        <f>IF($A142&lt;=Paramètre!$B$2,SUMIFS(SMA_Suivi_étroit[Nb usagers],SMA_Suivi_étroit[Source.Name],'Suivi étroit'!I$10,SMA_Suivi_étroit[CA/Sous-CA],'Suivi étroit'!$A$129,SMA_Suivi_étroit[Période financière],'Suivi étroit'!$A142),"")</f>
        <v/>
      </c>
      <c r="J142" s="111" t="str">
        <f>IF($A142&lt;=Paramètre!$B$2,SUMIFS(SMA_Suivi_étroit[Nb interv],SMA_Suivi_étroit[Source.Name],'Suivi étroit'!I$10,SMA_Suivi_étroit[CA/Sous-CA],'Suivi étroit'!$A$129,SMA_Suivi_étroit[Période financière],'Suivi étroit'!$A142),"")</f>
        <v/>
      </c>
      <c r="K142" s="111" t="str">
        <f>IF($A142&lt;=Paramètre!$B$2,SUMIFS(SMA_Suivi_étroit[Nb usagers],SMA_Suivi_étroit[Source.Name],'Suivi étroit'!K$10,SMA_Suivi_étroit[CA/Sous-CA],'Suivi étroit'!$A$129,SMA_Suivi_étroit[Période financière],'Suivi étroit'!$A142),"")</f>
        <v/>
      </c>
      <c r="L142" s="111" t="str">
        <f>IF($A142&lt;=Paramètre!$B$2,SUMIFS(SMA_Suivi_étroit[Nb interv],SMA_Suivi_étroit[Source.Name],'Suivi étroit'!K$10,SMA_Suivi_étroit[CA/Sous-CA],'Suivi étroit'!$A$129,SMA_Suivi_étroit[Période financière],'Suivi étroit'!$A142),"")</f>
        <v/>
      </c>
      <c r="M142" s="111" t="str">
        <f>IF($A142&lt;=Paramètre!$B$2,SUMIFS(SMA_Suivi_étroit[Nb usagers],SMA_Suivi_étroit[Source.Name],'Suivi étroit'!M$10,SMA_Suivi_étroit[CA/Sous-CA],'Suivi étroit'!$A$129,SMA_Suivi_étroit[Période financière],'Suivi étroit'!$A142),"")</f>
        <v/>
      </c>
      <c r="N142" s="111" t="str">
        <f>IF($A142&lt;=Paramètre!$B$2,SUMIFS(SMA_Suivi_étroit[Nb interv],SMA_Suivi_étroit[Source.Name],'Suivi étroit'!M$10,SMA_Suivi_étroit[CA/Sous-CA],'Suivi étroit'!$A$129,SMA_Suivi_étroit[Période financière],'Suivi étroit'!$A142),"")</f>
        <v/>
      </c>
      <c r="O142" s="111" t="str">
        <f>IF($A142&lt;=Paramètre!$B$2,SUMIFS(SMA_Suivi_étroit[Nb usagers],SMA_Suivi_étroit[Source.Name],'Suivi étroit'!O$10,SMA_Suivi_étroit[CA/Sous-CA],'Suivi étroit'!$A$129,SMA_Suivi_étroit[Période financière],'Suivi étroit'!$A142),"")</f>
        <v/>
      </c>
      <c r="P142" s="111" t="str">
        <f>IF($A142&lt;=Paramètre!$B$2,SUMIFS(SMA_Suivi_étroit[Nb interv],SMA_Suivi_étroit[Source.Name],'Suivi étroit'!O$10,SMA_Suivi_étroit[CA/Sous-CA],'Suivi étroit'!$A$129,SMA_Suivi_étroit[Période financière],'Suivi étroit'!$A142),"")</f>
        <v/>
      </c>
      <c r="Q142" s="112" t="str">
        <f>IF($A142&lt;=Paramètre!$B$2,SUM(C142,E142,G142,I142,K142,M142,O142),"")</f>
        <v/>
      </c>
      <c r="R142" s="113" t="str">
        <f>IF($A142&lt;=Paramètre!$B$2,SUM(D142,F142,H142,J142,L142,N142,P142),"")</f>
        <v/>
      </c>
    </row>
    <row r="143" spans="1:18" ht="15.75" thickBot="1" x14ac:dyDescent="0.3">
      <c r="A143">
        <v>13</v>
      </c>
      <c r="B143" s="114" t="s">
        <v>166</v>
      </c>
      <c r="C143" s="111" t="str">
        <f>IF($A143&lt;=Paramètre!$B$2,SUMIFS(SMA_Suivi_étroit[Nb usagers],SMA_Suivi_étroit[Source.Name],'Suivi étroit'!C$10,SMA_Suivi_étroit[CA/Sous-CA],'Suivi étroit'!$A$129,SMA_Suivi_étroit[Période financière],'Suivi étroit'!$A143),"")</f>
        <v/>
      </c>
      <c r="D143" s="111" t="str">
        <f>IF($A143&lt;=Paramètre!$B$2,SUMIFS(SMA_Suivi_étroit[Nb interv],SMA_Suivi_étroit[Source.Name],'Suivi étroit'!C$10,SMA_Suivi_étroit[CA/Sous-CA],'Suivi étroit'!$A$129,SMA_Suivi_étroit[Période financière],'Suivi étroit'!$A143),"")</f>
        <v/>
      </c>
      <c r="E143" s="111" t="str">
        <f>IF($A143&lt;=Paramètre!$B$2,SUMIFS(SMA_Suivi_étroit[Nb usagers],SMA_Suivi_étroit[Source.Name],'Suivi étroit'!E$10,SMA_Suivi_étroit[CA/Sous-CA],'Suivi étroit'!$A$129,SMA_Suivi_étroit[Période financière],'Suivi étroit'!$A143),"")</f>
        <v/>
      </c>
      <c r="F143" s="111" t="str">
        <f>IF($A143&lt;=Paramètre!$B$2,SUMIFS(SMA_Suivi_étroit[Nb interv],SMA_Suivi_étroit[Source.Name],'Suivi étroit'!E$10,SMA_Suivi_étroit[CA/Sous-CA],'Suivi étroit'!$A$129,SMA_Suivi_étroit[Période financière],'Suivi étroit'!$A143),"")</f>
        <v/>
      </c>
      <c r="G143" s="111" t="str">
        <f>IF($A143&lt;=Paramètre!$B$2,SUMIFS(SMA_Suivi_étroit[Nb usagers],SMA_Suivi_étroit[Source.Name],'Suivi étroit'!G$10,SMA_Suivi_étroit[CA/Sous-CA],'Suivi étroit'!$A$129,SMA_Suivi_étroit[Période financière],'Suivi étroit'!$A143),"")</f>
        <v/>
      </c>
      <c r="H143" s="111" t="str">
        <f>IF($A143&lt;=Paramètre!$B$2,SUMIFS(SMA_Suivi_étroit[Nb interv],SMA_Suivi_étroit[Source.Name],'Suivi étroit'!G$10,SMA_Suivi_étroit[CA/Sous-CA],'Suivi étroit'!$A$129,SMA_Suivi_étroit[Période financière],'Suivi étroit'!$A143),"")</f>
        <v/>
      </c>
      <c r="I143" s="111" t="str">
        <f>IF($A143&lt;=Paramètre!$B$2,SUMIFS(SMA_Suivi_étroit[Nb usagers],SMA_Suivi_étroit[Source.Name],'Suivi étroit'!I$10,SMA_Suivi_étroit[CA/Sous-CA],'Suivi étroit'!$A$129,SMA_Suivi_étroit[Période financière],'Suivi étroit'!$A143),"")</f>
        <v/>
      </c>
      <c r="J143" s="111" t="str">
        <f>IF($A143&lt;=Paramètre!$B$2,SUMIFS(SMA_Suivi_étroit[Nb interv],SMA_Suivi_étroit[Source.Name],'Suivi étroit'!I$10,SMA_Suivi_étroit[CA/Sous-CA],'Suivi étroit'!$A$129,SMA_Suivi_étroit[Période financière],'Suivi étroit'!$A143),"")</f>
        <v/>
      </c>
      <c r="K143" s="111" t="str">
        <f>IF($A143&lt;=Paramètre!$B$2,SUMIFS(SMA_Suivi_étroit[Nb usagers],SMA_Suivi_étroit[Source.Name],'Suivi étroit'!K$10,SMA_Suivi_étroit[CA/Sous-CA],'Suivi étroit'!$A$129,SMA_Suivi_étroit[Période financière],'Suivi étroit'!$A143),"")</f>
        <v/>
      </c>
      <c r="L143" s="111" t="str">
        <f>IF($A143&lt;=Paramètre!$B$2,SUMIFS(SMA_Suivi_étroit[Nb interv],SMA_Suivi_étroit[Source.Name],'Suivi étroit'!K$10,SMA_Suivi_étroit[CA/Sous-CA],'Suivi étroit'!$A$129,SMA_Suivi_étroit[Période financière],'Suivi étroit'!$A143),"")</f>
        <v/>
      </c>
      <c r="M143" s="111" t="str">
        <f>IF($A143&lt;=Paramètre!$B$2,SUMIFS(SMA_Suivi_étroit[Nb usagers],SMA_Suivi_étroit[Source.Name],'Suivi étroit'!M$10,SMA_Suivi_étroit[CA/Sous-CA],'Suivi étroit'!$A$129,SMA_Suivi_étroit[Période financière],'Suivi étroit'!$A143),"")</f>
        <v/>
      </c>
      <c r="N143" s="111" t="str">
        <f>IF($A143&lt;=Paramètre!$B$2,SUMIFS(SMA_Suivi_étroit[Nb interv],SMA_Suivi_étroit[Source.Name],'Suivi étroit'!M$10,SMA_Suivi_étroit[CA/Sous-CA],'Suivi étroit'!$A$129,SMA_Suivi_étroit[Période financière],'Suivi étroit'!$A143),"")</f>
        <v/>
      </c>
      <c r="O143" s="111" t="str">
        <f>IF($A143&lt;=Paramètre!$B$2,SUMIFS(SMA_Suivi_étroit[Nb usagers],SMA_Suivi_étroit[Source.Name],'Suivi étroit'!O$10,SMA_Suivi_étroit[CA/Sous-CA],'Suivi étroit'!$A$129,SMA_Suivi_étroit[Période financière],'Suivi étroit'!$A143),"")</f>
        <v/>
      </c>
      <c r="P143" s="111" t="str">
        <f>IF($A143&lt;=Paramètre!$B$2,SUMIFS(SMA_Suivi_étroit[Nb interv],SMA_Suivi_étroit[Source.Name],'Suivi étroit'!O$10,SMA_Suivi_étroit[CA/Sous-CA],'Suivi étroit'!$A$129,SMA_Suivi_étroit[Période financière],'Suivi étroit'!$A143),"")</f>
        <v/>
      </c>
      <c r="Q143" s="112" t="str">
        <f>IF($A143&lt;=Paramètre!$B$2,SUM(C143,E143,G143,I143,K143,M143,O143),"")</f>
        <v/>
      </c>
      <c r="R143" s="113" t="str">
        <f>IF($A143&lt;=Paramètre!$B$2,SUM(D143,F143,H143,J143,L143,N143,P143),"")</f>
        <v/>
      </c>
    </row>
    <row r="144" spans="1:18" ht="15.75" thickBot="1" x14ac:dyDescent="0.3">
      <c r="B144" s="115" t="s">
        <v>167</v>
      </c>
      <c r="C144" s="123">
        <f>SUMIFS(SMA_Suivi_étroit[Nb distinct usagers / SCA],SMA_Suivi_étroit[Sous-centre activités code],$A129,SMA_Suivi_étroit[Source.Name],C$27)</f>
        <v>0</v>
      </c>
      <c r="D144" s="123">
        <f>SUM(D131:D143)</f>
        <v>0</v>
      </c>
      <c r="E144" s="123">
        <f>SUMIFS(SMA_Suivi_étroit[Nb distinct usagers / SCA],SMA_Suivi_étroit[Sous-centre activités code],$A129,SMA_Suivi_étroit[Source.Name],E$27)</f>
        <v>0</v>
      </c>
      <c r="F144" s="123">
        <f t="shared" ref="F144" si="7">SUM(F131:F143)</f>
        <v>0</v>
      </c>
      <c r="G144" s="123">
        <f>SUMIFS(SMA_Suivi_étroit[Nb distinct usagers / SCA],SMA_Suivi_étroit[Sous-centre activités code],$A129,SMA_Suivi_étroit[Source.Name],G$27)</f>
        <v>0</v>
      </c>
      <c r="H144" s="123">
        <f t="shared" ref="H144" si="8">SUM(H131:H143)</f>
        <v>0</v>
      </c>
      <c r="I144" s="123">
        <f>SUMIFS(SMA_Suivi_étroit[Nb distinct usagers / SCA],SMA_Suivi_étroit[Sous-centre activités code],$A129,SMA_Suivi_étroit[Source.Name],I$27)</f>
        <v>0</v>
      </c>
      <c r="J144" s="123">
        <f t="shared" ref="J144" si="9">SUM(J131:J143)</f>
        <v>0</v>
      </c>
      <c r="K144" s="123">
        <f>SUMIFS(SMA_Suivi_étroit[Nb distinct usagers / SCA],SMA_Suivi_étroit[Sous-centre activités code],$A129,SMA_Suivi_étroit[Source.Name],K$27)</f>
        <v>0</v>
      </c>
      <c r="L144" s="123">
        <f t="shared" ref="L144" si="10">SUM(L131:L143)</f>
        <v>0</v>
      </c>
      <c r="M144" s="123">
        <f>SUMIFS(SMA_Suivi_étroit[Nb distinct usagers / SCA],SMA_Suivi_étroit[Sous-centre activités code],$A129,SMA_Suivi_étroit[Source.Name],M$27)</f>
        <v>0</v>
      </c>
      <c r="N144" s="123">
        <f t="shared" ref="N144" si="11">SUM(N131:N143)</f>
        <v>0</v>
      </c>
      <c r="O144" s="123">
        <f>SUMIFS(SMA_Suivi_étroit[Nb distinct usagers / SCA],SMA_Suivi_étroit[Sous-centre activités code],$A129,SMA_Suivi_étroit[Source.Name],O$27)</f>
        <v>0</v>
      </c>
      <c r="P144" s="123">
        <f t="shared" ref="P144" si="12">SUM(P131:P143)</f>
        <v>0</v>
      </c>
      <c r="Q144" s="123">
        <f>SUM(C144,E144,G144,I144,K144,M144,O144)</f>
        <v>0</v>
      </c>
      <c r="R144" s="123">
        <f t="shared" ref="R144" si="13">SUM(R131:R143)</f>
        <v>0</v>
      </c>
    </row>
    <row r="147" spans="2:16" x14ac:dyDescent="0.25">
      <c r="B147" s="122" t="s">
        <v>168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</sheetData>
  <mergeCells count="74">
    <mergeCell ref="K129:L129"/>
    <mergeCell ref="M129:N129"/>
    <mergeCell ref="O129:P129"/>
    <mergeCell ref="Q129:R129"/>
    <mergeCell ref="B129:B130"/>
    <mergeCell ref="C129:D129"/>
    <mergeCell ref="E129:F129"/>
    <mergeCell ref="G129:H129"/>
    <mergeCell ref="I129:J129"/>
    <mergeCell ref="I2:R5"/>
    <mergeCell ref="B8:R8"/>
    <mergeCell ref="B10:B11"/>
    <mergeCell ref="C10:D10"/>
    <mergeCell ref="E10:F10"/>
    <mergeCell ref="G10:H10"/>
    <mergeCell ref="I10:J10"/>
    <mergeCell ref="K10:L10"/>
    <mergeCell ref="M10:N10"/>
    <mergeCell ref="O10:P10"/>
    <mergeCell ref="Q10:R10"/>
    <mergeCell ref="B27:B28"/>
    <mergeCell ref="C27:D27"/>
    <mergeCell ref="E27:F27"/>
    <mergeCell ref="G27:H27"/>
    <mergeCell ref="I27:J27"/>
    <mergeCell ref="Q27:R27"/>
    <mergeCell ref="M44:N44"/>
    <mergeCell ref="O44:P44"/>
    <mergeCell ref="Q44:R44"/>
    <mergeCell ref="K44:L44"/>
    <mergeCell ref="I61:J61"/>
    <mergeCell ref="K27:L27"/>
    <mergeCell ref="M27:N27"/>
    <mergeCell ref="O27:P27"/>
    <mergeCell ref="O61:P61"/>
    <mergeCell ref="B44:B45"/>
    <mergeCell ref="C44:D44"/>
    <mergeCell ref="E44:F44"/>
    <mergeCell ref="G44:H44"/>
    <mergeCell ref="I44:J44"/>
    <mergeCell ref="Q61:R61"/>
    <mergeCell ref="B79:B80"/>
    <mergeCell ref="C79:D79"/>
    <mergeCell ref="E79:F79"/>
    <mergeCell ref="G79:H79"/>
    <mergeCell ref="I79:J79"/>
    <mergeCell ref="K79:L79"/>
    <mergeCell ref="M79:N79"/>
    <mergeCell ref="O79:P79"/>
    <mergeCell ref="Q79:R79"/>
    <mergeCell ref="K61:L61"/>
    <mergeCell ref="M61:N61"/>
    <mergeCell ref="B61:B62"/>
    <mergeCell ref="C61:D61"/>
    <mergeCell ref="E61:F61"/>
    <mergeCell ref="G61:H61"/>
    <mergeCell ref="B96:B97"/>
    <mergeCell ref="C96:D96"/>
    <mergeCell ref="E96:F96"/>
    <mergeCell ref="G96:H96"/>
    <mergeCell ref="I96:J96"/>
    <mergeCell ref="K96:L96"/>
    <mergeCell ref="M96:N96"/>
    <mergeCell ref="O96:P96"/>
    <mergeCell ref="Q96:R96"/>
    <mergeCell ref="M113:N113"/>
    <mergeCell ref="O113:P113"/>
    <mergeCell ref="Q113:R113"/>
    <mergeCell ref="K113:L113"/>
    <mergeCell ref="B113:B114"/>
    <mergeCell ref="C113:D113"/>
    <mergeCell ref="E113:F113"/>
    <mergeCell ref="G113:H113"/>
    <mergeCell ref="I113:J11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48"/>
  <sheetViews>
    <sheetView topLeftCell="E4" workbookViewId="0">
      <selection activeCell="E2" sqref="E2:L248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13.7109375" bestFit="1" customWidth="1"/>
    <col min="4" max="4" width="28" bestFit="1" customWidth="1"/>
    <col min="5" max="5" width="26.7109375" bestFit="1" customWidth="1"/>
    <col min="6" max="6" width="28.28515625" bestFit="1" customWidth="1"/>
    <col min="7" max="7" width="19.7109375" bestFit="1" customWidth="1"/>
    <col min="8" max="8" width="13" bestFit="1" customWidth="1"/>
    <col min="9" max="9" width="25.42578125" bestFit="1" customWidth="1"/>
    <col min="10" max="10" width="16.7109375" bestFit="1" customWidth="1"/>
    <col min="11" max="11" width="17" bestFit="1" customWidth="1"/>
    <col min="12" max="12" width="11.5703125" customWidth="1"/>
  </cols>
  <sheetData>
    <row r="1" spans="1:12" x14ac:dyDescent="0.25">
      <c r="A1" s="96" t="s">
        <v>92</v>
      </c>
      <c r="B1" s="96" t="s">
        <v>142</v>
      </c>
      <c r="C1" s="96" t="s">
        <v>143</v>
      </c>
      <c r="D1" s="96" t="s">
        <v>144</v>
      </c>
      <c r="E1" s="96" t="s">
        <v>145</v>
      </c>
      <c r="F1" s="96" t="s">
        <v>146</v>
      </c>
      <c r="G1" s="96" t="s">
        <v>147</v>
      </c>
      <c r="H1" s="96" t="s">
        <v>148</v>
      </c>
      <c r="I1" s="96" t="s">
        <v>169</v>
      </c>
      <c r="J1" s="96" t="s">
        <v>170</v>
      </c>
      <c r="K1" s="96" t="s">
        <v>171</v>
      </c>
      <c r="L1" s="96" t="s">
        <v>149</v>
      </c>
    </row>
    <row r="2" spans="1:12" x14ac:dyDescent="0.25">
      <c r="A2" s="96" t="s">
        <v>23</v>
      </c>
      <c r="B2" s="96" t="s">
        <v>172</v>
      </c>
      <c r="C2" s="96" t="s">
        <v>173</v>
      </c>
      <c r="D2" s="96" t="s">
        <v>150</v>
      </c>
      <c r="E2" s="96"/>
      <c r="F2" s="96"/>
      <c r="G2" s="96"/>
      <c r="H2" s="96"/>
      <c r="I2" s="96"/>
      <c r="J2" s="96"/>
      <c r="K2" s="96"/>
      <c r="L2" s="96"/>
    </row>
    <row r="3" spans="1:12" x14ac:dyDescent="0.25">
      <c r="A3" s="96" t="s">
        <v>23</v>
      </c>
      <c r="B3" s="96" t="s">
        <v>172</v>
      </c>
      <c r="C3" s="96" t="s">
        <v>173</v>
      </c>
      <c r="D3" s="96" t="s">
        <v>150</v>
      </c>
      <c r="E3" s="96"/>
      <c r="F3" s="96"/>
      <c r="G3" s="96"/>
      <c r="H3" s="96"/>
      <c r="I3" s="96"/>
      <c r="J3" s="96"/>
      <c r="K3" s="96"/>
      <c r="L3" s="96"/>
    </row>
    <row r="4" spans="1:12" x14ac:dyDescent="0.25">
      <c r="A4" s="96" t="s">
        <v>23</v>
      </c>
      <c r="B4" s="96" t="s">
        <v>172</v>
      </c>
      <c r="C4" s="96" t="s">
        <v>173</v>
      </c>
      <c r="D4" s="96" t="s">
        <v>150</v>
      </c>
      <c r="E4" s="96"/>
      <c r="F4" s="96"/>
      <c r="G4" s="96"/>
      <c r="H4" s="96"/>
      <c r="I4" s="96"/>
      <c r="J4" s="96"/>
      <c r="K4" s="96"/>
      <c r="L4" s="96"/>
    </row>
    <row r="5" spans="1:12" x14ac:dyDescent="0.25">
      <c r="A5" s="96" t="s">
        <v>23</v>
      </c>
      <c r="B5" s="96" t="s">
        <v>172</v>
      </c>
      <c r="C5" s="96" t="s">
        <v>173</v>
      </c>
      <c r="D5" s="96" t="s">
        <v>150</v>
      </c>
      <c r="E5" s="96"/>
      <c r="F5" s="96"/>
      <c r="G5" s="96"/>
      <c r="H5" s="96"/>
      <c r="I5" s="96"/>
      <c r="J5" s="96"/>
      <c r="K5" s="96"/>
      <c r="L5" s="96"/>
    </row>
    <row r="6" spans="1:12" x14ac:dyDescent="0.25">
      <c r="A6" s="96" t="s">
        <v>23</v>
      </c>
      <c r="B6" s="96" t="s">
        <v>172</v>
      </c>
      <c r="C6" s="96" t="s">
        <v>173</v>
      </c>
      <c r="D6" s="96" t="s">
        <v>150</v>
      </c>
      <c r="E6" s="96"/>
      <c r="F6" s="96"/>
      <c r="G6" s="96"/>
      <c r="H6" s="96"/>
      <c r="I6" s="96"/>
      <c r="J6" s="96"/>
      <c r="K6" s="96"/>
      <c r="L6" s="96"/>
    </row>
    <row r="7" spans="1:12" x14ac:dyDescent="0.25">
      <c r="A7" s="96" t="s">
        <v>23</v>
      </c>
      <c r="B7" s="96" t="s">
        <v>172</v>
      </c>
      <c r="C7" s="96" t="s">
        <v>173</v>
      </c>
      <c r="D7" s="96" t="s">
        <v>150</v>
      </c>
      <c r="E7" s="96"/>
      <c r="F7" s="96"/>
      <c r="G7" s="96"/>
      <c r="H7" s="96"/>
      <c r="I7" s="96"/>
      <c r="J7" s="96"/>
      <c r="K7" s="96"/>
      <c r="L7" s="96"/>
    </row>
    <row r="8" spans="1:12" x14ac:dyDescent="0.25">
      <c r="A8" s="96" t="s">
        <v>23</v>
      </c>
      <c r="B8" s="96" t="s">
        <v>172</v>
      </c>
      <c r="C8" s="96" t="s">
        <v>173</v>
      </c>
      <c r="D8" s="96" t="s">
        <v>150</v>
      </c>
      <c r="E8" s="96"/>
      <c r="F8" s="96"/>
      <c r="G8" s="96"/>
      <c r="H8" s="96"/>
      <c r="I8" s="96"/>
      <c r="J8" s="96"/>
      <c r="K8" s="96"/>
      <c r="L8" s="96"/>
    </row>
    <row r="9" spans="1:12" x14ac:dyDescent="0.25">
      <c r="A9" s="96" t="s">
        <v>23</v>
      </c>
      <c r="B9" s="96" t="s">
        <v>172</v>
      </c>
      <c r="C9" s="96" t="s">
        <v>173</v>
      </c>
      <c r="D9" s="96" t="s">
        <v>150</v>
      </c>
      <c r="E9" s="96"/>
      <c r="F9" s="96"/>
      <c r="G9" s="96"/>
      <c r="H9" s="96"/>
      <c r="I9" s="96"/>
      <c r="J9" s="96"/>
      <c r="K9" s="96"/>
      <c r="L9" s="96"/>
    </row>
    <row r="10" spans="1:12" x14ac:dyDescent="0.25">
      <c r="A10" s="96" t="s">
        <v>23</v>
      </c>
      <c r="B10" s="96" t="s">
        <v>172</v>
      </c>
      <c r="C10" s="96" t="s">
        <v>173</v>
      </c>
      <c r="D10" s="96" t="s">
        <v>150</v>
      </c>
      <c r="E10" s="96"/>
      <c r="F10" s="96"/>
      <c r="G10" s="96"/>
      <c r="H10" s="96"/>
      <c r="I10" s="96"/>
      <c r="J10" s="96"/>
      <c r="K10" s="96"/>
      <c r="L10" s="96"/>
    </row>
    <row r="11" spans="1:12" x14ac:dyDescent="0.25">
      <c r="A11" s="96" t="s">
        <v>23</v>
      </c>
      <c r="B11" s="96" t="s">
        <v>172</v>
      </c>
      <c r="C11" s="96" t="s">
        <v>173</v>
      </c>
      <c r="D11" s="96" t="s">
        <v>150</v>
      </c>
      <c r="E11" s="96"/>
      <c r="F11" s="96"/>
      <c r="G11" s="96"/>
      <c r="H11" s="96"/>
      <c r="I11" s="96"/>
      <c r="J11" s="96"/>
      <c r="K11" s="96"/>
      <c r="L11" s="96"/>
    </row>
    <row r="12" spans="1:12" x14ac:dyDescent="0.25">
      <c r="A12" s="96" t="s">
        <v>23</v>
      </c>
      <c r="B12" s="96" t="s">
        <v>172</v>
      </c>
      <c r="C12" s="96" t="s">
        <v>173</v>
      </c>
      <c r="D12" s="96" t="s">
        <v>150</v>
      </c>
      <c r="E12" s="96"/>
      <c r="F12" s="96"/>
      <c r="G12" s="96"/>
      <c r="H12" s="96"/>
      <c r="I12" s="96"/>
      <c r="J12" s="96"/>
      <c r="K12" s="96"/>
      <c r="L12" s="96"/>
    </row>
    <row r="13" spans="1:12" x14ac:dyDescent="0.25">
      <c r="A13" s="96" t="s">
        <v>23</v>
      </c>
      <c r="B13" s="96" t="s">
        <v>174</v>
      </c>
      <c r="C13" s="96" t="s">
        <v>175</v>
      </c>
      <c r="D13" s="96" t="s">
        <v>151</v>
      </c>
      <c r="E13" s="96"/>
      <c r="F13" s="96"/>
      <c r="G13" s="96"/>
      <c r="H13" s="96"/>
      <c r="I13" s="96"/>
      <c r="J13" s="96"/>
      <c r="K13" s="96"/>
      <c r="L13" s="96"/>
    </row>
    <row r="14" spans="1:12" x14ac:dyDescent="0.25">
      <c r="A14" s="96" t="s">
        <v>23</v>
      </c>
      <c r="B14" s="96" t="s">
        <v>174</v>
      </c>
      <c r="C14" s="96" t="s">
        <v>176</v>
      </c>
      <c r="D14" s="96" t="s">
        <v>151</v>
      </c>
      <c r="E14" s="96"/>
      <c r="F14" s="96"/>
      <c r="G14" s="96"/>
      <c r="H14" s="96"/>
      <c r="I14" s="96"/>
      <c r="J14" s="96"/>
      <c r="K14" s="96"/>
      <c r="L14" s="96"/>
    </row>
    <row r="15" spans="1:12" x14ac:dyDescent="0.25">
      <c r="A15" s="96" t="s">
        <v>23</v>
      </c>
      <c r="B15" s="96" t="s">
        <v>174</v>
      </c>
      <c r="C15" s="96" t="s">
        <v>176</v>
      </c>
      <c r="D15" s="96" t="s">
        <v>151</v>
      </c>
      <c r="E15" s="96"/>
      <c r="F15" s="96"/>
      <c r="G15" s="96"/>
      <c r="H15" s="96"/>
      <c r="I15" s="96"/>
      <c r="J15" s="96"/>
      <c r="K15" s="96"/>
      <c r="L15" s="96"/>
    </row>
    <row r="16" spans="1:12" x14ac:dyDescent="0.25">
      <c r="A16" s="96" t="s">
        <v>23</v>
      </c>
      <c r="B16" s="96" t="s">
        <v>174</v>
      </c>
      <c r="C16" s="96" t="s">
        <v>176</v>
      </c>
      <c r="D16" s="96" t="s">
        <v>151</v>
      </c>
      <c r="E16" s="96"/>
      <c r="F16" s="96"/>
      <c r="G16" s="96"/>
      <c r="H16" s="96"/>
      <c r="I16" s="96"/>
      <c r="J16" s="96"/>
      <c r="K16" s="96"/>
      <c r="L16" s="96"/>
    </row>
    <row r="17" spans="1:12" x14ac:dyDescent="0.25">
      <c r="A17" s="96" t="s">
        <v>23</v>
      </c>
      <c r="B17" s="96" t="s">
        <v>174</v>
      </c>
      <c r="C17" s="96" t="s">
        <v>176</v>
      </c>
      <c r="D17" s="96" t="s">
        <v>151</v>
      </c>
      <c r="E17" s="96"/>
      <c r="F17" s="96"/>
      <c r="G17" s="96"/>
      <c r="H17" s="96"/>
      <c r="I17" s="96"/>
      <c r="J17" s="96"/>
      <c r="K17" s="96"/>
      <c r="L17" s="96"/>
    </row>
    <row r="18" spans="1:12" x14ac:dyDescent="0.25">
      <c r="A18" s="96" t="s">
        <v>23</v>
      </c>
      <c r="B18" s="96" t="s">
        <v>174</v>
      </c>
      <c r="C18" s="96" t="s">
        <v>176</v>
      </c>
      <c r="D18" s="96" t="s">
        <v>151</v>
      </c>
      <c r="E18" s="96"/>
      <c r="F18" s="96"/>
      <c r="G18" s="96"/>
      <c r="H18" s="96"/>
      <c r="I18" s="96"/>
      <c r="J18" s="96"/>
      <c r="K18" s="96"/>
      <c r="L18" s="96"/>
    </row>
    <row r="19" spans="1:12" x14ac:dyDescent="0.25">
      <c r="A19" s="96" t="s">
        <v>23</v>
      </c>
      <c r="B19" s="96" t="s">
        <v>174</v>
      </c>
      <c r="C19" s="96" t="s">
        <v>176</v>
      </c>
      <c r="D19" s="96" t="s">
        <v>151</v>
      </c>
      <c r="E19" s="96"/>
      <c r="F19" s="96"/>
      <c r="G19" s="96"/>
      <c r="H19" s="96"/>
      <c r="I19" s="96"/>
      <c r="J19" s="96"/>
      <c r="K19" s="96"/>
      <c r="L19" s="96"/>
    </row>
    <row r="20" spans="1:12" x14ac:dyDescent="0.25">
      <c r="A20" s="96" t="s">
        <v>23</v>
      </c>
      <c r="B20" s="96" t="s">
        <v>174</v>
      </c>
      <c r="C20" s="96" t="s">
        <v>176</v>
      </c>
      <c r="D20" s="96" t="s">
        <v>151</v>
      </c>
      <c r="E20" s="96"/>
      <c r="F20" s="96"/>
      <c r="G20" s="96"/>
      <c r="H20" s="96"/>
      <c r="I20" s="96"/>
      <c r="J20" s="96"/>
      <c r="K20" s="96"/>
      <c r="L20" s="96"/>
    </row>
    <row r="21" spans="1:12" x14ac:dyDescent="0.25">
      <c r="A21" s="96" t="s">
        <v>23</v>
      </c>
      <c r="B21" s="96" t="s">
        <v>174</v>
      </c>
      <c r="C21" s="96" t="s">
        <v>177</v>
      </c>
      <c r="D21" s="96" t="s">
        <v>151</v>
      </c>
      <c r="E21" s="96"/>
      <c r="F21" s="96"/>
      <c r="G21" s="96"/>
      <c r="H21" s="96"/>
      <c r="I21" s="96"/>
      <c r="J21" s="96"/>
      <c r="K21" s="96"/>
      <c r="L21" s="96"/>
    </row>
    <row r="22" spans="1:12" x14ac:dyDescent="0.25">
      <c r="A22" s="96" t="s">
        <v>23</v>
      </c>
      <c r="B22" s="96" t="s">
        <v>174</v>
      </c>
      <c r="C22" s="96" t="s">
        <v>177</v>
      </c>
      <c r="D22" s="96" t="s">
        <v>151</v>
      </c>
      <c r="E22" s="96"/>
      <c r="F22" s="96"/>
      <c r="G22" s="96"/>
      <c r="H22" s="96"/>
      <c r="I22" s="96"/>
      <c r="J22" s="96"/>
      <c r="K22" s="96"/>
      <c r="L22" s="96"/>
    </row>
    <row r="23" spans="1:12" x14ac:dyDescent="0.25">
      <c r="A23" s="96" t="s">
        <v>23</v>
      </c>
      <c r="B23" s="96" t="s">
        <v>174</v>
      </c>
      <c r="C23" s="96" t="s">
        <v>177</v>
      </c>
      <c r="D23" s="96" t="s">
        <v>151</v>
      </c>
      <c r="E23" s="96"/>
      <c r="F23" s="96"/>
      <c r="G23" s="96"/>
      <c r="H23" s="96"/>
      <c r="I23" s="96"/>
      <c r="J23" s="96"/>
      <c r="K23" s="96"/>
      <c r="L23" s="96"/>
    </row>
    <row r="24" spans="1:12" x14ac:dyDescent="0.25">
      <c r="A24" s="96" t="s">
        <v>23</v>
      </c>
      <c r="B24" s="96" t="s">
        <v>174</v>
      </c>
      <c r="C24" s="96" t="s">
        <v>177</v>
      </c>
      <c r="D24" s="96" t="s">
        <v>151</v>
      </c>
      <c r="E24" s="96"/>
      <c r="F24" s="96"/>
      <c r="G24" s="96"/>
      <c r="H24" s="96"/>
      <c r="I24" s="96"/>
      <c r="J24" s="96"/>
      <c r="K24" s="96"/>
      <c r="L24" s="96"/>
    </row>
    <row r="25" spans="1:12" x14ac:dyDescent="0.25">
      <c r="A25" s="96" t="s">
        <v>23</v>
      </c>
      <c r="B25" s="96" t="s">
        <v>174</v>
      </c>
      <c r="C25" s="96" t="s">
        <v>177</v>
      </c>
      <c r="D25" s="96" t="s">
        <v>151</v>
      </c>
      <c r="E25" s="96"/>
      <c r="F25" s="96"/>
      <c r="G25" s="96"/>
      <c r="H25" s="96"/>
      <c r="I25" s="96"/>
      <c r="J25" s="96"/>
      <c r="K25" s="96"/>
      <c r="L25" s="96"/>
    </row>
    <row r="26" spans="1:12" x14ac:dyDescent="0.25">
      <c r="A26" s="96" t="s">
        <v>23</v>
      </c>
      <c r="B26" s="96" t="s">
        <v>174</v>
      </c>
      <c r="C26" s="96" t="s">
        <v>178</v>
      </c>
      <c r="D26" s="96" t="s">
        <v>151</v>
      </c>
      <c r="E26" s="96"/>
      <c r="F26" s="96"/>
      <c r="G26" s="96"/>
      <c r="H26" s="96"/>
      <c r="I26" s="96"/>
      <c r="J26" s="96"/>
      <c r="K26" s="96"/>
      <c r="L26" s="96"/>
    </row>
    <row r="27" spans="1:12" x14ac:dyDescent="0.25">
      <c r="A27" s="96" t="s">
        <v>23</v>
      </c>
      <c r="B27" s="96" t="s">
        <v>174</v>
      </c>
      <c r="C27" s="96" t="s">
        <v>178</v>
      </c>
      <c r="D27" s="96" t="s">
        <v>151</v>
      </c>
      <c r="E27" s="96"/>
      <c r="F27" s="96"/>
      <c r="G27" s="96"/>
      <c r="H27" s="96"/>
      <c r="I27" s="96"/>
      <c r="J27" s="96"/>
      <c r="K27" s="96"/>
      <c r="L27" s="96"/>
    </row>
    <row r="28" spans="1:12" x14ac:dyDescent="0.25">
      <c r="A28" s="96" t="s">
        <v>23</v>
      </c>
      <c r="B28" s="96" t="s">
        <v>174</v>
      </c>
      <c r="C28" s="96" t="s">
        <v>178</v>
      </c>
      <c r="D28" s="96" t="s">
        <v>151</v>
      </c>
      <c r="E28" s="96"/>
      <c r="F28" s="96"/>
      <c r="G28" s="96"/>
      <c r="H28" s="96"/>
      <c r="I28" s="96"/>
      <c r="J28" s="96"/>
      <c r="K28" s="96"/>
      <c r="L28" s="96"/>
    </row>
    <row r="29" spans="1:12" x14ac:dyDescent="0.25">
      <c r="A29" s="96" t="s">
        <v>23</v>
      </c>
      <c r="B29" s="96" t="s">
        <v>174</v>
      </c>
      <c r="C29" s="96" t="s">
        <v>178</v>
      </c>
      <c r="D29" s="96" t="s">
        <v>151</v>
      </c>
      <c r="E29" s="96"/>
      <c r="F29" s="96"/>
      <c r="G29" s="96"/>
      <c r="H29" s="96"/>
      <c r="I29" s="96"/>
      <c r="J29" s="96"/>
      <c r="K29" s="96"/>
      <c r="L29" s="96"/>
    </row>
    <row r="30" spans="1:12" x14ac:dyDescent="0.25">
      <c r="A30" s="96" t="s">
        <v>23</v>
      </c>
      <c r="B30" s="96" t="s">
        <v>174</v>
      </c>
      <c r="C30" s="96" t="s">
        <v>178</v>
      </c>
      <c r="D30" s="96" t="s">
        <v>151</v>
      </c>
      <c r="E30" s="96"/>
      <c r="F30" s="96"/>
      <c r="G30" s="96"/>
      <c r="H30" s="96"/>
      <c r="I30" s="96"/>
      <c r="J30" s="96"/>
      <c r="K30" s="96"/>
      <c r="L30" s="96"/>
    </row>
    <row r="31" spans="1:12" x14ac:dyDescent="0.25">
      <c r="A31" s="96" t="s">
        <v>24</v>
      </c>
      <c r="B31" s="96" t="s">
        <v>172</v>
      </c>
      <c r="C31" s="96" t="s">
        <v>179</v>
      </c>
      <c r="D31" s="96" t="s">
        <v>150</v>
      </c>
      <c r="E31" s="96"/>
      <c r="F31" s="96"/>
      <c r="G31" s="96"/>
      <c r="H31" s="96"/>
      <c r="I31" s="96"/>
      <c r="J31" s="96"/>
      <c r="K31" s="96"/>
      <c r="L31" s="96"/>
    </row>
    <row r="32" spans="1:12" x14ac:dyDescent="0.25">
      <c r="A32" s="96" t="s">
        <v>24</v>
      </c>
      <c r="B32" s="96" t="s">
        <v>172</v>
      </c>
      <c r="C32" s="96" t="s">
        <v>173</v>
      </c>
      <c r="D32" s="96" t="s">
        <v>150</v>
      </c>
      <c r="E32" s="96"/>
      <c r="F32" s="96"/>
      <c r="G32" s="96"/>
      <c r="H32" s="96"/>
      <c r="I32" s="96"/>
      <c r="J32" s="96"/>
      <c r="K32" s="96"/>
      <c r="L32" s="96"/>
    </row>
    <row r="33" spans="1:12" x14ac:dyDescent="0.25">
      <c r="A33" s="96" t="s">
        <v>24</v>
      </c>
      <c r="B33" s="96" t="s">
        <v>172</v>
      </c>
      <c r="C33" s="96" t="s">
        <v>173</v>
      </c>
      <c r="D33" s="96" t="s">
        <v>150</v>
      </c>
      <c r="E33" s="96"/>
      <c r="F33" s="96"/>
      <c r="G33" s="96"/>
      <c r="H33" s="96"/>
      <c r="I33" s="96"/>
      <c r="J33" s="96"/>
      <c r="K33" s="96"/>
      <c r="L33" s="96"/>
    </row>
    <row r="34" spans="1:12" x14ac:dyDescent="0.25">
      <c r="A34" s="96" t="s">
        <v>24</v>
      </c>
      <c r="B34" s="96" t="s">
        <v>172</v>
      </c>
      <c r="C34" s="96" t="s">
        <v>173</v>
      </c>
      <c r="D34" s="96" t="s">
        <v>150</v>
      </c>
      <c r="E34" s="96"/>
      <c r="F34" s="96"/>
      <c r="G34" s="96"/>
      <c r="H34" s="96"/>
      <c r="I34" s="96"/>
      <c r="J34" s="96"/>
      <c r="K34" s="96"/>
      <c r="L34" s="96"/>
    </row>
    <row r="35" spans="1:12" x14ac:dyDescent="0.25">
      <c r="A35" s="96" t="s">
        <v>24</v>
      </c>
      <c r="B35" s="96" t="s">
        <v>172</v>
      </c>
      <c r="C35" s="96" t="s">
        <v>173</v>
      </c>
      <c r="D35" s="96" t="s">
        <v>150</v>
      </c>
      <c r="E35" s="96"/>
      <c r="F35" s="96"/>
      <c r="G35" s="96"/>
      <c r="H35" s="96"/>
      <c r="I35" s="96"/>
      <c r="J35" s="96"/>
      <c r="K35" s="96"/>
      <c r="L35" s="96"/>
    </row>
    <row r="36" spans="1:12" x14ac:dyDescent="0.25">
      <c r="A36" s="96" t="s">
        <v>24</v>
      </c>
      <c r="B36" s="96" t="s">
        <v>172</v>
      </c>
      <c r="C36" s="96" t="s">
        <v>173</v>
      </c>
      <c r="D36" s="96" t="s">
        <v>150</v>
      </c>
      <c r="E36" s="96"/>
      <c r="F36" s="96"/>
      <c r="G36" s="96"/>
      <c r="H36" s="96"/>
      <c r="I36" s="96"/>
      <c r="J36" s="96"/>
      <c r="K36" s="96"/>
      <c r="L36" s="96"/>
    </row>
    <row r="37" spans="1:12" x14ac:dyDescent="0.25">
      <c r="A37" s="96" t="s">
        <v>24</v>
      </c>
      <c r="B37" s="96" t="s">
        <v>172</v>
      </c>
      <c r="C37" s="96" t="s">
        <v>173</v>
      </c>
      <c r="D37" s="96" t="s">
        <v>150</v>
      </c>
      <c r="E37" s="96"/>
      <c r="F37" s="96"/>
      <c r="G37" s="96"/>
      <c r="H37" s="96"/>
      <c r="I37" s="96"/>
      <c r="J37" s="96"/>
      <c r="K37" s="96"/>
      <c r="L37" s="96"/>
    </row>
    <row r="38" spans="1:12" x14ac:dyDescent="0.25">
      <c r="A38" s="96" t="s">
        <v>24</v>
      </c>
      <c r="B38" s="96" t="s">
        <v>172</v>
      </c>
      <c r="C38" s="96" t="s">
        <v>173</v>
      </c>
      <c r="D38" s="96" t="s">
        <v>150</v>
      </c>
      <c r="E38" s="96"/>
      <c r="F38" s="96"/>
      <c r="G38" s="96"/>
      <c r="H38" s="96"/>
      <c r="I38" s="96"/>
      <c r="J38" s="96"/>
      <c r="K38" s="96"/>
      <c r="L38" s="96"/>
    </row>
    <row r="39" spans="1:12" x14ac:dyDescent="0.25">
      <c r="A39" s="96" t="s">
        <v>24</v>
      </c>
      <c r="B39" s="96" t="s">
        <v>172</v>
      </c>
      <c r="C39" s="96" t="s">
        <v>173</v>
      </c>
      <c r="D39" s="96" t="s">
        <v>150</v>
      </c>
      <c r="E39" s="96"/>
      <c r="F39" s="96"/>
      <c r="G39" s="96"/>
      <c r="H39" s="96"/>
      <c r="I39" s="96"/>
      <c r="J39" s="96"/>
      <c r="K39" s="96"/>
      <c r="L39" s="96"/>
    </row>
    <row r="40" spans="1:12" x14ac:dyDescent="0.25">
      <c r="A40" s="96" t="s">
        <v>24</v>
      </c>
      <c r="B40" s="96" t="s">
        <v>172</v>
      </c>
      <c r="C40" s="96" t="s">
        <v>173</v>
      </c>
      <c r="D40" s="96" t="s">
        <v>150</v>
      </c>
      <c r="E40" s="96"/>
      <c r="F40" s="96"/>
      <c r="G40" s="96"/>
      <c r="H40" s="96"/>
      <c r="I40" s="96"/>
      <c r="J40" s="96"/>
      <c r="K40" s="96"/>
      <c r="L40" s="96"/>
    </row>
    <row r="41" spans="1:12" x14ac:dyDescent="0.25">
      <c r="A41" s="96" t="s">
        <v>24</v>
      </c>
      <c r="B41" s="96" t="s">
        <v>172</v>
      </c>
      <c r="C41" s="96" t="s">
        <v>173</v>
      </c>
      <c r="D41" s="96" t="s">
        <v>150</v>
      </c>
      <c r="E41" s="96"/>
      <c r="F41" s="96"/>
      <c r="G41" s="96"/>
      <c r="H41" s="96"/>
      <c r="I41" s="96"/>
      <c r="J41" s="96"/>
      <c r="K41" s="96"/>
      <c r="L41" s="96"/>
    </row>
    <row r="42" spans="1:12" x14ac:dyDescent="0.25">
      <c r="A42" s="96" t="s">
        <v>24</v>
      </c>
      <c r="B42" s="96" t="s">
        <v>172</v>
      </c>
      <c r="C42" s="96" t="s">
        <v>173</v>
      </c>
      <c r="D42" s="96" t="s">
        <v>150</v>
      </c>
      <c r="E42" s="96"/>
      <c r="F42" s="96"/>
      <c r="G42" s="96"/>
      <c r="H42" s="96"/>
      <c r="I42" s="96"/>
      <c r="J42" s="96"/>
      <c r="K42" s="96"/>
      <c r="L42" s="96"/>
    </row>
    <row r="43" spans="1:12" x14ac:dyDescent="0.25">
      <c r="A43" s="96" t="s">
        <v>24</v>
      </c>
      <c r="B43" s="96" t="s">
        <v>172</v>
      </c>
      <c r="C43" s="96" t="s">
        <v>173</v>
      </c>
      <c r="D43" s="96" t="s">
        <v>150</v>
      </c>
      <c r="E43" s="96"/>
      <c r="F43" s="96"/>
      <c r="G43" s="96"/>
      <c r="H43" s="96"/>
      <c r="I43" s="96"/>
      <c r="J43" s="96"/>
      <c r="K43" s="96"/>
      <c r="L43" s="96"/>
    </row>
    <row r="44" spans="1:12" x14ac:dyDescent="0.25">
      <c r="A44" s="96" t="s">
        <v>24</v>
      </c>
      <c r="B44" s="96" t="s">
        <v>174</v>
      </c>
      <c r="C44" s="96" t="s">
        <v>176</v>
      </c>
      <c r="D44" s="96" t="s">
        <v>151</v>
      </c>
      <c r="E44" s="96"/>
      <c r="F44" s="96"/>
      <c r="G44" s="96"/>
      <c r="H44" s="96"/>
      <c r="I44" s="96"/>
      <c r="J44" s="96"/>
      <c r="K44" s="96"/>
      <c r="L44" s="96"/>
    </row>
    <row r="45" spans="1:12" x14ac:dyDescent="0.25">
      <c r="A45" s="96" t="s">
        <v>24</v>
      </c>
      <c r="B45" s="96" t="s">
        <v>174</v>
      </c>
      <c r="C45" s="96" t="s">
        <v>176</v>
      </c>
      <c r="D45" s="96" t="s">
        <v>151</v>
      </c>
      <c r="E45" s="96"/>
      <c r="F45" s="96"/>
      <c r="G45" s="96"/>
      <c r="H45" s="96"/>
      <c r="I45" s="96"/>
      <c r="J45" s="96"/>
      <c r="K45" s="96"/>
      <c r="L45" s="96"/>
    </row>
    <row r="46" spans="1:12" x14ac:dyDescent="0.25">
      <c r="A46" s="96" t="s">
        <v>24</v>
      </c>
      <c r="B46" s="96" t="s">
        <v>174</v>
      </c>
      <c r="C46" s="96" t="s">
        <v>178</v>
      </c>
      <c r="D46" s="96" t="s">
        <v>151</v>
      </c>
      <c r="E46" s="96"/>
      <c r="F46" s="96"/>
      <c r="G46" s="96"/>
      <c r="H46" s="96"/>
      <c r="I46" s="96"/>
      <c r="J46" s="96"/>
      <c r="K46" s="96"/>
      <c r="L46" s="96"/>
    </row>
    <row r="47" spans="1:12" x14ac:dyDescent="0.25">
      <c r="A47" s="96" t="s">
        <v>24</v>
      </c>
      <c r="B47" s="96" t="s">
        <v>174</v>
      </c>
      <c r="C47" s="96" t="s">
        <v>178</v>
      </c>
      <c r="D47" s="96" t="s">
        <v>151</v>
      </c>
      <c r="E47" s="96"/>
      <c r="F47" s="96"/>
      <c r="G47" s="96"/>
      <c r="H47" s="96"/>
      <c r="I47" s="96"/>
      <c r="J47" s="96"/>
      <c r="K47" s="96"/>
      <c r="L47" s="96"/>
    </row>
    <row r="48" spans="1:12" x14ac:dyDescent="0.25">
      <c r="A48" s="96" t="s">
        <v>24</v>
      </c>
      <c r="B48" s="96" t="s">
        <v>174</v>
      </c>
      <c r="C48" s="96" t="s">
        <v>178</v>
      </c>
      <c r="D48" s="96" t="s">
        <v>151</v>
      </c>
      <c r="E48" s="96"/>
      <c r="F48" s="96"/>
      <c r="G48" s="96"/>
      <c r="H48" s="96"/>
      <c r="I48" s="96"/>
      <c r="J48" s="96"/>
      <c r="K48" s="96"/>
      <c r="L48" s="96"/>
    </row>
    <row r="49" spans="1:12" x14ac:dyDescent="0.25">
      <c r="A49" s="96" t="s">
        <v>24</v>
      </c>
      <c r="B49" s="96" t="s">
        <v>174</v>
      </c>
      <c r="C49" s="96" t="s">
        <v>178</v>
      </c>
      <c r="D49" s="96" t="s">
        <v>151</v>
      </c>
      <c r="E49" s="96"/>
      <c r="F49" s="96"/>
      <c r="G49" s="96"/>
      <c r="H49" s="96"/>
      <c r="I49" s="96"/>
      <c r="J49" s="96"/>
      <c r="K49" s="96"/>
      <c r="L49" s="96"/>
    </row>
    <row r="50" spans="1:12" x14ac:dyDescent="0.25">
      <c r="A50" s="96" t="s">
        <v>24</v>
      </c>
      <c r="B50" s="96" t="s">
        <v>174</v>
      </c>
      <c r="C50" s="96" t="s">
        <v>178</v>
      </c>
      <c r="D50" s="96" t="s">
        <v>151</v>
      </c>
      <c r="E50" s="96"/>
      <c r="F50" s="96"/>
      <c r="G50" s="96"/>
      <c r="H50" s="96"/>
      <c r="I50" s="96"/>
      <c r="J50" s="96"/>
      <c r="K50" s="96"/>
      <c r="L50" s="96"/>
    </row>
    <row r="51" spans="1:12" x14ac:dyDescent="0.25">
      <c r="A51" s="96" t="s">
        <v>24</v>
      </c>
      <c r="B51" s="96" t="s">
        <v>174</v>
      </c>
      <c r="C51" s="96" t="s">
        <v>178</v>
      </c>
      <c r="D51" s="96" t="s">
        <v>151</v>
      </c>
      <c r="E51" s="96"/>
      <c r="F51" s="96"/>
      <c r="G51" s="96"/>
      <c r="H51" s="96"/>
      <c r="I51" s="96"/>
      <c r="J51" s="96"/>
      <c r="K51" s="96"/>
      <c r="L51" s="96"/>
    </row>
    <row r="52" spans="1:12" x14ac:dyDescent="0.25">
      <c r="A52" s="96" t="s">
        <v>24</v>
      </c>
      <c r="B52" s="96" t="s">
        <v>174</v>
      </c>
      <c r="C52" s="96" t="s">
        <v>178</v>
      </c>
      <c r="D52" s="96" t="s">
        <v>151</v>
      </c>
      <c r="E52" s="96"/>
      <c r="F52" s="96"/>
      <c r="G52" s="96"/>
      <c r="H52" s="96"/>
      <c r="I52" s="96"/>
      <c r="J52" s="96"/>
      <c r="K52" s="96"/>
      <c r="L52" s="96"/>
    </row>
    <row r="53" spans="1:12" x14ac:dyDescent="0.25">
      <c r="A53" s="96" t="s">
        <v>24</v>
      </c>
      <c r="B53" s="96" t="s">
        <v>174</v>
      </c>
      <c r="C53" s="96" t="s">
        <v>178</v>
      </c>
      <c r="D53" s="96" t="s">
        <v>151</v>
      </c>
      <c r="E53" s="96"/>
      <c r="F53" s="96"/>
      <c r="G53" s="96"/>
      <c r="H53" s="96"/>
      <c r="I53" s="96"/>
      <c r="J53" s="96"/>
      <c r="K53" s="96"/>
      <c r="L53" s="96"/>
    </row>
    <row r="54" spans="1:12" x14ac:dyDescent="0.25">
      <c r="A54" s="96" t="s">
        <v>24</v>
      </c>
      <c r="B54" s="96" t="s">
        <v>180</v>
      </c>
      <c r="C54" s="96" t="s">
        <v>181</v>
      </c>
      <c r="D54" s="96" t="s">
        <v>152</v>
      </c>
      <c r="E54" s="96"/>
      <c r="F54" s="96"/>
      <c r="G54" s="96"/>
      <c r="H54" s="96"/>
      <c r="I54" s="96"/>
      <c r="J54" s="96"/>
      <c r="K54" s="96"/>
      <c r="L54" s="96"/>
    </row>
    <row r="55" spans="1:12" x14ac:dyDescent="0.25">
      <c r="A55" s="96" t="s">
        <v>26</v>
      </c>
      <c r="B55" s="96" t="s">
        <v>172</v>
      </c>
      <c r="C55" s="96" t="s">
        <v>179</v>
      </c>
      <c r="D55" s="96" t="s">
        <v>150</v>
      </c>
      <c r="E55" s="96"/>
      <c r="F55" s="96"/>
      <c r="G55" s="96"/>
      <c r="H55" s="96"/>
      <c r="I55" s="96"/>
      <c r="J55" s="96"/>
      <c r="K55" s="96"/>
      <c r="L55" s="96"/>
    </row>
    <row r="56" spans="1:12" x14ac:dyDescent="0.25">
      <c r="A56" s="96" t="s">
        <v>26</v>
      </c>
      <c r="B56" s="96" t="s">
        <v>172</v>
      </c>
      <c r="C56" s="96" t="s">
        <v>179</v>
      </c>
      <c r="D56" s="96" t="s">
        <v>150</v>
      </c>
      <c r="E56" s="96"/>
      <c r="F56" s="96"/>
      <c r="G56" s="96"/>
      <c r="H56" s="96"/>
      <c r="I56" s="96"/>
      <c r="J56" s="96"/>
      <c r="K56" s="96"/>
      <c r="L56" s="96"/>
    </row>
    <row r="57" spans="1:12" x14ac:dyDescent="0.25">
      <c r="A57" s="96" t="s">
        <v>26</v>
      </c>
      <c r="B57" s="96" t="s">
        <v>172</v>
      </c>
      <c r="C57" s="96" t="s">
        <v>179</v>
      </c>
      <c r="D57" s="96" t="s">
        <v>150</v>
      </c>
      <c r="E57" s="96"/>
      <c r="F57" s="96"/>
      <c r="G57" s="96"/>
      <c r="H57" s="96"/>
      <c r="I57" s="96"/>
      <c r="J57" s="96"/>
      <c r="K57" s="96"/>
      <c r="L57" s="96"/>
    </row>
    <row r="58" spans="1:12" x14ac:dyDescent="0.25">
      <c r="A58" s="96" t="s">
        <v>26</v>
      </c>
      <c r="B58" s="96" t="s">
        <v>172</v>
      </c>
      <c r="C58" s="96" t="s">
        <v>179</v>
      </c>
      <c r="D58" s="96" t="s">
        <v>150</v>
      </c>
      <c r="E58" s="96"/>
      <c r="F58" s="96"/>
      <c r="G58" s="96"/>
      <c r="H58" s="96"/>
      <c r="I58" s="96"/>
      <c r="J58" s="96"/>
      <c r="K58" s="96"/>
      <c r="L58" s="96"/>
    </row>
    <row r="59" spans="1:12" x14ac:dyDescent="0.25">
      <c r="A59" s="96" t="s">
        <v>26</v>
      </c>
      <c r="B59" s="96" t="s">
        <v>172</v>
      </c>
      <c r="C59" s="96" t="s">
        <v>179</v>
      </c>
      <c r="D59" s="96" t="s">
        <v>150</v>
      </c>
      <c r="E59" s="96"/>
      <c r="F59" s="96"/>
      <c r="G59" s="96"/>
      <c r="H59" s="96"/>
      <c r="I59" s="96"/>
      <c r="J59" s="96"/>
      <c r="K59" s="96"/>
      <c r="L59" s="96"/>
    </row>
    <row r="60" spans="1:12" x14ac:dyDescent="0.25">
      <c r="A60" s="96" t="s">
        <v>26</v>
      </c>
      <c r="B60" s="96" t="s">
        <v>172</v>
      </c>
      <c r="C60" s="96" t="s">
        <v>179</v>
      </c>
      <c r="D60" s="96" t="s">
        <v>150</v>
      </c>
      <c r="E60" s="96"/>
      <c r="F60" s="96"/>
      <c r="G60" s="96"/>
      <c r="H60" s="96"/>
      <c r="I60" s="96"/>
      <c r="J60" s="96"/>
      <c r="K60" s="96"/>
      <c r="L60" s="96"/>
    </row>
    <row r="61" spans="1:12" x14ac:dyDescent="0.25">
      <c r="A61" s="96" t="s">
        <v>26</v>
      </c>
      <c r="B61" s="96" t="s">
        <v>172</v>
      </c>
      <c r="C61" s="96" t="s">
        <v>179</v>
      </c>
      <c r="D61" s="96" t="s">
        <v>150</v>
      </c>
      <c r="E61" s="96"/>
      <c r="F61" s="96"/>
      <c r="G61" s="96"/>
      <c r="H61" s="96"/>
      <c r="I61" s="96"/>
      <c r="J61" s="96"/>
      <c r="K61" s="96"/>
      <c r="L61" s="96"/>
    </row>
    <row r="62" spans="1:12" x14ac:dyDescent="0.25">
      <c r="A62" s="96" t="s">
        <v>26</v>
      </c>
      <c r="B62" s="96" t="s">
        <v>172</v>
      </c>
      <c r="C62" s="96" t="s">
        <v>179</v>
      </c>
      <c r="D62" s="96" t="s">
        <v>150</v>
      </c>
      <c r="E62" s="96"/>
      <c r="F62" s="96"/>
      <c r="G62" s="96"/>
      <c r="H62" s="96"/>
      <c r="I62" s="96"/>
      <c r="J62" s="96"/>
      <c r="K62" s="96"/>
      <c r="L62" s="96"/>
    </row>
    <row r="63" spans="1:12" x14ac:dyDescent="0.25">
      <c r="A63" s="96" t="s">
        <v>26</v>
      </c>
      <c r="B63" s="96" t="s">
        <v>172</v>
      </c>
      <c r="C63" s="96" t="s">
        <v>173</v>
      </c>
      <c r="D63" s="96" t="s">
        <v>150</v>
      </c>
      <c r="E63" s="96"/>
      <c r="F63" s="96"/>
      <c r="G63" s="96"/>
      <c r="H63" s="96"/>
      <c r="I63" s="96"/>
      <c r="J63" s="96"/>
      <c r="K63" s="96"/>
      <c r="L63" s="96"/>
    </row>
    <row r="64" spans="1:12" x14ac:dyDescent="0.25">
      <c r="A64" s="96" t="s">
        <v>26</v>
      </c>
      <c r="B64" s="96" t="s">
        <v>172</v>
      </c>
      <c r="C64" s="96" t="s">
        <v>173</v>
      </c>
      <c r="D64" s="96" t="s">
        <v>150</v>
      </c>
      <c r="E64" s="96"/>
      <c r="F64" s="96"/>
      <c r="G64" s="96"/>
      <c r="H64" s="96"/>
      <c r="I64" s="96"/>
      <c r="J64" s="96"/>
      <c r="K64" s="96"/>
      <c r="L64" s="96"/>
    </row>
    <row r="65" spans="1:12" x14ac:dyDescent="0.25">
      <c r="A65" s="96" t="s">
        <v>26</v>
      </c>
      <c r="B65" s="96" t="s">
        <v>172</v>
      </c>
      <c r="C65" s="96" t="s">
        <v>173</v>
      </c>
      <c r="D65" s="96" t="s">
        <v>150</v>
      </c>
      <c r="E65" s="96"/>
      <c r="F65" s="96"/>
      <c r="G65" s="96"/>
      <c r="H65" s="96"/>
      <c r="I65" s="96"/>
      <c r="J65" s="96"/>
      <c r="K65" s="96"/>
      <c r="L65" s="96"/>
    </row>
    <row r="66" spans="1:12" x14ac:dyDescent="0.25">
      <c r="A66" s="96" t="s">
        <v>26</v>
      </c>
      <c r="B66" s="96" t="s">
        <v>172</v>
      </c>
      <c r="C66" s="96" t="s">
        <v>173</v>
      </c>
      <c r="D66" s="96" t="s">
        <v>150</v>
      </c>
      <c r="E66" s="96"/>
      <c r="F66" s="96"/>
      <c r="G66" s="96"/>
      <c r="H66" s="96"/>
      <c r="I66" s="96"/>
      <c r="J66" s="96"/>
      <c r="K66" s="96"/>
      <c r="L66" s="96"/>
    </row>
    <row r="67" spans="1:12" x14ac:dyDescent="0.25">
      <c r="A67" s="96" t="s">
        <v>26</v>
      </c>
      <c r="B67" s="96" t="s">
        <v>172</v>
      </c>
      <c r="C67" s="96" t="s">
        <v>173</v>
      </c>
      <c r="D67" s="96" t="s">
        <v>150</v>
      </c>
      <c r="E67" s="96"/>
      <c r="F67" s="96"/>
      <c r="G67" s="96"/>
      <c r="H67" s="96"/>
      <c r="I67" s="96"/>
      <c r="J67" s="96"/>
      <c r="K67" s="96"/>
      <c r="L67" s="96"/>
    </row>
    <row r="68" spans="1:12" x14ac:dyDescent="0.25">
      <c r="A68" s="96" t="s">
        <v>26</v>
      </c>
      <c r="B68" s="96" t="s">
        <v>172</v>
      </c>
      <c r="C68" s="96" t="s">
        <v>173</v>
      </c>
      <c r="D68" s="96" t="s">
        <v>150</v>
      </c>
      <c r="E68" s="96"/>
      <c r="F68" s="96"/>
      <c r="G68" s="96"/>
      <c r="H68" s="96"/>
      <c r="I68" s="96"/>
      <c r="J68" s="96"/>
      <c r="K68" s="96"/>
      <c r="L68" s="96"/>
    </row>
    <row r="69" spans="1:12" x14ac:dyDescent="0.25">
      <c r="A69" s="96" t="s">
        <v>26</v>
      </c>
      <c r="B69" s="96" t="s">
        <v>172</v>
      </c>
      <c r="C69" s="96" t="s">
        <v>173</v>
      </c>
      <c r="D69" s="96" t="s">
        <v>150</v>
      </c>
      <c r="E69" s="96"/>
      <c r="F69" s="96"/>
      <c r="G69" s="96"/>
      <c r="H69" s="96"/>
      <c r="I69" s="96"/>
      <c r="J69" s="96"/>
      <c r="K69" s="96"/>
      <c r="L69" s="96"/>
    </row>
    <row r="70" spans="1:12" x14ac:dyDescent="0.25">
      <c r="A70" s="96" t="s">
        <v>26</v>
      </c>
      <c r="B70" s="96" t="s">
        <v>172</v>
      </c>
      <c r="C70" s="96" t="s">
        <v>173</v>
      </c>
      <c r="D70" s="96" t="s">
        <v>150</v>
      </c>
      <c r="E70" s="96"/>
      <c r="F70" s="96"/>
      <c r="G70" s="96"/>
      <c r="H70" s="96"/>
      <c r="I70" s="96"/>
      <c r="J70" s="96"/>
      <c r="K70" s="96"/>
      <c r="L70" s="96"/>
    </row>
    <row r="71" spans="1:12" x14ac:dyDescent="0.25">
      <c r="A71" s="96" t="s">
        <v>26</v>
      </c>
      <c r="B71" s="96" t="s">
        <v>172</v>
      </c>
      <c r="C71" s="96" t="s">
        <v>173</v>
      </c>
      <c r="D71" s="96" t="s">
        <v>150</v>
      </c>
      <c r="E71" s="96"/>
      <c r="F71" s="96"/>
      <c r="G71" s="96"/>
      <c r="H71" s="96"/>
      <c r="I71" s="96"/>
      <c r="J71" s="96"/>
      <c r="K71" s="96"/>
      <c r="L71" s="96"/>
    </row>
    <row r="72" spans="1:12" x14ac:dyDescent="0.25">
      <c r="A72" s="96" t="s">
        <v>26</v>
      </c>
      <c r="B72" s="96" t="s">
        <v>172</v>
      </c>
      <c r="C72" s="96" t="s">
        <v>173</v>
      </c>
      <c r="D72" s="96" t="s">
        <v>150</v>
      </c>
      <c r="E72" s="96"/>
      <c r="F72" s="96"/>
      <c r="G72" s="96"/>
      <c r="H72" s="96"/>
      <c r="I72" s="96"/>
      <c r="J72" s="96"/>
      <c r="K72" s="96"/>
      <c r="L72" s="96"/>
    </row>
    <row r="73" spans="1:12" x14ac:dyDescent="0.25">
      <c r="A73" s="96" t="s">
        <v>26</v>
      </c>
      <c r="B73" s="96" t="s">
        <v>172</v>
      </c>
      <c r="C73" s="96" t="s">
        <v>173</v>
      </c>
      <c r="D73" s="96" t="s">
        <v>150</v>
      </c>
      <c r="E73" s="96"/>
      <c r="F73" s="96"/>
      <c r="G73" s="96"/>
      <c r="H73" s="96"/>
      <c r="I73" s="96"/>
      <c r="J73" s="96"/>
      <c r="K73" s="96"/>
      <c r="L73" s="96"/>
    </row>
    <row r="74" spans="1:12" x14ac:dyDescent="0.25">
      <c r="A74" s="96" t="s">
        <v>26</v>
      </c>
      <c r="B74" s="96" t="s">
        <v>172</v>
      </c>
      <c r="C74" s="96" t="s">
        <v>173</v>
      </c>
      <c r="D74" s="96" t="s">
        <v>150</v>
      </c>
      <c r="E74" s="96"/>
      <c r="F74" s="96"/>
      <c r="G74" s="96"/>
      <c r="H74" s="96"/>
      <c r="I74" s="96"/>
      <c r="J74" s="96"/>
      <c r="K74" s="96"/>
      <c r="L74" s="96"/>
    </row>
    <row r="75" spans="1:12" x14ac:dyDescent="0.25">
      <c r="A75" s="96" t="s">
        <v>26</v>
      </c>
      <c r="B75" s="96" t="s">
        <v>174</v>
      </c>
      <c r="C75" s="96" t="s">
        <v>175</v>
      </c>
      <c r="D75" s="96" t="s">
        <v>151</v>
      </c>
      <c r="E75" s="96"/>
      <c r="F75" s="96"/>
      <c r="G75" s="96"/>
      <c r="H75" s="96"/>
      <c r="I75" s="96"/>
      <c r="J75" s="96"/>
      <c r="K75" s="96"/>
      <c r="L75" s="96"/>
    </row>
    <row r="76" spans="1:12" x14ac:dyDescent="0.25">
      <c r="A76" s="96" t="s">
        <v>26</v>
      </c>
      <c r="B76" s="96" t="s">
        <v>174</v>
      </c>
      <c r="C76" s="96" t="s">
        <v>175</v>
      </c>
      <c r="D76" s="96" t="s">
        <v>151</v>
      </c>
      <c r="E76" s="96"/>
      <c r="F76" s="96"/>
      <c r="G76" s="96"/>
      <c r="H76" s="96"/>
      <c r="I76" s="96"/>
      <c r="J76" s="96"/>
      <c r="K76" s="96"/>
      <c r="L76" s="96"/>
    </row>
    <row r="77" spans="1:12" x14ac:dyDescent="0.25">
      <c r="A77" s="96" t="s">
        <v>26</v>
      </c>
      <c r="B77" s="96" t="s">
        <v>174</v>
      </c>
      <c r="C77" s="96" t="s">
        <v>176</v>
      </c>
      <c r="D77" s="96" t="s">
        <v>151</v>
      </c>
      <c r="E77" s="96"/>
      <c r="F77" s="96"/>
      <c r="G77" s="96"/>
      <c r="H77" s="96"/>
      <c r="I77" s="96"/>
      <c r="J77" s="96"/>
      <c r="K77" s="96"/>
      <c r="L77" s="96"/>
    </row>
    <row r="78" spans="1:12" x14ac:dyDescent="0.25">
      <c r="A78" s="96" t="s">
        <v>26</v>
      </c>
      <c r="B78" s="96" t="s">
        <v>174</v>
      </c>
      <c r="C78" s="96" t="s">
        <v>176</v>
      </c>
      <c r="D78" s="96" t="s">
        <v>151</v>
      </c>
      <c r="E78" s="96"/>
      <c r="F78" s="96"/>
      <c r="G78" s="96"/>
      <c r="H78" s="96"/>
      <c r="I78" s="96"/>
      <c r="J78" s="96"/>
      <c r="K78" s="96"/>
      <c r="L78" s="96"/>
    </row>
    <row r="79" spans="1:12" x14ac:dyDescent="0.25">
      <c r="A79" s="96" t="s">
        <v>26</v>
      </c>
      <c r="B79" s="96" t="s">
        <v>174</v>
      </c>
      <c r="C79" s="96" t="s">
        <v>176</v>
      </c>
      <c r="D79" s="96" t="s">
        <v>151</v>
      </c>
      <c r="E79" s="96"/>
      <c r="F79" s="96"/>
      <c r="G79" s="96"/>
      <c r="H79" s="96"/>
      <c r="I79" s="96"/>
      <c r="J79" s="96"/>
      <c r="K79" s="96"/>
      <c r="L79" s="96"/>
    </row>
    <row r="80" spans="1:12" x14ac:dyDescent="0.25">
      <c r="A80" s="96" t="s">
        <v>26</v>
      </c>
      <c r="B80" s="96" t="s">
        <v>174</v>
      </c>
      <c r="C80" s="96" t="s">
        <v>176</v>
      </c>
      <c r="D80" s="96" t="s">
        <v>151</v>
      </c>
      <c r="E80" s="96"/>
      <c r="F80" s="96"/>
      <c r="G80" s="96"/>
      <c r="H80" s="96"/>
      <c r="I80" s="96"/>
      <c r="J80" s="96"/>
      <c r="K80" s="96"/>
      <c r="L80" s="96"/>
    </row>
    <row r="81" spans="1:12" x14ac:dyDescent="0.25">
      <c r="A81" s="96" t="s">
        <v>26</v>
      </c>
      <c r="B81" s="96" t="s">
        <v>174</v>
      </c>
      <c r="C81" s="96" t="s">
        <v>176</v>
      </c>
      <c r="D81" s="96" t="s">
        <v>151</v>
      </c>
      <c r="E81" s="96"/>
      <c r="F81" s="96"/>
      <c r="G81" s="96"/>
      <c r="H81" s="96"/>
      <c r="I81" s="96"/>
      <c r="J81" s="96"/>
      <c r="K81" s="96"/>
      <c r="L81" s="96"/>
    </row>
    <row r="82" spans="1:12" x14ac:dyDescent="0.25">
      <c r="A82" s="96" t="s">
        <v>26</v>
      </c>
      <c r="B82" s="96" t="s">
        <v>174</v>
      </c>
      <c r="C82" s="96" t="s">
        <v>176</v>
      </c>
      <c r="D82" s="96" t="s">
        <v>151</v>
      </c>
      <c r="E82" s="96"/>
      <c r="F82" s="96"/>
      <c r="G82" s="96"/>
      <c r="H82" s="96"/>
      <c r="I82" s="96"/>
      <c r="J82" s="96"/>
      <c r="K82" s="96"/>
      <c r="L82" s="96"/>
    </row>
    <row r="83" spans="1:12" x14ac:dyDescent="0.25">
      <c r="A83" s="96" t="s">
        <v>26</v>
      </c>
      <c r="B83" s="96" t="s">
        <v>174</v>
      </c>
      <c r="C83" s="96" t="s">
        <v>176</v>
      </c>
      <c r="D83" s="96" t="s">
        <v>151</v>
      </c>
      <c r="E83" s="96"/>
      <c r="F83" s="96"/>
      <c r="G83" s="96"/>
      <c r="H83" s="96"/>
      <c r="I83" s="96"/>
      <c r="J83" s="96"/>
      <c r="K83" s="96"/>
      <c r="L83" s="96"/>
    </row>
    <row r="84" spans="1:12" x14ac:dyDescent="0.25">
      <c r="A84" s="96" t="s">
        <v>26</v>
      </c>
      <c r="B84" s="96" t="s">
        <v>174</v>
      </c>
      <c r="C84" s="96" t="s">
        <v>176</v>
      </c>
      <c r="D84" s="96" t="s">
        <v>151</v>
      </c>
      <c r="E84" s="96"/>
      <c r="F84" s="96"/>
      <c r="G84" s="96"/>
      <c r="H84" s="96"/>
      <c r="I84" s="96"/>
      <c r="J84" s="96"/>
      <c r="K84" s="96"/>
      <c r="L84" s="96"/>
    </row>
    <row r="85" spans="1:12" x14ac:dyDescent="0.25">
      <c r="A85" s="96" t="s">
        <v>26</v>
      </c>
      <c r="B85" s="96" t="s">
        <v>174</v>
      </c>
      <c r="C85" s="96" t="s">
        <v>176</v>
      </c>
      <c r="D85" s="96" t="s">
        <v>151</v>
      </c>
      <c r="E85" s="96"/>
      <c r="F85" s="96"/>
      <c r="G85" s="96"/>
      <c r="H85" s="96"/>
      <c r="I85" s="96"/>
      <c r="J85" s="96"/>
      <c r="K85" s="96"/>
      <c r="L85" s="96"/>
    </row>
    <row r="86" spans="1:12" x14ac:dyDescent="0.25">
      <c r="A86" s="96" t="s">
        <v>26</v>
      </c>
      <c r="B86" s="96" t="s">
        <v>174</v>
      </c>
      <c r="C86" s="96" t="s">
        <v>176</v>
      </c>
      <c r="D86" s="96" t="s">
        <v>151</v>
      </c>
      <c r="E86" s="96"/>
      <c r="F86" s="96"/>
      <c r="G86" s="96"/>
      <c r="H86" s="96"/>
      <c r="I86" s="96"/>
      <c r="J86" s="96"/>
      <c r="K86" s="96"/>
      <c r="L86" s="96"/>
    </row>
    <row r="87" spans="1:12" x14ac:dyDescent="0.25">
      <c r="A87" s="96" t="s">
        <v>26</v>
      </c>
      <c r="B87" s="96" t="s">
        <v>174</v>
      </c>
      <c r="C87" s="96" t="s">
        <v>176</v>
      </c>
      <c r="D87" s="96" t="s">
        <v>151</v>
      </c>
      <c r="E87" s="96"/>
      <c r="F87" s="96"/>
      <c r="G87" s="96"/>
      <c r="H87" s="96"/>
      <c r="I87" s="96"/>
      <c r="J87" s="96"/>
      <c r="K87" s="96"/>
      <c r="L87" s="96"/>
    </row>
    <row r="88" spans="1:12" x14ac:dyDescent="0.25">
      <c r="A88" s="96" t="s">
        <v>26</v>
      </c>
      <c r="B88" s="96" t="s">
        <v>174</v>
      </c>
      <c r="C88" s="96" t="s">
        <v>176</v>
      </c>
      <c r="D88" s="96" t="s">
        <v>151</v>
      </c>
      <c r="E88" s="96"/>
      <c r="F88" s="96"/>
      <c r="G88" s="96"/>
      <c r="H88" s="96"/>
      <c r="I88" s="96"/>
      <c r="J88" s="96"/>
      <c r="K88" s="96"/>
      <c r="L88" s="96"/>
    </row>
    <row r="89" spans="1:12" x14ac:dyDescent="0.25">
      <c r="A89" s="96" t="s">
        <v>26</v>
      </c>
      <c r="B89" s="96" t="s">
        <v>174</v>
      </c>
      <c r="C89" s="96" t="s">
        <v>177</v>
      </c>
      <c r="D89" s="96" t="s">
        <v>151</v>
      </c>
      <c r="E89" s="96"/>
      <c r="F89" s="96"/>
      <c r="G89" s="96"/>
      <c r="H89" s="96"/>
      <c r="I89" s="96"/>
      <c r="J89" s="96"/>
      <c r="K89" s="96"/>
      <c r="L89" s="96"/>
    </row>
    <row r="90" spans="1:12" x14ac:dyDescent="0.25">
      <c r="A90" s="96" t="s">
        <v>26</v>
      </c>
      <c r="B90" s="96" t="s">
        <v>174</v>
      </c>
      <c r="C90" s="96" t="s">
        <v>177</v>
      </c>
      <c r="D90" s="96" t="s">
        <v>151</v>
      </c>
      <c r="E90" s="96"/>
      <c r="F90" s="96"/>
      <c r="G90" s="96"/>
      <c r="H90" s="96"/>
      <c r="I90" s="96"/>
      <c r="J90" s="96"/>
      <c r="K90" s="96"/>
      <c r="L90" s="96"/>
    </row>
    <row r="91" spans="1:12" x14ac:dyDescent="0.25">
      <c r="A91" s="96" t="s">
        <v>26</v>
      </c>
      <c r="B91" s="96" t="s">
        <v>174</v>
      </c>
      <c r="C91" s="96" t="s">
        <v>178</v>
      </c>
      <c r="D91" s="96" t="s">
        <v>151</v>
      </c>
      <c r="E91" s="96"/>
      <c r="F91" s="96"/>
      <c r="G91" s="96"/>
      <c r="H91" s="96"/>
      <c r="I91" s="96"/>
      <c r="J91" s="96"/>
      <c r="K91" s="96"/>
      <c r="L91" s="96"/>
    </row>
    <row r="92" spans="1:12" x14ac:dyDescent="0.25">
      <c r="A92" s="96" t="s">
        <v>26</v>
      </c>
      <c r="B92" s="96" t="s">
        <v>174</v>
      </c>
      <c r="C92" s="96" t="s">
        <v>178</v>
      </c>
      <c r="D92" s="96" t="s">
        <v>151</v>
      </c>
      <c r="E92" s="96"/>
      <c r="F92" s="96"/>
      <c r="G92" s="96"/>
      <c r="H92" s="96"/>
      <c r="I92" s="96"/>
      <c r="J92" s="96"/>
      <c r="K92" s="96"/>
      <c r="L92" s="96"/>
    </row>
    <row r="93" spans="1:12" x14ac:dyDescent="0.25">
      <c r="A93" s="96" t="s">
        <v>26</v>
      </c>
      <c r="B93" s="96" t="s">
        <v>174</v>
      </c>
      <c r="C93" s="96" t="s">
        <v>178</v>
      </c>
      <c r="D93" s="96" t="s">
        <v>151</v>
      </c>
      <c r="E93" s="96"/>
      <c r="F93" s="96"/>
      <c r="G93" s="96"/>
      <c r="H93" s="96"/>
      <c r="I93" s="96"/>
      <c r="J93" s="96"/>
      <c r="K93" s="96"/>
      <c r="L93" s="96"/>
    </row>
    <row r="94" spans="1:12" x14ac:dyDescent="0.25">
      <c r="A94" s="96" t="s">
        <v>26</v>
      </c>
      <c r="B94" s="96" t="s">
        <v>174</v>
      </c>
      <c r="C94" s="96" t="s">
        <v>178</v>
      </c>
      <c r="D94" s="96" t="s">
        <v>151</v>
      </c>
      <c r="E94" s="96"/>
      <c r="F94" s="96"/>
      <c r="G94" s="96"/>
      <c r="H94" s="96"/>
      <c r="I94" s="96"/>
      <c r="J94" s="96"/>
      <c r="K94" s="96"/>
      <c r="L94" s="96"/>
    </row>
    <row r="95" spans="1:12" x14ac:dyDescent="0.25">
      <c r="A95" s="96" t="s">
        <v>26</v>
      </c>
      <c r="B95" s="96" t="s">
        <v>174</v>
      </c>
      <c r="C95" s="96" t="s">
        <v>178</v>
      </c>
      <c r="D95" s="96" t="s">
        <v>151</v>
      </c>
      <c r="E95" s="96"/>
      <c r="F95" s="96"/>
      <c r="G95" s="96"/>
      <c r="H95" s="96"/>
      <c r="I95" s="96"/>
      <c r="J95" s="96"/>
      <c r="K95" s="96"/>
      <c r="L95" s="96"/>
    </row>
    <row r="96" spans="1:12" x14ac:dyDescent="0.25">
      <c r="A96" s="96" t="s">
        <v>26</v>
      </c>
      <c r="B96" s="96" t="s">
        <v>174</v>
      </c>
      <c r="C96" s="96" t="s">
        <v>178</v>
      </c>
      <c r="D96" s="96" t="s">
        <v>151</v>
      </c>
      <c r="E96" s="96"/>
      <c r="F96" s="96"/>
      <c r="G96" s="96"/>
      <c r="H96" s="96"/>
      <c r="I96" s="96"/>
      <c r="J96" s="96"/>
      <c r="K96" s="96"/>
      <c r="L96" s="96"/>
    </row>
    <row r="97" spans="1:12" x14ac:dyDescent="0.25">
      <c r="A97" s="96" t="s">
        <v>26</v>
      </c>
      <c r="B97" s="96" t="s">
        <v>174</v>
      </c>
      <c r="C97" s="96" t="s">
        <v>178</v>
      </c>
      <c r="D97" s="96" t="s">
        <v>151</v>
      </c>
      <c r="E97" s="96"/>
      <c r="F97" s="96"/>
      <c r="G97" s="96"/>
      <c r="H97" s="96"/>
      <c r="I97" s="96"/>
      <c r="J97" s="96"/>
      <c r="K97" s="96"/>
      <c r="L97" s="96"/>
    </row>
    <row r="98" spans="1:12" x14ac:dyDescent="0.25">
      <c r="A98" s="96" t="s">
        <v>26</v>
      </c>
      <c r="B98" s="96" t="s">
        <v>174</v>
      </c>
      <c r="C98" s="96" t="s">
        <v>178</v>
      </c>
      <c r="D98" s="96" t="s">
        <v>151</v>
      </c>
      <c r="E98" s="96"/>
      <c r="F98" s="96"/>
      <c r="G98" s="96"/>
      <c r="H98" s="96"/>
      <c r="I98" s="96"/>
      <c r="J98" s="96"/>
      <c r="K98" s="96"/>
      <c r="L98" s="96"/>
    </row>
    <row r="99" spans="1:12" x14ac:dyDescent="0.25">
      <c r="A99" s="96" t="s">
        <v>26</v>
      </c>
      <c r="B99" s="96" t="s">
        <v>174</v>
      </c>
      <c r="C99" s="96" t="s">
        <v>178</v>
      </c>
      <c r="D99" s="96" t="s">
        <v>151</v>
      </c>
      <c r="E99" s="96"/>
      <c r="F99" s="96"/>
      <c r="G99" s="96"/>
      <c r="H99" s="96"/>
      <c r="I99" s="96"/>
      <c r="J99" s="96"/>
      <c r="K99" s="96"/>
      <c r="L99" s="96"/>
    </row>
    <row r="100" spans="1:12" x14ac:dyDescent="0.25">
      <c r="A100" s="96" t="s">
        <v>26</v>
      </c>
      <c r="B100" s="96" t="s">
        <v>174</v>
      </c>
      <c r="C100" s="96" t="s">
        <v>178</v>
      </c>
      <c r="D100" s="96" t="s">
        <v>151</v>
      </c>
      <c r="E100" s="96"/>
      <c r="F100" s="96"/>
      <c r="G100" s="96"/>
      <c r="H100" s="96"/>
      <c r="I100" s="96"/>
      <c r="J100" s="96"/>
      <c r="K100" s="96"/>
      <c r="L100" s="96"/>
    </row>
    <row r="101" spans="1:12" x14ac:dyDescent="0.25">
      <c r="A101" s="96" t="s">
        <v>26</v>
      </c>
      <c r="B101" s="96" t="s">
        <v>174</v>
      </c>
      <c r="C101" s="96" t="s">
        <v>178</v>
      </c>
      <c r="D101" s="96" t="s">
        <v>151</v>
      </c>
      <c r="E101" s="96"/>
      <c r="F101" s="96"/>
      <c r="G101" s="96"/>
      <c r="H101" s="96"/>
      <c r="I101" s="96"/>
      <c r="J101" s="96"/>
      <c r="K101" s="96"/>
      <c r="L101" s="96"/>
    </row>
    <row r="102" spans="1:12" x14ac:dyDescent="0.25">
      <c r="A102" s="96" t="s">
        <v>26</v>
      </c>
      <c r="B102" s="96" t="s">
        <v>180</v>
      </c>
      <c r="C102" s="96" t="s">
        <v>181</v>
      </c>
      <c r="D102" s="96" t="s">
        <v>152</v>
      </c>
      <c r="E102" s="96"/>
      <c r="F102" s="96"/>
      <c r="G102" s="96"/>
      <c r="H102" s="96"/>
      <c r="I102" s="96"/>
      <c r="J102" s="96"/>
      <c r="K102" s="96"/>
      <c r="L102" s="96"/>
    </row>
    <row r="103" spans="1:12" x14ac:dyDescent="0.25">
      <c r="A103" s="96" t="s">
        <v>26</v>
      </c>
      <c r="B103" s="96" t="s">
        <v>180</v>
      </c>
      <c r="C103" s="96" t="s">
        <v>181</v>
      </c>
      <c r="D103" s="96" t="s">
        <v>152</v>
      </c>
      <c r="E103" s="96"/>
      <c r="F103" s="96"/>
      <c r="G103" s="96"/>
      <c r="H103" s="96"/>
      <c r="I103" s="96"/>
      <c r="J103" s="96"/>
      <c r="K103" s="96"/>
      <c r="L103" s="96"/>
    </row>
    <row r="104" spans="1:12" x14ac:dyDescent="0.25">
      <c r="A104" s="96" t="s">
        <v>27</v>
      </c>
      <c r="B104" s="96" t="s">
        <v>172</v>
      </c>
      <c r="C104" s="96" t="s">
        <v>179</v>
      </c>
      <c r="D104" s="96" t="s">
        <v>150</v>
      </c>
      <c r="E104" s="96"/>
      <c r="F104" s="96"/>
      <c r="G104" s="96"/>
      <c r="H104" s="96"/>
      <c r="I104" s="96"/>
      <c r="J104" s="96"/>
      <c r="K104" s="96"/>
      <c r="L104" s="96"/>
    </row>
    <row r="105" spans="1:12" x14ac:dyDescent="0.25">
      <c r="A105" s="96" t="s">
        <v>27</v>
      </c>
      <c r="B105" s="96" t="s">
        <v>172</v>
      </c>
      <c r="C105" s="96" t="s">
        <v>173</v>
      </c>
      <c r="D105" s="96" t="s">
        <v>150</v>
      </c>
      <c r="E105" s="96"/>
      <c r="F105" s="96"/>
      <c r="G105" s="96"/>
      <c r="H105" s="96"/>
      <c r="I105" s="96"/>
      <c r="J105" s="96"/>
      <c r="K105" s="96"/>
      <c r="L105" s="96"/>
    </row>
    <row r="106" spans="1:12" x14ac:dyDescent="0.25">
      <c r="A106" s="96" t="s">
        <v>27</v>
      </c>
      <c r="B106" s="96" t="s">
        <v>172</v>
      </c>
      <c r="C106" s="96" t="s">
        <v>173</v>
      </c>
      <c r="D106" s="96" t="s">
        <v>150</v>
      </c>
      <c r="E106" s="96"/>
      <c r="F106" s="96"/>
      <c r="G106" s="96"/>
      <c r="H106" s="96"/>
      <c r="I106" s="96"/>
      <c r="J106" s="96"/>
      <c r="K106" s="96"/>
      <c r="L106" s="96"/>
    </row>
    <row r="107" spans="1:12" x14ac:dyDescent="0.25">
      <c r="A107" s="96" t="s">
        <v>27</v>
      </c>
      <c r="B107" s="96" t="s">
        <v>172</v>
      </c>
      <c r="C107" s="96" t="s">
        <v>173</v>
      </c>
      <c r="D107" s="96" t="s">
        <v>150</v>
      </c>
      <c r="E107" s="96"/>
      <c r="F107" s="96"/>
      <c r="G107" s="96"/>
      <c r="H107" s="96"/>
      <c r="I107" s="96"/>
      <c r="J107" s="96"/>
      <c r="K107" s="96"/>
      <c r="L107" s="96"/>
    </row>
    <row r="108" spans="1:12" x14ac:dyDescent="0.25">
      <c r="A108" s="96" t="s">
        <v>27</v>
      </c>
      <c r="B108" s="96" t="s">
        <v>172</v>
      </c>
      <c r="C108" s="96" t="s">
        <v>173</v>
      </c>
      <c r="D108" s="96" t="s">
        <v>150</v>
      </c>
      <c r="E108" s="96"/>
      <c r="F108" s="96"/>
      <c r="G108" s="96"/>
      <c r="H108" s="96"/>
      <c r="I108" s="96"/>
      <c r="J108" s="96"/>
      <c r="K108" s="96"/>
      <c r="L108" s="96"/>
    </row>
    <row r="109" spans="1:12" x14ac:dyDescent="0.25">
      <c r="A109" s="96" t="s">
        <v>27</v>
      </c>
      <c r="B109" s="96" t="s">
        <v>172</v>
      </c>
      <c r="C109" s="96" t="s">
        <v>173</v>
      </c>
      <c r="D109" s="96" t="s">
        <v>150</v>
      </c>
      <c r="E109" s="96"/>
      <c r="F109" s="96"/>
      <c r="G109" s="96"/>
      <c r="H109" s="96"/>
      <c r="I109" s="96"/>
      <c r="J109" s="96"/>
      <c r="K109" s="96"/>
      <c r="L109" s="96"/>
    </row>
    <row r="110" spans="1:12" x14ac:dyDescent="0.25">
      <c r="A110" s="96" t="s">
        <v>27</v>
      </c>
      <c r="B110" s="96" t="s">
        <v>172</v>
      </c>
      <c r="C110" s="96" t="s">
        <v>173</v>
      </c>
      <c r="D110" s="96" t="s">
        <v>150</v>
      </c>
      <c r="E110" s="96"/>
      <c r="F110" s="96"/>
      <c r="G110" s="96"/>
      <c r="H110" s="96"/>
      <c r="I110" s="96"/>
      <c r="J110" s="96"/>
      <c r="K110" s="96"/>
      <c r="L110" s="96"/>
    </row>
    <row r="111" spans="1:12" x14ac:dyDescent="0.25">
      <c r="A111" s="96" t="s">
        <v>27</v>
      </c>
      <c r="B111" s="96" t="s">
        <v>172</v>
      </c>
      <c r="C111" s="96" t="s">
        <v>173</v>
      </c>
      <c r="D111" s="96" t="s">
        <v>150</v>
      </c>
      <c r="E111" s="96"/>
      <c r="F111" s="96"/>
      <c r="G111" s="96"/>
      <c r="H111" s="96"/>
      <c r="I111" s="96"/>
      <c r="J111" s="96"/>
      <c r="K111" s="96"/>
      <c r="L111" s="96"/>
    </row>
    <row r="112" spans="1:12" x14ac:dyDescent="0.25">
      <c r="A112" s="96" t="s">
        <v>27</v>
      </c>
      <c r="B112" s="96" t="s">
        <v>172</v>
      </c>
      <c r="C112" s="96" t="s">
        <v>173</v>
      </c>
      <c r="D112" s="96" t="s">
        <v>150</v>
      </c>
      <c r="E112" s="96"/>
      <c r="F112" s="96"/>
      <c r="G112" s="96"/>
      <c r="H112" s="96"/>
      <c r="I112" s="96"/>
      <c r="J112" s="96"/>
      <c r="K112" s="96"/>
      <c r="L112" s="96"/>
    </row>
    <row r="113" spans="1:12" x14ac:dyDescent="0.25">
      <c r="A113" s="96" t="s">
        <v>27</v>
      </c>
      <c r="B113" s="96" t="s">
        <v>172</v>
      </c>
      <c r="C113" s="96" t="s">
        <v>173</v>
      </c>
      <c r="D113" s="96" t="s">
        <v>150</v>
      </c>
      <c r="E113" s="96"/>
      <c r="F113" s="96"/>
      <c r="G113" s="96"/>
      <c r="H113" s="96"/>
      <c r="I113" s="96"/>
      <c r="J113" s="96"/>
      <c r="K113" s="96"/>
      <c r="L113" s="96"/>
    </row>
    <row r="114" spans="1:12" x14ac:dyDescent="0.25">
      <c r="A114" s="96" t="s">
        <v>27</v>
      </c>
      <c r="B114" s="96" t="s">
        <v>172</v>
      </c>
      <c r="C114" s="96" t="s">
        <v>173</v>
      </c>
      <c r="D114" s="96" t="s">
        <v>150</v>
      </c>
      <c r="E114" s="96"/>
      <c r="F114" s="96"/>
      <c r="G114" s="96"/>
      <c r="H114" s="96"/>
      <c r="I114" s="96"/>
      <c r="J114" s="96"/>
      <c r="K114" s="96"/>
      <c r="L114" s="96"/>
    </row>
    <row r="115" spans="1:12" x14ac:dyDescent="0.25">
      <c r="A115" s="96" t="s">
        <v>27</v>
      </c>
      <c r="B115" s="96" t="s">
        <v>172</v>
      </c>
      <c r="C115" s="96" t="s">
        <v>173</v>
      </c>
      <c r="D115" s="96" t="s">
        <v>150</v>
      </c>
      <c r="E115" s="96"/>
      <c r="F115" s="96"/>
      <c r="G115" s="96"/>
      <c r="H115" s="96"/>
      <c r="I115" s="96"/>
      <c r="J115" s="96"/>
      <c r="K115" s="96"/>
      <c r="L115" s="96"/>
    </row>
    <row r="116" spans="1:12" x14ac:dyDescent="0.25">
      <c r="A116" s="96" t="s">
        <v>27</v>
      </c>
      <c r="B116" s="96" t="s">
        <v>172</v>
      </c>
      <c r="C116" s="96" t="s">
        <v>173</v>
      </c>
      <c r="D116" s="96" t="s">
        <v>150</v>
      </c>
      <c r="E116" s="96"/>
      <c r="F116" s="96"/>
      <c r="G116" s="96"/>
      <c r="H116" s="96"/>
      <c r="I116" s="96"/>
      <c r="J116" s="96"/>
      <c r="K116" s="96"/>
      <c r="L116" s="96"/>
    </row>
    <row r="117" spans="1:12" x14ac:dyDescent="0.25">
      <c r="A117" s="96" t="s">
        <v>27</v>
      </c>
      <c r="B117" s="96" t="s">
        <v>174</v>
      </c>
      <c r="C117" s="96" t="s">
        <v>175</v>
      </c>
      <c r="D117" s="96" t="s">
        <v>151</v>
      </c>
      <c r="E117" s="96"/>
      <c r="F117" s="96"/>
      <c r="G117" s="96"/>
      <c r="H117" s="96"/>
      <c r="I117" s="96"/>
      <c r="J117" s="96"/>
      <c r="K117" s="96"/>
      <c r="L117" s="96"/>
    </row>
    <row r="118" spans="1:12" x14ac:dyDescent="0.25">
      <c r="A118" s="96" t="s">
        <v>27</v>
      </c>
      <c r="B118" s="96" t="s">
        <v>174</v>
      </c>
      <c r="C118" s="96" t="s">
        <v>176</v>
      </c>
      <c r="D118" s="96" t="s">
        <v>151</v>
      </c>
      <c r="E118" s="96"/>
      <c r="F118" s="96"/>
      <c r="G118" s="96"/>
      <c r="H118" s="96"/>
      <c r="I118" s="96"/>
      <c r="J118" s="96"/>
      <c r="K118" s="96"/>
      <c r="L118" s="96"/>
    </row>
    <row r="119" spans="1:12" x14ac:dyDescent="0.25">
      <c r="A119" s="96" t="s">
        <v>27</v>
      </c>
      <c r="B119" s="96" t="s">
        <v>174</v>
      </c>
      <c r="C119" s="96" t="s">
        <v>176</v>
      </c>
      <c r="D119" s="96" t="s">
        <v>151</v>
      </c>
      <c r="E119" s="96"/>
      <c r="F119" s="96"/>
      <c r="G119" s="96"/>
      <c r="H119" s="96"/>
      <c r="I119" s="96"/>
      <c r="J119" s="96"/>
      <c r="K119" s="96"/>
      <c r="L119" s="96"/>
    </row>
    <row r="120" spans="1:12" x14ac:dyDescent="0.25">
      <c r="A120" s="96" t="s">
        <v>27</v>
      </c>
      <c r="B120" s="96" t="s">
        <v>174</v>
      </c>
      <c r="C120" s="96" t="s">
        <v>176</v>
      </c>
      <c r="D120" s="96" t="s">
        <v>151</v>
      </c>
      <c r="E120" s="96"/>
      <c r="F120" s="96"/>
      <c r="G120" s="96"/>
      <c r="H120" s="96"/>
      <c r="I120" s="96"/>
      <c r="J120" s="96"/>
      <c r="K120" s="96"/>
      <c r="L120" s="96"/>
    </row>
    <row r="121" spans="1:12" x14ac:dyDescent="0.25">
      <c r="A121" s="96" t="s">
        <v>27</v>
      </c>
      <c r="B121" s="96" t="s">
        <v>174</v>
      </c>
      <c r="C121" s="96" t="s">
        <v>178</v>
      </c>
      <c r="D121" s="96" t="s">
        <v>151</v>
      </c>
      <c r="E121" s="96"/>
      <c r="F121" s="96"/>
      <c r="G121" s="96"/>
      <c r="H121" s="96"/>
      <c r="I121" s="96"/>
      <c r="J121" s="96"/>
      <c r="K121" s="96"/>
      <c r="L121" s="96"/>
    </row>
    <row r="122" spans="1:12" x14ac:dyDescent="0.25">
      <c r="A122" s="96" t="s">
        <v>27</v>
      </c>
      <c r="B122" s="96" t="s">
        <v>174</v>
      </c>
      <c r="C122" s="96" t="s">
        <v>178</v>
      </c>
      <c r="D122" s="96" t="s">
        <v>151</v>
      </c>
      <c r="E122" s="96"/>
      <c r="F122" s="96"/>
      <c r="G122" s="96"/>
      <c r="H122" s="96"/>
      <c r="I122" s="96"/>
      <c r="J122" s="96"/>
      <c r="K122" s="96"/>
      <c r="L122" s="96"/>
    </row>
    <row r="123" spans="1:12" x14ac:dyDescent="0.25">
      <c r="A123" s="96" t="s">
        <v>27</v>
      </c>
      <c r="B123" s="96" t="s">
        <v>174</v>
      </c>
      <c r="C123" s="96" t="s">
        <v>178</v>
      </c>
      <c r="D123" s="96" t="s">
        <v>151</v>
      </c>
      <c r="E123" s="96"/>
      <c r="F123" s="96"/>
      <c r="G123" s="96"/>
      <c r="H123" s="96"/>
      <c r="I123" s="96"/>
      <c r="J123" s="96"/>
      <c r="K123" s="96"/>
      <c r="L123" s="96"/>
    </row>
    <row r="124" spans="1:12" x14ac:dyDescent="0.25">
      <c r="A124" s="96" t="s">
        <v>27</v>
      </c>
      <c r="B124" s="96" t="s">
        <v>174</v>
      </c>
      <c r="C124" s="96" t="s">
        <v>178</v>
      </c>
      <c r="D124" s="96" t="s">
        <v>151</v>
      </c>
      <c r="E124" s="96"/>
      <c r="F124" s="96"/>
      <c r="G124" s="96"/>
      <c r="H124" s="96"/>
      <c r="I124" s="96"/>
      <c r="J124" s="96"/>
      <c r="K124" s="96"/>
      <c r="L124" s="96"/>
    </row>
    <row r="125" spans="1:12" x14ac:dyDescent="0.25">
      <c r="A125" s="96" t="s">
        <v>27</v>
      </c>
      <c r="B125" s="96" t="s">
        <v>174</v>
      </c>
      <c r="C125" s="96" t="s">
        <v>178</v>
      </c>
      <c r="D125" s="96" t="s">
        <v>151</v>
      </c>
      <c r="E125" s="96"/>
      <c r="F125" s="96"/>
      <c r="G125" s="96"/>
      <c r="H125" s="96"/>
      <c r="I125" s="96"/>
      <c r="J125" s="96"/>
      <c r="K125" s="96"/>
      <c r="L125" s="96"/>
    </row>
    <row r="126" spans="1:12" x14ac:dyDescent="0.25">
      <c r="A126" s="96" t="s">
        <v>27</v>
      </c>
      <c r="B126" s="96" t="s">
        <v>174</v>
      </c>
      <c r="C126" s="96" t="s">
        <v>178</v>
      </c>
      <c r="D126" s="96" t="s">
        <v>151</v>
      </c>
      <c r="E126" s="96"/>
      <c r="F126" s="96"/>
      <c r="G126" s="96"/>
      <c r="H126" s="96"/>
      <c r="I126" s="96"/>
      <c r="J126" s="96"/>
      <c r="K126" s="96"/>
      <c r="L126" s="96"/>
    </row>
    <row r="127" spans="1:12" x14ac:dyDescent="0.25">
      <c r="A127" s="96" t="s">
        <v>27</v>
      </c>
      <c r="B127" s="96" t="s">
        <v>174</v>
      </c>
      <c r="C127" s="96" t="s">
        <v>178</v>
      </c>
      <c r="D127" s="96" t="s">
        <v>151</v>
      </c>
      <c r="E127" s="96"/>
      <c r="F127" s="96"/>
      <c r="G127" s="96"/>
      <c r="H127" s="96"/>
      <c r="I127" s="96"/>
      <c r="J127" s="96"/>
      <c r="K127" s="96"/>
      <c r="L127" s="96"/>
    </row>
    <row r="128" spans="1:12" x14ac:dyDescent="0.25">
      <c r="A128" s="96" t="s">
        <v>27</v>
      </c>
      <c r="B128" s="96" t="s">
        <v>174</v>
      </c>
      <c r="C128" s="96" t="s">
        <v>178</v>
      </c>
      <c r="D128" s="96" t="s">
        <v>151</v>
      </c>
      <c r="E128" s="96"/>
      <c r="F128" s="96"/>
      <c r="G128" s="96"/>
      <c r="H128" s="96"/>
      <c r="I128" s="96"/>
      <c r="J128" s="96"/>
      <c r="K128" s="96"/>
      <c r="L128" s="96"/>
    </row>
    <row r="129" spans="1:12" x14ac:dyDescent="0.25">
      <c r="A129" s="96" t="s">
        <v>27</v>
      </c>
      <c r="B129" s="96" t="s">
        <v>174</v>
      </c>
      <c r="C129" s="96" t="s">
        <v>178</v>
      </c>
      <c r="D129" s="96" t="s">
        <v>151</v>
      </c>
      <c r="E129" s="96"/>
      <c r="F129" s="96"/>
      <c r="G129" s="96"/>
      <c r="H129" s="96"/>
      <c r="I129" s="96"/>
      <c r="J129" s="96"/>
      <c r="K129" s="96"/>
      <c r="L129" s="96"/>
    </row>
    <row r="130" spans="1:12" x14ac:dyDescent="0.25">
      <c r="A130" s="96" t="s">
        <v>27</v>
      </c>
      <c r="B130" s="96" t="s">
        <v>174</v>
      </c>
      <c r="C130" s="96" t="s">
        <v>178</v>
      </c>
      <c r="D130" s="96" t="s">
        <v>151</v>
      </c>
      <c r="E130" s="96"/>
      <c r="F130" s="96"/>
      <c r="G130" s="96"/>
      <c r="H130" s="96"/>
      <c r="I130" s="96"/>
      <c r="J130" s="96"/>
      <c r="K130" s="96"/>
      <c r="L130" s="96"/>
    </row>
    <row r="131" spans="1:12" x14ac:dyDescent="0.25">
      <c r="A131" s="96" t="s">
        <v>27</v>
      </c>
      <c r="B131" s="96" t="s">
        <v>174</v>
      </c>
      <c r="C131" s="96" t="s">
        <v>178</v>
      </c>
      <c r="D131" s="96" t="s">
        <v>151</v>
      </c>
      <c r="E131" s="96"/>
      <c r="F131" s="96"/>
      <c r="G131" s="96"/>
      <c r="H131" s="96"/>
      <c r="I131" s="96"/>
      <c r="J131" s="96"/>
      <c r="K131" s="96"/>
      <c r="L131" s="96"/>
    </row>
    <row r="132" spans="1:12" x14ac:dyDescent="0.25">
      <c r="A132" s="96" t="s">
        <v>27</v>
      </c>
      <c r="B132" s="96" t="s">
        <v>174</v>
      </c>
      <c r="C132" s="96" t="s">
        <v>178</v>
      </c>
      <c r="D132" s="96" t="s">
        <v>151</v>
      </c>
      <c r="E132" s="96"/>
      <c r="F132" s="96"/>
      <c r="G132" s="96"/>
      <c r="H132" s="96"/>
      <c r="I132" s="96"/>
      <c r="J132" s="96"/>
      <c r="K132" s="96"/>
      <c r="L132" s="96"/>
    </row>
    <row r="133" spans="1:12" x14ac:dyDescent="0.25">
      <c r="A133" s="96" t="s">
        <v>27</v>
      </c>
      <c r="B133" s="96" t="s">
        <v>180</v>
      </c>
      <c r="C133" s="96" t="s">
        <v>181</v>
      </c>
      <c r="D133" s="96" t="s">
        <v>152</v>
      </c>
      <c r="E133" s="96"/>
      <c r="F133" s="96"/>
      <c r="G133" s="96"/>
      <c r="H133" s="96"/>
      <c r="I133" s="96"/>
      <c r="J133" s="96"/>
      <c r="K133" s="96"/>
      <c r="L133" s="96"/>
    </row>
    <row r="134" spans="1:12" x14ac:dyDescent="0.25">
      <c r="A134" s="96" t="s">
        <v>27</v>
      </c>
      <c r="B134" s="96" t="s">
        <v>180</v>
      </c>
      <c r="C134" s="96" t="s">
        <v>181</v>
      </c>
      <c r="D134" s="96" t="s">
        <v>152</v>
      </c>
      <c r="E134" s="96"/>
      <c r="F134" s="96"/>
      <c r="G134" s="96"/>
      <c r="H134" s="96"/>
      <c r="I134" s="96"/>
      <c r="J134" s="96"/>
      <c r="K134" s="96"/>
      <c r="L134" s="96"/>
    </row>
    <row r="135" spans="1:12" x14ac:dyDescent="0.25">
      <c r="A135" s="96" t="s">
        <v>25</v>
      </c>
      <c r="B135" s="96" t="s">
        <v>172</v>
      </c>
      <c r="C135" s="96" t="s">
        <v>173</v>
      </c>
      <c r="D135" s="96" t="s">
        <v>150</v>
      </c>
      <c r="E135" s="96"/>
      <c r="F135" s="96"/>
      <c r="G135" s="96"/>
      <c r="H135" s="96"/>
      <c r="I135" s="96"/>
      <c r="J135" s="96"/>
      <c r="K135" s="96"/>
      <c r="L135" s="96"/>
    </row>
    <row r="136" spans="1:12" x14ac:dyDescent="0.25">
      <c r="A136" s="96" t="s">
        <v>25</v>
      </c>
      <c r="B136" s="96" t="s">
        <v>172</v>
      </c>
      <c r="C136" s="96" t="s">
        <v>173</v>
      </c>
      <c r="D136" s="96" t="s">
        <v>150</v>
      </c>
      <c r="E136" s="96"/>
      <c r="F136" s="96"/>
      <c r="G136" s="96"/>
      <c r="H136" s="96"/>
      <c r="I136" s="96"/>
      <c r="J136" s="96"/>
      <c r="K136" s="96"/>
      <c r="L136" s="96"/>
    </row>
    <row r="137" spans="1:12" x14ac:dyDescent="0.25">
      <c r="A137" s="96" t="s">
        <v>25</v>
      </c>
      <c r="B137" s="96" t="s">
        <v>172</v>
      </c>
      <c r="C137" s="96" t="s">
        <v>173</v>
      </c>
      <c r="D137" s="96" t="s">
        <v>150</v>
      </c>
      <c r="E137" s="96"/>
      <c r="F137" s="96"/>
      <c r="G137" s="96"/>
      <c r="H137" s="96"/>
      <c r="I137" s="96"/>
      <c r="J137" s="96"/>
      <c r="K137" s="96"/>
      <c r="L137" s="96"/>
    </row>
    <row r="138" spans="1:12" x14ac:dyDescent="0.25">
      <c r="A138" s="96" t="s">
        <v>25</v>
      </c>
      <c r="B138" s="96" t="s">
        <v>172</v>
      </c>
      <c r="C138" s="96" t="s">
        <v>173</v>
      </c>
      <c r="D138" s="96" t="s">
        <v>150</v>
      </c>
      <c r="E138" s="96"/>
      <c r="F138" s="96"/>
      <c r="G138" s="96"/>
      <c r="H138" s="96"/>
      <c r="I138" s="96"/>
      <c r="J138" s="96"/>
      <c r="K138" s="96"/>
      <c r="L138" s="96"/>
    </row>
    <row r="139" spans="1:12" x14ac:dyDescent="0.25">
      <c r="A139" s="96" t="s">
        <v>25</v>
      </c>
      <c r="B139" s="96" t="s">
        <v>172</v>
      </c>
      <c r="C139" s="96" t="s">
        <v>173</v>
      </c>
      <c r="D139" s="96" t="s">
        <v>150</v>
      </c>
      <c r="E139" s="96"/>
      <c r="F139" s="96"/>
      <c r="G139" s="96"/>
      <c r="H139" s="96"/>
      <c r="I139" s="96"/>
      <c r="J139" s="96"/>
      <c r="K139" s="96"/>
      <c r="L139" s="96"/>
    </row>
    <row r="140" spans="1:12" x14ac:dyDescent="0.25">
      <c r="A140" s="96" t="s">
        <v>25</v>
      </c>
      <c r="B140" s="96" t="s">
        <v>174</v>
      </c>
      <c r="C140" s="96" t="s">
        <v>176</v>
      </c>
      <c r="D140" s="96" t="s">
        <v>151</v>
      </c>
      <c r="E140" s="96"/>
      <c r="F140" s="96"/>
      <c r="G140" s="96"/>
      <c r="H140" s="96"/>
      <c r="I140" s="96"/>
      <c r="J140" s="96"/>
      <c r="K140" s="96"/>
      <c r="L140" s="96"/>
    </row>
    <row r="141" spans="1:12" x14ac:dyDescent="0.25">
      <c r="A141" s="96" t="s">
        <v>25</v>
      </c>
      <c r="B141" s="96" t="s">
        <v>174</v>
      </c>
      <c r="C141" s="96" t="s">
        <v>176</v>
      </c>
      <c r="D141" s="96" t="s">
        <v>151</v>
      </c>
      <c r="E141" s="96"/>
      <c r="F141" s="96"/>
      <c r="G141" s="96"/>
      <c r="H141" s="96"/>
      <c r="I141" s="96"/>
      <c r="J141" s="96"/>
      <c r="K141" s="96"/>
      <c r="L141" s="96"/>
    </row>
    <row r="142" spans="1:12" x14ac:dyDescent="0.25">
      <c r="A142" s="96" t="s">
        <v>25</v>
      </c>
      <c r="B142" s="96" t="s">
        <v>174</v>
      </c>
      <c r="C142" s="96" t="s">
        <v>176</v>
      </c>
      <c r="D142" s="96" t="s">
        <v>151</v>
      </c>
      <c r="E142" s="96"/>
      <c r="F142" s="96"/>
      <c r="G142" s="96"/>
      <c r="H142" s="96"/>
      <c r="I142" s="96"/>
      <c r="J142" s="96"/>
      <c r="K142" s="96"/>
      <c r="L142" s="96"/>
    </row>
    <row r="143" spans="1:12" x14ac:dyDescent="0.25">
      <c r="A143" s="96" t="s">
        <v>25</v>
      </c>
      <c r="B143" s="96" t="s">
        <v>174</v>
      </c>
      <c r="C143" s="96" t="s">
        <v>176</v>
      </c>
      <c r="D143" s="96" t="s">
        <v>151</v>
      </c>
      <c r="E143" s="96"/>
      <c r="F143" s="96"/>
      <c r="G143" s="96"/>
      <c r="H143" s="96"/>
      <c r="I143" s="96"/>
      <c r="J143" s="96"/>
      <c r="K143" s="96"/>
      <c r="L143" s="96"/>
    </row>
    <row r="144" spans="1:12" x14ac:dyDescent="0.25">
      <c r="A144" s="96" t="s">
        <v>25</v>
      </c>
      <c r="B144" s="96" t="s">
        <v>174</v>
      </c>
      <c r="C144" s="96" t="s">
        <v>176</v>
      </c>
      <c r="D144" s="96" t="s">
        <v>151</v>
      </c>
      <c r="E144" s="96"/>
      <c r="F144" s="96"/>
      <c r="G144" s="96"/>
      <c r="H144" s="96"/>
      <c r="I144" s="96"/>
      <c r="J144" s="96"/>
      <c r="K144" s="96"/>
      <c r="L144" s="96"/>
    </row>
    <row r="145" spans="1:12" x14ac:dyDescent="0.25">
      <c r="A145" s="96" t="s">
        <v>25</v>
      </c>
      <c r="B145" s="96" t="s">
        <v>174</v>
      </c>
      <c r="C145" s="96" t="s">
        <v>176</v>
      </c>
      <c r="D145" s="96" t="s">
        <v>151</v>
      </c>
      <c r="E145" s="96"/>
      <c r="F145" s="96"/>
      <c r="G145" s="96"/>
      <c r="H145" s="96"/>
      <c r="I145" s="96"/>
      <c r="J145" s="96"/>
      <c r="K145" s="96"/>
      <c r="L145" s="96"/>
    </row>
    <row r="146" spans="1:12" x14ac:dyDescent="0.25">
      <c r="A146" s="96" t="s">
        <v>25</v>
      </c>
      <c r="B146" s="96" t="s">
        <v>174</v>
      </c>
      <c r="C146" s="96" t="s">
        <v>177</v>
      </c>
      <c r="D146" s="96" t="s">
        <v>151</v>
      </c>
      <c r="E146" s="96"/>
      <c r="F146" s="96"/>
      <c r="G146" s="96"/>
      <c r="H146" s="96"/>
      <c r="I146" s="96"/>
      <c r="J146" s="96"/>
      <c r="K146" s="96"/>
      <c r="L146" s="96"/>
    </row>
    <row r="147" spans="1:12" x14ac:dyDescent="0.25">
      <c r="A147" s="96" t="s">
        <v>25</v>
      </c>
      <c r="B147" s="96" t="s">
        <v>174</v>
      </c>
      <c r="C147" s="96" t="s">
        <v>177</v>
      </c>
      <c r="D147" s="96" t="s">
        <v>151</v>
      </c>
      <c r="E147" s="96"/>
      <c r="F147" s="96"/>
      <c r="G147" s="96"/>
      <c r="H147" s="96"/>
      <c r="I147" s="96"/>
      <c r="J147" s="96"/>
      <c r="K147" s="96"/>
      <c r="L147" s="96"/>
    </row>
    <row r="148" spans="1:12" x14ac:dyDescent="0.25">
      <c r="A148" s="96" t="s">
        <v>25</v>
      </c>
      <c r="B148" s="96" t="s">
        <v>174</v>
      </c>
      <c r="C148" s="96" t="s">
        <v>178</v>
      </c>
      <c r="D148" s="96" t="s">
        <v>151</v>
      </c>
      <c r="E148" s="96"/>
      <c r="F148" s="96"/>
      <c r="G148" s="96"/>
      <c r="H148" s="96"/>
      <c r="I148" s="96"/>
      <c r="J148" s="96"/>
      <c r="K148" s="96"/>
      <c r="L148" s="96"/>
    </row>
    <row r="149" spans="1:12" x14ac:dyDescent="0.25">
      <c r="A149" s="96" t="s">
        <v>25</v>
      </c>
      <c r="B149" s="96" t="s">
        <v>174</v>
      </c>
      <c r="C149" s="96" t="s">
        <v>178</v>
      </c>
      <c r="D149" s="96" t="s">
        <v>151</v>
      </c>
      <c r="E149" s="96"/>
      <c r="F149" s="96"/>
      <c r="G149" s="96"/>
      <c r="H149" s="96"/>
      <c r="I149" s="96"/>
      <c r="J149" s="96"/>
      <c r="K149" s="96"/>
      <c r="L149" s="96"/>
    </row>
    <row r="150" spans="1:12" x14ac:dyDescent="0.25">
      <c r="A150" s="96" t="s">
        <v>25</v>
      </c>
      <c r="B150" s="96" t="s">
        <v>174</v>
      </c>
      <c r="C150" s="96" t="s">
        <v>178</v>
      </c>
      <c r="D150" s="96" t="s">
        <v>151</v>
      </c>
      <c r="E150" s="96"/>
      <c r="F150" s="96"/>
      <c r="G150" s="96"/>
      <c r="H150" s="96"/>
      <c r="I150" s="96"/>
      <c r="J150" s="96"/>
      <c r="K150" s="96"/>
      <c r="L150" s="96"/>
    </row>
    <row r="151" spans="1:12" x14ac:dyDescent="0.25">
      <c r="A151" s="96" t="s">
        <v>25</v>
      </c>
      <c r="B151" s="96" t="s">
        <v>174</v>
      </c>
      <c r="C151" s="96" t="s">
        <v>178</v>
      </c>
      <c r="D151" s="96" t="s">
        <v>151</v>
      </c>
      <c r="E151" s="96"/>
      <c r="F151" s="96"/>
      <c r="G151" s="96"/>
      <c r="H151" s="96"/>
      <c r="I151" s="96"/>
      <c r="J151" s="96"/>
      <c r="K151" s="96"/>
      <c r="L151" s="96"/>
    </row>
    <row r="152" spans="1:12" x14ac:dyDescent="0.25">
      <c r="A152" s="96" t="s">
        <v>25</v>
      </c>
      <c r="B152" s="96" t="s">
        <v>174</v>
      </c>
      <c r="C152" s="96" t="s">
        <v>178</v>
      </c>
      <c r="D152" s="96" t="s">
        <v>151</v>
      </c>
      <c r="E152" s="96"/>
      <c r="F152" s="96"/>
      <c r="G152" s="96"/>
      <c r="H152" s="96"/>
      <c r="I152" s="96"/>
      <c r="J152" s="96"/>
      <c r="K152" s="96"/>
      <c r="L152" s="96"/>
    </row>
    <row r="153" spans="1:12" x14ac:dyDescent="0.25">
      <c r="A153" s="96" t="s">
        <v>25</v>
      </c>
      <c r="B153" s="96" t="s">
        <v>174</v>
      </c>
      <c r="C153" s="96" t="s">
        <v>178</v>
      </c>
      <c r="D153" s="96" t="s">
        <v>151</v>
      </c>
      <c r="E153" s="96"/>
      <c r="F153" s="96"/>
      <c r="G153" s="96"/>
      <c r="H153" s="96"/>
      <c r="I153" s="96"/>
      <c r="J153" s="96"/>
      <c r="K153" s="96"/>
      <c r="L153" s="96"/>
    </row>
    <row r="154" spans="1:12" x14ac:dyDescent="0.25">
      <c r="A154" s="96" t="s">
        <v>25</v>
      </c>
      <c r="B154" s="96" t="s">
        <v>174</v>
      </c>
      <c r="C154" s="96" t="s">
        <v>178</v>
      </c>
      <c r="D154" s="96" t="s">
        <v>151</v>
      </c>
      <c r="E154" s="96"/>
      <c r="F154" s="96"/>
      <c r="G154" s="96"/>
      <c r="H154" s="96"/>
      <c r="I154" s="96"/>
      <c r="J154" s="96"/>
      <c r="K154" s="96"/>
      <c r="L154" s="96"/>
    </row>
    <row r="155" spans="1:12" x14ac:dyDescent="0.25">
      <c r="A155" s="96" t="s">
        <v>25</v>
      </c>
      <c r="B155" s="96" t="s">
        <v>174</v>
      </c>
      <c r="C155" s="96" t="s">
        <v>178</v>
      </c>
      <c r="D155" s="96" t="s">
        <v>151</v>
      </c>
      <c r="E155" s="96"/>
      <c r="F155" s="96"/>
      <c r="G155" s="96"/>
      <c r="H155" s="96"/>
      <c r="I155" s="96"/>
      <c r="J155" s="96"/>
      <c r="K155" s="96"/>
      <c r="L155" s="96"/>
    </row>
    <row r="156" spans="1:12" x14ac:dyDescent="0.25">
      <c r="A156" s="96" t="s">
        <v>25</v>
      </c>
      <c r="B156" s="96" t="s">
        <v>174</v>
      </c>
      <c r="C156" s="96" t="s">
        <v>178</v>
      </c>
      <c r="D156" s="96" t="s">
        <v>151</v>
      </c>
      <c r="E156" s="96"/>
      <c r="F156" s="96"/>
      <c r="G156" s="96"/>
      <c r="H156" s="96"/>
      <c r="I156" s="96"/>
      <c r="J156" s="96"/>
      <c r="K156" s="96"/>
      <c r="L156" s="96"/>
    </row>
    <row r="157" spans="1:12" x14ac:dyDescent="0.25">
      <c r="A157" s="96" t="s">
        <v>25</v>
      </c>
      <c r="B157" s="96" t="s">
        <v>174</v>
      </c>
      <c r="C157" s="96" t="s">
        <v>178</v>
      </c>
      <c r="D157" s="96" t="s">
        <v>151</v>
      </c>
      <c r="E157" s="96"/>
      <c r="F157" s="96"/>
      <c r="G157" s="96"/>
      <c r="H157" s="96"/>
      <c r="I157" s="96"/>
      <c r="J157" s="96"/>
      <c r="K157" s="96"/>
      <c r="L157" s="96"/>
    </row>
    <row r="158" spans="1:12" x14ac:dyDescent="0.25">
      <c r="A158" s="96" t="s">
        <v>25</v>
      </c>
      <c r="B158" s="96" t="s">
        <v>174</v>
      </c>
      <c r="C158" s="96" t="s">
        <v>178</v>
      </c>
      <c r="D158" s="96" t="s">
        <v>151</v>
      </c>
      <c r="E158" s="96"/>
      <c r="F158" s="96"/>
      <c r="G158" s="96"/>
      <c r="H158" s="96"/>
      <c r="I158" s="96"/>
      <c r="J158" s="96"/>
      <c r="K158" s="96"/>
      <c r="L158" s="96"/>
    </row>
    <row r="159" spans="1:12" x14ac:dyDescent="0.25">
      <c r="A159" s="96" t="s">
        <v>25</v>
      </c>
      <c r="B159" s="96" t="s">
        <v>174</v>
      </c>
      <c r="C159" s="96" t="s">
        <v>178</v>
      </c>
      <c r="D159" s="96" t="s">
        <v>151</v>
      </c>
      <c r="E159" s="96"/>
      <c r="F159" s="96"/>
      <c r="G159" s="96"/>
      <c r="H159" s="96"/>
      <c r="I159" s="96"/>
      <c r="J159" s="96"/>
      <c r="K159" s="96"/>
      <c r="L159" s="96"/>
    </row>
    <row r="160" spans="1:12" x14ac:dyDescent="0.25">
      <c r="A160" s="96" t="s">
        <v>28</v>
      </c>
      <c r="B160" s="96" t="s">
        <v>172</v>
      </c>
      <c r="C160" s="96" t="s">
        <v>179</v>
      </c>
      <c r="D160" s="96" t="s">
        <v>150</v>
      </c>
      <c r="E160" s="96"/>
      <c r="F160" s="96"/>
      <c r="G160" s="96"/>
      <c r="H160" s="96"/>
      <c r="I160" s="96"/>
      <c r="J160" s="96"/>
      <c r="K160" s="96"/>
      <c r="L160" s="96"/>
    </row>
    <row r="161" spans="1:12" x14ac:dyDescent="0.25">
      <c r="A161" s="96" t="s">
        <v>28</v>
      </c>
      <c r="B161" s="96" t="s">
        <v>172</v>
      </c>
      <c r="C161" s="96" t="s">
        <v>179</v>
      </c>
      <c r="D161" s="96" t="s">
        <v>150</v>
      </c>
      <c r="E161" s="96"/>
      <c r="F161" s="96"/>
      <c r="G161" s="96"/>
      <c r="H161" s="96"/>
      <c r="I161" s="96"/>
      <c r="J161" s="96"/>
      <c r="K161" s="96"/>
      <c r="L161" s="96"/>
    </row>
    <row r="162" spans="1:12" x14ac:dyDescent="0.25">
      <c r="A162" s="96" t="s">
        <v>28</v>
      </c>
      <c r="B162" s="96" t="s">
        <v>172</v>
      </c>
      <c r="C162" s="96" t="s">
        <v>179</v>
      </c>
      <c r="D162" s="96" t="s">
        <v>150</v>
      </c>
      <c r="E162" s="96"/>
      <c r="F162" s="96"/>
      <c r="G162" s="96"/>
      <c r="H162" s="96"/>
      <c r="I162" s="96"/>
      <c r="J162" s="96"/>
      <c r="K162" s="96"/>
      <c r="L162" s="96"/>
    </row>
    <row r="163" spans="1:12" x14ac:dyDescent="0.25">
      <c r="A163" s="96" t="s">
        <v>28</v>
      </c>
      <c r="B163" s="96" t="s">
        <v>172</v>
      </c>
      <c r="C163" s="96" t="s">
        <v>179</v>
      </c>
      <c r="D163" s="96" t="s">
        <v>150</v>
      </c>
      <c r="E163" s="96"/>
      <c r="F163" s="96"/>
      <c r="G163" s="96"/>
      <c r="H163" s="96"/>
      <c r="I163" s="96"/>
      <c r="J163" s="96"/>
      <c r="K163" s="96"/>
      <c r="L163" s="96"/>
    </row>
    <row r="164" spans="1:12" x14ac:dyDescent="0.25">
      <c r="A164" s="96" t="s">
        <v>28</v>
      </c>
      <c r="B164" s="96" t="s">
        <v>172</v>
      </c>
      <c r="C164" s="96" t="s">
        <v>179</v>
      </c>
      <c r="D164" s="96" t="s">
        <v>150</v>
      </c>
      <c r="E164" s="96"/>
      <c r="F164" s="96"/>
      <c r="G164" s="96"/>
      <c r="H164" s="96"/>
      <c r="I164" s="96"/>
      <c r="J164" s="96"/>
      <c r="K164" s="96"/>
      <c r="L164" s="96"/>
    </row>
    <row r="165" spans="1:12" x14ac:dyDescent="0.25">
      <c r="A165" s="96" t="s">
        <v>28</v>
      </c>
      <c r="B165" s="96" t="s">
        <v>172</v>
      </c>
      <c r="C165" s="96" t="s">
        <v>179</v>
      </c>
      <c r="D165" s="96" t="s">
        <v>150</v>
      </c>
      <c r="E165" s="96"/>
      <c r="F165" s="96"/>
      <c r="G165" s="96"/>
      <c r="H165" s="96"/>
      <c r="I165" s="96"/>
      <c r="J165" s="96"/>
      <c r="K165" s="96"/>
      <c r="L165" s="96"/>
    </row>
    <row r="166" spans="1:12" x14ac:dyDescent="0.25">
      <c r="A166" s="96" t="s">
        <v>28</v>
      </c>
      <c r="B166" s="96" t="s">
        <v>172</v>
      </c>
      <c r="C166" s="96" t="s">
        <v>179</v>
      </c>
      <c r="D166" s="96" t="s">
        <v>150</v>
      </c>
      <c r="E166" s="96"/>
      <c r="F166" s="96"/>
      <c r="G166" s="96"/>
      <c r="H166" s="96"/>
      <c r="I166" s="96"/>
      <c r="J166" s="96"/>
      <c r="K166" s="96"/>
      <c r="L166" s="96"/>
    </row>
    <row r="167" spans="1:12" x14ac:dyDescent="0.25">
      <c r="A167" s="96" t="s">
        <v>28</v>
      </c>
      <c r="B167" s="96" t="s">
        <v>172</v>
      </c>
      <c r="C167" s="96" t="s">
        <v>179</v>
      </c>
      <c r="D167" s="96" t="s">
        <v>150</v>
      </c>
      <c r="E167" s="96"/>
      <c r="F167" s="96"/>
      <c r="G167" s="96"/>
      <c r="H167" s="96"/>
      <c r="I167" s="96"/>
      <c r="J167" s="96"/>
      <c r="K167" s="96"/>
      <c r="L167" s="96"/>
    </row>
    <row r="168" spans="1:12" x14ac:dyDescent="0.25">
      <c r="A168" s="96" t="s">
        <v>28</v>
      </c>
      <c r="B168" s="96" t="s">
        <v>172</v>
      </c>
      <c r="C168" s="96" t="s">
        <v>173</v>
      </c>
      <c r="D168" s="96" t="s">
        <v>150</v>
      </c>
      <c r="E168" s="96"/>
      <c r="F168" s="96"/>
      <c r="G168" s="96"/>
      <c r="H168" s="96"/>
      <c r="I168" s="96"/>
      <c r="J168" s="96"/>
      <c r="K168" s="96"/>
      <c r="L168" s="96"/>
    </row>
    <row r="169" spans="1:12" x14ac:dyDescent="0.25">
      <c r="A169" s="96" t="s">
        <v>28</v>
      </c>
      <c r="B169" s="96" t="s">
        <v>172</v>
      </c>
      <c r="C169" s="96" t="s">
        <v>173</v>
      </c>
      <c r="D169" s="96" t="s">
        <v>150</v>
      </c>
      <c r="E169" s="96"/>
      <c r="F169" s="96"/>
      <c r="G169" s="96"/>
      <c r="H169" s="96"/>
      <c r="I169" s="96"/>
      <c r="J169" s="96"/>
      <c r="K169" s="96"/>
      <c r="L169" s="96"/>
    </row>
    <row r="170" spans="1:12" x14ac:dyDescent="0.25">
      <c r="A170" s="96" t="s">
        <v>28</v>
      </c>
      <c r="B170" s="96" t="s">
        <v>172</v>
      </c>
      <c r="C170" s="96" t="s">
        <v>173</v>
      </c>
      <c r="D170" s="96" t="s">
        <v>150</v>
      </c>
      <c r="E170" s="96"/>
      <c r="F170" s="96"/>
      <c r="G170" s="96"/>
      <c r="H170" s="96"/>
      <c r="I170" s="96"/>
      <c r="J170" s="96"/>
      <c r="K170" s="96"/>
      <c r="L170" s="96"/>
    </row>
    <row r="171" spans="1:12" x14ac:dyDescent="0.25">
      <c r="A171" s="96" t="s">
        <v>28</v>
      </c>
      <c r="B171" s="96" t="s">
        <v>172</v>
      </c>
      <c r="C171" s="96" t="s">
        <v>173</v>
      </c>
      <c r="D171" s="96" t="s">
        <v>150</v>
      </c>
      <c r="E171" s="96"/>
      <c r="F171" s="96"/>
      <c r="G171" s="96"/>
      <c r="H171" s="96"/>
      <c r="I171" s="96"/>
      <c r="J171" s="96"/>
      <c r="K171" s="96"/>
      <c r="L171" s="96"/>
    </row>
    <row r="172" spans="1:12" x14ac:dyDescent="0.25">
      <c r="A172" s="96" t="s">
        <v>28</v>
      </c>
      <c r="B172" s="96" t="s">
        <v>172</v>
      </c>
      <c r="C172" s="96" t="s">
        <v>173</v>
      </c>
      <c r="D172" s="96" t="s">
        <v>150</v>
      </c>
      <c r="E172" s="96"/>
      <c r="F172" s="96"/>
      <c r="G172" s="96"/>
      <c r="H172" s="96"/>
      <c r="I172" s="96"/>
      <c r="J172" s="96"/>
      <c r="K172" s="96"/>
      <c r="L172" s="96"/>
    </row>
    <row r="173" spans="1:12" x14ac:dyDescent="0.25">
      <c r="A173" s="96" t="s">
        <v>28</v>
      </c>
      <c r="B173" s="96" t="s">
        <v>172</v>
      </c>
      <c r="C173" s="96" t="s">
        <v>173</v>
      </c>
      <c r="D173" s="96" t="s">
        <v>150</v>
      </c>
      <c r="E173" s="96"/>
      <c r="F173" s="96"/>
      <c r="G173" s="96"/>
      <c r="H173" s="96"/>
      <c r="I173" s="96"/>
      <c r="J173" s="96"/>
      <c r="K173" s="96"/>
      <c r="L173" s="96"/>
    </row>
    <row r="174" spans="1:12" x14ac:dyDescent="0.25">
      <c r="A174" s="96" t="s">
        <v>28</v>
      </c>
      <c r="B174" s="96" t="s">
        <v>172</v>
      </c>
      <c r="C174" s="96" t="s">
        <v>173</v>
      </c>
      <c r="D174" s="96" t="s">
        <v>150</v>
      </c>
      <c r="E174" s="96"/>
      <c r="F174" s="96"/>
      <c r="G174" s="96"/>
      <c r="H174" s="96"/>
      <c r="I174" s="96"/>
      <c r="J174" s="96"/>
      <c r="K174" s="96"/>
      <c r="L174" s="96"/>
    </row>
    <row r="175" spans="1:12" x14ac:dyDescent="0.25">
      <c r="A175" s="96" t="s">
        <v>28</v>
      </c>
      <c r="B175" s="96" t="s">
        <v>172</v>
      </c>
      <c r="C175" s="96" t="s">
        <v>173</v>
      </c>
      <c r="D175" s="96" t="s">
        <v>150</v>
      </c>
      <c r="E175" s="96"/>
      <c r="F175" s="96"/>
      <c r="G175" s="96"/>
      <c r="H175" s="96"/>
      <c r="I175" s="96"/>
      <c r="J175" s="96"/>
      <c r="K175" s="96"/>
      <c r="L175" s="96"/>
    </row>
    <row r="176" spans="1:12" x14ac:dyDescent="0.25">
      <c r="A176" s="96" t="s">
        <v>28</v>
      </c>
      <c r="B176" s="96" t="s">
        <v>172</v>
      </c>
      <c r="C176" s="96" t="s">
        <v>173</v>
      </c>
      <c r="D176" s="96" t="s">
        <v>150</v>
      </c>
      <c r="E176" s="96"/>
      <c r="F176" s="96"/>
      <c r="G176" s="96"/>
      <c r="H176" s="96"/>
      <c r="I176" s="96"/>
      <c r="J176" s="96"/>
      <c r="K176" s="96"/>
      <c r="L176" s="96"/>
    </row>
    <row r="177" spans="1:12" x14ac:dyDescent="0.25">
      <c r="A177" s="96" t="s">
        <v>28</v>
      </c>
      <c r="B177" s="96" t="s">
        <v>172</v>
      </c>
      <c r="C177" s="96" t="s">
        <v>173</v>
      </c>
      <c r="D177" s="96" t="s">
        <v>150</v>
      </c>
      <c r="E177" s="96"/>
      <c r="F177" s="96"/>
      <c r="G177" s="96"/>
      <c r="H177" s="96"/>
      <c r="I177" s="96"/>
      <c r="J177" s="96"/>
      <c r="K177" s="96"/>
      <c r="L177" s="96"/>
    </row>
    <row r="178" spans="1:12" x14ac:dyDescent="0.25">
      <c r="A178" s="96" t="s">
        <v>28</v>
      </c>
      <c r="B178" s="96" t="s">
        <v>172</v>
      </c>
      <c r="C178" s="96" t="s">
        <v>173</v>
      </c>
      <c r="D178" s="96" t="s">
        <v>150</v>
      </c>
      <c r="E178" s="96"/>
      <c r="F178" s="96"/>
      <c r="G178" s="96"/>
      <c r="H178" s="96"/>
      <c r="I178" s="96"/>
      <c r="J178" s="96"/>
      <c r="K178" s="96"/>
      <c r="L178" s="96"/>
    </row>
    <row r="179" spans="1:12" x14ac:dyDescent="0.25">
      <c r="A179" s="96" t="s">
        <v>28</v>
      </c>
      <c r="B179" s="96" t="s">
        <v>172</v>
      </c>
      <c r="C179" s="96" t="s">
        <v>173</v>
      </c>
      <c r="D179" s="96" t="s">
        <v>150</v>
      </c>
      <c r="E179" s="96"/>
      <c r="F179" s="96"/>
      <c r="G179" s="96"/>
      <c r="H179" s="96"/>
      <c r="I179" s="96"/>
      <c r="J179" s="96"/>
      <c r="K179" s="96"/>
      <c r="L179" s="96"/>
    </row>
    <row r="180" spans="1:12" x14ac:dyDescent="0.25">
      <c r="A180" s="96" t="s">
        <v>28</v>
      </c>
      <c r="B180" s="96" t="s">
        <v>174</v>
      </c>
      <c r="C180" s="96" t="s">
        <v>176</v>
      </c>
      <c r="D180" s="96" t="s">
        <v>151</v>
      </c>
      <c r="E180" s="96"/>
      <c r="F180" s="96"/>
      <c r="G180" s="96"/>
      <c r="H180" s="96"/>
      <c r="I180" s="96"/>
      <c r="J180" s="96"/>
      <c r="K180" s="96"/>
      <c r="L180" s="96"/>
    </row>
    <row r="181" spans="1:12" x14ac:dyDescent="0.25">
      <c r="A181" s="96" t="s">
        <v>28</v>
      </c>
      <c r="B181" s="96" t="s">
        <v>174</v>
      </c>
      <c r="C181" s="96" t="s">
        <v>176</v>
      </c>
      <c r="D181" s="96" t="s">
        <v>151</v>
      </c>
      <c r="E181" s="96"/>
      <c r="F181" s="96"/>
      <c r="G181" s="96"/>
      <c r="H181" s="96"/>
      <c r="I181" s="96"/>
      <c r="J181" s="96"/>
      <c r="K181" s="96"/>
      <c r="L181" s="96"/>
    </row>
    <row r="182" spans="1:12" x14ac:dyDescent="0.25">
      <c r="A182" s="96" t="s">
        <v>28</v>
      </c>
      <c r="B182" s="96" t="s">
        <v>174</v>
      </c>
      <c r="C182" s="96" t="s">
        <v>176</v>
      </c>
      <c r="D182" s="96" t="s">
        <v>151</v>
      </c>
      <c r="E182" s="96"/>
      <c r="F182" s="96"/>
      <c r="G182" s="96"/>
      <c r="H182" s="96"/>
      <c r="I182" s="96"/>
      <c r="J182" s="96"/>
      <c r="K182" s="96"/>
      <c r="L182" s="96"/>
    </row>
    <row r="183" spans="1:12" x14ac:dyDescent="0.25">
      <c r="A183" s="96" t="s">
        <v>28</v>
      </c>
      <c r="B183" s="96" t="s">
        <v>174</v>
      </c>
      <c r="C183" s="96" t="s">
        <v>176</v>
      </c>
      <c r="D183" s="96" t="s">
        <v>151</v>
      </c>
      <c r="E183" s="96"/>
      <c r="F183" s="96"/>
      <c r="G183" s="96"/>
      <c r="H183" s="96"/>
      <c r="I183" s="96"/>
      <c r="J183" s="96"/>
      <c r="K183" s="96"/>
      <c r="L183" s="96"/>
    </row>
    <row r="184" spans="1:12" x14ac:dyDescent="0.25">
      <c r="A184" s="96" t="s">
        <v>28</v>
      </c>
      <c r="B184" s="96" t="s">
        <v>174</v>
      </c>
      <c r="C184" s="96" t="s">
        <v>176</v>
      </c>
      <c r="D184" s="96" t="s">
        <v>151</v>
      </c>
      <c r="E184" s="96"/>
      <c r="F184" s="96"/>
      <c r="G184" s="96"/>
      <c r="H184" s="96"/>
      <c r="I184" s="96"/>
      <c r="J184" s="96"/>
      <c r="K184" s="96"/>
      <c r="L184" s="96"/>
    </row>
    <row r="185" spans="1:12" x14ac:dyDescent="0.25">
      <c r="A185" s="96" t="s">
        <v>28</v>
      </c>
      <c r="B185" s="96" t="s">
        <v>174</v>
      </c>
      <c r="C185" s="96" t="s">
        <v>176</v>
      </c>
      <c r="D185" s="96" t="s">
        <v>151</v>
      </c>
      <c r="E185" s="96"/>
      <c r="F185" s="96"/>
      <c r="G185" s="96"/>
      <c r="H185" s="96"/>
      <c r="I185" s="96"/>
      <c r="J185" s="96"/>
      <c r="K185" s="96"/>
      <c r="L185" s="96"/>
    </row>
    <row r="186" spans="1:12" x14ac:dyDescent="0.25">
      <c r="A186" s="96" t="s">
        <v>28</v>
      </c>
      <c r="B186" s="96" t="s">
        <v>174</v>
      </c>
      <c r="C186" s="96" t="s">
        <v>176</v>
      </c>
      <c r="D186" s="96" t="s">
        <v>151</v>
      </c>
      <c r="E186" s="96"/>
      <c r="F186" s="96"/>
      <c r="G186" s="96"/>
      <c r="H186" s="96"/>
      <c r="I186" s="96"/>
      <c r="J186" s="96"/>
      <c r="K186" s="96"/>
      <c r="L186" s="96"/>
    </row>
    <row r="187" spans="1:12" x14ac:dyDescent="0.25">
      <c r="A187" s="96" t="s">
        <v>28</v>
      </c>
      <c r="B187" s="96" t="s">
        <v>174</v>
      </c>
      <c r="C187" s="96" t="s">
        <v>176</v>
      </c>
      <c r="D187" s="96" t="s">
        <v>151</v>
      </c>
      <c r="E187" s="96"/>
      <c r="F187" s="96"/>
      <c r="G187" s="96"/>
      <c r="H187" s="96"/>
      <c r="I187" s="96"/>
      <c r="J187" s="96"/>
      <c r="K187" s="96"/>
      <c r="L187" s="96"/>
    </row>
    <row r="188" spans="1:12" x14ac:dyDescent="0.25">
      <c r="A188" s="96" t="s">
        <v>28</v>
      </c>
      <c r="B188" s="96" t="s">
        <v>174</v>
      </c>
      <c r="C188" s="96" t="s">
        <v>176</v>
      </c>
      <c r="D188" s="96" t="s">
        <v>151</v>
      </c>
      <c r="E188" s="96"/>
      <c r="F188" s="96"/>
      <c r="G188" s="96"/>
      <c r="H188" s="96"/>
      <c r="I188" s="96"/>
      <c r="J188" s="96"/>
      <c r="K188" s="96"/>
      <c r="L188" s="96"/>
    </row>
    <row r="189" spans="1:12" x14ac:dyDescent="0.25">
      <c r="A189" s="96" t="s">
        <v>28</v>
      </c>
      <c r="B189" s="96" t="s">
        <v>174</v>
      </c>
      <c r="C189" s="96" t="s">
        <v>176</v>
      </c>
      <c r="D189" s="96" t="s">
        <v>151</v>
      </c>
      <c r="E189" s="96"/>
      <c r="F189" s="96"/>
      <c r="G189" s="96"/>
      <c r="H189" s="96"/>
      <c r="I189" s="96"/>
      <c r="J189" s="96"/>
      <c r="K189" s="96"/>
      <c r="L189" s="96"/>
    </row>
    <row r="190" spans="1:12" x14ac:dyDescent="0.25">
      <c r="A190" s="96" t="s">
        <v>28</v>
      </c>
      <c r="B190" s="96" t="s">
        <v>174</v>
      </c>
      <c r="C190" s="96" t="s">
        <v>176</v>
      </c>
      <c r="D190" s="96" t="s">
        <v>151</v>
      </c>
      <c r="E190" s="96"/>
      <c r="F190" s="96"/>
      <c r="G190" s="96"/>
      <c r="H190" s="96"/>
      <c r="I190" s="96"/>
      <c r="J190" s="96"/>
      <c r="K190" s="96"/>
      <c r="L190" s="96"/>
    </row>
    <row r="191" spans="1:12" x14ac:dyDescent="0.25">
      <c r="A191" s="96" t="s">
        <v>28</v>
      </c>
      <c r="B191" s="96" t="s">
        <v>174</v>
      </c>
      <c r="C191" s="96" t="s">
        <v>177</v>
      </c>
      <c r="D191" s="96" t="s">
        <v>151</v>
      </c>
      <c r="E191" s="96"/>
      <c r="F191" s="96"/>
      <c r="G191" s="96"/>
      <c r="H191" s="96"/>
      <c r="I191" s="96"/>
      <c r="J191" s="96"/>
      <c r="K191" s="96"/>
      <c r="L191" s="96"/>
    </row>
    <row r="192" spans="1:12" x14ac:dyDescent="0.25">
      <c r="A192" s="96" t="s">
        <v>28</v>
      </c>
      <c r="B192" s="96" t="s">
        <v>174</v>
      </c>
      <c r="C192" s="96" t="s">
        <v>177</v>
      </c>
      <c r="D192" s="96" t="s">
        <v>151</v>
      </c>
      <c r="E192" s="96"/>
      <c r="F192" s="96"/>
      <c r="G192" s="96"/>
      <c r="H192" s="96"/>
      <c r="I192" s="96"/>
      <c r="J192" s="96"/>
      <c r="K192" s="96"/>
      <c r="L192" s="96"/>
    </row>
    <row r="193" spans="1:12" x14ac:dyDescent="0.25">
      <c r="A193" s="96" t="s">
        <v>28</v>
      </c>
      <c r="B193" s="96" t="s">
        <v>174</v>
      </c>
      <c r="C193" s="96" t="s">
        <v>178</v>
      </c>
      <c r="D193" s="96" t="s">
        <v>151</v>
      </c>
      <c r="E193" s="96"/>
      <c r="F193" s="96"/>
      <c r="G193" s="96"/>
      <c r="H193" s="96"/>
      <c r="I193" s="96"/>
      <c r="J193" s="96"/>
      <c r="K193" s="96"/>
      <c r="L193" s="96"/>
    </row>
    <row r="194" spans="1:12" x14ac:dyDescent="0.25">
      <c r="A194" s="96" t="s">
        <v>28</v>
      </c>
      <c r="B194" s="96" t="s">
        <v>174</v>
      </c>
      <c r="C194" s="96" t="s">
        <v>178</v>
      </c>
      <c r="D194" s="96" t="s">
        <v>151</v>
      </c>
      <c r="E194" s="96"/>
      <c r="F194" s="96"/>
      <c r="G194" s="96"/>
      <c r="H194" s="96"/>
      <c r="I194" s="96"/>
      <c r="J194" s="96"/>
      <c r="K194" s="96"/>
      <c r="L194" s="96"/>
    </row>
    <row r="195" spans="1:12" x14ac:dyDescent="0.25">
      <c r="A195" s="96" t="s">
        <v>28</v>
      </c>
      <c r="B195" s="96" t="s">
        <v>174</v>
      </c>
      <c r="C195" s="96" t="s">
        <v>178</v>
      </c>
      <c r="D195" s="96" t="s">
        <v>151</v>
      </c>
      <c r="E195" s="96"/>
      <c r="F195" s="96"/>
      <c r="G195" s="96"/>
      <c r="H195" s="96"/>
      <c r="I195" s="96"/>
      <c r="J195" s="96"/>
      <c r="K195" s="96"/>
      <c r="L195" s="96"/>
    </row>
    <row r="196" spans="1:12" x14ac:dyDescent="0.25">
      <c r="A196" s="96" t="s">
        <v>28</v>
      </c>
      <c r="B196" s="96" t="s">
        <v>174</v>
      </c>
      <c r="C196" s="96" t="s">
        <v>178</v>
      </c>
      <c r="D196" s="96" t="s">
        <v>151</v>
      </c>
      <c r="E196" s="96"/>
      <c r="F196" s="96"/>
      <c r="G196" s="96"/>
      <c r="H196" s="96"/>
      <c r="I196" s="96"/>
      <c r="J196" s="96"/>
      <c r="K196" s="96"/>
      <c r="L196" s="96"/>
    </row>
    <row r="197" spans="1:12" x14ac:dyDescent="0.25">
      <c r="A197" s="96" t="s">
        <v>28</v>
      </c>
      <c r="B197" s="96" t="s">
        <v>174</v>
      </c>
      <c r="C197" s="96" t="s">
        <v>178</v>
      </c>
      <c r="D197" s="96" t="s">
        <v>151</v>
      </c>
      <c r="E197" s="96"/>
      <c r="F197" s="96"/>
      <c r="G197" s="96"/>
      <c r="H197" s="96"/>
      <c r="I197" s="96"/>
      <c r="J197" s="96"/>
      <c r="K197" s="96"/>
      <c r="L197" s="96"/>
    </row>
    <row r="198" spans="1:12" x14ac:dyDescent="0.25">
      <c r="A198" s="96" t="s">
        <v>28</v>
      </c>
      <c r="B198" s="96" t="s">
        <v>174</v>
      </c>
      <c r="C198" s="96" t="s">
        <v>178</v>
      </c>
      <c r="D198" s="96" t="s">
        <v>151</v>
      </c>
      <c r="E198" s="96"/>
      <c r="F198" s="96"/>
      <c r="G198" s="96"/>
      <c r="H198" s="96"/>
      <c r="I198" s="96"/>
      <c r="J198" s="96"/>
      <c r="K198" s="96"/>
      <c r="L198" s="96"/>
    </row>
    <row r="199" spans="1:12" x14ac:dyDescent="0.25">
      <c r="A199" s="96" t="s">
        <v>28</v>
      </c>
      <c r="B199" s="96" t="s">
        <v>174</v>
      </c>
      <c r="C199" s="96" t="s">
        <v>178</v>
      </c>
      <c r="D199" s="96" t="s">
        <v>151</v>
      </c>
      <c r="E199" s="96"/>
      <c r="F199" s="96"/>
      <c r="G199" s="96"/>
      <c r="H199" s="96"/>
      <c r="I199" s="96"/>
      <c r="J199" s="96"/>
      <c r="K199" s="96"/>
      <c r="L199" s="96"/>
    </row>
    <row r="200" spans="1:12" x14ac:dyDescent="0.25">
      <c r="A200" s="96" t="s">
        <v>28</v>
      </c>
      <c r="B200" s="96" t="s">
        <v>174</v>
      </c>
      <c r="C200" s="96" t="s">
        <v>178</v>
      </c>
      <c r="D200" s="96" t="s">
        <v>151</v>
      </c>
      <c r="E200" s="96"/>
      <c r="F200" s="96"/>
      <c r="G200" s="96"/>
      <c r="H200" s="96"/>
      <c r="I200" s="96"/>
      <c r="J200" s="96"/>
      <c r="K200" s="96"/>
      <c r="L200" s="96"/>
    </row>
    <row r="201" spans="1:12" x14ac:dyDescent="0.25">
      <c r="A201" s="96" t="s">
        <v>28</v>
      </c>
      <c r="B201" s="96" t="s">
        <v>174</v>
      </c>
      <c r="C201" s="96" t="s">
        <v>178</v>
      </c>
      <c r="D201" s="96" t="s">
        <v>151</v>
      </c>
      <c r="E201" s="96"/>
      <c r="F201" s="96"/>
      <c r="G201" s="96"/>
      <c r="H201" s="96"/>
      <c r="I201" s="96"/>
      <c r="J201" s="96"/>
      <c r="K201" s="96"/>
      <c r="L201" s="96"/>
    </row>
    <row r="202" spans="1:12" x14ac:dyDescent="0.25">
      <c r="A202" s="96" t="s">
        <v>28</v>
      </c>
      <c r="B202" s="96" t="s">
        <v>174</v>
      </c>
      <c r="C202" s="96" t="s">
        <v>178</v>
      </c>
      <c r="D202" s="96" t="s">
        <v>151</v>
      </c>
      <c r="E202" s="96"/>
      <c r="F202" s="96"/>
      <c r="G202" s="96"/>
      <c r="H202" s="96"/>
      <c r="I202" s="96"/>
      <c r="J202" s="96"/>
      <c r="K202" s="96"/>
      <c r="L202" s="96"/>
    </row>
    <row r="203" spans="1:12" x14ac:dyDescent="0.25">
      <c r="A203" s="96" t="s">
        <v>28</v>
      </c>
      <c r="B203" s="96" t="s">
        <v>174</v>
      </c>
      <c r="C203" s="96" t="s">
        <v>178</v>
      </c>
      <c r="D203" s="96" t="s">
        <v>151</v>
      </c>
      <c r="E203" s="96"/>
      <c r="F203" s="96"/>
      <c r="G203" s="96"/>
      <c r="H203" s="96"/>
      <c r="I203" s="96"/>
      <c r="J203" s="96"/>
      <c r="K203" s="96"/>
      <c r="L203" s="96"/>
    </row>
    <row r="204" spans="1:12" x14ac:dyDescent="0.25">
      <c r="A204" s="96" t="s">
        <v>28</v>
      </c>
      <c r="B204" s="96" t="s">
        <v>174</v>
      </c>
      <c r="C204" s="96" t="s">
        <v>178</v>
      </c>
      <c r="D204" s="96" t="s">
        <v>151</v>
      </c>
      <c r="E204" s="96"/>
      <c r="F204" s="96"/>
      <c r="G204" s="96"/>
      <c r="H204" s="96"/>
      <c r="I204" s="96"/>
      <c r="J204" s="96"/>
      <c r="K204" s="96"/>
      <c r="L204" s="96"/>
    </row>
    <row r="205" spans="1:12" x14ac:dyDescent="0.25">
      <c r="A205" s="96" t="s">
        <v>28</v>
      </c>
      <c r="B205" s="96" t="s">
        <v>180</v>
      </c>
      <c r="C205" s="96" t="s">
        <v>181</v>
      </c>
      <c r="D205" s="96" t="s">
        <v>152</v>
      </c>
      <c r="E205" s="96"/>
      <c r="F205" s="96"/>
      <c r="G205" s="96"/>
      <c r="H205" s="96"/>
      <c r="I205" s="96"/>
      <c r="J205" s="96"/>
      <c r="K205" s="96"/>
      <c r="L205" s="96"/>
    </row>
    <row r="206" spans="1:12" x14ac:dyDescent="0.25">
      <c r="A206" s="96" t="s">
        <v>28</v>
      </c>
      <c r="B206" s="96" t="s">
        <v>180</v>
      </c>
      <c r="C206" s="96" t="s">
        <v>181</v>
      </c>
      <c r="D206" s="96" t="s">
        <v>152</v>
      </c>
      <c r="E206" s="96"/>
      <c r="F206" s="96"/>
      <c r="G206" s="96"/>
      <c r="H206" s="96"/>
      <c r="I206" s="96"/>
      <c r="J206" s="96"/>
      <c r="K206" s="96"/>
      <c r="L206" s="96"/>
    </row>
    <row r="207" spans="1:12" x14ac:dyDescent="0.25">
      <c r="A207" s="96" t="s">
        <v>28</v>
      </c>
      <c r="B207" s="96" t="s">
        <v>180</v>
      </c>
      <c r="C207" s="96" t="s">
        <v>181</v>
      </c>
      <c r="D207" s="96" t="s">
        <v>152</v>
      </c>
      <c r="E207" s="96"/>
      <c r="F207" s="96"/>
      <c r="G207" s="96"/>
      <c r="H207" s="96"/>
      <c r="I207" s="96"/>
      <c r="J207" s="96"/>
      <c r="K207" s="96"/>
      <c r="L207" s="96"/>
    </row>
    <row r="208" spans="1:12" x14ac:dyDescent="0.25">
      <c r="A208" s="96" t="s">
        <v>28</v>
      </c>
      <c r="B208" s="96" t="s">
        <v>180</v>
      </c>
      <c r="C208" s="96" t="s">
        <v>181</v>
      </c>
      <c r="D208" s="96" t="s">
        <v>152</v>
      </c>
      <c r="E208" s="96"/>
      <c r="F208" s="96"/>
      <c r="G208" s="96"/>
      <c r="H208" s="96"/>
      <c r="I208" s="96"/>
      <c r="J208" s="96"/>
      <c r="K208" s="96"/>
      <c r="L208" s="96"/>
    </row>
    <row r="209" spans="1:12" x14ac:dyDescent="0.25">
      <c r="A209" s="96" t="s">
        <v>28</v>
      </c>
      <c r="B209" s="96" t="s">
        <v>180</v>
      </c>
      <c r="C209" s="96" t="s">
        <v>181</v>
      </c>
      <c r="D209" s="96" t="s">
        <v>152</v>
      </c>
      <c r="E209" s="96"/>
      <c r="F209" s="96"/>
      <c r="G209" s="96"/>
      <c r="H209" s="96"/>
      <c r="I209" s="96"/>
      <c r="J209" s="96"/>
      <c r="K209" s="96"/>
      <c r="L209" s="96"/>
    </row>
    <row r="210" spans="1:12" x14ac:dyDescent="0.25">
      <c r="A210" s="96" t="s">
        <v>29</v>
      </c>
      <c r="B210" s="96" t="s">
        <v>172</v>
      </c>
      <c r="C210" s="96" t="s">
        <v>179</v>
      </c>
      <c r="D210" s="96" t="s">
        <v>150</v>
      </c>
      <c r="E210" s="96"/>
      <c r="F210" s="96"/>
      <c r="G210" s="96"/>
      <c r="H210" s="96"/>
      <c r="I210" s="96"/>
      <c r="J210" s="96"/>
      <c r="K210" s="96"/>
      <c r="L210" s="96"/>
    </row>
    <row r="211" spans="1:12" x14ac:dyDescent="0.25">
      <c r="A211" s="96" t="s">
        <v>29</v>
      </c>
      <c r="B211" s="96" t="s">
        <v>172</v>
      </c>
      <c r="C211" s="96" t="s">
        <v>179</v>
      </c>
      <c r="D211" s="96" t="s">
        <v>150</v>
      </c>
      <c r="E211" s="96"/>
      <c r="F211" s="96"/>
      <c r="G211" s="96"/>
      <c r="H211" s="96"/>
      <c r="I211" s="96"/>
      <c r="J211" s="96"/>
      <c r="K211" s="96"/>
      <c r="L211" s="96"/>
    </row>
    <row r="212" spans="1:12" x14ac:dyDescent="0.25">
      <c r="A212" s="96" t="s">
        <v>29</v>
      </c>
      <c r="B212" s="96" t="s">
        <v>172</v>
      </c>
      <c r="C212" s="96" t="s">
        <v>173</v>
      </c>
      <c r="D212" s="96" t="s">
        <v>150</v>
      </c>
      <c r="E212" s="96"/>
      <c r="F212" s="96"/>
      <c r="G212" s="96"/>
      <c r="H212" s="96"/>
      <c r="I212" s="96"/>
      <c r="J212" s="96"/>
      <c r="K212" s="96"/>
      <c r="L212" s="96"/>
    </row>
    <row r="213" spans="1:12" x14ac:dyDescent="0.25">
      <c r="A213" s="96" t="s">
        <v>29</v>
      </c>
      <c r="B213" s="96" t="s">
        <v>172</v>
      </c>
      <c r="C213" s="96" t="s">
        <v>173</v>
      </c>
      <c r="D213" s="96" t="s">
        <v>150</v>
      </c>
      <c r="E213" s="96"/>
      <c r="F213" s="96"/>
      <c r="G213" s="96"/>
      <c r="H213" s="96"/>
      <c r="I213" s="96"/>
      <c r="J213" s="96"/>
      <c r="K213" s="96"/>
      <c r="L213" s="96"/>
    </row>
    <row r="214" spans="1:12" x14ac:dyDescent="0.25">
      <c r="A214" s="96" t="s">
        <v>29</v>
      </c>
      <c r="B214" s="96" t="s">
        <v>172</v>
      </c>
      <c r="C214" s="96" t="s">
        <v>173</v>
      </c>
      <c r="D214" s="96" t="s">
        <v>150</v>
      </c>
      <c r="E214" s="96"/>
      <c r="F214" s="96"/>
      <c r="G214" s="96"/>
      <c r="H214" s="96"/>
      <c r="I214" s="96"/>
      <c r="J214" s="96"/>
      <c r="K214" s="96"/>
      <c r="L214" s="96"/>
    </row>
    <row r="215" spans="1:12" x14ac:dyDescent="0.25">
      <c r="A215" s="96" t="s">
        <v>29</v>
      </c>
      <c r="B215" s="96" t="s">
        <v>172</v>
      </c>
      <c r="C215" s="96" t="s">
        <v>173</v>
      </c>
      <c r="D215" s="96" t="s">
        <v>150</v>
      </c>
      <c r="E215" s="96"/>
      <c r="F215" s="96"/>
      <c r="G215" s="96"/>
      <c r="H215" s="96"/>
      <c r="I215" s="96"/>
      <c r="J215" s="96"/>
      <c r="K215" s="96"/>
      <c r="L215" s="96"/>
    </row>
    <row r="216" spans="1:12" x14ac:dyDescent="0.25">
      <c r="A216" s="96" t="s">
        <v>29</v>
      </c>
      <c r="B216" s="96" t="s">
        <v>172</v>
      </c>
      <c r="C216" s="96" t="s">
        <v>173</v>
      </c>
      <c r="D216" s="96" t="s">
        <v>150</v>
      </c>
      <c r="E216" s="96"/>
      <c r="F216" s="96"/>
      <c r="G216" s="96"/>
      <c r="H216" s="96"/>
      <c r="I216" s="96"/>
      <c r="J216" s="96"/>
      <c r="K216" s="96"/>
      <c r="L216" s="96"/>
    </row>
    <row r="217" spans="1:12" x14ac:dyDescent="0.25">
      <c r="A217" s="96" t="s">
        <v>29</v>
      </c>
      <c r="B217" s="96" t="s">
        <v>172</v>
      </c>
      <c r="C217" s="96" t="s">
        <v>173</v>
      </c>
      <c r="D217" s="96" t="s">
        <v>150</v>
      </c>
      <c r="E217" s="96"/>
      <c r="F217" s="96"/>
      <c r="G217" s="96"/>
      <c r="H217" s="96"/>
      <c r="I217" s="96"/>
      <c r="J217" s="96"/>
      <c r="K217" s="96"/>
      <c r="L217" s="96"/>
    </row>
    <row r="218" spans="1:12" x14ac:dyDescent="0.25">
      <c r="A218" s="96" t="s">
        <v>29</v>
      </c>
      <c r="B218" s="96" t="s">
        <v>172</v>
      </c>
      <c r="C218" s="96" t="s">
        <v>173</v>
      </c>
      <c r="D218" s="96" t="s">
        <v>150</v>
      </c>
      <c r="E218" s="96"/>
      <c r="F218" s="96"/>
      <c r="G218" s="96"/>
      <c r="H218" s="96"/>
      <c r="I218" s="96"/>
      <c r="J218" s="96"/>
      <c r="K218" s="96"/>
      <c r="L218" s="96"/>
    </row>
    <row r="219" spans="1:12" x14ac:dyDescent="0.25">
      <c r="A219" s="96" t="s">
        <v>29</v>
      </c>
      <c r="B219" s="96" t="s">
        <v>172</v>
      </c>
      <c r="C219" s="96" t="s">
        <v>173</v>
      </c>
      <c r="D219" s="96" t="s">
        <v>150</v>
      </c>
      <c r="E219" s="96"/>
      <c r="F219" s="96"/>
      <c r="G219" s="96"/>
      <c r="H219" s="96"/>
      <c r="I219" s="96"/>
      <c r="J219" s="96"/>
      <c r="K219" s="96"/>
      <c r="L219" s="96"/>
    </row>
    <row r="220" spans="1:12" x14ac:dyDescent="0.25">
      <c r="A220" s="96" t="s">
        <v>29</v>
      </c>
      <c r="B220" s="96" t="s">
        <v>172</v>
      </c>
      <c r="C220" s="96" t="s">
        <v>173</v>
      </c>
      <c r="D220" s="96" t="s">
        <v>150</v>
      </c>
      <c r="E220" s="96"/>
      <c r="F220" s="96"/>
      <c r="G220" s="96"/>
      <c r="H220" s="96"/>
      <c r="I220" s="96"/>
      <c r="J220" s="96"/>
      <c r="K220" s="96"/>
      <c r="L220" s="96"/>
    </row>
    <row r="221" spans="1:12" x14ac:dyDescent="0.25">
      <c r="A221" s="96" t="s">
        <v>29</v>
      </c>
      <c r="B221" s="96" t="s">
        <v>172</v>
      </c>
      <c r="C221" s="96" t="s">
        <v>173</v>
      </c>
      <c r="D221" s="96" t="s">
        <v>150</v>
      </c>
      <c r="E221" s="96"/>
      <c r="F221" s="96"/>
      <c r="G221" s="96"/>
      <c r="H221" s="96"/>
      <c r="I221" s="96"/>
      <c r="J221" s="96"/>
      <c r="K221" s="96"/>
      <c r="L221" s="96"/>
    </row>
    <row r="222" spans="1:12" x14ac:dyDescent="0.25">
      <c r="A222" s="96" t="s">
        <v>29</v>
      </c>
      <c r="B222" s="96" t="s">
        <v>172</v>
      </c>
      <c r="C222" s="96" t="s">
        <v>173</v>
      </c>
      <c r="D222" s="96" t="s">
        <v>150</v>
      </c>
      <c r="E222" s="96"/>
      <c r="F222" s="96"/>
      <c r="G222" s="96"/>
      <c r="H222" s="96"/>
      <c r="I222" s="96"/>
      <c r="J222" s="96"/>
      <c r="K222" s="96"/>
      <c r="L222" s="96"/>
    </row>
    <row r="223" spans="1:12" x14ac:dyDescent="0.25">
      <c r="A223" s="96" t="s">
        <v>29</v>
      </c>
      <c r="B223" s="96" t="s">
        <v>172</v>
      </c>
      <c r="C223" s="96" t="s">
        <v>173</v>
      </c>
      <c r="D223" s="96" t="s">
        <v>150</v>
      </c>
      <c r="E223" s="96"/>
      <c r="F223" s="96"/>
      <c r="G223" s="96"/>
      <c r="H223" s="96"/>
      <c r="I223" s="96"/>
      <c r="J223" s="96"/>
      <c r="K223" s="96"/>
      <c r="L223" s="96"/>
    </row>
    <row r="224" spans="1:12" x14ac:dyDescent="0.25">
      <c r="A224" s="96" t="s">
        <v>29</v>
      </c>
      <c r="B224" s="96" t="s">
        <v>174</v>
      </c>
      <c r="C224" s="96" t="s">
        <v>176</v>
      </c>
      <c r="D224" s="96" t="s">
        <v>151</v>
      </c>
      <c r="E224" s="96"/>
      <c r="F224" s="96"/>
      <c r="G224" s="96"/>
      <c r="H224" s="96"/>
      <c r="I224" s="96"/>
      <c r="J224" s="96"/>
      <c r="K224" s="96"/>
      <c r="L224" s="96"/>
    </row>
    <row r="225" spans="1:12" x14ac:dyDescent="0.25">
      <c r="A225" s="96" t="s">
        <v>29</v>
      </c>
      <c r="B225" s="96" t="s">
        <v>174</v>
      </c>
      <c r="C225" s="96" t="s">
        <v>176</v>
      </c>
      <c r="D225" s="96" t="s">
        <v>151</v>
      </c>
      <c r="E225" s="96"/>
      <c r="F225" s="96"/>
      <c r="G225" s="96"/>
      <c r="H225" s="96"/>
      <c r="I225" s="96"/>
      <c r="J225" s="96"/>
      <c r="K225" s="96"/>
      <c r="L225" s="96"/>
    </row>
    <row r="226" spans="1:12" x14ac:dyDescent="0.25">
      <c r="A226" s="96" t="s">
        <v>29</v>
      </c>
      <c r="B226" s="96" t="s">
        <v>174</v>
      </c>
      <c r="C226" s="96" t="s">
        <v>176</v>
      </c>
      <c r="D226" s="96" t="s">
        <v>151</v>
      </c>
      <c r="E226" s="96"/>
      <c r="F226" s="96"/>
      <c r="G226" s="96"/>
      <c r="H226" s="96"/>
      <c r="I226" s="96"/>
      <c r="J226" s="96"/>
      <c r="K226" s="96"/>
      <c r="L226" s="96"/>
    </row>
    <row r="227" spans="1:12" x14ac:dyDescent="0.25">
      <c r="A227" s="96" t="s">
        <v>29</v>
      </c>
      <c r="B227" s="96" t="s">
        <v>174</v>
      </c>
      <c r="C227" s="96" t="s">
        <v>176</v>
      </c>
      <c r="D227" s="96" t="s">
        <v>151</v>
      </c>
      <c r="E227" s="96"/>
      <c r="F227" s="96"/>
      <c r="G227" s="96"/>
      <c r="H227" s="96"/>
      <c r="I227" s="96"/>
      <c r="J227" s="96"/>
      <c r="K227" s="96"/>
      <c r="L227" s="96"/>
    </row>
    <row r="228" spans="1:12" x14ac:dyDescent="0.25">
      <c r="A228" s="96" t="s">
        <v>29</v>
      </c>
      <c r="B228" s="96" t="s">
        <v>174</v>
      </c>
      <c r="C228" s="96" t="s">
        <v>176</v>
      </c>
      <c r="D228" s="96" t="s">
        <v>151</v>
      </c>
      <c r="E228" s="96"/>
      <c r="F228" s="96"/>
      <c r="G228" s="96"/>
      <c r="H228" s="96"/>
      <c r="I228" s="96"/>
      <c r="J228" s="96"/>
      <c r="K228" s="96"/>
      <c r="L228" s="96"/>
    </row>
    <row r="229" spans="1:12" x14ac:dyDescent="0.25">
      <c r="A229" s="96" t="s">
        <v>29</v>
      </c>
      <c r="B229" s="96" t="s">
        <v>174</v>
      </c>
      <c r="C229" s="96" t="s">
        <v>176</v>
      </c>
      <c r="D229" s="96" t="s">
        <v>151</v>
      </c>
      <c r="E229" s="96"/>
      <c r="F229" s="96"/>
      <c r="G229" s="96"/>
      <c r="H229" s="96"/>
      <c r="I229" s="96"/>
      <c r="J229" s="96"/>
      <c r="K229" s="96"/>
      <c r="L229" s="96"/>
    </row>
    <row r="230" spans="1:12" x14ac:dyDescent="0.25">
      <c r="A230" s="96" t="s">
        <v>29</v>
      </c>
      <c r="B230" s="96" t="s">
        <v>174</v>
      </c>
      <c r="C230" s="96" t="s">
        <v>176</v>
      </c>
      <c r="D230" s="96" t="s">
        <v>151</v>
      </c>
      <c r="E230" s="96"/>
      <c r="F230" s="96"/>
      <c r="G230" s="96"/>
      <c r="H230" s="96"/>
      <c r="I230" s="96"/>
      <c r="J230" s="96"/>
      <c r="K230" s="96"/>
      <c r="L230" s="96"/>
    </row>
    <row r="231" spans="1:12" x14ac:dyDescent="0.25">
      <c r="A231" s="96" t="s">
        <v>29</v>
      </c>
      <c r="B231" s="96" t="s">
        <v>174</v>
      </c>
      <c r="C231" s="96" t="s">
        <v>176</v>
      </c>
      <c r="D231" s="96" t="s">
        <v>151</v>
      </c>
      <c r="E231" s="96"/>
      <c r="F231" s="96"/>
      <c r="G231" s="96"/>
      <c r="H231" s="96"/>
      <c r="I231" s="96"/>
      <c r="J231" s="96"/>
      <c r="K231" s="96"/>
      <c r="L231" s="96"/>
    </row>
    <row r="232" spans="1:12" x14ac:dyDescent="0.25">
      <c r="A232" s="96" t="s">
        <v>29</v>
      </c>
      <c r="B232" s="96" t="s">
        <v>174</v>
      </c>
      <c r="C232" s="96" t="s">
        <v>176</v>
      </c>
      <c r="D232" s="96" t="s">
        <v>151</v>
      </c>
      <c r="E232" s="96"/>
      <c r="F232" s="96"/>
      <c r="G232" s="96"/>
      <c r="H232" s="96"/>
      <c r="I232" s="96"/>
      <c r="J232" s="96"/>
      <c r="K232" s="96"/>
      <c r="L232" s="96"/>
    </row>
    <row r="233" spans="1:12" x14ac:dyDescent="0.25">
      <c r="A233" s="96" t="s">
        <v>29</v>
      </c>
      <c r="B233" s="96" t="s">
        <v>174</v>
      </c>
      <c r="C233" s="96" t="s">
        <v>176</v>
      </c>
      <c r="D233" s="96" t="s">
        <v>151</v>
      </c>
      <c r="E233" s="96"/>
      <c r="F233" s="96"/>
      <c r="G233" s="96"/>
      <c r="H233" s="96"/>
      <c r="I233" s="96"/>
      <c r="J233" s="96"/>
      <c r="K233" s="96"/>
      <c r="L233" s="96"/>
    </row>
    <row r="234" spans="1:12" x14ac:dyDescent="0.25">
      <c r="A234" s="96" t="s">
        <v>29</v>
      </c>
      <c r="B234" s="96" t="s">
        <v>174</v>
      </c>
      <c r="C234" s="96" t="s">
        <v>176</v>
      </c>
      <c r="D234" s="96" t="s">
        <v>151</v>
      </c>
      <c r="E234" s="96"/>
      <c r="F234" s="96"/>
      <c r="G234" s="96"/>
      <c r="H234" s="96"/>
      <c r="I234" s="96"/>
      <c r="J234" s="96"/>
      <c r="K234" s="96"/>
      <c r="L234" s="96"/>
    </row>
    <row r="235" spans="1:12" x14ac:dyDescent="0.25">
      <c r="A235" s="96" t="s">
        <v>29</v>
      </c>
      <c r="B235" s="96" t="s">
        <v>174</v>
      </c>
      <c r="C235" s="96" t="s">
        <v>177</v>
      </c>
      <c r="D235" s="96" t="s">
        <v>151</v>
      </c>
      <c r="E235" s="96"/>
      <c r="F235" s="96"/>
      <c r="G235" s="96"/>
      <c r="H235" s="96"/>
      <c r="I235" s="96"/>
      <c r="J235" s="96"/>
      <c r="K235" s="96"/>
      <c r="L235" s="96"/>
    </row>
    <row r="236" spans="1:12" x14ac:dyDescent="0.25">
      <c r="A236" s="96" t="s">
        <v>29</v>
      </c>
      <c r="B236" s="96" t="s">
        <v>174</v>
      </c>
      <c r="C236" s="96" t="s">
        <v>177</v>
      </c>
      <c r="D236" s="96" t="s">
        <v>151</v>
      </c>
      <c r="E236" s="96"/>
      <c r="F236" s="96"/>
      <c r="G236" s="96"/>
      <c r="H236" s="96"/>
      <c r="I236" s="96"/>
      <c r="J236" s="96"/>
      <c r="K236" s="96"/>
      <c r="L236" s="96"/>
    </row>
    <row r="237" spans="1:12" x14ac:dyDescent="0.25">
      <c r="A237" s="96" t="s">
        <v>29</v>
      </c>
      <c r="B237" s="96" t="s">
        <v>174</v>
      </c>
      <c r="C237" s="96" t="s">
        <v>178</v>
      </c>
      <c r="D237" s="96" t="s">
        <v>151</v>
      </c>
      <c r="E237" s="96"/>
      <c r="F237" s="96"/>
      <c r="G237" s="96"/>
      <c r="H237" s="96"/>
      <c r="I237" s="96"/>
      <c r="J237" s="96"/>
      <c r="K237" s="96"/>
      <c r="L237" s="96"/>
    </row>
    <row r="238" spans="1:12" x14ac:dyDescent="0.25">
      <c r="A238" s="96" t="s">
        <v>29</v>
      </c>
      <c r="B238" s="96" t="s">
        <v>174</v>
      </c>
      <c r="C238" s="96" t="s">
        <v>178</v>
      </c>
      <c r="D238" s="96" t="s">
        <v>151</v>
      </c>
      <c r="E238" s="96"/>
      <c r="F238" s="96"/>
      <c r="G238" s="96"/>
      <c r="H238" s="96"/>
      <c r="I238" s="96"/>
      <c r="J238" s="96"/>
      <c r="K238" s="96"/>
      <c r="L238" s="96"/>
    </row>
    <row r="239" spans="1:12" x14ac:dyDescent="0.25">
      <c r="A239" s="96" t="s">
        <v>29</v>
      </c>
      <c r="B239" s="96" t="s">
        <v>174</v>
      </c>
      <c r="C239" s="96" t="s">
        <v>178</v>
      </c>
      <c r="D239" s="96" t="s">
        <v>151</v>
      </c>
      <c r="E239" s="96"/>
      <c r="F239" s="96"/>
      <c r="G239" s="96"/>
      <c r="H239" s="96"/>
      <c r="I239" s="96"/>
      <c r="J239" s="96"/>
      <c r="K239" s="96"/>
      <c r="L239" s="96"/>
    </row>
    <row r="240" spans="1:12" x14ac:dyDescent="0.25">
      <c r="A240" s="96" t="s">
        <v>29</v>
      </c>
      <c r="B240" s="96" t="s">
        <v>174</v>
      </c>
      <c r="C240" s="96" t="s">
        <v>178</v>
      </c>
      <c r="D240" s="96" t="s">
        <v>151</v>
      </c>
      <c r="E240" s="96"/>
      <c r="F240" s="96"/>
      <c r="G240" s="96"/>
      <c r="H240" s="96"/>
      <c r="I240" s="96"/>
      <c r="J240" s="96"/>
      <c r="K240" s="96"/>
      <c r="L240" s="96"/>
    </row>
    <row r="241" spans="1:12" x14ac:dyDescent="0.25">
      <c r="A241" s="96" t="s">
        <v>29</v>
      </c>
      <c r="B241" s="96" t="s">
        <v>174</v>
      </c>
      <c r="C241" s="96" t="s">
        <v>178</v>
      </c>
      <c r="D241" s="96" t="s">
        <v>151</v>
      </c>
      <c r="E241" s="96"/>
      <c r="F241" s="96"/>
      <c r="G241" s="96"/>
      <c r="H241" s="96"/>
      <c r="I241" s="96"/>
      <c r="J241" s="96"/>
      <c r="K241" s="96"/>
      <c r="L241" s="96"/>
    </row>
    <row r="242" spans="1:12" x14ac:dyDescent="0.25">
      <c r="A242" s="96" t="s">
        <v>29</v>
      </c>
      <c r="B242" s="96" t="s">
        <v>174</v>
      </c>
      <c r="C242" s="96" t="s">
        <v>178</v>
      </c>
      <c r="D242" s="96" t="s">
        <v>151</v>
      </c>
      <c r="E242" s="96"/>
      <c r="F242" s="96"/>
      <c r="G242" s="96"/>
      <c r="H242" s="96"/>
      <c r="I242" s="96"/>
      <c r="J242" s="96"/>
      <c r="K242" s="96"/>
      <c r="L242" s="96"/>
    </row>
    <row r="243" spans="1:12" x14ac:dyDescent="0.25">
      <c r="A243" s="96" t="s">
        <v>29</v>
      </c>
      <c r="B243" s="96" t="s">
        <v>174</v>
      </c>
      <c r="C243" s="96" t="s">
        <v>178</v>
      </c>
      <c r="D243" s="96" t="s">
        <v>151</v>
      </c>
      <c r="E243" s="96"/>
      <c r="F243" s="96"/>
      <c r="G243" s="96"/>
      <c r="H243" s="96"/>
      <c r="I243" s="96"/>
      <c r="J243" s="96"/>
      <c r="K243" s="96"/>
      <c r="L243" s="96"/>
    </row>
    <row r="244" spans="1:12" x14ac:dyDescent="0.25">
      <c r="A244" s="96" t="s">
        <v>29</v>
      </c>
      <c r="B244" s="96" t="s">
        <v>174</v>
      </c>
      <c r="C244" s="96" t="s">
        <v>178</v>
      </c>
      <c r="D244" s="96" t="s">
        <v>151</v>
      </c>
      <c r="E244" s="96"/>
      <c r="F244" s="96"/>
      <c r="G244" s="96"/>
      <c r="H244" s="96"/>
      <c r="I244" s="96"/>
      <c r="J244" s="96"/>
      <c r="K244" s="96"/>
      <c r="L244" s="96"/>
    </row>
    <row r="245" spans="1:12" x14ac:dyDescent="0.25">
      <c r="A245" s="96" t="s">
        <v>29</v>
      </c>
      <c r="B245" s="96" t="s">
        <v>174</v>
      </c>
      <c r="C245" s="96" t="s">
        <v>178</v>
      </c>
      <c r="D245" s="96" t="s">
        <v>151</v>
      </c>
      <c r="E245" s="96"/>
      <c r="F245" s="96"/>
      <c r="G245" s="96"/>
      <c r="H245" s="96"/>
      <c r="I245" s="96"/>
      <c r="J245" s="96"/>
      <c r="K245" s="96"/>
      <c r="L245" s="96"/>
    </row>
    <row r="246" spans="1:12" x14ac:dyDescent="0.25">
      <c r="A246" s="96" t="s">
        <v>29</v>
      </c>
      <c r="B246" s="96" t="s">
        <v>174</v>
      </c>
      <c r="C246" s="96" t="s">
        <v>178</v>
      </c>
      <c r="D246" s="96" t="s">
        <v>151</v>
      </c>
      <c r="E246" s="96"/>
      <c r="F246" s="96"/>
      <c r="G246" s="96"/>
      <c r="H246" s="96"/>
      <c r="I246" s="96"/>
      <c r="J246" s="96"/>
      <c r="K246" s="96"/>
      <c r="L246" s="96"/>
    </row>
    <row r="247" spans="1:12" x14ac:dyDescent="0.25">
      <c r="A247" s="96" t="s">
        <v>29</v>
      </c>
      <c r="B247" s="96" t="s">
        <v>174</v>
      </c>
      <c r="C247" s="96" t="s">
        <v>178</v>
      </c>
      <c r="D247" s="96" t="s">
        <v>151</v>
      </c>
      <c r="E247" s="96"/>
      <c r="F247" s="96"/>
      <c r="G247" s="96"/>
      <c r="H247" s="96"/>
      <c r="I247" s="96"/>
      <c r="J247" s="96"/>
      <c r="K247" s="96"/>
      <c r="L247" s="96"/>
    </row>
    <row r="248" spans="1:12" x14ac:dyDescent="0.25">
      <c r="A248" s="96" t="s">
        <v>29</v>
      </c>
      <c r="B248" s="96" t="s">
        <v>174</v>
      </c>
      <c r="C248" s="96" t="s">
        <v>178</v>
      </c>
      <c r="D248" s="96" t="s">
        <v>151</v>
      </c>
      <c r="E248" s="96"/>
      <c r="F248" s="96"/>
      <c r="G248" s="96"/>
      <c r="H248" s="96"/>
      <c r="I248" s="96"/>
      <c r="J248" s="96"/>
      <c r="K248" s="96"/>
      <c r="L248" s="96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2:R78"/>
  <sheetViews>
    <sheetView topLeftCell="A16" zoomScaleNormal="100" workbookViewId="0">
      <selection activeCell="G14" sqref="G14"/>
    </sheetView>
  </sheetViews>
  <sheetFormatPr baseColWidth="10" defaultRowHeight="15" x14ac:dyDescent="0.25"/>
  <cols>
    <col min="1" max="1" width="8.7109375" customWidth="1"/>
    <col min="2" max="2" width="25.7109375" customWidth="1"/>
    <col min="3" max="16" width="8.42578125" customWidth="1"/>
    <col min="17" max="18" width="8.7109375" customWidth="1"/>
  </cols>
  <sheetData>
    <row r="2" spans="1:18" ht="18.75" customHeight="1" x14ac:dyDescent="0.25">
      <c r="I2" s="136" t="s">
        <v>50</v>
      </c>
      <c r="J2" s="136"/>
      <c r="K2" s="136"/>
      <c r="L2" s="136"/>
      <c r="M2" s="136"/>
      <c r="N2" s="136"/>
      <c r="O2" s="136"/>
      <c r="P2" s="136"/>
      <c r="Q2" s="136"/>
      <c r="R2" s="136"/>
    </row>
    <row r="3" spans="1:18" ht="18.75" customHeight="1" x14ac:dyDescent="0.25">
      <c r="I3" s="136"/>
      <c r="J3" s="136"/>
      <c r="K3" s="136"/>
      <c r="L3" s="136"/>
      <c r="M3" s="136"/>
      <c r="N3" s="136"/>
      <c r="O3" s="136"/>
      <c r="P3" s="136"/>
      <c r="Q3" s="136"/>
      <c r="R3" s="136"/>
    </row>
    <row r="4" spans="1:18" ht="18.75" customHeight="1" x14ac:dyDescent="0.25">
      <c r="I4" s="136"/>
      <c r="J4" s="136"/>
      <c r="K4" s="136"/>
      <c r="L4" s="136"/>
      <c r="M4" s="136"/>
      <c r="N4" s="136"/>
      <c r="O4" s="136"/>
      <c r="P4" s="136"/>
      <c r="Q4" s="136"/>
      <c r="R4" s="136"/>
    </row>
    <row r="8" spans="1:18" ht="15.75" x14ac:dyDescent="0.25">
      <c r="A8" s="137" t="str">
        <f>CONCATENATE("PORTRAIT TACTIQUE DES UNITÉS DE MESURE PAR SOUS-PROGRAMME - ANNÉE 2023-2024, PÉRIODES 1 À ",Paramètre!B2," (CUMULATIF)")</f>
        <v>PORTRAIT TACTIQUE DES UNITÉS DE MESURE PAR SOUS-PROGRAMME - ANNÉE 2023-2024, PÉRIODES 1 À 1 (CUMULATIF)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</row>
    <row r="9" spans="1:18" ht="15.75" thickBot="1" x14ac:dyDescent="0.3"/>
    <row r="10" spans="1:18" x14ac:dyDescent="0.25">
      <c r="A10" s="138" t="s">
        <v>22</v>
      </c>
      <c r="B10" s="165"/>
      <c r="C10" s="133" t="s">
        <v>23</v>
      </c>
      <c r="D10" s="134"/>
      <c r="E10" s="140" t="s">
        <v>24</v>
      </c>
      <c r="F10" s="141"/>
      <c r="G10" s="133" t="s">
        <v>25</v>
      </c>
      <c r="H10" s="134"/>
      <c r="I10" s="140" t="s">
        <v>26</v>
      </c>
      <c r="J10" s="141"/>
      <c r="K10" s="133" t="s">
        <v>27</v>
      </c>
      <c r="L10" s="134"/>
      <c r="M10" s="140" t="s">
        <v>28</v>
      </c>
      <c r="N10" s="141"/>
      <c r="O10" s="133" t="s">
        <v>29</v>
      </c>
      <c r="P10" s="134"/>
      <c r="Q10" s="133" t="s">
        <v>53</v>
      </c>
      <c r="R10" s="134"/>
    </row>
    <row r="11" spans="1:18" ht="15.75" thickBot="1" x14ac:dyDescent="0.3">
      <c r="A11" s="166"/>
      <c r="B11" s="167"/>
      <c r="C11" s="10" t="s">
        <v>51</v>
      </c>
      <c r="D11" s="9" t="s">
        <v>52</v>
      </c>
      <c r="E11" s="10" t="s">
        <v>51</v>
      </c>
      <c r="F11" s="9" t="s">
        <v>52</v>
      </c>
      <c r="G11" s="10" t="s">
        <v>51</v>
      </c>
      <c r="H11" s="9" t="s">
        <v>52</v>
      </c>
      <c r="I11" s="10" t="s">
        <v>51</v>
      </c>
      <c r="J11" s="9" t="s">
        <v>52</v>
      </c>
      <c r="K11" s="10" t="s">
        <v>51</v>
      </c>
      <c r="L11" s="9" t="s">
        <v>52</v>
      </c>
      <c r="M11" s="10" t="s">
        <v>51</v>
      </c>
      <c r="N11" s="9" t="s">
        <v>52</v>
      </c>
      <c r="O11" s="10" t="s">
        <v>51</v>
      </c>
      <c r="P11" s="9" t="s">
        <v>52</v>
      </c>
      <c r="Q11" s="10" t="s">
        <v>51</v>
      </c>
      <c r="R11" s="9" t="s">
        <v>52</v>
      </c>
    </row>
    <row r="12" spans="1:18" x14ac:dyDescent="0.25">
      <c r="A12" s="47"/>
      <c r="B12" s="45" t="s">
        <v>18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3"/>
      <c r="R12" s="44"/>
    </row>
    <row r="13" spans="1:18" x14ac:dyDescent="0.25">
      <c r="A13" s="49"/>
      <c r="B13" s="46" t="s">
        <v>0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3"/>
      <c r="R13" s="44"/>
    </row>
    <row r="14" spans="1:18" x14ac:dyDescent="0.25">
      <c r="A14" s="48"/>
      <c r="B14" s="45" t="s">
        <v>1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3"/>
      <c r="R14" s="44"/>
    </row>
    <row r="15" spans="1:18" x14ac:dyDescent="0.25">
      <c r="A15" s="48"/>
      <c r="B15" s="45" t="s">
        <v>2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3"/>
      <c r="R15" s="44"/>
    </row>
    <row r="16" spans="1:18" x14ac:dyDescent="0.25">
      <c r="A16" s="48"/>
      <c r="B16" s="45" t="s">
        <v>80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3"/>
      <c r="R16" s="44"/>
    </row>
    <row r="17" spans="1:18" x14ac:dyDescent="0.25">
      <c r="A17" s="80"/>
      <c r="B17" s="82" t="s">
        <v>3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3"/>
      <c r="R17" s="44"/>
    </row>
    <row r="18" spans="1:18" x14ac:dyDescent="0.25">
      <c r="A18" s="80"/>
      <c r="B18" s="82" t="s">
        <v>45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3"/>
      <c r="R18" s="44"/>
    </row>
    <row r="19" spans="1:18" x14ac:dyDescent="0.25">
      <c r="A19" s="80"/>
      <c r="B19" s="82" t="s">
        <v>75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3"/>
      <c r="R19" s="44"/>
    </row>
    <row r="20" spans="1:18" x14ac:dyDescent="0.25">
      <c r="A20" s="80"/>
      <c r="B20" s="82" t="s">
        <v>86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3"/>
      <c r="R20" s="44"/>
    </row>
    <row r="21" spans="1:18" x14ac:dyDescent="0.25">
      <c r="A21" s="80"/>
      <c r="B21" s="82" t="s">
        <v>89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3"/>
      <c r="R21" s="44"/>
    </row>
    <row r="22" spans="1:18" x14ac:dyDescent="0.25">
      <c r="A22" s="80"/>
      <c r="B22" s="82" t="s">
        <v>90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3"/>
      <c r="R22" s="44"/>
    </row>
    <row r="23" spans="1:18" x14ac:dyDescent="0.25">
      <c r="A23" s="80"/>
      <c r="B23" s="82" t="s">
        <v>71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3"/>
      <c r="R23" s="44"/>
    </row>
    <row r="24" spans="1:18" x14ac:dyDescent="0.25">
      <c r="A24" s="80"/>
      <c r="B24" s="82" t="s">
        <v>82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3"/>
      <c r="R24" s="44"/>
    </row>
    <row r="25" spans="1:18" x14ac:dyDescent="0.25">
      <c r="A25" s="80"/>
      <c r="B25" s="82" t="s">
        <v>83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3"/>
      <c r="R25" s="44"/>
    </row>
    <row r="26" spans="1:18" x14ac:dyDescent="0.25">
      <c r="A26" s="80"/>
      <c r="B26" s="82" t="s">
        <v>138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3"/>
      <c r="R26" s="44"/>
    </row>
    <row r="27" spans="1:18" x14ac:dyDescent="0.25">
      <c r="A27" s="80"/>
      <c r="B27" s="82" t="s">
        <v>182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3"/>
      <c r="R27" s="44"/>
    </row>
    <row r="28" spans="1:18" x14ac:dyDescent="0.25">
      <c r="A28" s="80"/>
      <c r="B28" s="82" t="s">
        <v>4</v>
      </c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3"/>
      <c r="R28" s="44"/>
    </row>
    <row r="29" spans="1:18" x14ac:dyDescent="0.25">
      <c r="A29" s="80"/>
      <c r="B29" s="82" t="s">
        <v>121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3"/>
      <c r="R29" s="44"/>
    </row>
    <row r="30" spans="1:18" x14ac:dyDescent="0.25">
      <c r="A30" s="80"/>
      <c r="B30" s="82" t="s">
        <v>126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3"/>
      <c r="R30" s="44"/>
    </row>
    <row r="31" spans="1:18" x14ac:dyDescent="0.25">
      <c r="A31" s="80"/>
      <c r="B31" s="82" t="s">
        <v>84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3"/>
      <c r="R31" s="44"/>
    </row>
    <row r="32" spans="1:18" x14ac:dyDescent="0.25">
      <c r="A32" s="80"/>
      <c r="B32" s="82" t="s">
        <v>122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3"/>
      <c r="R32" s="44"/>
    </row>
    <row r="33" spans="1:18" x14ac:dyDescent="0.25">
      <c r="A33" s="80"/>
      <c r="B33" s="82" t="s">
        <v>124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3"/>
      <c r="R33" s="44"/>
    </row>
    <row r="34" spans="1:18" x14ac:dyDescent="0.25">
      <c r="A34" s="80"/>
      <c r="B34" s="82" t="s">
        <v>125</v>
      </c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3"/>
      <c r="R34" s="44"/>
    </row>
    <row r="35" spans="1:18" x14ac:dyDescent="0.25">
      <c r="A35" s="80"/>
      <c r="B35" s="82" t="s">
        <v>135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3"/>
      <c r="R35" s="44"/>
    </row>
    <row r="36" spans="1:18" x14ac:dyDescent="0.25">
      <c r="A36" s="80"/>
      <c r="B36" s="82" t="s">
        <v>30</v>
      </c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3"/>
      <c r="R36" s="44"/>
    </row>
    <row r="37" spans="1:18" x14ac:dyDescent="0.25">
      <c r="A37" s="80"/>
      <c r="B37" s="82" t="s">
        <v>35</v>
      </c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3"/>
      <c r="R37" s="44"/>
    </row>
    <row r="38" spans="1:18" x14ac:dyDescent="0.25">
      <c r="A38" s="80"/>
      <c r="B38" s="82" t="s">
        <v>5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3"/>
      <c r="R38" s="44"/>
    </row>
    <row r="39" spans="1:18" x14ac:dyDescent="0.25">
      <c r="A39" s="80"/>
      <c r="B39" s="82" t="s">
        <v>6</v>
      </c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3"/>
      <c r="R39" s="44"/>
    </row>
    <row r="40" spans="1:18" x14ac:dyDescent="0.25">
      <c r="A40" s="80"/>
      <c r="B40" s="82" t="s">
        <v>7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3"/>
      <c r="R40" s="44"/>
    </row>
    <row r="41" spans="1:18" x14ac:dyDescent="0.25">
      <c r="A41" s="80"/>
      <c r="B41" s="82" t="s">
        <v>8</v>
      </c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3"/>
      <c r="R41" s="44"/>
    </row>
    <row r="42" spans="1:18" x14ac:dyDescent="0.25">
      <c r="A42" s="80"/>
      <c r="B42" s="82" t="s">
        <v>11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3"/>
      <c r="R42" s="44"/>
    </row>
    <row r="43" spans="1:18" x14ac:dyDescent="0.25">
      <c r="A43" s="80"/>
      <c r="B43" s="82" t="s">
        <v>12</v>
      </c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3"/>
      <c r="R43" s="44"/>
    </row>
    <row r="44" spans="1:18" x14ac:dyDescent="0.25">
      <c r="A44" s="80"/>
      <c r="B44" s="82" t="s">
        <v>46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3"/>
      <c r="R44" s="44"/>
    </row>
    <row r="45" spans="1:18" x14ac:dyDescent="0.25">
      <c r="A45" s="80"/>
      <c r="B45" s="82" t="s">
        <v>9</v>
      </c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3"/>
      <c r="R45" s="44"/>
    </row>
    <row r="46" spans="1:18" x14ac:dyDescent="0.25">
      <c r="A46" s="80"/>
      <c r="B46" s="82" t="s">
        <v>13</v>
      </c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3"/>
      <c r="R46" s="44"/>
    </row>
    <row r="47" spans="1:18" x14ac:dyDescent="0.25">
      <c r="A47" s="80"/>
      <c r="B47" s="82" t="s">
        <v>14</v>
      </c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3"/>
      <c r="R47" s="44"/>
    </row>
    <row r="48" spans="1:18" x14ac:dyDescent="0.25">
      <c r="A48" s="80"/>
      <c r="B48" s="82" t="s">
        <v>10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3"/>
      <c r="R48" s="44"/>
    </row>
    <row r="49" spans="1:18" x14ac:dyDescent="0.25">
      <c r="A49" s="80"/>
      <c r="B49" s="82" t="s">
        <v>72</v>
      </c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3"/>
      <c r="R49" s="44"/>
    </row>
    <row r="50" spans="1:18" x14ac:dyDescent="0.25">
      <c r="A50" s="80"/>
      <c r="B50" s="82" t="s">
        <v>73</v>
      </c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3"/>
      <c r="R50" s="44"/>
    </row>
    <row r="51" spans="1:18" x14ac:dyDescent="0.25">
      <c r="A51" s="80"/>
      <c r="B51" s="82" t="s">
        <v>74</v>
      </c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3"/>
      <c r="R51" s="44"/>
    </row>
    <row r="52" spans="1:18" x14ac:dyDescent="0.25">
      <c r="A52" s="80"/>
      <c r="B52" s="82" t="s">
        <v>116</v>
      </c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3"/>
      <c r="R52" s="44"/>
    </row>
    <row r="53" spans="1:18" x14ac:dyDescent="0.25">
      <c r="A53" s="80"/>
      <c r="B53" s="82" t="s">
        <v>87</v>
      </c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3"/>
      <c r="R53" s="44"/>
    </row>
    <row r="54" spans="1:18" x14ac:dyDescent="0.25">
      <c r="A54" s="80"/>
      <c r="B54" s="82" t="s">
        <v>131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3"/>
      <c r="R54" s="44"/>
    </row>
    <row r="55" spans="1:18" x14ac:dyDescent="0.25">
      <c r="A55" s="80"/>
      <c r="B55" s="82" t="s">
        <v>137</v>
      </c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3"/>
      <c r="R55" s="44"/>
    </row>
    <row r="56" spans="1:18" x14ac:dyDescent="0.25">
      <c r="A56" s="80"/>
      <c r="B56" s="82" t="s">
        <v>187</v>
      </c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3"/>
      <c r="R56" s="44"/>
    </row>
    <row r="57" spans="1:18" x14ac:dyDescent="0.25">
      <c r="A57" s="80"/>
      <c r="B57" s="82" t="s">
        <v>188</v>
      </c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3"/>
      <c r="R57" s="44"/>
    </row>
    <row r="58" spans="1:18" x14ac:dyDescent="0.25">
      <c r="A58" s="80"/>
      <c r="B58" s="82" t="s">
        <v>185</v>
      </c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3"/>
      <c r="R58" s="44"/>
    </row>
    <row r="59" spans="1:18" x14ac:dyDescent="0.25">
      <c r="A59" s="80"/>
      <c r="B59" s="82" t="s">
        <v>183</v>
      </c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3"/>
      <c r="R59" s="44"/>
    </row>
    <row r="60" spans="1:18" x14ac:dyDescent="0.25">
      <c r="A60" s="80"/>
      <c r="B60" s="82" t="s">
        <v>15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3"/>
      <c r="R60" s="44"/>
    </row>
    <row r="61" spans="1:18" x14ac:dyDescent="0.25">
      <c r="A61" s="80"/>
      <c r="B61" s="82" t="s">
        <v>36</v>
      </c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3"/>
      <c r="R61" s="44"/>
    </row>
    <row r="62" spans="1:18" x14ac:dyDescent="0.25">
      <c r="A62" s="48"/>
      <c r="B62" s="45" t="s">
        <v>16</v>
      </c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3"/>
      <c r="R62" s="44"/>
    </row>
    <row r="63" spans="1:18" x14ac:dyDescent="0.25">
      <c r="A63" s="48"/>
      <c r="B63" s="45" t="s">
        <v>17</v>
      </c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3"/>
      <c r="R63" s="44"/>
    </row>
    <row r="64" spans="1:18" x14ac:dyDescent="0.25">
      <c r="A64" s="48"/>
      <c r="B64" s="45" t="s">
        <v>67</v>
      </c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3"/>
      <c r="R64" s="44"/>
    </row>
    <row r="65" spans="1:18" x14ac:dyDescent="0.25">
      <c r="A65" s="48"/>
      <c r="B65" s="45" t="s">
        <v>76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3"/>
      <c r="R65" s="44"/>
    </row>
    <row r="66" spans="1:18" x14ac:dyDescent="0.25">
      <c r="A66" s="48"/>
      <c r="B66" s="45" t="s">
        <v>34</v>
      </c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3"/>
      <c r="R66" s="44"/>
    </row>
    <row r="67" spans="1:18" x14ac:dyDescent="0.25">
      <c r="A67" s="48"/>
      <c r="B67" s="45" t="s">
        <v>118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3"/>
      <c r="R67" s="44"/>
    </row>
    <row r="68" spans="1:18" x14ac:dyDescent="0.25">
      <c r="A68" s="48"/>
      <c r="B68" s="45" t="s">
        <v>33</v>
      </c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3"/>
      <c r="R68" s="44"/>
    </row>
    <row r="69" spans="1:18" x14ac:dyDescent="0.25">
      <c r="A69" s="48"/>
      <c r="B69" s="45" t="s">
        <v>32</v>
      </c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3"/>
      <c r="R69" s="44"/>
    </row>
    <row r="70" spans="1:18" x14ac:dyDescent="0.25">
      <c r="A70" s="48"/>
      <c r="B70" s="45" t="s">
        <v>47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3"/>
      <c r="R70" s="44"/>
    </row>
    <row r="71" spans="1:18" x14ac:dyDescent="0.25">
      <c r="A71" s="48"/>
      <c r="B71" s="45" t="s">
        <v>120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3"/>
      <c r="R71" s="44"/>
    </row>
    <row r="72" spans="1:18" x14ac:dyDescent="0.25">
      <c r="A72" s="48"/>
      <c r="B72" s="45" t="s">
        <v>19</v>
      </c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3"/>
      <c r="R72" s="44"/>
    </row>
    <row r="73" spans="1:18" x14ac:dyDescent="0.25">
      <c r="A73" s="48"/>
      <c r="B73" s="45" t="s">
        <v>20</v>
      </c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3"/>
      <c r="R73" s="44"/>
    </row>
    <row r="74" spans="1:18" x14ac:dyDescent="0.25">
      <c r="A74" s="48"/>
      <c r="B74" s="45" t="s">
        <v>119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3"/>
      <c r="R74" s="44"/>
    </row>
    <row r="75" spans="1:18" x14ac:dyDescent="0.25">
      <c r="A75" s="48"/>
      <c r="B75" s="45" t="s">
        <v>21</v>
      </c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95"/>
      <c r="Q75" s="43"/>
      <c r="R75" s="44"/>
    </row>
    <row r="76" spans="1:18" ht="15.75" thickBot="1" x14ac:dyDescent="0.3">
      <c r="A76" s="92"/>
      <c r="B76" s="93" t="s">
        <v>186</v>
      </c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124"/>
      <c r="Q76" s="125"/>
      <c r="R76" s="126"/>
    </row>
    <row r="78" spans="1:18" x14ac:dyDescent="0.25">
      <c r="B78" s="135"/>
      <c r="C78" s="135"/>
      <c r="D78" s="135"/>
      <c r="E78" s="135"/>
      <c r="F78" s="135"/>
    </row>
  </sheetData>
  <sortState ref="A13:R44">
    <sortCondition ref="A13:A44"/>
  </sortState>
  <mergeCells count="12">
    <mergeCell ref="Q10:R10"/>
    <mergeCell ref="I2:R4"/>
    <mergeCell ref="B78:F78"/>
    <mergeCell ref="O10:P10"/>
    <mergeCell ref="C10:D10"/>
    <mergeCell ref="E10:F10"/>
    <mergeCell ref="G10:H10"/>
    <mergeCell ref="I10:J10"/>
    <mergeCell ref="K10:L10"/>
    <mergeCell ref="M10:N10"/>
    <mergeCell ref="A10:B11"/>
    <mergeCell ref="A8:R8"/>
  </mergeCells>
  <phoneticPr fontId="20" type="noConversion"/>
  <printOptions horizontalCentered="1"/>
  <pageMargins left="0.11811023622047245" right="0.11811023622047245" top="0.74803149606299213" bottom="0.74803149606299213" header="0.11811023622047245" footer="0.11811023622047245"/>
  <pageSetup paperSize="5" orientation="landscape" r:id="rId1"/>
  <headerFooter>
    <oddFooter>&amp;L&amp;"-,Italique"&amp;10Bureau d'évaluation de la performance&amp;"-,Normal"&amp;11
&amp;8&amp;Z&amp;F&amp;RPage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X79"/>
  <sheetViews>
    <sheetView tabSelected="1" zoomScaleNormal="100" workbookViewId="0">
      <selection activeCell="K26" sqref="K26"/>
    </sheetView>
  </sheetViews>
  <sheetFormatPr baseColWidth="10" defaultRowHeight="15" x14ac:dyDescent="0.25"/>
  <cols>
    <col min="1" max="1" width="8.7109375" customWidth="1"/>
    <col min="2" max="2" width="25.7109375" customWidth="1"/>
    <col min="3" max="3" width="8.7109375" customWidth="1"/>
    <col min="4" max="5" width="9.28515625" customWidth="1"/>
    <col min="6" max="6" width="8.7109375" customWidth="1"/>
    <col min="7" max="8" width="9.28515625" customWidth="1"/>
    <col min="9" max="9" width="8.7109375" customWidth="1"/>
    <col min="10" max="11" width="9.28515625" customWidth="1"/>
    <col min="12" max="12" width="8.7109375" customWidth="1"/>
    <col min="13" max="14" width="9.28515625" customWidth="1"/>
    <col min="15" max="15" width="8.7109375" customWidth="1"/>
    <col min="16" max="17" width="9.28515625" customWidth="1"/>
    <col min="18" max="18" width="8.7109375" customWidth="1"/>
    <col min="19" max="20" width="9.28515625" customWidth="1"/>
    <col min="21" max="21" width="8.7109375" customWidth="1"/>
    <col min="22" max="23" width="9.28515625" customWidth="1"/>
    <col min="24" max="24" width="8.7109375" customWidth="1"/>
  </cols>
  <sheetData>
    <row r="2" spans="1:24" x14ac:dyDescent="0.25">
      <c r="I2" s="151" t="s">
        <v>49</v>
      </c>
      <c r="J2" s="152"/>
      <c r="K2" s="152"/>
      <c r="L2" s="152"/>
      <c r="M2" s="152"/>
      <c r="N2" s="152"/>
    </row>
    <row r="3" spans="1:24" x14ac:dyDescent="0.25">
      <c r="I3" s="152"/>
      <c r="J3" s="152"/>
      <c r="K3" s="152"/>
      <c r="L3" s="152"/>
      <c r="M3" s="152"/>
      <c r="N3" s="152"/>
    </row>
    <row r="4" spans="1:24" x14ac:dyDescent="0.25">
      <c r="I4" s="152"/>
      <c r="J4" s="152"/>
      <c r="K4" s="152"/>
      <c r="L4" s="152"/>
      <c r="M4" s="152"/>
      <c r="N4" s="152"/>
    </row>
    <row r="8" spans="1:24" ht="15.75" x14ac:dyDescent="0.25">
      <c r="A8" s="137" t="str">
        <f>CONCATENATE("PORTRAIT TACTIQUE DE LA LISTE D'ATTENTE - ANNÉE 2024-2025, EN DATE DU ", UPPER(TEXT(Paramètre!B3,"jj MMMM aaaa")))</f>
        <v>PORTRAIT TACTIQUE DE LA LISTE D'ATTENTE - ANNÉE 2024-2025, EN DATE DU 24 AVRIL 2023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</row>
    <row r="9" spans="1:24" ht="15.75" thickBot="1" x14ac:dyDescent="0.3"/>
    <row r="10" spans="1:24" x14ac:dyDescent="0.25">
      <c r="A10" s="138" t="s">
        <v>22</v>
      </c>
      <c r="B10" s="165"/>
      <c r="C10" s="133" t="s">
        <v>23</v>
      </c>
      <c r="D10" s="171"/>
      <c r="E10" s="134"/>
      <c r="F10" s="140" t="s">
        <v>24</v>
      </c>
      <c r="G10" s="171"/>
      <c r="H10" s="171"/>
      <c r="I10" s="133" t="s">
        <v>25</v>
      </c>
      <c r="J10" s="171"/>
      <c r="K10" s="134"/>
      <c r="L10" s="140" t="s">
        <v>26</v>
      </c>
      <c r="M10" s="171"/>
      <c r="N10" s="171"/>
      <c r="O10" s="133" t="s">
        <v>27</v>
      </c>
      <c r="P10" s="171"/>
      <c r="Q10" s="134"/>
      <c r="R10" s="140" t="s">
        <v>28</v>
      </c>
      <c r="S10" s="171"/>
      <c r="T10" s="171"/>
      <c r="U10" s="168" t="s">
        <v>29</v>
      </c>
      <c r="V10" s="169"/>
      <c r="W10" s="170"/>
      <c r="X10" s="3" t="s">
        <v>53</v>
      </c>
    </row>
    <row r="11" spans="1:24" s="1" customFormat="1" ht="45" customHeight="1" thickBot="1" x14ac:dyDescent="0.3">
      <c r="A11" s="166"/>
      <c r="B11" s="167"/>
      <c r="C11" s="7" t="s">
        <v>51</v>
      </c>
      <c r="D11" s="2" t="s">
        <v>37</v>
      </c>
      <c r="E11" s="8" t="s">
        <v>38</v>
      </c>
      <c r="F11" s="6" t="s">
        <v>51</v>
      </c>
      <c r="G11" s="2" t="s">
        <v>37</v>
      </c>
      <c r="H11" s="2" t="s">
        <v>38</v>
      </c>
      <c r="I11" s="7" t="s">
        <v>51</v>
      </c>
      <c r="J11" s="2" t="s">
        <v>37</v>
      </c>
      <c r="K11" s="8" t="s">
        <v>38</v>
      </c>
      <c r="L11" s="6" t="s">
        <v>51</v>
      </c>
      <c r="M11" s="2" t="s">
        <v>37</v>
      </c>
      <c r="N11" s="2" t="s">
        <v>38</v>
      </c>
      <c r="O11" s="7" t="s">
        <v>51</v>
      </c>
      <c r="P11" s="2" t="s">
        <v>37</v>
      </c>
      <c r="Q11" s="8" t="s">
        <v>38</v>
      </c>
      <c r="R11" s="6" t="s">
        <v>51</v>
      </c>
      <c r="S11" s="2" t="s">
        <v>37</v>
      </c>
      <c r="T11" s="2" t="s">
        <v>38</v>
      </c>
      <c r="U11" s="7" t="s">
        <v>51</v>
      </c>
      <c r="V11" s="2" t="s">
        <v>37</v>
      </c>
      <c r="W11" s="2" t="s">
        <v>38</v>
      </c>
      <c r="X11" s="20" t="s">
        <v>51</v>
      </c>
    </row>
    <row r="12" spans="1:24" x14ac:dyDescent="0.25">
      <c r="A12" s="47"/>
      <c r="B12" s="55" t="s">
        <v>48</v>
      </c>
      <c r="C12" s="50"/>
      <c r="D12" s="51"/>
      <c r="E12" s="52"/>
      <c r="F12" s="53"/>
      <c r="G12" s="51"/>
      <c r="H12" s="52"/>
      <c r="I12" s="53"/>
      <c r="J12" s="51"/>
      <c r="K12" s="52"/>
      <c r="L12" s="53"/>
      <c r="M12" s="51"/>
      <c r="N12" s="52"/>
      <c r="O12" s="53"/>
      <c r="P12" s="51"/>
      <c r="Q12" s="52"/>
      <c r="R12" s="53"/>
      <c r="S12" s="51"/>
      <c r="T12" s="52"/>
      <c r="U12" s="53"/>
      <c r="V12" s="51"/>
      <c r="W12" s="52"/>
      <c r="X12" s="54"/>
    </row>
    <row r="13" spans="1:24" x14ac:dyDescent="0.25">
      <c r="A13" s="48"/>
      <c r="B13" s="56" t="s">
        <v>0</v>
      </c>
      <c r="C13" s="50"/>
      <c r="D13" s="51"/>
      <c r="E13" s="52"/>
      <c r="F13" s="53"/>
      <c r="G13" s="51"/>
      <c r="H13" s="52"/>
      <c r="I13" s="53"/>
      <c r="J13" s="51"/>
      <c r="K13" s="52"/>
      <c r="L13" s="53"/>
      <c r="M13" s="51"/>
      <c r="N13" s="52"/>
      <c r="O13" s="53"/>
      <c r="P13" s="51"/>
      <c r="Q13" s="52"/>
      <c r="R13" s="53"/>
      <c r="S13" s="51"/>
      <c r="T13" s="52"/>
      <c r="U13" s="53"/>
      <c r="V13" s="51"/>
      <c r="W13" s="52"/>
      <c r="X13" s="54"/>
    </row>
    <row r="14" spans="1:24" x14ac:dyDescent="0.25">
      <c r="A14" s="48"/>
      <c r="B14" s="56" t="s">
        <v>1</v>
      </c>
      <c r="C14" s="50"/>
      <c r="D14" s="51"/>
      <c r="E14" s="52"/>
      <c r="F14" s="53"/>
      <c r="G14" s="51"/>
      <c r="H14" s="52"/>
      <c r="I14" s="53"/>
      <c r="J14" s="51"/>
      <c r="K14" s="52"/>
      <c r="L14" s="53"/>
      <c r="M14" s="51"/>
      <c r="N14" s="52"/>
      <c r="O14" s="53"/>
      <c r="P14" s="51"/>
      <c r="Q14" s="52"/>
      <c r="R14" s="53"/>
      <c r="S14" s="51"/>
      <c r="T14" s="52"/>
      <c r="U14" s="53"/>
      <c r="V14" s="51"/>
      <c r="W14" s="52"/>
      <c r="X14" s="54"/>
    </row>
    <row r="15" spans="1:24" x14ac:dyDescent="0.25">
      <c r="A15" s="48"/>
      <c r="B15" s="56" t="s">
        <v>2</v>
      </c>
      <c r="C15" s="50"/>
      <c r="D15" s="51"/>
      <c r="E15" s="52"/>
      <c r="F15" s="53"/>
      <c r="G15" s="51"/>
      <c r="H15" s="52"/>
      <c r="I15" s="53"/>
      <c r="J15" s="51"/>
      <c r="K15" s="52"/>
      <c r="L15" s="53"/>
      <c r="M15" s="51"/>
      <c r="N15" s="52"/>
      <c r="O15" s="53"/>
      <c r="P15" s="51"/>
      <c r="Q15" s="52"/>
      <c r="R15" s="53"/>
      <c r="S15" s="51"/>
      <c r="T15" s="52"/>
      <c r="U15" s="53"/>
      <c r="V15" s="51"/>
      <c r="W15" s="52"/>
      <c r="X15" s="54"/>
    </row>
    <row r="16" spans="1:24" x14ac:dyDescent="0.25">
      <c r="A16" s="48"/>
      <c r="B16" s="56" t="s">
        <v>80</v>
      </c>
      <c r="C16" s="50"/>
      <c r="D16" s="51"/>
      <c r="E16" s="52"/>
      <c r="F16" s="53"/>
      <c r="G16" s="51"/>
      <c r="H16" s="52"/>
      <c r="I16" s="53"/>
      <c r="J16" s="51"/>
      <c r="K16" s="52"/>
      <c r="L16" s="53"/>
      <c r="M16" s="51"/>
      <c r="N16" s="52"/>
      <c r="O16" s="53"/>
      <c r="P16" s="51"/>
      <c r="Q16" s="52"/>
      <c r="R16" s="53"/>
      <c r="S16" s="51"/>
      <c r="T16" s="52"/>
      <c r="U16" s="53"/>
      <c r="V16" s="51"/>
      <c r="W16" s="52"/>
      <c r="X16" s="54"/>
    </row>
    <row r="17" spans="1:24" x14ac:dyDescent="0.25">
      <c r="A17" s="48"/>
      <c r="B17" s="56" t="s">
        <v>3</v>
      </c>
      <c r="C17" s="50"/>
      <c r="D17" s="51"/>
      <c r="E17" s="52"/>
      <c r="F17" s="53"/>
      <c r="G17" s="51"/>
      <c r="H17" s="52"/>
      <c r="I17" s="53"/>
      <c r="J17" s="51"/>
      <c r="K17" s="52"/>
      <c r="L17" s="53"/>
      <c r="M17" s="51"/>
      <c r="N17" s="52"/>
      <c r="O17" s="53"/>
      <c r="P17" s="51"/>
      <c r="Q17" s="52"/>
      <c r="R17" s="53"/>
      <c r="S17" s="51"/>
      <c r="T17" s="52"/>
      <c r="U17" s="53"/>
      <c r="V17" s="51"/>
      <c r="W17" s="52"/>
      <c r="X17" s="54"/>
    </row>
    <row r="18" spans="1:24" x14ac:dyDescent="0.25">
      <c r="A18" s="48"/>
      <c r="B18" s="56" t="s">
        <v>45</v>
      </c>
      <c r="C18" s="50"/>
      <c r="D18" s="51"/>
      <c r="E18" s="52"/>
      <c r="F18" s="53"/>
      <c r="G18" s="51"/>
      <c r="H18" s="52"/>
      <c r="I18" s="53"/>
      <c r="J18" s="51"/>
      <c r="K18" s="52"/>
      <c r="L18" s="53"/>
      <c r="M18" s="51"/>
      <c r="N18" s="52"/>
      <c r="O18" s="53"/>
      <c r="P18" s="51"/>
      <c r="Q18" s="52"/>
      <c r="R18" s="53"/>
      <c r="S18" s="51"/>
      <c r="T18" s="52"/>
      <c r="U18" s="53"/>
      <c r="V18" s="51"/>
      <c r="W18" s="52"/>
      <c r="X18" s="54"/>
    </row>
    <row r="19" spans="1:24" x14ac:dyDescent="0.25">
      <c r="A19" s="48"/>
      <c r="B19" s="56" t="s">
        <v>75</v>
      </c>
      <c r="C19" s="50"/>
      <c r="D19" s="51"/>
      <c r="E19" s="52"/>
      <c r="F19" s="53"/>
      <c r="G19" s="51"/>
      <c r="H19" s="52"/>
      <c r="I19" s="53"/>
      <c r="J19" s="51"/>
      <c r="K19" s="52"/>
      <c r="L19" s="53"/>
      <c r="M19" s="51"/>
      <c r="N19" s="52"/>
      <c r="O19" s="53"/>
      <c r="P19" s="51"/>
      <c r="Q19" s="52"/>
      <c r="R19" s="53"/>
      <c r="S19" s="51"/>
      <c r="T19" s="52"/>
      <c r="U19" s="53"/>
      <c r="V19" s="51"/>
      <c r="W19" s="52"/>
      <c r="X19" s="54"/>
    </row>
    <row r="20" spans="1:24" x14ac:dyDescent="0.25">
      <c r="A20" s="48"/>
      <c r="B20" s="56" t="s">
        <v>86</v>
      </c>
      <c r="C20" s="50"/>
      <c r="D20" s="51"/>
      <c r="E20" s="52"/>
      <c r="F20" s="53"/>
      <c r="G20" s="51"/>
      <c r="H20" s="52"/>
      <c r="I20" s="53"/>
      <c r="J20" s="51"/>
      <c r="K20" s="52"/>
      <c r="L20" s="53"/>
      <c r="M20" s="51"/>
      <c r="N20" s="52"/>
      <c r="O20" s="53"/>
      <c r="P20" s="51"/>
      <c r="Q20" s="52"/>
      <c r="R20" s="53"/>
      <c r="S20" s="51"/>
      <c r="T20" s="52"/>
      <c r="U20" s="53"/>
      <c r="V20" s="51"/>
      <c r="W20" s="52"/>
      <c r="X20" s="54"/>
    </row>
    <row r="21" spans="1:24" x14ac:dyDescent="0.25">
      <c r="A21" s="48"/>
      <c r="B21" s="56" t="s">
        <v>89</v>
      </c>
      <c r="C21" s="50"/>
      <c r="D21" s="51"/>
      <c r="E21" s="52"/>
      <c r="F21" s="53"/>
      <c r="G21" s="51"/>
      <c r="H21" s="52"/>
      <c r="I21" s="53"/>
      <c r="J21" s="51"/>
      <c r="K21" s="52"/>
      <c r="L21" s="53"/>
      <c r="M21" s="51"/>
      <c r="N21" s="52"/>
      <c r="O21" s="53"/>
      <c r="P21" s="51"/>
      <c r="Q21" s="52"/>
      <c r="R21" s="53"/>
      <c r="S21" s="51"/>
      <c r="T21" s="52"/>
      <c r="U21" s="53"/>
      <c r="V21" s="51"/>
      <c r="W21" s="52"/>
      <c r="X21" s="54"/>
    </row>
    <row r="22" spans="1:24" x14ac:dyDescent="0.25">
      <c r="A22" s="48"/>
      <c r="B22" s="56" t="s">
        <v>90</v>
      </c>
      <c r="C22" s="50"/>
      <c r="D22" s="51"/>
      <c r="E22" s="52"/>
      <c r="F22" s="53"/>
      <c r="G22" s="51"/>
      <c r="H22" s="52"/>
      <c r="I22" s="53"/>
      <c r="J22" s="51"/>
      <c r="K22" s="52"/>
      <c r="L22" s="53"/>
      <c r="M22" s="51"/>
      <c r="N22" s="52"/>
      <c r="O22" s="53"/>
      <c r="P22" s="51"/>
      <c r="Q22" s="52"/>
      <c r="R22" s="53"/>
      <c r="S22" s="51"/>
      <c r="T22" s="52"/>
      <c r="U22" s="53"/>
      <c r="V22" s="51"/>
      <c r="W22" s="52"/>
      <c r="X22" s="54"/>
    </row>
    <row r="23" spans="1:24" x14ac:dyDescent="0.25">
      <c r="A23" s="80"/>
      <c r="B23" s="81" t="s">
        <v>71</v>
      </c>
      <c r="C23" s="50"/>
      <c r="D23" s="51"/>
      <c r="E23" s="52"/>
      <c r="F23" s="53"/>
      <c r="G23" s="51"/>
      <c r="H23" s="52"/>
      <c r="I23" s="53"/>
      <c r="J23" s="51"/>
      <c r="K23" s="52"/>
      <c r="L23" s="53"/>
      <c r="M23" s="51"/>
      <c r="N23" s="52"/>
      <c r="O23" s="53"/>
      <c r="P23" s="51"/>
      <c r="Q23" s="52"/>
      <c r="R23" s="53"/>
      <c r="S23" s="51"/>
      <c r="T23" s="52"/>
      <c r="U23" s="53"/>
      <c r="V23" s="51"/>
      <c r="W23" s="52"/>
      <c r="X23" s="54"/>
    </row>
    <row r="24" spans="1:24" x14ac:dyDescent="0.25">
      <c r="A24" s="80"/>
      <c r="B24" s="81" t="s">
        <v>82</v>
      </c>
      <c r="C24" s="50"/>
      <c r="D24" s="51"/>
      <c r="E24" s="52"/>
      <c r="F24" s="53"/>
      <c r="G24" s="51"/>
      <c r="H24" s="52"/>
      <c r="I24" s="53"/>
      <c r="J24" s="51"/>
      <c r="K24" s="52"/>
      <c r="L24" s="53"/>
      <c r="M24" s="51"/>
      <c r="N24" s="52"/>
      <c r="O24" s="53"/>
      <c r="P24" s="51"/>
      <c r="Q24" s="52"/>
      <c r="R24" s="53"/>
      <c r="S24" s="51"/>
      <c r="T24" s="52"/>
      <c r="U24" s="53"/>
      <c r="V24" s="51"/>
      <c r="W24" s="52"/>
      <c r="X24" s="54"/>
    </row>
    <row r="25" spans="1:24" x14ac:dyDescent="0.25">
      <c r="A25" s="80"/>
      <c r="B25" s="81" t="s">
        <v>83</v>
      </c>
      <c r="C25" s="50"/>
      <c r="D25" s="51"/>
      <c r="E25" s="52"/>
      <c r="F25" s="53"/>
      <c r="G25" s="51"/>
      <c r="H25" s="52"/>
      <c r="I25" s="53"/>
      <c r="J25" s="51"/>
      <c r="K25" s="52"/>
      <c r="L25" s="53"/>
      <c r="M25" s="51"/>
      <c r="N25" s="52"/>
      <c r="O25" s="53"/>
      <c r="P25" s="51"/>
      <c r="Q25" s="52"/>
      <c r="R25" s="53"/>
      <c r="S25" s="51"/>
      <c r="T25" s="52"/>
      <c r="U25" s="53"/>
      <c r="V25" s="51"/>
      <c r="W25" s="52"/>
      <c r="X25" s="54"/>
    </row>
    <row r="26" spans="1:24" x14ac:dyDescent="0.25">
      <c r="A26" s="80"/>
      <c r="B26" s="81" t="s">
        <v>138</v>
      </c>
      <c r="C26" s="50"/>
      <c r="D26" s="51"/>
      <c r="E26" s="52"/>
      <c r="F26" s="53"/>
      <c r="G26" s="51"/>
      <c r="H26" s="52"/>
      <c r="I26" s="53"/>
      <c r="J26" s="51"/>
      <c r="K26" s="52"/>
      <c r="L26" s="53"/>
      <c r="M26" s="51"/>
      <c r="N26" s="52"/>
      <c r="O26" s="53"/>
      <c r="P26" s="51"/>
      <c r="Q26" s="52"/>
      <c r="R26" s="53"/>
      <c r="S26" s="51"/>
      <c r="T26" s="52"/>
      <c r="U26" s="53"/>
      <c r="V26" s="51"/>
      <c r="W26" s="52"/>
      <c r="X26" s="54"/>
    </row>
    <row r="27" spans="1:24" x14ac:dyDescent="0.25">
      <c r="A27" s="80"/>
      <c r="B27" s="81" t="s">
        <v>182</v>
      </c>
      <c r="C27" s="50"/>
      <c r="D27" s="51"/>
      <c r="E27" s="52"/>
      <c r="F27" s="53"/>
      <c r="G27" s="51"/>
      <c r="H27" s="52"/>
      <c r="I27" s="53"/>
      <c r="J27" s="51"/>
      <c r="K27" s="52"/>
      <c r="L27" s="53"/>
      <c r="M27" s="51"/>
      <c r="N27" s="52"/>
      <c r="O27" s="53"/>
      <c r="P27" s="51"/>
      <c r="Q27" s="52"/>
      <c r="R27" s="53"/>
      <c r="S27" s="51"/>
      <c r="T27" s="52"/>
      <c r="U27" s="53"/>
      <c r="V27" s="51"/>
      <c r="W27" s="52"/>
      <c r="X27" s="54"/>
    </row>
    <row r="28" spans="1:24" x14ac:dyDescent="0.25">
      <c r="A28" s="80"/>
      <c r="B28" s="81" t="s">
        <v>81</v>
      </c>
      <c r="C28" s="50"/>
      <c r="D28" s="51"/>
      <c r="E28" s="52"/>
      <c r="F28" s="53"/>
      <c r="G28" s="51"/>
      <c r="H28" s="52"/>
      <c r="I28" s="53"/>
      <c r="J28" s="51"/>
      <c r="K28" s="52"/>
      <c r="L28" s="53"/>
      <c r="M28" s="51"/>
      <c r="N28" s="52"/>
      <c r="O28" s="53"/>
      <c r="P28" s="51"/>
      <c r="Q28" s="52"/>
      <c r="R28" s="53"/>
      <c r="S28" s="51"/>
      <c r="T28" s="52"/>
      <c r="U28" s="53"/>
      <c r="V28" s="51"/>
      <c r="W28" s="52"/>
      <c r="X28" s="54"/>
    </row>
    <row r="29" spans="1:24" x14ac:dyDescent="0.25">
      <c r="A29" s="80"/>
      <c r="B29" s="81" t="s">
        <v>121</v>
      </c>
      <c r="C29" s="50"/>
      <c r="D29" s="51"/>
      <c r="E29" s="52"/>
      <c r="F29" s="53"/>
      <c r="G29" s="51"/>
      <c r="H29" s="52"/>
      <c r="I29" s="53"/>
      <c r="J29" s="51"/>
      <c r="K29" s="52"/>
      <c r="L29" s="53"/>
      <c r="M29" s="51"/>
      <c r="N29" s="52"/>
      <c r="O29" s="53"/>
      <c r="P29" s="51"/>
      <c r="Q29" s="52"/>
      <c r="R29" s="53"/>
      <c r="S29" s="51"/>
      <c r="T29" s="52"/>
      <c r="U29" s="53"/>
      <c r="V29" s="51"/>
      <c r="W29" s="52"/>
      <c r="X29" s="54"/>
    </row>
    <row r="30" spans="1:24" x14ac:dyDescent="0.25">
      <c r="A30" s="80"/>
      <c r="B30" s="81" t="s">
        <v>126</v>
      </c>
      <c r="C30" s="50"/>
      <c r="D30" s="51"/>
      <c r="E30" s="52"/>
      <c r="F30" s="53"/>
      <c r="G30" s="51"/>
      <c r="H30" s="52"/>
      <c r="I30" s="53"/>
      <c r="J30" s="51"/>
      <c r="K30" s="52"/>
      <c r="L30" s="53"/>
      <c r="M30" s="51"/>
      <c r="N30" s="52"/>
      <c r="O30" s="53"/>
      <c r="P30" s="51"/>
      <c r="Q30" s="52"/>
      <c r="R30" s="53"/>
      <c r="S30" s="51"/>
      <c r="T30" s="52"/>
      <c r="U30" s="53"/>
      <c r="V30" s="51"/>
      <c r="W30" s="52"/>
      <c r="X30" s="54"/>
    </row>
    <row r="31" spans="1:24" x14ac:dyDescent="0.25">
      <c r="A31" s="80"/>
      <c r="B31" s="81" t="s">
        <v>84</v>
      </c>
      <c r="C31" s="50"/>
      <c r="D31" s="51"/>
      <c r="E31" s="52"/>
      <c r="F31" s="53"/>
      <c r="G31" s="51"/>
      <c r="H31" s="52"/>
      <c r="I31" s="53"/>
      <c r="J31" s="51"/>
      <c r="K31" s="52"/>
      <c r="L31" s="53"/>
      <c r="M31" s="51"/>
      <c r="N31" s="52"/>
      <c r="O31" s="53"/>
      <c r="P31" s="51"/>
      <c r="Q31" s="52"/>
      <c r="R31" s="53"/>
      <c r="S31" s="51"/>
      <c r="T31" s="52"/>
      <c r="U31" s="53"/>
      <c r="V31" s="51"/>
      <c r="W31" s="52"/>
      <c r="X31" s="54"/>
    </row>
    <row r="32" spans="1:24" x14ac:dyDescent="0.25">
      <c r="A32" s="80"/>
      <c r="B32" s="81" t="s">
        <v>122</v>
      </c>
      <c r="C32" s="50"/>
      <c r="D32" s="51"/>
      <c r="E32" s="52"/>
      <c r="F32" s="53"/>
      <c r="G32" s="51"/>
      <c r="H32" s="52"/>
      <c r="I32" s="53"/>
      <c r="J32" s="51"/>
      <c r="K32" s="52"/>
      <c r="L32" s="53"/>
      <c r="M32" s="51"/>
      <c r="N32" s="52"/>
      <c r="O32" s="53"/>
      <c r="P32" s="51"/>
      <c r="Q32" s="52"/>
      <c r="R32" s="53"/>
      <c r="S32" s="51"/>
      <c r="T32" s="52"/>
      <c r="U32" s="53"/>
      <c r="V32" s="51"/>
      <c r="W32" s="52"/>
      <c r="X32" s="54"/>
    </row>
    <row r="33" spans="1:24" x14ac:dyDescent="0.25">
      <c r="A33" s="80"/>
      <c r="B33" s="81" t="s">
        <v>124</v>
      </c>
      <c r="C33" s="50"/>
      <c r="D33" s="51"/>
      <c r="E33" s="52"/>
      <c r="F33" s="53"/>
      <c r="G33" s="51"/>
      <c r="H33" s="52"/>
      <c r="I33" s="53"/>
      <c r="J33" s="51"/>
      <c r="K33" s="52"/>
      <c r="L33" s="53"/>
      <c r="M33" s="51"/>
      <c r="N33" s="52"/>
      <c r="O33" s="53"/>
      <c r="P33" s="51"/>
      <c r="Q33" s="52"/>
      <c r="R33" s="53"/>
      <c r="S33" s="51"/>
      <c r="T33" s="52"/>
      <c r="U33" s="53"/>
      <c r="V33" s="51"/>
      <c r="W33" s="52"/>
      <c r="X33" s="54"/>
    </row>
    <row r="34" spans="1:24" x14ac:dyDescent="0.25">
      <c r="A34" s="80"/>
      <c r="B34" s="81" t="s">
        <v>125</v>
      </c>
      <c r="C34" s="50"/>
      <c r="D34" s="51"/>
      <c r="E34" s="52"/>
      <c r="F34" s="53"/>
      <c r="G34" s="51"/>
      <c r="H34" s="52"/>
      <c r="I34" s="53"/>
      <c r="J34" s="51"/>
      <c r="K34" s="52"/>
      <c r="L34" s="53"/>
      <c r="M34" s="51"/>
      <c r="N34" s="52"/>
      <c r="O34" s="53"/>
      <c r="P34" s="51"/>
      <c r="Q34" s="52"/>
      <c r="R34" s="53"/>
      <c r="S34" s="51"/>
      <c r="T34" s="52"/>
      <c r="U34" s="53"/>
      <c r="V34" s="51"/>
      <c r="W34" s="52"/>
      <c r="X34" s="54"/>
    </row>
    <row r="35" spans="1:24" x14ac:dyDescent="0.25">
      <c r="A35" s="80"/>
      <c r="B35" s="81" t="s">
        <v>135</v>
      </c>
      <c r="C35" s="50"/>
      <c r="D35" s="51"/>
      <c r="E35" s="52"/>
      <c r="F35" s="53"/>
      <c r="G35" s="51"/>
      <c r="H35" s="52"/>
      <c r="I35" s="53"/>
      <c r="J35" s="51"/>
      <c r="K35" s="52"/>
      <c r="L35" s="53"/>
      <c r="M35" s="51"/>
      <c r="N35" s="52"/>
      <c r="O35" s="53"/>
      <c r="P35" s="51"/>
      <c r="Q35" s="52"/>
      <c r="R35" s="53"/>
      <c r="S35" s="51"/>
      <c r="T35" s="52"/>
      <c r="U35" s="53"/>
      <c r="V35" s="51"/>
      <c r="W35" s="52"/>
      <c r="X35" s="54"/>
    </row>
    <row r="36" spans="1:24" x14ac:dyDescent="0.25">
      <c r="A36" s="48"/>
      <c r="B36" s="56" t="s">
        <v>30</v>
      </c>
      <c r="C36" s="50"/>
      <c r="D36" s="51"/>
      <c r="E36" s="52"/>
      <c r="F36" s="53"/>
      <c r="G36" s="51"/>
      <c r="H36" s="52"/>
      <c r="I36" s="53"/>
      <c r="J36" s="51"/>
      <c r="K36" s="52"/>
      <c r="L36" s="53"/>
      <c r="M36" s="51"/>
      <c r="N36" s="52"/>
      <c r="O36" s="53"/>
      <c r="P36" s="51"/>
      <c r="Q36" s="52"/>
      <c r="R36" s="53"/>
      <c r="S36" s="51"/>
      <c r="T36" s="52"/>
      <c r="U36" s="53"/>
      <c r="V36" s="51"/>
      <c r="W36" s="52"/>
      <c r="X36" s="54"/>
    </row>
    <row r="37" spans="1:24" x14ac:dyDescent="0.25">
      <c r="A37" s="48"/>
      <c r="B37" s="56" t="s">
        <v>35</v>
      </c>
      <c r="C37" s="50"/>
      <c r="D37" s="51"/>
      <c r="E37" s="52"/>
      <c r="F37" s="53"/>
      <c r="G37" s="51"/>
      <c r="H37" s="52"/>
      <c r="I37" s="53"/>
      <c r="J37" s="51"/>
      <c r="K37" s="52"/>
      <c r="L37" s="53"/>
      <c r="M37" s="51"/>
      <c r="N37" s="52"/>
      <c r="O37" s="53"/>
      <c r="P37" s="51"/>
      <c r="Q37" s="52"/>
      <c r="R37" s="53"/>
      <c r="S37" s="51"/>
      <c r="T37" s="52"/>
      <c r="U37" s="53"/>
      <c r="V37" s="51"/>
      <c r="W37" s="52"/>
      <c r="X37" s="54"/>
    </row>
    <row r="38" spans="1:24" x14ac:dyDescent="0.25">
      <c r="A38" s="48"/>
      <c r="B38" s="56" t="s">
        <v>5</v>
      </c>
      <c r="C38" s="50"/>
      <c r="D38" s="51"/>
      <c r="E38" s="52"/>
      <c r="F38" s="53"/>
      <c r="G38" s="51"/>
      <c r="H38" s="52"/>
      <c r="I38" s="53"/>
      <c r="J38" s="51"/>
      <c r="K38" s="52"/>
      <c r="L38" s="53"/>
      <c r="M38" s="51"/>
      <c r="N38" s="52"/>
      <c r="O38" s="53"/>
      <c r="P38" s="51"/>
      <c r="Q38" s="52"/>
      <c r="R38" s="53"/>
      <c r="S38" s="51"/>
      <c r="T38" s="52"/>
      <c r="U38" s="53"/>
      <c r="V38" s="51"/>
      <c r="W38" s="52"/>
      <c r="X38" s="54"/>
    </row>
    <row r="39" spans="1:24" x14ac:dyDescent="0.25">
      <c r="A39" s="48"/>
      <c r="B39" s="56" t="s">
        <v>6</v>
      </c>
      <c r="C39" s="50"/>
      <c r="D39" s="51"/>
      <c r="E39" s="52"/>
      <c r="F39" s="53"/>
      <c r="G39" s="51"/>
      <c r="H39" s="52"/>
      <c r="I39" s="53"/>
      <c r="J39" s="51"/>
      <c r="K39" s="52"/>
      <c r="L39" s="53"/>
      <c r="M39" s="51"/>
      <c r="N39" s="52"/>
      <c r="O39" s="53"/>
      <c r="P39" s="51"/>
      <c r="Q39" s="52"/>
      <c r="R39" s="53"/>
      <c r="S39" s="51"/>
      <c r="T39" s="52"/>
      <c r="U39" s="53"/>
      <c r="V39" s="51"/>
      <c r="W39" s="52"/>
      <c r="X39" s="54"/>
    </row>
    <row r="40" spans="1:24" x14ac:dyDescent="0.25">
      <c r="A40" s="48"/>
      <c r="B40" s="56" t="s">
        <v>7</v>
      </c>
      <c r="C40" s="50"/>
      <c r="D40" s="51"/>
      <c r="E40" s="52"/>
      <c r="F40" s="53"/>
      <c r="G40" s="51"/>
      <c r="H40" s="52"/>
      <c r="I40" s="53"/>
      <c r="J40" s="51"/>
      <c r="K40" s="52"/>
      <c r="L40" s="53"/>
      <c r="M40" s="51"/>
      <c r="N40" s="52"/>
      <c r="O40" s="53"/>
      <c r="P40" s="51"/>
      <c r="Q40" s="52"/>
      <c r="R40" s="53"/>
      <c r="S40" s="51"/>
      <c r="T40" s="52"/>
      <c r="U40" s="53"/>
      <c r="V40" s="51"/>
      <c r="W40" s="52"/>
      <c r="X40" s="54"/>
    </row>
    <row r="41" spans="1:24" x14ac:dyDescent="0.25">
      <c r="A41" s="48"/>
      <c r="B41" s="56" t="s">
        <v>8</v>
      </c>
      <c r="C41" s="50"/>
      <c r="D41" s="51"/>
      <c r="E41" s="52"/>
      <c r="F41" s="53"/>
      <c r="G41" s="51"/>
      <c r="H41" s="52"/>
      <c r="I41" s="53"/>
      <c r="J41" s="51"/>
      <c r="K41" s="52"/>
      <c r="L41" s="53"/>
      <c r="M41" s="51"/>
      <c r="N41" s="52"/>
      <c r="O41" s="53"/>
      <c r="P41" s="51"/>
      <c r="Q41" s="52"/>
      <c r="R41" s="53"/>
      <c r="S41" s="51"/>
      <c r="T41" s="52"/>
      <c r="U41" s="53"/>
      <c r="V41" s="51"/>
      <c r="W41" s="52"/>
      <c r="X41" s="54"/>
    </row>
    <row r="42" spans="1:24" x14ac:dyDescent="0.25">
      <c r="A42" s="48"/>
      <c r="B42" s="56" t="s">
        <v>11</v>
      </c>
      <c r="C42" s="50"/>
      <c r="D42" s="51"/>
      <c r="E42" s="52"/>
      <c r="F42" s="53"/>
      <c r="G42" s="51"/>
      <c r="H42" s="52"/>
      <c r="I42" s="53"/>
      <c r="J42" s="51"/>
      <c r="K42" s="52"/>
      <c r="L42" s="53"/>
      <c r="M42" s="51"/>
      <c r="N42" s="52"/>
      <c r="O42" s="53"/>
      <c r="P42" s="51"/>
      <c r="Q42" s="52"/>
      <c r="R42" s="53"/>
      <c r="S42" s="51"/>
      <c r="T42" s="52"/>
      <c r="U42" s="53"/>
      <c r="V42" s="51"/>
      <c r="W42" s="52"/>
      <c r="X42" s="54"/>
    </row>
    <row r="43" spans="1:24" x14ac:dyDescent="0.25">
      <c r="A43" s="48"/>
      <c r="B43" s="56" t="s">
        <v>12</v>
      </c>
      <c r="C43" s="50"/>
      <c r="D43" s="51"/>
      <c r="E43" s="52"/>
      <c r="F43" s="53"/>
      <c r="G43" s="51"/>
      <c r="H43" s="52"/>
      <c r="I43" s="53"/>
      <c r="J43" s="51"/>
      <c r="K43" s="52"/>
      <c r="L43" s="53"/>
      <c r="M43" s="51"/>
      <c r="N43" s="52"/>
      <c r="O43" s="53"/>
      <c r="P43" s="51"/>
      <c r="Q43" s="52"/>
      <c r="R43" s="53"/>
      <c r="S43" s="51"/>
      <c r="T43" s="52"/>
      <c r="U43" s="53"/>
      <c r="V43" s="51"/>
      <c r="W43" s="52"/>
      <c r="X43" s="54"/>
    </row>
    <row r="44" spans="1:24" x14ac:dyDescent="0.25">
      <c r="A44" s="48"/>
      <c r="B44" s="56" t="s">
        <v>31</v>
      </c>
      <c r="C44" s="50"/>
      <c r="D44" s="51"/>
      <c r="E44" s="52"/>
      <c r="F44" s="53"/>
      <c r="G44" s="51"/>
      <c r="H44" s="52"/>
      <c r="I44" s="53"/>
      <c r="J44" s="51"/>
      <c r="K44" s="52"/>
      <c r="L44" s="53"/>
      <c r="M44" s="51"/>
      <c r="N44" s="52"/>
      <c r="O44" s="53"/>
      <c r="P44" s="51"/>
      <c r="Q44" s="52"/>
      <c r="R44" s="53"/>
      <c r="S44" s="51"/>
      <c r="T44" s="52"/>
      <c r="U44" s="53"/>
      <c r="V44" s="51"/>
      <c r="W44" s="52"/>
      <c r="X44" s="54"/>
    </row>
    <row r="45" spans="1:24" x14ac:dyDescent="0.25">
      <c r="A45" s="48"/>
      <c r="B45" s="56" t="s">
        <v>9</v>
      </c>
      <c r="C45" s="50"/>
      <c r="D45" s="51"/>
      <c r="E45" s="52"/>
      <c r="F45" s="53"/>
      <c r="G45" s="51"/>
      <c r="H45" s="52"/>
      <c r="I45" s="53"/>
      <c r="J45" s="51"/>
      <c r="K45" s="52"/>
      <c r="L45" s="53"/>
      <c r="M45" s="51"/>
      <c r="N45" s="52"/>
      <c r="O45" s="53"/>
      <c r="P45" s="51"/>
      <c r="Q45" s="52"/>
      <c r="R45" s="53"/>
      <c r="S45" s="51"/>
      <c r="T45" s="52"/>
      <c r="U45" s="53"/>
      <c r="V45" s="51"/>
      <c r="W45" s="52"/>
      <c r="X45" s="54"/>
    </row>
    <row r="46" spans="1:24" x14ac:dyDescent="0.25">
      <c r="A46" s="48"/>
      <c r="B46" s="56" t="s">
        <v>13</v>
      </c>
      <c r="C46" s="50"/>
      <c r="D46" s="51"/>
      <c r="E46" s="52"/>
      <c r="F46" s="53"/>
      <c r="G46" s="51"/>
      <c r="H46" s="52"/>
      <c r="I46" s="53"/>
      <c r="J46" s="51"/>
      <c r="K46" s="52"/>
      <c r="L46" s="53"/>
      <c r="M46" s="51"/>
      <c r="N46" s="52"/>
      <c r="O46" s="53"/>
      <c r="P46" s="51"/>
      <c r="Q46" s="52"/>
      <c r="R46" s="53"/>
      <c r="S46" s="51"/>
      <c r="T46" s="52"/>
      <c r="U46" s="53"/>
      <c r="V46" s="51"/>
      <c r="W46" s="52"/>
      <c r="X46" s="54"/>
    </row>
    <row r="47" spans="1:24" x14ac:dyDescent="0.25">
      <c r="A47" s="48"/>
      <c r="B47" s="56" t="s">
        <v>14</v>
      </c>
      <c r="C47" s="50"/>
      <c r="D47" s="51"/>
      <c r="E47" s="52"/>
      <c r="F47" s="53"/>
      <c r="G47" s="51"/>
      <c r="H47" s="52"/>
      <c r="I47" s="53"/>
      <c r="J47" s="51"/>
      <c r="K47" s="52"/>
      <c r="L47" s="53"/>
      <c r="M47" s="51"/>
      <c r="N47" s="52"/>
      <c r="O47" s="53"/>
      <c r="P47" s="51"/>
      <c r="Q47" s="52"/>
      <c r="R47" s="53"/>
      <c r="S47" s="51"/>
      <c r="T47" s="52"/>
      <c r="U47" s="53"/>
      <c r="V47" s="51"/>
      <c r="W47" s="52"/>
      <c r="X47" s="54"/>
    </row>
    <row r="48" spans="1:24" x14ac:dyDescent="0.25">
      <c r="A48" s="48"/>
      <c r="B48" s="56" t="s">
        <v>10</v>
      </c>
      <c r="C48" s="50"/>
      <c r="D48" s="51"/>
      <c r="E48" s="52"/>
      <c r="F48" s="53"/>
      <c r="G48" s="51"/>
      <c r="H48" s="52"/>
      <c r="I48" s="53"/>
      <c r="J48" s="51"/>
      <c r="K48" s="52"/>
      <c r="L48" s="53"/>
      <c r="M48" s="51"/>
      <c r="N48" s="52"/>
      <c r="O48" s="53"/>
      <c r="P48" s="51"/>
      <c r="Q48" s="52"/>
      <c r="R48" s="53"/>
      <c r="S48" s="51"/>
      <c r="T48" s="52"/>
      <c r="U48" s="53"/>
      <c r="V48" s="51"/>
      <c r="W48" s="52"/>
      <c r="X48" s="54"/>
    </row>
    <row r="49" spans="1:24" x14ac:dyDescent="0.25">
      <c r="A49" s="80"/>
      <c r="B49" s="81" t="s">
        <v>72</v>
      </c>
      <c r="C49" s="50"/>
      <c r="D49" s="51"/>
      <c r="E49" s="52"/>
      <c r="F49" s="53"/>
      <c r="G49" s="51"/>
      <c r="H49" s="52"/>
      <c r="I49" s="53"/>
      <c r="J49" s="51"/>
      <c r="K49" s="52"/>
      <c r="L49" s="53"/>
      <c r="M49" s="51"/>
      <c r="N49" s="52"/>
      <c r="O49" s="53"/>
      <c r="P49" s="51"/>
      <c r="Q49" s="52"/>
      <c r="R49" s="53"/>
      <c r="S49" s="51"/>
      <c r="T49" s="52"/>
      <c r="U49" s="53"/>
      <c r="V49" s="51"/>
      <c r="W49" s="52"/>
      <c r="X49" s="54"/>
    </row>
    <row r="50" spans="1:24" x14ac:dyDescent="0.25">
      <c r="A50" s="80"/>
      <c r="B50" s="81" t="s">
        <v>73</v>
      </c>
      <c r="C50" s="50"/>
      <c r="D50" s="51"/>
      <c r="E50" s="52"/>
      <c r="F50" s="53"/>
      <c r="G50" s="51"/>
      <c r="H50" s="52"/>
      <c r="I50" s="53"/>
      <c r="J50" s="51"/>
      <c r="K50" s="52"/>
      <c r="L50" s="53"/>
      <c r="M50" s="51"/>
      <c r="N50" s="52"/>
      <c r="O50" s="53"/>
      <c r="P50" s="51"/>
      <c r="Q50" s="52"/>
      <c r="R50" s="53"/>
      <c r="S50" s="51"/>
      <c r="T50" s="52"/>
      <c r="U50" s="53"/>
      <c r="V50" s="51"/>
      <c r="W50" s="52"/>
      <c r="X50" s="54"/>
    </row>
    <row r="51" spans="1:24" x14ac:dyDescent="0.25">
      <c r="A51" s="80"/>
      <c r="B51" s="81" t="s">
        <v>74</v>
      </c>
      <c r="C51" s="50"/>
      <c r="D51" s="51"/>
      <c r="E51" s="52"/>
      <c r="F51" s="53"/>
      <c r="G51" s="51"/>
      <c r="H51" s="52"/>
      <c r="I51" s="53"/>
      <c r="J51" s="51"/>
      <c r="K51" s="52"/>
      <c r="L51" s="53"/>
      <c r="M51" s="51"/>
      <c r="N51" s="52"/>
      <c r="O51" s="53"/>
      <c r="P51" s="51"/>
      <c r="Q51" s="52"/>
      <c r="R51" s="53"/>
      <c r="S51" s="51"/>
      <c r="T51" s="52"/>
      <c r="U51" s="53"/>
      <c r="V51" s="51"/>
      <c r="W51" s="52"/>
      <c r="X51" s="54"/>
    </row>
    <row r="52" spans="1:24" x14ac:dyDescent="0.25">
      <c r="A52" s="80"/>
      <c r="B52" s="81" t="s">
        <v>116</v>
      </c>
      <c r="C52" s="50"/>
      <c r="D52" s="51"/>
      <c r="E52" s="52"/>
      <c r="F52" s="53"/>
      <c r="G52" s="51"/>
      <c r="H52" s="52"/>
      <c r="I52" s="53"/>
      <c r="J52" s="51"/>
      <c r="K52" s="52"/>
      <c r="L52" s="53"/>
      <c r="M52" s="51"/>
      <c r="N52" s="52"/>
      <c r="O52" s="53"/>
      <c r="P52" s="51"/>
      <c r="Q52" s="52"/>
      <c r="R52" s="53"/>
      <c r="S52" s="51"/>
      <c r="T52" s="52"/>
      <c r="U52" s="53"/>
      <c r="V52" s="51"/>
      <c r="W52" s="52"/>
      <c r="X52" s="54"/>
    </row>
    <row r="53" spans="1:24" x14ac:dyDescent="0.25">
      <c r="A53" s="80"/>
      <c r="B53" s="81" t="s">
        <v>87</v>
      </c>
      <c r="C53" s="50"/>
      <c r="D53" s="51"/>
      <c r="E53" s="52"/>
      <c r="F53" s="53"/>
      <c r="G53" s="51"/>
      <c r="H53" s="52"/>
      <c r="I53" s="53"/>
      <c r="J53" s="51"/>
      <c r="K53" s="52"/>
      <c r="L53" s="53"/>
      <c r="M53" s="51"/>
      <c r="N53" s="52"/>
      <c r="O53" s="53"/>
      <c r="P53" s="51"/>
      <c r="Q53" s="52"/>
      <c r="R53" s="53"/>
      <c r="S53" s="51"/>
      <c r="T53" s="52"/>
      <c r="U53" s="53"/>
      <c r="V53" s="51"/>
      <c r="W53" s="52"/>
      <c r="X53" s="54"/>
    </row>
    <row r="54" spans="1:24" x14ac:dyDescent="0.25">
      <c r="A54" s="80"/>
      <c r="B54" s="81" t="s">
        <v>131</v>
      </c>
      <c r="C54" s="50"/>
      <c r="D54" s="51"/>
      <c r="E54" s="52"/>
      <c r="F54" s="53"/>
      <c r="G54" s="51"/>
      <c r="H54" s="52"/>
      <c r="I54" s="53"/>
      <c r="J54" s="51"/>
      <c r="K54" s="52"/>
      <c r="L54" s="53"/>
      <c r="M54" s="51"/>
      <c r="N54" s="52"/>
      <c r="O54" s="53"/>
      <c r="P54" s="51"/>
      <c r="Q54" s="52"/>
      <c r="R54" s="53"/>
      <c r="S54" s="51"/>
      <c r="T54" s="52"/>
      <c r="U54" s="53"/>
      <c r="V54" s="51"/>
      <c r="W54" s="52"/>
      <c r="X54" s="54"/>
    </row>
    <row r="55" spans="1:24" x14ac:dyDescent="0.25">
      <c r="A55" s="80"/>
      <c r="B55" s="81" t="s">
        <v>137</v>
      </c>
      <c r="C55" s="50"/>
      <c r="D55" s="51"/>
      <c r="E55" s="52"/>
      <c r="F55" s="53"/>
      <c r="G55" s="51"/>
      <c r="H55" s="52"/>
      <c r="I55" s="53"/>
      <c r="J55" s="51"/>
      <c r="K55" s="52"/>
      <c r="L55" s="53"/>
      <c r="M55" s="51"/>
      <c r="N55" s="52"/>
      <c r="O55" s="53"/>
      <c r="P55" s="51"/>
      <c r="Q55" s="52"/>
      <c r="R55" s="53"/>
      <c r="S55" s="51"/>
      <c r="T55" s="52"/>
      <c r="U55" s="53"/>
      <c r="V55" s="51"/>
      <c r="W55" s="52"/>
      <c r="X55" s="54"/>
    </row>
    <row r="56" spans="1:24" x14ac:dyDescent="0.25">
      <c r="A56" s="80"/>
      <c r="B56" s="81" t="s">
        <v>187</v>
      </c>
      <c r="C56" s="50"/>
      <c r="D56" s="51"/>
      <c r="E56" s="52"/>
      <c r="F56" s="53"/>
      <c r="G56" s="51"/>
      <c r="H56" s="52"/>
      <c r="I56" s="53"/>
      <c r="J56" s="51"/>
      <c r="K56" s="52"/>
      <c r="L56" s="53"/>
      <c r="M56" s="51"/>
      <c r="N56" s="52"/>
      <c r="O56" s="53"/>
      <c r="P56" s="51"/>
      <c r="Q56" s="52"/>
      <c r="R56" s="53"/>
      <c r="S56" s="51"/>
      <c r="T56" s="52"/>
      <c r="U56" s="53"/>
      <c r="V56" s="51"/>
      <c r="W56" s="52"/>
      <c r="X56" s="54"/>
    </row>
    <row r="57" spans="1:24" x14ac:dyDescent="0.25">
      <c r="A57" s="80"/>
      <c r="B57" s="81" t="s">
        <v>188</v>
      </c>
      <c r="C57" s="50"/>
      <c r="D57" s="51"/>
      <c r="E57" s="52"/>
      <c r="F57" s="53"/>
      <c r="G57" s="51"/>
      <c r="H57" s="52"/>
      <c r="I57" s="53"/>
      <c r="J57" s="51"/>
      <c r="K57" s="52"/>
      <c r="L57" s="53"/>
      <c r="M57" s="51"/>
      <c r="N57" s="52"/>
      <c r="O57" s="53"/>
      <c r="P57" s="51"/>
      <c r="Q57" s="52"/>
      <c r="R57" s="53"/>
      <c r="S57" s="51"/>
      <c r="T57" s="52"/>
      <c r="U57" s="53"/>
      <c r="V57" s="51"/>
      <c r="W57" s="52"/>
      <c r="X57" s="54"/>
    </row>
    <row r="58" spans="1:24" x14ac:dyDescent="0.25">
      <c r="A58" s="80"/>
      <c r="B58" s="81" t="s">
        <v>184</v>
      </c>
      <c r="C58" s="50"/>
      <c r="D58" s="51"/>
      <c r="E58" s="52"/>
      <c r="F58" s="53"/>
      <c r="G58" s="51"/>
      <c r="H58" s="52"/>
      <c r="I58" s="53"/>
      <c r="J58" s="51"/>
      <c r="K58" s="52"/>
      <c r="L58" s="53"/>
      <c r="M58" s="51"/>
      <c r="N58" s="52"/>
      <c r="O58" s="53"/>
      <c r="P58" s="51"/>
      <c r="Q58" s="52"/>
      <c r="R58" s="53"/>
      <c r="S58" s="51"/>
      <c r="T58" s="52"/>
      <c r="U58" s="53"/>
      <c r="V58" s="51"/>
      <c r="W58" s="52"/>
      <c r="X58" s="54"/>
    </row>
    <row r="59" spans="1:24" x14ac:dyDescent="0.25">
      <c r="A59" s="80"/>
      <c r="B59" s="81" t="s">
        <v>183</v>
      </c>
      <c r="C59" s="50"/>
      <c r="D59" s="51"/>
      <c r="E59" s="52"/>
      <c r="F59" s="53"/>
      <c r="G59" s="51"/>
      <c r="H59" s="52"/>
      <c r="I59" s="53"/>
      <c r="J59" s="51"/>
      <c r="K59" s="52"/>
      <c r="L59" s="53"/>
      <c r="M59" s="51"/>
      <c r="N59" s="52"/>
      <c r="O59" s="53"/>
      <c r="P59" s="51"/>
      <c r="Q59" s="52"/>
      <c r="R59" s="53"/>
      <c r="S59" s="51"/>
      <c r="T59" s="52"/>
      <c r="U59" s="53"/>
      <c r="V59" s="51"/>
      <c r="W59" s="52"/>
      <c r="X59" s="54"/>
    </row>
    <row r="60" spans="1:24" x14ac:dyDescent="0.25">
      <c r="A60" s="48"/>
      <c r="B60" s="56" t="s">
        <v>15</v>
      </c>
      <c r="C60" s="50"/>
      <c r="D60" s="51"/>
      <c r="E60" s="52"/>
      <c r="F60" s="53"/>
      <c r="G60" s="51"/>
      <c r="H60" s="52"/>
      <c r="I60" s="53"/>
      <c r="J60" s="51"/>
      <c r="K60" s="52"/>
      <c r="L60" s="53"/>
      <c r="M60" s="51"/>
      <c r="N60" s="52"/>
      <c r="O60" s="53"/>
      <c r="P60" s="51"/>
      <c r="Q60" s="52"/>
      <c r="R60" s="53"/>
      <c r="S60" s="51"/>
      <c r="T60" s="52"/>
      <c r="U60" s="53"/>
      <c r="V60" s="51"/>
      <c r="W60" s="52"/>
      <c r="X60" s="54"/>
    </row>
    <row r="61" spans="1:24" x14ac:dyDescent="0.25">
      <c r="A61" s="48"/>
      <c r="B61" s="56" t="s">
        <v>36</v>
      </c>
      <c r="C61" s="50"/>
      <c r="D61" s="51"/>
      <c r="E61" s="52"/>
      <c r="F61" s="53"/>
      <c r="G61" s="51"/>
      <c r="H61" s="52"/>
      <c r="I61" s="53"/>
      <c r="J61" s="51"/>
      <c r="K61" s="52"/>
      <c r="L61" s="53"/>
      <c r="M61" s="51"/>
      <c r="N61" s="52"/>
      <c r="O61" s="53"/>
      <c r="P61" s="51"/>
      <c r="Q61" s="52"/>
      <c r="R61" s="53"/>
      <c r="S61" s="51"/>
      <c r="T61" s="52"/>
      <c r="U61" s="53"/>
      <c r="V61" s="51"/>
      <c r="W61" s="52"/>
      <c r="X61" s="54"/>
    </row>
    <row r="62" spans="1:24" x14ac:dyDescent="0.25">
      <c r="A62" s="48"/>
      <c r="B62" s="56" t="s">
        <v>16</v>
      </c>
      <c r="C62" s="50"/>
      <c r="D62" s="51"/>
      <c r="E62" s="52"/>
      <c r="F62" s="53"/>
      <c r="G62" s="51"/>
      <c r="H62" s="52"/>
      <c r="I62" s="53"/>
      <c r="J62" s="51"/>
      <c r="K62" s="52"/>
      <c r="L62" s="53"/>
      <c r="M62" s="51"/>
      <c r="N62" s="52"/>
      <c r="O62" s="53"/>
      <c r="P62" s="51"/>
      <c r="Q62" s="52"/>
      <c r="R62" s="53"/>
      <c r="S62" s="51"/>
      <c r="T62" s="52"/>
      <c r="U62" s="53"/>
      <c r="V62" s="51"/>
      <c r="W62" s="52"/>
      <c r="X62" s="54"/>
    </row>
    <row r="63" spans="1:24" x14ac:dyDescent="0.25">
      <c r="A63" s="48"/>
      <c r="B63" s="56" t="s">
        <v>17</v>
      </c>
      <c r="C63" s="50"/>
      <c r="D63" s="51"/>
      <c r="E63" s="52"/>
      <c r="F63" s="53"/>
      <c r="G63" s="51"/>
      <c r="H63" s="52"/>
      <c r="I63" s="53"/>
      <c r="J63" s="51"/>
      <c r="K63" s="52"/>
      <c r="L63" s="53"/>
      <c r="M63" s="51"/>
      <c r="N63" s="52"/>
      <c r="O63" s="53"/>
      <c r="P63" s="51"/>
      <c r="Q63" s="52"/>
      <c r="R63" s="53"/>
      <c r="S63" s="51"/>
      <c r="T63" s="52"/>
      <c r="U63" s="53"/>
      <c r="V63" s="51"/>
      <c r="W63" s="52"/>
      <c r="X63" s="54"/>
    </row>
    <row r="64" spans="1:24" x14ac:dyDescent="0.25">
      <c r="A64" s="48"/>
      <c r="B64" s="56" t="s">
        <v>67</v>
      </c>
      <c r="C64" s="50"/>
      <c r="D64" s="51"/>
      <c r="E64" s="52"/>
      <c r="F64" s="53"/>
      <c r="G64" s="51"/>
      <c r="H64" s="52"/>
      <c r="I64" s="53"/>
      <c r="J64" s="51"/>
      <c r="K64" s="52"/>
      <c r="L64" s="53"/>
      <c r="M64" s="51"/>
      <c r="N64" s="52"/>
      <c r="O64" s="53"/>
      <c r="P64" s="51"/>
      <c r="Q64" s="52"/>
      <c r="R64" s="53"/>
      <c r="S64" s="51"/>
      <c r="T64" s="52"/>
      <c r="U64" s="53"/>
      <c r="V64" s="51"/>
      <c r="W64" s="52"/>
      <c r="X64" s="54"/>
    </row>
    <row r="65" spans="1:24" x14ac:dyDescent="0.25">
      <c r="A65" s="48"/>
      <c r="B65" s="56" t="s">
        <v>76</v>
      </c>
      <c r="C65" s="50"/>
      <c r="D65" s="51"/>
      <c r="E65" s="52"/>
      <c r="F65" s="53"/>
      <c r="G65" s="51"/>
      <c r="H65" s="52"/>
      <c r="I65" s="53"/>
      <c r="J65" s="51"/>
      <c r="K65" s="52"/>
      <c r="L65" s="53"/>
      <c r="M65" s="51"/>
      <c r="N65" s="52"/>
      <c r="O65" s="53"/>
      <c r="P65" s="51"/>
      <c r="Q65" s="52"/>
      <c r="R65" s="53"/>
      <c r="S65" s="51"/>
      <c r="T65" s="52"/>
      <c r="U65" s="53"/>
      <c r="V65" s="51"/>
      <c r="W65" s="52"/>
      <c r="X65" s="54"/>
    </row>
    <row r="66" spans="1:24" x14ac:dyDescent="0.25">
      <c r="A66" s="48"/>
      <c r="B66" s="56" t="s">
        <v>190</v>
      </c>
      <c r="C66" s="50"/>
      <c r="D66" s="51"/>
      <c r="E66" s="52"/>
      <c r="F66" s="53"/>
      <c r="G66" s="51"/>
      <c r="H66" s="52"/>
      <c r="I66" s="53"/>
      <c r="J66" s="51"/>
      <c r="K66" s="52"/>
      <c r="L66" s="53"/>
      <c r="M66" s="51"/>
      <c r="N66" s="52"/>
      <c r="O66" s="53"/>
      <c r="P66" s="51"/>
      <c r="Q66" s="52"/>
      <c r="R66" s="53"/>
      <c r="S66" s="51"/>
      <c r="T66" s="52"/>
      <c r="U66" s="53"/>
      <c r="V66" s="51"/>
      <c r="W66" s="52"/>
      <c r="X66" s="54"/>
    </row>
    <row r="67" spans="1:24" x14ac:dyDescent="0.25">
      <c r="A67" s="48"/>
      <c r="B67" s="56" t="s">
        <v>34</v>
      </c>
      <c r="C67" s="50"/>
      <c r="D67" s="51"/>
      <c r="E67" s="52"/>
      <c r="F67" s="53"/>
      <c r="G67" s="51"/>
      <c r="H67" s="52"/>
      <c r="I67" s="53"/>
      <c r="J67" s="51"/>
      <c r="K67" s="52"/>
      <c r="L67" s="53"/>
      <c r="M67" s="51"/>
      <c r="N67" s="52"/>
      <c r="O67" s="53"/>
      <c r="P67" s="51"/>
      <c r="Q67" s="52"/>
      <c r="R67" s="53"/>
      <c r="S67" s="51"/>
      <c r="T67" s="52"/>
      <c r="U67" s="53"/>
      <c r="V67" s="51"/>
      <c r="W67" s="52"/>
      <c r="X67" s="54"/>
    </row>
    <row r="68" spans="1:24" x14ac:dyDescent="0.25">
      <c r="A68" s="48"/>
      <c r="B68" s="56" t="s">
        <v>118</v>
      </c>
      <c r="C68" s="50"/>
      <c r="D68" s="51"/>
      <c r="E68" s="52"/>
      <c r="F68" s="53"/>
      <c r="G68" s="51"/>
      <c r="H68" s="52"/>
      <c r="I68" s="53"/>
      <c r="J68" s="51"/>
      <c r="K68" s="52"/>
      <c r="L68" s="53"/>
      <c r="M68" s="51"/>
      <c r="N68" s="52"/>
      <c r="O68" s="53"/>
      <c r="P68" s="51"/>
      <c r="Q68" s="52"/>
      <c r="R68" s="53"/>
      <c r="S68" s="51"/>
      <c r="T68" s="52"/>
      <c r="U68" s="53"/>
      <c r="V68" s="51"/>
      <c r="W68" s="52"/>
      <c r="X68" s="54"/>
    </row>
    <row r="69" spans="1:24" x14ac:dyDescent="0.25">
      <c r="A69" s="48"/>
      <c r="B69" s="56" t="s">
        <v>33</v>
      </c>
      <c r="C69" s="50"/>
      <c r="D69" s="51"/>
      <c r="E69" s="52"/>
      <c r="F69" s="53"/>
      <c r="G69" s="51"/>
      <c r="H69" s="52"/>
      <c r="I69" s="53"/>
      <c r="J69" s="51"/>
      <c r="K69" s="52"/>
      <c r="L69" s="53"/>
      <c r="M69" s="51"/>
      <c r="N69" s="52"/>
      <c r="O69" s="53"/>
      <c r="P69" s="51"/>
      <c r="Q69" s="52"/>
      <c r="R69" s="53"/>
      <c r="S69" s="51"/>
      <c r="T69" s="52"/>
      <c r="U69" s="53"/>
      <c r="V69" s="51"/>
      <c r="W69" s="52"/>
      <c r="X69" s="54"/>
    </row>
    <row r="70" spans="1:24" x14ac:dyDescent="0.25">
      <c r="A70" s="48"/>
      <c r="B70" s="56" t="s">
        <v>32</v>
      </c>
      <c r="C70" s="50"/>
      <c r="D70" s="51"/>
      <c r="E70" s="52"/>
      <c r="F70" s="53"/>
      <c r="G70" s="51"/>
      <c r="H70" s="52"/>
      <c r="I70" s="53"/>
      <c r="J70" s="51"/>
      <c r="K70" s="52"/>
      <c r="L70" s="53"/>
      <c r="M70" s="51"/>
      <c r="N70" s="52"/>
      <c r="O70" s="53"/>
      <c r="P70" s="51"/>
      <c r="Q70" s="52"/>
      <c r="R70" s="53"/>
      <c r="S70" s="51"/>
      <c r="T70" s="52"/>
      <c r="U70" s="53"/>
      <c r="V70" s="51"/>
      <c r="W70" s="52"/>
      <c r="X70" s="54"/>
    </row>
    <row r="71" spans="1:24" x14ac:dyDescent="0.25">
      <c r="A71" s="48"/>
      <c r="B71" s="56" t="s">
        <v>77</v>
      </c>
      <c r="C71" s="50"/>
      <c r="D71" s="51"/>
      <c r="E71" s="52"/>
      <c r="F71" s="53"/>
      <c r="G71" s="51"/>
      <c r="H71" s="52"/>
      <c r="I71" s="53"/>
      <c r="J71" s="51"/>
      <c r="K71" s="52"/>
      <c r="L71" s="53"/>
      <c r="M71" s="51"/>
      <c r="N71" s="52"/>
      <c r="O71" s="53"/>
      <c r="P71" s="51"/>
      <c r="Q71" s="52"/>
      <c r="R71" s="53"/>
      <c r="S71" s="51"/>
      <c r="T71" s="52"/>
      <c r="U71" s="53"/>
      <c r="V71" s="51"/>
      <c r="W71" s="52"/>
      <c r="X71" s="54"/>
    </row>
    <row r="72" spans="1:24" x14ac:dyDescent="0.25">
      <c r="A72" s="48"/>
      <c r="B72" s="56" t="s">
        <v>120</v>
      </c>
      <c r="C72" s="50"/>
      <c r="D72" s="51"/>
      <c r="E72" s="52"/>
      <c r="F72" s="53"/>
      <c r="G72" s="51"/>
      <c r="H72" s="52"/>
      <c r="I72" s="53"/>
      <c r="J72" s="51"/>
      <c r="K72" s="52"/>
      <c r="L72" s="53"/>
      <c r="M72" s="51"/>
      <c r="N72" s="52"/>
      <c r="O72" s="53"/>
      <c r="P72" s="51"/>
      <c r="Q72" s="52"/>
      <c r="R72" s="53"/>
      <c r="S72" s="51"/>
      <c r="T72" s="52"/>
      <c r="U72" s="53"/>
      <c r="V72" s="51"/>
      <c r="W72" s="52"/>
      <c r="X72" s="54"/>
    </row>
    <row r="73" spans="1:24" x14ac:dyDescent="0.25">
      <c r="A73" s="48"/>
      <c r="B73" s="56" t="s">
        <v>19</v>
      </c>
      <c r="C73" s="50"/>
      <c r="D73" s="51"/>
      <c r="E73" s="52"/>
      <c r="F73" s="53"/>
      <c r="G73" s="51"/>
      <c r="H73" s="52"/>
      <c r="I73" s="53"/>
      <c r="J73" s="51"/>
      <c r="K73" s="52"/>
      <c r="L73" s="53"/>
      <c r="M73" s="51"/>
      <c r="N73" s="52"/>
      <c r="O73" s="53"/>
      <c r="P73" s="51"/>
      <c r="Q73" s="52"/>
      <c r="R73" s="53"/>
      <c r="S73" s="51"/>
      <c r="T73" s="52"/>
      <c r="U73" s="53"/>
      <c r="V73" s="51"/>
      <c r="W73" s="52"/>
      <c r="X73" s="54"/>
    </row>
    <row r="74" spans="1:24" x14ac:dyDescent="0.25">
      <c r="A74" s="48"/>
      <c r="B74" s="56" t="s">
        <v>20</v>
      </c>
      <c r="C74" s="50"/>
      <c r="D74" s="51"/>
      <c r="E74" s="52"/>
      <c r="F74" s="53"/>
      <c r="G74" s="51"/>
      <c r="H74" s="52"/>
      <c r="I74" s="53"/>
      <c r="J74" s="51"/>
      <c r="K74" s="52"/>
      <c r="L74" s="53"/>
      <c r="M74" s="51"/>
      <c r="N74" s="52"/>
      <c r="O74" s="53"/>
      <c r="P74" s="51"/>
      <c r="Q74" s="52"/>
      <c r="R74" s="53"/>
      <c r="S74" s="51"/>
      <c r="T74" s="52"/>
      <c r="U74" s="53"/>
      <c r="V74" s="51"/>
      <c r="W74" s="52"/>
      <c r="X74" s="54"/>
    </row>
    <row r="75" spans="1:24" x14ac:dyDescent="0.25">
      <c r="A75" s="48"/>
      <c r="B75" s="56" t="s">
        <v>119</v>
      </c>
      <c r="C75" s="50"/>
      <c r="D75" s="51"/>
      <c r="E75" s="52"/>
      <c r="F75" s="53"/>
      <c r="G75" s="51"/>
      <c r="H75" s="52"/>
      <c r="I75" s="53"/>
      <c r="J75" s="51"/>
      <c r="K75" s="52"/>
      <c r="L75" s="53"/>
      <c r="M75" s="51"/>
      <c r="N75" s="52"/>
      <c r="O75" s="53"/>
      <c r="P75" s="51"/>
      <c r="Q75" s="52"/>
      <c r="R75" s="53"/>
      <c r="S75" s="51"/>
      <c r="T75" s="52"/>
      <c r="U75" s="53"/>
      <c r="V75" s="51"/>
      <c r="W75" s="52"/>
      <c r="X75" s="54"/>
    </row>
    <row r="76" spans="1:24" x14ac:dyDescent="0.25">
      <c r="A76" s="48"/>
      <c r="B76" s="56" t="s">
        <v>21</v>
      </c>
      <c r="C76" s="50"/>
      <c r="D76" s="51"/>
      <c r="E76" s="52"/>
      <c r="F76" s="53"/>
      <c r="G76" s="51"/>
      <c r="H76" s="52"/>
      <c r="I76" s="53"/>
      <c r="J76" s="51"/>
      <c r="K76" s="52"/>
      <c r="L76" s="53"/>
      <c r="M76" s="51"/>
      <c r="N76" s="52"/>
      <c r="O76" s="53"/>
      <c r="P76" s="51"/>
      <c r="Q76" s="52"/>
      <c r="R76" s="53"/>
      <c r="S76" s="51"/>
      <c r="T76" s="52"/>
      <c r="U76" s="53"/>
      <c r="V76" s="51"/>
      <c r="W76" s="52"/>
      <c r="X76" s="54"/>
    </row>
    <row r="77" spans="1:24" ht="15.75" thickBot="1" x14ac:dyDescent="0.3">
      <c r="A77" s="92"/>
      <c r="B77" s="127" t="s">
        <v>186</v>
      </c>
      <c r="C77" s="128"/>
      <c r="D77" s="129"/>
      <c r="E77" s="130"/>
      <c r="F77" s="131"/>
      <c r="G77" s="129"/>
      <c r="H77" s="130"/>
      <c r="I77" s="131"/>
      <c r="J77" s="129"/>
      <c r="K77" s="130"/>
      <c r="L77" s="131"/>
      <c r="M77" s="129"/>
      <c r="N77" s="130"/>
      <c r="O77" s="131"/>
      <c r="P77" s="129"/>
      <c r="Q77" s="130"/>
      <c r="R77" s="131"/>
      <c r="S77" s="129"/>
      <c r="T77" s="130"/>
      <c r="U77" s="131"/>
      <c r="V77" s="129"/>
      <c r="W77" s="130"/>
      <c r="X77" s="132"/>
    </row>
    <row r="79" spans="1:24" x14ac:dyDescent="0.25">
      <c r="A79" s="143" t="s">
        <v>139</v>
      </c>
      <c r="B79" s="143"/>
      <c r="C79" s="143"/>
      <c r="D79" s="143"/>
      <c r="E79" s="143"/>
      <c r="F79" s="143"/>
      <c r="G79" s="143"/>
      <c r="H79" s="143"/>
      <c r="I79" s="143"/>
    </row>
  </sheetData>
  <sortState ref="A12:X42">
    <sortCondition ref="A12:A42"/>
  </sortState>
  <mergeCells count="11">
    <mergeCell ref="I2:N4"/>
    <mergeCell ref="C10:E10"/>
    <mergeCell ref="F10:H10"/>
    <mergeCell ref="I10:K10"/>
    <mergeCell ref="L10:N10"/>
    <mergeCell ref="A79:I79"/>
    <mergeCell ref="A10:B11"/>
    <mergeCell ref="A8:Q8"/>
    <mergeCell ref="U10:W10"/>
    <mergeCell ref="R10:T10"/>
    <mergeCell ref="O10:Q10"/>
  </mergeCells>
  <phoneticPr fontId="20" type="noConversion"/>
  <printOptions horizontalCentered="1"/>
  <pageMargins left="0.11811023622047245" right="0.11811023622047245" top="0.74803149606299213" bottom="0.74803149606299213" header="0.11811023622047245" footer="0.19685039370078741"/>
  <pageSetup paperSize="5" orientation="landscape" r:id="rId1"/>
  <headerFooter>
    <oddFooter>&amp;L&amp;"-,Italique"&amp;10Bureau d'évaluation de la performance&amp;"-,Normal"&amp;11
&amp;8&amp;Z&amp;F&amp;RPage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ouveau document Excel" ma:contentTypeID="0x0101009FD70BF8A304AB469A2CDABA28C2EC9A02007D45980D0BE09A41AE3F2DA699FF5D16" ma:contentTypeVersion="0" ma:contentTypeDescription="Crée un document Excel vierge" ma:contentTypeScope="" ma:versionID="b31ada7ae49e512fffe9abf3c8a340e2">
  <xsd:schema xmlns:xsd="http://www.w3.org/2001/XMLSchema" xmlns:xs="http://www.w3.org/2001/XMLSchema" xmlns:p="http://schemas.microsoft.com/office/2006/metadata/properties" xmlns:ns2="96ec87de-764c-48ac-904b-43a4040775b8" targetNamespace="http://schemas.microsoft.com/office/2006/metadata/properties" ma:root="true" ma:fieldsID="e5946cdcf1c59da1129d85a0d8aa64bc" ns2:_="">
    <xsd:import namespace="96ec87de-764c-48ac-904b-43a4040775b8"/>
    <xsd:element name="properties">
      <xsd:complexType>
        <xsd:sequence>
          <xsd:element name="documentManagement">
            <xsd:complexType>
              <xsd:all>
                <xsd:element ref="ns2:fa31c4f9aa6744009edbff43f333efd4" minOccurs="0"/>
                <xsd:element ref="ns2:TaxCatchAll" minOccurs="0"/>
                <xsd:element ref="ns2:TaxCatchAllLabel" minOccurs="0"/>
                <xsd:element ref="ns2:Restrictions_x0020_d_x0027_accès" minOccurs="0"/>
                <xsd:element ref="ns2:Description1" minOccurs="0"/>
                <xsd:element ref="ns2:TaxKeywordTaxHTField" minOccurs="0"/>
                <xsd:element ref="ns2:i7e25fae70a74b9da63c50673eab56be" minOccurs="0"/>
                <xsd:element ref="ns2:Description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ec87de-764c-48ac-904b-43a4040775b8" elementFormDefault="qualified">
    <xsd:import namespace="http://schemas.microsoft.com/office/2006/documentManagement/types"/>
    <xsd:import namespace="http://schemas.microsoft.com/office/infopath/2007/PartnerControls"/>
    <xsd:element name="fa31c4f9aa6744009edbff43f333efd4" ma:index="7" nillable="true" ma:taxonomy="true" ma:internalName="fa31c4f9aa6744009edbff43f333efd4" ma:taxonomyFieldName="Plan_x0020_de_x0020_classification" ma:displayName="Plan de classification" ma:readOnly="false" ma:default="" ma:fieldId="{fa31c4f9-aa67-4400-9edb-ff43f333efd4}" ma:sspId="1a2f3d23-b3a6-43d8-ba2c-c487f1afcebf" ma:termSetId="e975e314-9e63-4d99-ab5e-3fd8ca57272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8" nillable="true" ma:displayName="Colonne Attraper tout de Taxonomie" ma:hidden="true" ma:list="{d5467fba-034b-4389-ba5b-270ac194c80d}" ma:internalName="TaxCatchAll" ma:showField="CatchAllData" ma:web="aa47b03e-98aa-433a-8fcf-ed979e5149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9" nillable="true" ma:displayName="Colonne Attraper tout de Taxonomie1" ma:hidden="true" ma:list="{d5467fba-034b-4389-ba5b-270ac194c80d}" ma:internalName="TaxCatchAllLabel" ma:readOnly="true" ma:showField="CatchAllDataLabel" ma:web="aa47b03e-98aa-433a-8fcf-ed979e5149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Restrictions_x0020_d_x0027_accès" ma:index="12" nillable="true" ma:displayName="Confidentiel ou nominatif" ma:description="Indiquez si votre document contient de l'information confidentielle ou nominative." ma:format="Dropdown" ma:internalName="Restrictions_x0020_d_x0027_acc_x00e8_s" ma:readOnly="false">
      <xsd:simpleType>
        <xsd:restriction base="dms:Choice">
          <xsd:enumeration value="Confidentiel"/>
          <xsd:enumeration value="Nominatif"/>
        </xsd:restriction>
      </xsd:simpleType>
    </xsd:element>
    <xsd:element name="Description1" ma:index="14" nillable="true" ma:displayName="Description" ma:internalName="Description1">
      <xsd:simpleType>
        <xsd:restriction base="dms:Note">
          <xsd:maxLength value="255"/>
        </xsd:restriction>
      </xsd:simpleType>
    </xsd:element>
    <xsd:element name="TaxKeywordTaxHTField" ma:index="15" nillable="true" ma:taxonomy="true" ma:internalName="TaxKeywordTaxHTField" ma:taxonomyFieldName="TaxKeyword" ma:displayName="Mots clés d’entreprise" ma:fieldId="{23f27201-bee3-471e-b2e7-b64fd8b7ca38}" ma:taxonomyMulti="true" ma:sspId="1a2f3d23-b3a6-43d8-ba2c-c487f1afcebf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i7e25fae70a74b9da63c50673eab56be" ma:index="16" nillable="true" ma:taxonomy="true" ma:internalName="i7e25fae70a74b9da63c50673eab56be" ma:taxonomyFieldName="Type_x0020_de_x0020_document_x0020_sp_x00e9_cialis_x00e9_" ma:displayName="Type de document" ma:default="" ma:fieldId="{27e25fae-70a7-4b9d-a63c-50673eab56be}" ma:sspId="1a2f3d23-b3a6-43d8-ba2c-c487f1afcebf" ma:termSetId="5366ae6d-166a-41fd-8d82-b66ec9ff8c0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escription2" ma:index="18" nillable="true" ma:displayName="Description" ma:internalName="Description2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tion2 xmlns="96ec87de-764c-48ac-904b-43a4040775b8" xsi:nil="true"/>
    <Description1 xmlns="96ec87de-764c-48ac-904b-43a4040775b8" xsi:nil="true"/>
    <Restrictions_x0020_d_x0027_accès xmlns="96ec87de-764c-48ac-904b-43a4040775b8" xsi:nil="true"/>
    <TaxKeywordTaxHTField xmlns="96ec87de-764c-48ac-904b-43a4040775b8">
      <Terms xmlns="http://schemas.microsoft.com/office/infopath/2007/PartnerControls"/>
    </TaxKeywordTaxHTField>
    <fa31c4f9aa6744009edbff43f333efd4 xmlns="96ec87de-764c-48ac-904b-43a4040775b8">
      <Terms xmlns="http://schemas.microsoft.com/office/infopath/2007/PartnerControls">
        <TermInfo xmlns="http://schemas.microsoft.com/office/infopath/2007/PartnerControls">
          <TermName xmlns="http://schemas.microsoft.com/office/infopath/2007/PartnerControls">09-302 Bureau d’évaluation</TermName>
          <TermId xmlns="http://schemas.microsoft.com/office/infopath/2007/PartnerControls">6b610497-5c38-4589-9792-77e2802be8c8</TermId>
        </TermInfo>
      </Terms>
    </fa31c4f9aa6744009edbff43f333efd4>
    <i7e25fae70a74b9da63c50673eab56be xmlns="96ec87de-764c-48ac-904b-43a4040775b8">
      <Terms xmlns="http://schemas.microsoft.com/office/infopath/2007/PartnerControls"/>
    </i7e25fae70a74b9da63c50673eab56be>
    <TaxCatchAll xmlns="96ec87de-764c-48ac-904b-43a4040775b8">
      <Value>305</Value>
    </TaxCatchAll>
  </documentManagement>
</p:properties>
</file>

<file path=customXml/item3.xml>�� 
</file>

<file path=customXml/item4.xml><?xml version="1.0" encoding="utf-8"?>
<?mso-contentType ?>
<SharedContentType xmlns="Microsoft.SharePoint.Taxonomy.ContentTypeSync" SourceId="1a2f3d23-b3a6-43d8-ba2c-c487f1afcebf" ContentTypeId="0x0101009FD70BF8A304AB469A2CDABA28C2EC9A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0B1B3A-C267-4A1E-BE57-9FB6EBAC8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ec87de-764c-48ac-904b-43a404077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D1554D-F0AD-4F53-BBE7-BD8788E330E9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6ec87de-764c-48ac-904b-43a4040775b8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1240643-B009-485C-9A81-214493EB10B5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D6A832EB-985C-4C58-A3AB-C945BB2D0092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2F50D946-3DE2-4DB4-8009-397F3CF447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11</vt:i4>
      </vt:variant>
    </vt:vector>
  </HeadingPairs>
  <TitlesOfParts>
    <vt:vector size="21" baseType="lpstr">
      <vt:lpstr>Paramètre</vt:lpstr>
      <vt:lpstr>UDM Stratégique</vt:lpstr>
      <vt:lpstr>Attente Stratégique</vt:lpstr>
      <vt:lpstr>% &lt;30 jours</vt:lpstr>
      <vt:lpstr>Demandes</vt:lpstr>
      <vt:lpstr>Query_Demande_Objet</vt:lpstr>
      <vt:lpstr>Suivi étroit</vt:lpstr>
      <vt:lpstr>PQ_Suivis_Étroits</vt:lpstr>
      <vt:lpstr>UDM Tactique</vt:lpstr>
      <vt:lpstr>Attente Tactique</vt:lpstr>
      <vt:lpstr>'% &lt;30 jours'!Impression_des_titres</vt:lpstr>
      <vt:lpstr>'Attente Stratégique'!Impression_des_titres</vt:lpstr>
      <vt:lpstr>'Attente Tactique'!Impression_des_titres</vt:lpstr>
      <vt:lpstr>Demandes!Impression_des_titres</vt:lpstr>
      <vt:lpstr>'UDM Stratégique'!Impression_des_titres</vt:lpstr>
      <vt:lpstr>'UDM Tactique'!Impression_des_titres</vt:lpstr>
      <vt:lpstr>'% &lt;30 jours'!Zone_d_impression</vt:lpstr>
      <vt:lpstr>'Attente Stratégique'!Zone_d_impression</vt:lpstr>
      <vt:lpstr>'Attente Tactique'!Zone_d_impression</vt:lpstr>
      <vt:lpstr>'UDM Stratégique'!Zone_d_impression</vt:lpstr>
      <vt:lpstr>'UDM Tactique'!Zone_d_impression</vt:lpstr>
    </vt:vector>
  </TitlesOfParts>
  <Company>ASSSL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document Excel</dc:title>
  <dc:creator>Hamel Marie-claude</dc:creator>
  <cp:keywords/>
  <cp:lastModifiedBy>Morin Annie</cp:lastModifiedBy>
  <cp:lastPrinted>2020-09-30T15:15:16Z</cp:lastPrinted>
  <dcterms:created xsi:type="dcterms:W3CDTF">2014-09-14T14:47:24Z</dcterms:created>
  <dcterms:modified xsi:type="dcterms:W3CDTF">2024-09-27T15:54:27Z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0x0101009FD70BF8A304AB469A2CDABA28C2EC9A02007D45980D0BE09A41AE3F2DA699FF5D16</vt:lpwstr>
  </property>
  <property fmtid="{D5CDD505-2E9C-101B-9397-08002B2CF9AE}" pid="3" name="Confidentiel ou nominatif">
    <vt:bool>false</vt:bool>
  </property>
  <property fmtid="{D5CDD505-2E9C-101B-9397-08002B2CF9AE}" pid="4" name="TaxKeyword">
    <vt:lpwstr/>
  </property>
  <property fmtid="{D5CDD505-2E9C-101B-9397-08002B2CF9AE}" pid="5" name="Plan de classification">
    <vt:lpwstr>305;#09-302 Bureau d’évaluation|6b610497-5c38-4589-9792-77e2802be8c8</vt:lpwstr>
  </property>
  <property fmtid="{D5CDD505-2E9C-101B-9397-08002B2CF9AE}" pid="6" name="Type de document spécialisé">
    <vt:lpwstr/>
  </property>
</Properties>
</file>