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Client\D$\"/>
    </mc:Choice>
  </mc:AlternateContent>
  <bookViews>
    <workbookView xWindow="0" yWindow="0" windowWidth="20730" windowHeight="11760"/>
  </bookViews>
  <sheets>
    <sheet name="Inscriptions" sheetId="7" r:id="rId1"/>
    <sheet name="Finances" sheetId="2" r:id="rId2"/>
    <sheet name="Éval" sheetId="8" r:id="rId3"/>
    <sheet name="Liste déroulante" sheetId="5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3" hidden="1">'Liste déroulante'!$L$28:$M$28</definedName>
    <definedName name="Décision" localSheetId="2">'[1]Liste déroulante'!$B$33:$B$37</definedName>
    <definedName name="Décision" localSheetId="1">'[2]Liste déroulante'!$B$33:$B$37</definedName>
    <definedName name="Décision" localSheetId="3">'Liste déroulante'!$B$32:$B$37</definedName>
    <definedName name="Décision">'[3]Liste déroulante'!$B$33:$B$37</definedName>
    <definedName name="Décisioncomité" localSheetId="3">'Liste déroulante'!$B$32:$B$37</definedName>
    <definedName name="Décisioncomité">'Liste déroulante'!$B$33:$B$37</definedName>
    <definedName name="Décisions" localSheetId="2">'[1]Liste déroulante'!$B$33:$B$35</definedName>
    <definedName name="Décisions" localSheetId="1">'[2]Liste déroulante'!$B$33:$B$35</definedName>
    <definedName name="Décisions" localSheetId="3">'Liste déroulante'!$B$33:$B$35</definedName>
    <definedName name="Décisions">'[3]Liste déroulante'!$B$33:$B$35</definedName>
    <definedName name="heuresASaisir" localSheetId="2">Éval!$E$80:$I$80</definedName>
    <definedName name="heuresASaisir">#REF!</definedName>
    <definedName name="Inscriptions">Inscriptions!$1:$1048576</definedName>
    <definedName name="Intervenants" localSheetId="2">#REF!</definedName>
    <definedName name="Intervenants" localSheetId="1">#REF!</definedName>
    <definedName name="Intervenants" localSheetId="3">#REF!</definedName>
    <definedName name="Intervenants">#REF!</definedName>
    <definedName name="IntervenantsSAD" localSheetId="2">OFFSET(Éval!Intervenants,0,0,COUNTA(Éval!ListeIntervenants),1)</definedName>
    <definedName name="IntervenantsSAD" localSheetId="1">OFFSET(Finances!Intervenants,0,0,COUNTA(Finances!ListeIntervenants),1)</definedName>
    <definedName name="IntervenantsSAD" localSheetId="3">OFFSET('Liste déroulante'!Intervenants,0,0,COUNTA('Liste déroulante'!ListeIntervenants),1)</definedName>
    <definedName name="IntervenantsSAD">OFFSET(Intervenants,0,0,COUNTA(ListeIntervenants),1)</definedName>
    <definedName name="Liste_bassins">'Liste déroulante'!$C$108:$C$109</definedName>
    <definedName name="Liste_date" localSheetId="2">[4]!Tableau1[Date OEMC]</definedName>
    <definedName name="Liste_date">Tableau1[Date OEMC]</definedName>
    <definedName name="Liste_dates">[3]!Tableau1[Date OEMC]</definedName>
    <definedName name="Liste_demande" localSheetId="2">[4]!Tableau2[Demande]</definedName>
    <definedName name="Liste_demande">Tableau2[Demande]</definedName>
    <definedName name="Liste_demandes">[3]!Tableau2[Demande]</definedName>
    <definedName name="Liste_heures">'Liste déroulante'!$A$108:$A$203</definedName>
    <definedName name="Liste_Iso">'Liste déroulante'!$F$108:$F$117</definedName>
    <definedName name="Liste_langue">'Liste déroulante'!$H$108:$H$109</definedName>
    <definedName name="Liste_langues">'Liste déroulante'!$H$107:$H$109</definedName>
    <definedName name="Liste_numéros">'Liste déroulante'!$B$108:$B$127</definedName>
    <definedName name="Liste_profil" localSheetId="2">[4]!Tableau3[Profil intervention]</definedName>
    <definedName name="Liste_profil">Tableau3[Profil intervention]</definedName>
    <definedName name="Liste_profils">[3]!Tableau3[Profil intervention]</definedName>
    <definedName name="Liste_RLS">'Liste déroulante'!$D$108:$D$114</definedName>
    <definedName name="ListeIntervenants" localSheetId="2">#REF!</definedName>
    <definedName name="ListeIntervenants" localSheetId="1">#REF!</definedName>
    <definedName name="ListeIntervenants" localSheetId="3">#REF!</definedName>
    <definedName name="ListeIntervenants">#REF!</definedName>
    <definedName name="NumLigne" localSheetId="2">[4]!Tableau7[[#Headers],[Numero Ligne]]</definedName>
    <definedName name="NumLigne">Tableau7[[#Headers],[Numero Ligne]]</definedName>
    <definedName name="période_1">[5]CES!$A$1:$B$488</definedName>
    <definedName name="période_10">[5]CES!$S$1:$T$477</definedName>
    <definedName name="période_11">[5]CES!$U$1:$V$483</definedName>
    <definedName name="période_12">[5]CES!$W$1:$X$471</definedName>
    <definedName name="période_13">[5]CES!$Y$1:$Z$446</definedName>
    <definedName name="période_2">[5]CES!$C$1:$D$541</definedName>
    <definedName name="période_3">[5]CES!$E$1:$F$478</definedName>
    <definedName name="période_4">[5]CES!$G$1:$H$499</definedName>
    <definedName name="période_5">[5]CES!$I$1:$J$471</definedName>
    <definedName name="période_6">[5]CES!$K$1:$L$486</definedName>
    <definedName name="période_7">[5]CES!$M$1:$N$488</definedName>
    <definedName name="période_8">[5]CES!$O:$P</definedName>
    <definedName name="période_9">[5]CES!$Q:$R</definedName>
    <definedName name="Profil_Iso_Smaf">'Liste déroulante'!$F$108:$F$117</definedName>
    <definedName name="_xlnm.Print_Area" localSheetId="2">Éval!$A$1:$K$85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8" l="1"/>
  <c r="K5" i="8"/>
  <c r="K3" i="8"/>
  <c r="K2" i="8"/>
  <c r="B1" i="2" l="1"/>
  <c r="D3" i="2"/>
  <c r="H5" i="8" l="1"/>
  <c r="H73" i="8" s="1"/>
  <c r="D5" i="8"/>
  <c r="D73" i="8" s="1"/>
  <c r="D4" i="8"/>
  <c r="D3" i="8"/>
  <c r="D2" i="8"/>
  <c r="D72" i="8" s="1"/>
  <c r="B90" i="8"/>
  <c r="J68" i="8"/>
  <c r="I80" i="8" s="1"/>
  <c r="J80" i="8" s="1"/>
  <c r="L66" i="8"/>
  <c r="J64" i="8"/>
  <c r="L62" i="8"/>
  <c r="L56" i="8"/>
  <c r="K56" i="8" s="1"/>
  <c r="L55" i="8"/>
  <c r="K55" i="8" s="1"/>
  <c r="L54" i="8"/>
  <c r="K54" i="8" s="1"/>
  <c r="L53" i="8"/>
  <c r="K53" i="8" s="1"/>
  <c r="J50" i="8"/>
  <c r="L49" i="8"/>
  <c r="L48" i="8"/>
  <c r="L47" i="8"/>
  <c r="L46" i="8"/>
  <c r="K40" i="8"/>
  <c r="K39" i="8"/>
  <c r="F39" i="8"/>
  <c r="E39" i="8"/>
  <c r="D39" i="8"/>
  <c r="K35" i="8"/>
  <c r="L36" i="8" s="1"/>
  <c r="F35" i="8"/>
  <c r="E35" i="8"/>
  <c r="D35" i="8"/>
  <c r="K32" i="8"/>
  <c r="K31" i="8"/>
  <c r="F31" i="8"/>
  <c r="E31" i="8"/>
  <c r="D31" i="8"/>
  <c r="F28" i="8"/>
  <c r="K28" i="8" s="1"/>
  <c r="F27" i="8"/>
  <c r="E27" i="8"/>
  <c r="D27" i="8"/>
  <c r="K27" i="8" s="1"/>
  <c r="K24" i="8"/>
  <c r="F24" i="8"/>
  <c r="E24" i="8"/>
  <c r="D24" i="8"/>
  <c r="K23" i="8"/>
  <c r="F23" i="8"/>
  <c r="E23" i="8"/>
  <c r="D23" i="8"/>
  <c r="K22" i="8"/>
  <c r="F22" i="8"/>
  <c r="E22" i="8"/>
  <c r="D22" i="8"/>
  <c r="K73" i="8"/>
  <c r="K72" i="8"/>
  <c r="K25" i="8" l="1"/>
  <c r="L33" i="8"/>
  <c r="L41" i="8"/>
  <c r="K36" i="8"/>
  <c r="L25" i="8"/>
  <c r="K41" i="8"/>
  <c r="K29" i="8"/>
  <c r="J57" i="8"/>
  <c r="L29" i="8"/>
  <c r="K33" i="8"/>
  <c r="K42" i="8" l="1"/>
  <c r="N42" i="8"/>
  <c r="L42" i="8"/>
  <c r="E117" i="5"/>
  <c r="E115" i="5"/>
  <c r="E114" i="5"/>
  <c r="E113" i="5"/>
  <c r="E112" i="5"/>
  <c r="E111" i="5"/>
  <c r="E110" i="5"/>
  <c r="E109" i="5"/>
  <c r="E108" i="5"/>
  <c r="L24" i="5"/>
  <c r="L22" i="5"/>
  <c r="L21" i="5"/>
  <c r="L20" i="5"/>
  <c r="L19" i="5"/>
  <c r="L18" i="5"/>
  <c r="L17" i="5"/>
  <c r="L16" i="5"/>
  <c r="L15" i="5"/>
  <c r="F9" i="2"/>
  <c r="C8" i="2"/>
  <c r="L7" i="2"/>
  <c r="E9" i="2"/>
  <c r="J8" i="2"/>
  <c r="C9" i="2"/>
  <c r="F7" i="2"/>
  <c r="K9" i="2"/>
  <c r="H9" i="2"/>
  <c r="D9" i="2"/>
  <c r="E7" i="2"/>
  <c r="I8" i="2"/>
  <c r="O9" i="2"/>
  <c r="D7" i="2"/>
  <c r="J7" i="2"/>
  <c r="E8" i="2"/>
  <c r="O8" i="2"/>
  <c r="G9" i="2"/>
  <c r="M9" i="2"/>
  <c r="J9" i="2"/>
  <c r="L8" i="2"/>
  <c r="M8" i="2"/>
  <c r="B7" i="2"/>
  <c r="D8" i="2"/>
  <c r="F8" i="2"/>
  <c r="O7" i="2"/>
  <c r="H8" i="2"/>
  <c r="I9" i="2"/>
  <c r="H7" i="2"/>
  <c r="N8" i="2"/>
  <c r="B9" i="2"/>
  <c r="G7" i="2"/>
  <c r="I7" i="2"/>
  <c r="C7" i="2"/>
  <c r="G8" i="2"/>
  <c r="K8" i="2"/>
  <c r="K7" i="2"/>
  <c r="M7" i="2"/>
  <c r="N7" i="2"/>
  <c r="B8" i="2"/>
  <c r="N9" i="2"/>
  <c r="L9" i="2"/>
</calcChain>
</file>

<file path=xl/sharedStrings.xml><?xml version="1.0" encoding="utf-8"?>
<sst xmlns="http://schemas.openxmlformats.org/spreadsheetml/2006/main" count="577" uniqueCount="384">
  <si>
    <t>Complet, prêt à être saisi par AA aux alloc.</t>
  </si>
  <si>
    <t>Bassin</t>
  </si>
  <si>
    <t>RLS</t>
  </si>
  <si>
    <t>#</t>
  </si>
  <si>
    <t>Nom, Prénom
de l'usager</t>
  </si>
  <si>
    <t xml:space="preserve">NAM                   
</t>
  </si>
  <si>
    <t>Type de demande</t>
  </si>
  <si>
    <t>Intervenant 
pivot poste tél.</t>
  </si>
  <si>
    <t>Sud</t>
  </si>
  <si>
    <t>STJ</t>
  </si>
  <si>
    <t>Français</t>
  </si>
  <si>
    <t>Reconduction</t>
  </si>
  <si>
    <t xml:space="preserve">Nouvelle </t>
  </si>
  <si>
    <t xml:space="preserve">Ajout </t>
  </si>
  <si>
    <t>HEURE</t>
  </si>
  <si>
    <t>Nom, Prénom</t>
  </si>
  <si>
    <t>Intervenant 
pivot</t>
  </si>
  <si>
    <t>Budget</t>
  </si>
  <si>
    <t>Nom du dispensataire de service</t>
  </si>
  <si>
    <t>Type de dispensataire</t>
  </si>
  <si>
    <t>Date du comité</t>
  </si>
  <si>
    <t>Date de début</t>
  </si>
  <si>
    <t>Date de fin</t>
  </si>
  <si>
    <t>AVQ en heure</t>
  </si>
  <si>
    <t>AVD en heure</t>
  </si>
  <si>
    <t>Loi 90 en heure</t>
  </si>
  <si>
    <r>
      <t>Ass. à la personne 
R</t>
    </r>
    <r>
      <rPr>
        <b/>
        <sz val="11"/>
        <color theme="1"/>
        <rFont val="Arial Narrow"/>
        <family val="2"/>
      </rPr>
      <t>épit-gardiennage
(en heure)</t>
    </r>
  </si>
  <si>
    <t>Travaux lourd 
(en heure)                                                                          Soutien civique)</t>
  </si>
  <si>
    <t>Heures accordées
/sem.</t>
  </si>
  <si>
    <t>heures en attente en heure</t>
  </si>
  <si>
    <t>CES</t>
  </si>
  <si>
    <t>NAM</t>
  </si>
  <si>
    <t>Agence</t>
  </si>
  <si>
    <t>EESAD</t>
  </si>
  <si>
    <t>RPA</t>
  </si>
  <si>
    <t>LDDM</t>
  </si>
  <si>
    <t>Refusé</t>
  </si>
  <si>
    <t>410 - Santé mentale</t>
  </si>
  <si>
    <t>Modification</t>
  </si>
  <si>
    <t>Langue</t>
  </si>
  <si>
    <t>Intervenant autre</t>
  </si>
  <si>
    <t>Liste déroulante</t>
  </si>
  <si>
    <t>Demande</t>
  </si>
  <si>
    <t xml:space="preserve">Baisse </t>
  </si>
  <si>
    <t>Fermeture</t>
  </si>
  <si>
    <t>Profil 1-2-3</t>
  </si>
  <si>
    <t>Répit</t>
  </si>
  <si>
    <t>Mileu de vie</t>
  </si>
  <si>
    <t>Profil intervention</t>
  </si>
  <si>
    <t>nom</t>
  </si>
  <si>
    <t>Appartement</t>
  </si>
  <si>
    <t>ALA</t>
  </si>
  <si>
    <t>Post-hosp.</t>
  </si>
  <si>
    <t>110</t>
  </si>
  <si>
    <t>Autre</t>
  </si>
  <si>
    <t>Anglais</t>
  </si>
  <si>
    <t>ARG</t>
  </si>
  <si>
    <t>S. Pall</t>
  </si>
  <si>
    <t>Intergénérationnel</t>
  </si>
  <si>
    <t>S. Phys. C.T.</t>
  </si>
  <si>
    <t>Maison</t>
  </si>
  <si>
    <t>PDH</t>
  </si>
  <si>
    <t>S. Phys. L.T.</t>
  </si>
  <si>
    <t>RPA avec service</t>
  </si>
  <si>
    <t>SOM</t>
  </si>
  <si>
    <t>DP (0-17)</t>
  </si>
  <si>
    <t>RPA sans service</t>
  </si>
  <si>
    <t>DP (18 et +)</t>
  </si>
  <si>
    <t>TDB</t>
  </si>
  <si>
    <t>DI</t>
  </si>
  <si>
    <t>État du comité</t>
  </si>
  <si>
    <t>TSA</t>
  </si>
  <si>
    <t>Aucune info à saisir par AA aux alloc.</t>
  </si>
  <si>
    <t xml:space="preserve">Santé mentale </t>
  </si>
  <si>
    <t>SAPA</t>
  </si>
  <si>
    <t>Incomplet</t>
  </si>
  <si>
    <t>Saisie terminée par AA aux alloc.</t>
  </si>
  <si>
    <t>Décision</t>
  </si>
  <si>
    <t>FONDS</t>
  </si>
  <si>
    <t>Accepté avec modifications</t>
  </si>
  <si>
    <t>Accepté avec un nombre d'heures mises en attente</t>
  </si>
  <si>
    <t>Accepté tel quel</t>
  </si>
  <si>
    <t>En attente de décision</t>
  </si>
  <si>
    <t>Informations incomplètes</t>
  </si>
  <si>
    <t>Actes déléguées - loi 90</t>
  </si>
  <si>
    <t>Faites un choix</t>
  </si>
  <si>
    <t>Alimentation</t>
  </si>
  <si>
    <t>Élimination intestinale</t>
  </si>
  <si>
    <t>Élimination vésicale</t>
  </si>
  <si>
    <t>Soins respiratoires</t>
  </si>
  <si>
    <t>Soins de trachéostomie</t>
  </si>
  <si>
    <t>Installation de bas spéciaux</t>
  </si>
  <si>
    <t>Pansement</t>
  </si>
  <si>
    <t>Signes vitaux</t>
  </si>
  <si>
    <t>Prélèvement de selles ou urine</t>
  </si>
  <si>
    <t>Établissement</t>
  </si>
  <si>
    <t>Prestataire</t>
  </si>
  <si>
    <t>ASSS</t>
  </si>
  <si>
    <t>Durée selon le prestataire</t>
  </si>
  <si>
    <t>Déjeuner -1</t>
  </si>
  <si>
    <t>Déjeuner -2</t>
  </si>
  <si>
    <t>Déjeuner -3</t>
  </si>
  <si>
    <t>Diner -1</t>
  </si>
  <si>
    <t>Diner -2</t>
  </si>
  <si>
    <t>Diner -3</t>
  </si>
  <si>
    <t>Souper -1</t>
  </si>
  <si>
    <t>Souper -2</t>
  </si>
  <si>
    <t>Souper -3</t>
  </si>
  <si>
    <t>Tcomplète -1</t>
  </si>
  <si>
    <t>Tcomplète -2</t>
  </si>
  <si>
    <t>Tcomplète -3</t>
  </si>
  <si>
    <t>Tpartielle</t>
  </si>
  <si>
    <t>Habillage -1</t>
  </si>
  <si>
    <t>Habillage -2</t>
  </si>
  <si>
    <t>Habillage -3</t>
  </si>
  <si>
    <t>Toilette -1</t>
  </si>
  <si>
    <t>Toilette -2</t>
  </si>
  <si>
    <t>Toilette -3</t>
  </si>
  <si>
    <t>Transfert -1</t>
  </si>
  <si>
    <t>Transfert -2</t>
  </si>
  <si>
    <t>Transfert -3</t>
  </si>
  <si>
    <t>Heures</t>
  </si>
  <si>
    <t>Numéro</t>
  </si>
  <si>
    <t>BASSIN</t>
  </si>
  <si>
    <t xml:space="preserve">RLS </t>
  </si>
  <si>
    <t>Profils d'intervention</t>
  </si>
  <si>
    <t>Profil Iso_Smaf</t>
  </si>
  <si>
    <t>Date OEMC</t>
  </si>
  <si>
    <t>Nord</t>
  </si>
  <si>
    <t>AL</t>
  </si>
  <si>
    <t xml:space="preserve">DDN
</t>
  </si>
  <si>
    <t xml:space="preserve">Langue
</t>
  </si>
  <si>
    <r>
      <t xml:space="preserve">Profil
intervention
</t>
    </r>
    <r>
      <rPr>
        <sz val="14"/>
        <color theme="0"/>
        <rFont val="Arial Narrow"/>
        <family val="2"/>
      </rPr>
      <t>(Type de clientèle)</t>
    </r>
  </si>
  <si>
    <r>
      <t xml:space="preserve">Profil 
SMAF
</t>
    </r>
    <r>
      <rPr>
        <sz val="14"/>
        <color theme="0"/>
        <rFont val="Arial Narrow"/>
        <family val="2"/>
      </rPr>
      <t>(ISO)</t>
    </r>
  </si>
  <si>
    <t xml:space="preserve">Date OEMC
</t>
  </si>
  <si>
    <t>COMITÉ D'ALLOCATION SECTEUR 6</t>
  </si>
  <si>
    <t xml:space="preserve"># </t>
  </si>
  <si>
    <t>Numero Ligne</t>
  </si>
  <si>
    <t>DÉCISION DU COMITÉ - Information prise de la feuille évaluation</t>
  </si>
  <si>
    <t>DEMANDE D'ALLOCATION DE SERVICES  
EN SOUTIEN À DOMICILE</t>
  </si>
  <si>
    <t xml:space="preserve"> Nom, Prénom de l'usager</t>
  </si>
  <si>
    <t xml:space="preserve"> Intervenant pivot</t>
  </si>
  <si>
    <t xml:space="preserve"> Date de naissance</t>
  </si>
  <si>
    <t>Date de comité</t>
  </si>
  <si>
    <t xml:space="preserve"> Âge</t>
  </si>
  <si>
    <t>Profil ISO-SMAF</t>
  </si>
  <si>
    <t>Code raison</t>
  </si>
  <si>
    <t>Profil clientèle</t>
  </si>
  <si>
    <t>Contexte de la demande</t>
  </si>
  <si>
    <t>Demande de reconduction du plan de service en cours pour 2TC/semaine en achats de service avec le Manoir. Réévaluation OCCI à venir.</t>
  </si>
  <si>
    <t>Entente de service 
sera remis à l'usager: 
(L'entente sera remise à l'intervenant si aucune case n'est cochée)</t>
  </si>
  <si>
    <t>par la poste par l'ag. admin. aux allocations de services.</t>
  </si>
  <si>
    <t>par l'intervenant en main propre.</t>
  </si>
  <si>
    <t xml:space="preserve">par courriel à: </t>
  </si>
  <si>
    <t>Adresse courriel:</t>
  </si>
  <si>
    <t>Évaluation du dossier de l'usager</t>
  </si>
  <si>
    <t>Prestataire:</t>
  </si>
  <si>
    <t>AVQ</t>
  </si>
  <si>
    <r>
      <t xml:space="preserve">Cote du SMAF (minutes)
</t>
    </r>
    <r>
      <rPr>
        <sz val="12"/>
        <color theme="1"/>
        <rFont val="Calibri"/>
        <family val="2"/>
        <scheme val="minor"/>
      </rPr>
      <t>à modifier selon la clientèle</t>
    </r>
  </si>
  <si>
    <t xml:space="preserve">Cote attribuée selon le besoins de l'usager </t>
  </si>
  <si>
    <t>Fréquence du soutien offert par le milieu naturel (Nb de jours)</t>
  </si>
  <si>
    <t>Fréquence du soutien offert par le SAD (ASSS) (Nb de jours)</t>
  </si>
  <si>
    <r>
      <t>Fréquence demandée au comité d'alloc.
(nb de jours)</t>
    </r>
    <r>
      <rPr>
        <sz val="11"/>
        <color theme="1"/>
        <rFont val="Calibri"/>
        <family val="2"/>
        <scheme val="minor"/>
      </rPr>
      <t/>
    </r>
  </si>
  <si>
    <t>Min. / sem. 
demandées
 au comité d'alloc.</t>
  </si>
  <si>
    <r>
      <rPr>
        <b/>
        <sz val="14"/>
        <rFont val="Calibri"/>
        <family val="2"/>
        <scheme val="minor"/>
      </rPr>
      <t xml:space="preserve">CONSIGNES : </t>
    </r>
    <r>
      <rPr>
        <sz val="14"/>
        <color theme="1"/>
        <rFont val="Calibri"/>
        <family val="2"/>
        <scheme val="minor"/>
      </rPr>
      <t>Les minutes associées aux cotes du SMAF peuvent être modifiées pour être représentatives de la clientèle évaluée. 
                             *** À noter que les cotes inscrites ci-dessous sont celles de la grille DIMOS***</t>
    </r>
  </si>
  <si>
    <t>AUTONOMIE</t>
  </si>
  <si>
    <t>A1. Se nourrir</t>
  </si>
  <si>
    <t>Déjeuner</t>
  </si>
  <si>
    <t>Dîner</t>
  </si>
  <si>
    <t>Souper</t>
  </si>
  <si>
    <r>
      <t xml:space="preserve">        Sous-total</t>
    </r>
    <r>
      <rPr>
        <sz val="16"/>
        <rFont val="Calibri"/>
        <family val="2"/>
        <scheme val="minor"/>
      </rPr>
      <t xml:space="preserve"> </t>
    </r>
    <r>
      <rPr>
        <sz val="14"/>
        <rFont val="Calibri"/>
        <family val="2"/>
        <scheme val="minor"/>
      </rPr>
      <t>(h/sem.)</t>
    </r>
  </si>
  <si>
    <t>A2. Se laver</t>
  </si>
  <si>
    <t>Toilette complète (T.C.)</t>
  </si>
  <si>
    <r>
      <t xml:space="preserve">Toilette  partielle  (T.P.) </t>
    </r>
    <r>
      <rPr>
        <sz val="10"/>
        <color theme="1"/>
        <rFont val="Calibri"/>
        <family val="2"/>
        <scheme val="minor"/>
      </rPr>
      <t>visage, aisselle et parties (inclut le changement de culotte d'incontinence)</t>
    </r>
  </si>
  <si>
    <t>min. / soin</t>
  </si>
  <si>
    <t>A3. S'habiller</t>
  </si>
  <si>
    <t>S'habiller</t>
  </si>
  <si>
    <t>Se déshabiller</t>
  </si>
  <si>
    <t>A7. Utiliser les toilettes</t>
  </si>
  <si>
    <t>Utiliser les toilettes</t>
  </si>
  <si>
    <t>MOBILITÉ</t>
  </si>
  <si>
    <t>B1. Transfert</t>
  </si>
  <si>
    <t>Lever</t>
  </si>
  <si>
    <t>Coucher</t>
  </si>
  <si>
    <r>
      <t>TOTAL AVQ</t>
    </r>
    <r>
      <rPr>
        <sz val="14"/>
        <color theme="1"/>
        <rFont val="Calibri"/>
        <family val="2"/>
        <scheme val="minor"/>
      </rPr>
      <t xml:space="preserve"> (h/sem.)</t>
    </r>
  </si>
  <si>
    <r>
      <rPr>
        <b/>
        <sz val="14"/>
        <rFont val="Calibri"/>
        <family val="2"/>
        <scheme val="minor"/>
      </rPr>
      <t>CONSIGNES:</t>
    </r>
    <r>
      <rPr>
        <b/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Pour les personnes avec</t>
    </r>
    <r>
      <rPr>
        <b/>
        <sz val="14"/>
        <color theme="1"/>
        <rFont val="Calibri"/>
        <family val="2"/>
        <scheme val="minor"/>
      </rPr>
      <t xml:space="preserve"> déficience physique</t>
    </r>
    <r>
      <rPr>
        <sz val="14"/>
        <color theme="1"/>
        <rFont val="Calibri"/>
        <family val="2"/>
        <scheme val="minor"/>
      </rPr>
      <t xml:space="preserve">, voici les critères pour être admissible aux AVD's et aux travaux lourds: Avoir une côte </t>
    </r>
    <r>
      <rPr>
        <sz val="14"/>
        <color theme="1"/>
        <rFont val="Calibri"/>
        <family val="2"/>
      </rPr>
      <t>≤-2 au SMAF pour l'une ou l'autre des activités suivantes : se laver, s'habiller, utiliser les toilettes et transferts.  
***Lorsque vous entrez le</t>
    </r>
    <r>
      <rPr>
        <b/>
        <sz val="14"/>
        <color theme="1"/>
        <rFont val="Calibri"/>
        <family val="2"/>
      </rPr>
      <t xml:space="preserve"> nombre d'heures</t>
    </r>
    <r>
      <rPr>
        <sz val="14"/>
        <color theme="1"/>
        <rFont val="Calibri"/>
        <family val="2"/>
      </rPr>
      <t>, inscrire ":"  Par exemple: 2  : 3 0  pour 2h30. ***</t>
    </r>
  </si>
  <si>
    <t xml:space="preserve"> AVD</t>
  </si>
  <si>
    <t>h /sem.</t>
  </si>
  <si>
    <t>Soutien offert par le milieu naturel (h/sem.)</t>
  </si>
  <si>
    <t>Soutien offert par le SAD ou autres (h/sem.)</t>
  </si>
  <si>
    <t>Nb heures demandées 
au comité d'allocation 
(h/sem.)</t>
  </si>
  <si>
    <t>E1. et E4.  Entretien de la maison et faire la lessive</t>
  </si>
  <si>
    <t xml:space="preserve">                   Faire la lessive sans entretien de la maison</t>
  </si>
  <si>
    <t>E2. Préparer les repas</t>
  </si>
  <si>
    <t>E3. Faire les courses</t>
  </si>
  <si>
    <t>2:00 - 3:00</t>
  </si>
  <si>
    <r>
      <t>TOTAL AVD</t>
    </r>
    <r>
      <rPr>
        <sz val="14"/>
        <color theme="1"/>
        <rFont val="Calibri"/>
        <family val="2"/>
        <scheme val="minor"/>
      </rPr>
      <t xml:space="preserve"> (h/sem.)</t>
    </r>
  </si>
  <si>
    <t>Actes délégués - Loi 90</t>
  </si>
  <si>
    <t>min./soin</t>
  </si>
  <si>
    <t>Soutien offert par le milieu naturel (Nb de jours)</t>
  </si>
  <si>
    <t>Soutien offert par le SAD ou autres (Nb de jours)</t>
  </si>
  <si>
    <t>Fréquence demandée au comité d'alloc
(nb/sem.)</t>
  </si>
  <si>
    <t>min./sem.
 demandées
 au comité d'alloc.</t>
  </si>
  <si>
    <t>E8. Prendre sa médication</t>
  </si>
  <si>
    <t>Description soin:</t>
  </si>
  <si>
    <t>Glycémie capillaire</t>
  </si>
  <si>
    <r>
      <t>TOTAL LOI 90</t>
    </r>
    <r>
      <rPr>
        <sz val="14"/>
        <color theme="1"/>
        <rFont val="Calibri"/>
        <family val="2"/>
        <scheme val="minor"/>
      </rPr>
      <t xml:space="preserve"> (h/sem.)</t>
    </r>
  </si>
  <si>
    <r>
      <t xml:space="preserve">ASSISTANCE À LA PERSONNE, RÉPIT, GARDIENNAGE
</t>
    </r>
    <r>
      <rPr>
        <sz val="11"/>
        <color theme="1"/>
        <rFont val="Calibri"/>
        <family val="2"/>
        <scheme val="minor"/>
      </rPr>
      <t>(*inclut servir les repas)</t>
    </r>
  </si>
  <si>
    <t>Maximum 
/semaine</t>
  </si>
  <si>
    <t>Nb heures demandées 
au comité d'allocation 
(h/ sem.)</t>
  </si>
  <si>
    <t>CRITÈRES DIMOS POUR ÊTRE ADMISSIBLE À L'ASSISTANCE À LA PERSONNE</t>
  </si>
  <si>
    <t>Max 15:00 h /sem. DIMOS ou
 max. selon comité local pour SISAD et SAPA</t>
  </si>
  <si>
    <t xml:space="preserve">Être admissible aux AVQ ; </t>
  </si>
  <si>
    <t xml:space="preserve">ET      </t>
  </si>
  <si>
    <t>Être âgé de plus de 12 ans ;</t>
  </si>
  <si>
    <t>Ne peut rester seul en aucun temps et dans les faits n'est jamais laissé seul.</t>
  </si>
  <si>
    <r>
      <t>TOTAL ASSISTANCE À LA PERSONNE, RÉPIT, GARDIENNAGE</t>
    </r>
    <r>
      <rPr>
        <sz val="14"/>
        <rFont val="Calibri"/>
        <family val="2"/>
        <scheme val="minor"/>
      </rPr>
      <t xml:space="preserve"> (h/sem.)</t>
    </r>
  </si>
  <si>
    <t>TRAVAUX LOURDS (DIMOS)</t>
  </si>
  <si>
    <t>Max 14:00 h /année</t>
  </si>
  <si>
    <t>SOUTIEN CIVIQUE (DIMOS)</t>
  </si>
  <si>
    <r>
      <t xml:space="preserve">TOTAL TRAVAUX LOURDS ET SOUTIEN CIVIQUE </t>
    </r>
    <r>
      <rPr>
        <sz val="14"/>
        <color theme="1"/>
        <rFont val="Calibri"/>
        <family val="2"/>
        <scheme val="minor"/>
      </rPr>
      <t>(h/an)</t>
    </r>
  </si>
  <si>
    <t>Décision du comité</t>
  </si>
  <si>
    <r>
      <rPr>
        <b/>
        <sz val="14"/>
        <rFont val="Calibri"/>
        <family val="2"/>
        <scheme val="minor"/>
      </rPr>
      <t xml:space="preserve">Consignes: </t>
    </r>
    <r>
      <rPr>
        <sz val="14"/>
        <color theme="1"/>
        <rFont val="Calibri"/>
        <family val="2"/>
        <scheme val="minor"/>
      </rPr>
      <t xml:space="preserve">Les heures ASSS doivent être mis sur la ligne </t>
    </r>
    <r>
      <rPr>
        <b/>
        <sz val="14"/>
        <color theme="1"/>
        <rFont val="Calibri"/>
        <family val="2"/>
        <scheme val="minor"/>
      </rPr>
      <t>82</t>
    </r>
    <r>
      <rPr>
        <sz val="14"/>
        <color theme="1"/>
        <rFont val="Calibri"/>
        <family val="2"/>
        <scheme val="minor"/>
      </rPr>
      <t xml:space="preserve">. La </t>
    </r>
    <r>
      <rPr>
        <b/>
        <sz val="14"/>
        <color theme="1"/>
        <rFont val="Calibri"/>
        <family val="2"/>
        <scheme val="minor"/>
      </rPr>
      <t>date de début et de fin des services sont obligatoires.</t>
    </r>
    <r>
      <rPr>
        <sz val="14"/>
        <color theme="1"/>
        <rFont val="Calibri"/>
        <family val="2"/>
        <scheme val="minor"/>
      </rPr>
      <t xml:space="preserve"> Consulter le calendrier du CES au besoin. Prendre note que la date de fin ne doit pas excéder la date de renouvellement de l'OEMC.  Toutes les</t>
    </r>
    <r>
      <rPr>
        <b/>
        <sz val="14"/>
        <color theme="1"/>
        <rFont val="Calibri"/>
        <family val="2"/>
        <scheme val="minor"/>
      </rPr>
      <t xml:space="preserve"> heures du récapitulatif</t>
    </r>
    <r>
      <rPr>
        <sz val="14"/>
        <color theme="1"/>
        <rFont val="Calibri"/>
        <family val="2"/>
        <scheme val="minor"/>
      </rPr>
      <t xml:space="preserve"> se transfère dans la ligne 80. Si vous modifiez le nombre d'heures, entrer le nombre d'heure suivi de ":"  Par exemple: 2  : 3 0  pour 2h30.</t>
    </r>
    <r>
      <rPr>
        <sz val="14"/>
        <color theme="4" tint="-0.249977111117893"/>
        <rFont val="Calibri"/>
        <family val="2"/>
        <scheme val="minor"/>
      </rPr>
      <t xml:space="preserve">  </t>
    </r>
    <r>
      <rPr>
        <b/>
        <sz val="16"/>
        <color theme="1"/>
        <rFont val="Calibri"/>
        <family val="2"/>
        <scheme val="minor"/>
      </rPr>
      <t>*** SVP indiquer le nombre d'heures total de services, pas juste l'ajout d'heures***</t>
    </r>
  </si>
  <si>
    <t>Budget/ Fonds</t>
  </si>
  <si>
    <r>
      <t xml:space="preserve">Date de début des services
</t>
    </r>
    <r>
      <rPr>
        <sz val="14"/>
        <color theme="1"/>
        <rFont val="Calibri"/>
        <family val="2"/>
        <scheme val="minor"/>
      </rPr>
      <t>(AAAA-MM-JJ)</t>
    </r>
  </si>
  <si>
    <r>
      <t xml:space="preserve">Date des fin de services
</t>
    </r>
    <r>
      <rPr>
        <sz val="14"/>
        <color theme="1"/>
        <rFont val="Calibri"/>
        <family val="2"/>
        <scheme val="minor"/>
      </rPr>
      <t>(AAAA-MM-JJ)</t>
    </r>
  </si>
  <si>
    <r>
      <t xml:space="preserve">AVQ
</t>
    </r>
    <r>
      <rPr>
        <sz val="14"/>
        <color theme="1"/>
        <rFont val="Calibri"/>
        <family val="2"/>
        <scheme val="minor"/>
      </rPr>
      <t>(HH:MM)</t>
    </r>
  </si>
  <si>
    <r>
      <t xml:space="preserve">AVD
</t>
    </r>
    <r>
      <rPr>
        <sz val="14"/>
        <color theme="1"/>
        <rFont val="Calibri"/>
        <family val="2"/>
        <scheme val="minor"/>
      </rPr>
      <t>(HH:MM)</t>
    </r>
  </si>
  <si>
    <r>
      <t xml:space="preserve">Loi 90
</t>
    </r>
    <r>
      <rPr>
        <sz val="14"/>
        <color theme="1"/>
        <rFont val="Calibri"/>
        <family val="2"/>
        <scheme val="minor"/>
      </rPr>
      <t>(HH:MM)</t>
    </r>
  </si>
  <si>
    <r>
      <t xml:space="preserve">Soutien à la personne, Répit-gardiennage </t>
    </r>
    <r>
      <rPr>
        <sz val="14"/>
        <color theme="1"/>
        <rFont val="Calibri"/>
        <family val="2"/>
        <scheme val="minor"/>
      </rPr>
      <t xml:space="preserve">
 (HH:MM)</t>
    </r>
  </si>
  <si>
    <r>
      <t xml:space="preserve">Travaux lourd
soutien civique
</t>
    </r>
    <r>
      <rPr>
        <sz val="14"/>
        <color theme="1"/>
        <rFont val="Calibri"/>
        <family val="2"/>
        <scheme val="minor"/>
      </rPr>
      <t>(HH:MM)
Annuel</t>
    </r>
  </si>
  <si>
    <t>Heures accordées
/semaine</t>
  </si>
  <si>
    <r>
      <t xml:space="preserve">Heures
en attente
</t>
    </r>
    <r>
      <rPr>
        <sz val="14"/>
        <color theme="1"/>
        <rFont val="Calibri"/>
        <family val="2"/>
        <scheme val="minor"/>
      </rPr>
      <t>(HH:MM)</t>
    </r>
  </si>
  <si>
    <t>6 - Achat serv.</t>
  </si>
  <si>
    <t>Détail des services ASSS</t>
  </si>
  <si>
    <t>Commentaires administratifs</t>
  </si>
  <si>
    <t>achat service à la RPA Manoir de St-Jérôme pour 2TC au montant  de 128$ 1/ sem donc total de : 256$ /sem</t>
  </si>
  <si>
    <t>Dossier évalué par :</t>
  </si>
  <si>
    <r>
      <t xml:space="preserve">Profil
intervention
</t>
    </r>
    <r>
      <rPr>
        <sz val="14"/>
        <color indexed="9"/>
        <rFont val="Arial Narrow"/>
        <family val="2"/>
      </rPr>
      <t>(Type de clientèle)</t>
    </r>
  </si>
  <si>
    <r>
      <t xml:space="preserve">Profil 
SMAF
</t>
    </r>
    <r>
      <rPr>
        <sz val="14"/>
        <color indexed="9"/>
        <rFont val="Arial Narrow"/>
        <family val="2"/>
      </rPr>
      <t>(ISO)</t>
    </r>
  </si>
  <si>
    <t>Profil Iso-Smaf :</t>
  </si>
  <si>
    <t>Date</t>
  </si>
  <si>
    <t>STJ - Agence Amika</t>
  </si>
  <si>
    <t>Gré-à-gré (CES)</t>
  </si>
  <si>
    <t>STJ - AVQ STM (Serv. Travail Maison)</t>
  </si>
  <si>
    <t>STJ - Les Retrouvailles</t>
  </si>
  <si>
    <t>STJ - Manoir St-Jérôme</t>
  </si>
  <si>
    <t>STJ - Résidence Chemin de la Rivière du Nord</t>
  </si>
  <si>
    <t>STJ - Résidence du Verger</t>
  </si>
  <si>
    <t>STJ - Agence Bien chez soi</t>
  </si>
  <si>
    <t>STJ - AVD STM (Serv. Travail Maison)</t>
  </si>
  <si>
    <t>STJ - Résidence Toit Bleu</t>
  </si>
  <si>
    <t>STJ - Manoir l'Émeraude</t>
  </si>
  <si>
    <t>STJ - Domicile Santé</t>
  </si>
  <si>
    <t>Agence (nom à venir)</t>
  </si>
  <si>
    <t>STJ - Résidence chez Soi</t>
  </si>
  <si>
    <t>STJ - STM Répit</t>
  </si>
  <si>
    <t>TDB - AVQ Coop Aide chez Soi</t>
  </si>
  <si>
    <t>STJ - Agence Ressource Santé LM</t>
  </si>
  <si>
    <t>STJ - STM (AVD proche-aidant)</t>
  </si>
  <si>
    <t>Ressource (dispensataire)</t>
  </si>
  <si>
    <t>CLSC</t>
  </si>
  <si>
    <t>Service SAD</t>
  </si>
  <si>
    <t>RPA (nom à venir)</t>
  </si>
  <si>
    <t>LDDM - AVD Coop Aide chez Soi</t>
  </si>
  <si>
    <t>LDDM - AVQ Coop Aide chez Soi</t>
  </si>
  <si>
    <t>LDDM - Résidence Bonheur DD</t>
  </si>
  <si>
    <t>LDDM - Cours du Moulin</t>
  </si>
  <si>
    <t>LDDM - Résidence L'Artisan</t>
  </si>
  <si>
    <t>LDDM - Résidence L'Unique</t>
  </si>
  <si>
    <t>LDDM - Manoir Oka</t>
  </si>
  <si>
    <t>LDDM - Manoir Royal</t>
  </si>
  <si>
    <t>LDDM - Sélection Deux-Montagnes</t>
  </si>
  <si>
    <t>LDDM - Résidence Saint-Eustache</t>
  </si>
  <si>
    <t>LDDM - Agence Gold Squad</t>
  </si>
  <si>
    <t>LDDM - Agence Solutes</t>
  </si>
  <si>
    <t>LDDM - Garde Confort</t>
  </si>
  <si>
    <t>LDDM - Agence Bien chez Soi</t>
  </si>
  <si>
    <t>TDB - AVD Coop Aide chez Soi</t>
  </si>
  <si>
    <t>TDB - COOP Aide chez Soi répit</t>
  </si>
  <si>
    <t>TDB - Agence Bien chez soi</t>
  </si>
  <si>
    <t>TDB - Assistance Mieux chez vous</t>
  </si>
  <si>
    <t>TDB - Agence Amika</t>
  </si>
  <si>
    <t>TDB - Agence au Soin d'une Vie</t>
  </si>
  <si>
    <t>TDB - Bayshore</t>
  </si>
  <si>
    <t>TDB - Garde Confort</t>
  </si>
  <si>
    <t>TDB - Agence GSG Santé</t>
  </si>
  <si>
    <t>TDB - Agence Helping Hands</t>
  </si>
  <si>
    <t>TDB - Home Sweet Home</t>
  </si>
  <si>
    <t>TDB - Agence Mélanie Collerette</t>
  </si>
  <si>
    <t>TDB - Agence Ressource Santé LM</t>
  </si>
  <si>
    <t>TDB - Agence Retraite à domicile</t>
  </si>
  <si>
    <t>TDB - Agence Serenis</t>
  </si>
  <si>
    <t>TDB - Agence Service Santé</t>
  </si>
  <si>
    <t>TDB - Domicile Santé</t>
  </si>
  <si>
    <t>TDB - Soins à domicile</t>
  </si>
  <si>
    <t>TDB - Jardin des Sources</t>
  </si>
  <si>
    <t>TDB - La Belle Desjardins</t>
  </si>
  <si>
    <t>TDB - Le 15 Lesage</t>
  </si>
  <si>
    <t>TDB - Le Boisé</t>
  </si>
  <si>
    <t>TDB - Le Boisé Gagnon</t>
  </si>
  <si>
    <t>TDB - Résidence Le Nobilis</t>
  </si>
  <si>
    <t>TDB - L'Étincelle</t>
  </si>
  <si>
    <t>TDB - Maison d'Hélène</t>
  </si>
  <si>
    <t>TDB - Manoir Fontainebleau</t>
  </si>
  <si>
    <t>TDB - Les Jardins d'Émeraude</t>
  </si>
  <si>
    <t>TDB - Résidence Desjardins-Boisbriand</t>
  </si>
  <si>
    <t>TDB - Résidence Francine et Maurice</t>
  </si>
  <si>
    <t>TDB - Manoir Joie de vivre</t>
  </si>
  <si>
    <t>TDB - Résidence du Marché</t>
  </si>
  <si>
    <t>TDB - Résidence Marie-Laure</t>
  </si>
  <si>
    <t xml:space="preserve">TDB - Résidence Montée Sanche </t>
  </si>
  <si>
    <t>TDB - Résidence Nouvelle Aurore</t>
  </si>
  <si>
    <t>TDB - Rés. Paradis des Anges</t>
  </si>
  <si>
    <t>TDB - Résidence Le Boréa</t>
  </si>
  <si>
    <t>TDB - Résidence Véro Rosemère</t>
  </si>
  <si>
    <t>TDB - RI Les Hautbois</t>
  </si>
  <si>
    <t>RI</t>
  </si>
  <si>
    <t>STJ - Agence Assistance Mieux Chez Vous</t>
  </si>
  <si>
    <t>STJ - Agence SSAD</t>
  </si>
  <si>
    <t>STJ - Agence Gold Squad</t>
  </si>
  <si>
    <t>STJ - Résidence Alexandre</t>
  </si>
  <si>
    <t>STJ - Résidence Corail</t>
  </si>
  <si>
    <t>STJ - La Grive du Bonheur</t>
  </si>
  <si>
    <t>STJ - Résidence Vice-Versa</t>
  </si>
  <si>
    <t>STJ - Villa Sainte-Sophie</t>
  </si>
  <si>
    <t>ARG - Agence Bien chez Soi</t>
  </si>
  <si>
    <t>ARG - Bain Johanne</t>
  </si>
  <si>
    <t>ARG - Cœur de la Vie</t>
  </si>
  <si>
    <t>ARG - Coup de pouce</t>
  </si>
  <si>
    <t>ARG - Rés. St-Philippe</t>
  </si>
  <si>
    <t>ARG - Villa Annie-Pier</t>
  </si>
  <si>
    <t>ARG -Jardins d'Audrey</t>
  </si>
  <si>
    <t>ARG -Médaillon d'Or</t>
  </si>
  <si>
    <t>ARG- Rés. Beauséjour</t>
  </si>
  <si>
    <t>ARG- Rés. des Sources</t>
  </si>
  <si>
    <t>ARG- Ress. Santé LM</t>
  </si>
  <si>
    <t>PDH - Agence Bien chez soi</t>
  </si>
  <si>
    <t>PDH - Coop Sore</t>
  </si>
  <si>
    <t>PDH - Domicile Santé</t>
  </si>
  <si>
    <t>PDH - Les Résidences du Verger</t>
  </si>
  <si>
    <t>PDH - Manoir des Pays-d'en-Haut</t>
  </si>
  <si>
    <t>PDH - Manoir Les Retrouvailles</t>
  </si>
  <si>
    <t>PDH - Marteau, Plumeau</t>
  </si>
  <si>
    <t>PDH - Rés. Desjardins</t>
  </si>
  <si>
    <t>PDH - Rés. Manoir de la Falaise</t>
  </si>
  <si>
    <t>PDH - Rés. Manoir de la Vallée</t>
  </si>
  <si>
    <t xml:space="preserve">PDH - Rés. Manoir St-Adolphe </t>
  </si>
  <si>
    <t>PDH - Rés. Manoir Ste-Adèle</t>
  </si>
  <si>
    <t>PDH - Ress. Santé L.M.</t>
  </si>
  <si>
    <t>SOM -  Rés. Vallée de la Rouge</t>
  </si>
  <si>
    <t>SOM - Coop Chiffon Magique</t>
  </si>
  <si>
    <t>SOM - Rés. Belle-Fatima</t>
  </si>
  <si>
    <t>SOM - Rés. Chantal Legault</t>
  </si>
  <si>
    <t>SOM - Rés. Des Laurentides</t>
  </si>
  <si>
    <t>SOM - Rés. Léonard</t>
  </si>
  <si>
    <t>SOM - Rés. Manoir 4-Saisons</t>
  </si>
  <si>
    <t>SOM - Rés. Manoir La Caravelle</t>
  </si>
  <si>
    <t xml:space="preserve">SOM - Rés. Manoir St-Adolphe </t>
  </si>
  <si>
    <t>SOM - Rés. Manoir Ste-Adèle</t>
  </si>
  <si>
    <t>SOM - Rés. Ste-Agathe</t>
  </si>
  <si>
    <t>SOM - Rés.du Vieux Sage</t>
  </si>
  <si>
    <t xml:space="preserve">SOM - Villa des Générations </t>
  </si>
  <si>
    <t>SOM - Villa Notre-Dame</t>
  </si>
  <si>
    <t>SOM- Ress. Santé L.M.</t>
  </si>
  <si>
    <t>ALA - Coop Défi-Autonomie</t>
  </si>
  <si>
    <t>ALA - Mvt Albatros</t>
  </si>
  <si>
    <t xml:space="preserve">ALA - Pav. Campeau </t>
  </si>
  <si>
    <t>OBNL</t>
  </si>
  <si>
    <t>ALA - Rés. Au Cœur D'Or</t>
  </si>
  <si>
    <t>ALA - Rés. Au Coeur du Temps</t>
  </si>
  <si>
    <t>ALA - Rés. Côme-Cartier</t>
  </si>
  <si>
    <t>ALA - Rés. Gaudreau</t>
  </si>
  <si>
    <t>ALA - Rés. La Picardie</t>
  </si>
  <si>
    <t xml:space="preserve">ALA - Rés. Nominingue </t>
  </si>
  <si>
    <t>ALA - Rés. Antoine-Labelle</t>
  </si>
  <si>
    <t>ALA - Rés. Sous les Étoiles</t>
  </si>
  <si>
    <t>ALA - Rés. Villa des Aînés</t>
  </si>
  <si>
    <t>ALA - Rés. Villa des Colibris</t>
  </si>
  <si>
    <t>ALA- Gîte Ferme-Neuve</t>
  </si>
  <si>
    <t xml:space="preserve">ÉTAT DU COMITÉ: </t>
  </si>
  <si>
    <t xml:space="preserve">État du comité : </t>
  </si>
  <si>
    <t>Saisie terminée par AA aux allocations</t>
  </si>
  <si>
    <t>Complet, 
prêt à être saisie par AA aux allocations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</si>
</sst>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 * #,##0.00_)\ &quot;$&quot;_ ;_ * \(#,##0.00\)\ &quot;$&quot;_ ;_ * &quot;-&quot;??_)\ &quot;$&quot;_ ;_ @_ "/>
    <numFmt numFmtId="164" formatCode="[$-F800]dddd\,\ mmmm\ dd\,\ yyyy"/>
    <numFmt numFmtId="165" formatCode="_ * #,##0.00_)\ _$_ ;_ * \(#,##0.00\)\ _$_ ;_ * &quot;-&quot;??_)\ _$_ ;_ @_ "/>
    <numFmt numFmtId="166" formatCode="[$-F400]h:mm:ss\ AM/PM"/>
    <numFmt numFmtId="167" formatCode="yyyy/mm/dd;@"/>
    <numFmt numFmtId="168" formatCode="h:mm;@"/>
    <numFmt numFmtId="169" formatCode="h&quot; h &quot;mm;@"/>
    <numFmt numFmtId="170" formatCode="[hh]:mm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sz val="11"/>
      <name val="Arial Narrow"/>
      <family val="2"/>
    </font>
    <font>
      <sz val="14"/>
      <color theme="1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u val="double"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b/>
      <sz val="1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rgb="FF3333FF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indexed="9"/>
      <name val="Arial Narrow"/>
      <family val="2"/>
    </font>
    <font>
      <sz val="22"/>
      <color theme="1"/>
      <name val="Calibri"/>
      <family val="2"/>
      <scheme val="minor"/>
    </font>
    <font>
      <u val="double"/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Up"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rgb="FFF9FFD5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FFFF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 style="thin">
        <color rgb="FFFFFF00"/>
      </bottom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FFFF00"/>
      </top>
      <bottom style="medium">
        <color theme="0" tint="-0.49998474074526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0" fontId="8" fillId="0" borderId="0"/>
    <xf numFmtId="165" fontId="6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388">
    <xf numFmtId="0" fontId="0" fillId="0" borderId="0" xfId="0"/>
    <xf numFmtId="0" fontId="1" fillId="0" borderId="0" xfId="0" applyFont="1" applyBorder="1" applyProtection="1"/>
    <xf numFmtId="0" fontId="1" fillId="0" borderId="0" xfId="0" applyFont="1" applyProtection="1"/>
    <xf numFmtId="14" fontId="0" fillId="0" borderId="0" xfId="0" applyNumberFormat="1"/>
    <xf numFmtId="0" fontId="0" fillId="0" borderId="4" xfId="0" applyFill="1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 applyAlignment="1">
      <alignment horizontal="left"/>
    </xf>
    <xf numFmtId="0" fontId="0" fillId="2" borderId="0" xfId="0" applyFill="1"/>
    <xf numFmtId="0" fontId="3" fillId="2" borderId="9" xfId="0" applyFont="1" applyFill="1" applyBorder="1" applyAlignment="1" applyProtection="1">
      <alignment vertical="center" wrapText="1"/>
      <protection hidden="1"/>
    </xf>
    <xf numFmtId="0" fontId="3" fillId="2" borderId="0" xfId="0" applyFont="1" applyFill="1" applyBorder="1" applyAlignment="1" applyProtection="1">
      <alignment vertical="center" wrapText="1"/>
      <protection hidden="1"/>
    </xf>
    <xf numFmtId="0" fontId="1" fillId="0" borderId="8" xfId="0" applyFont="1" applyFill="1" applyBorder="1" applyProtection="1"/>
    <xf numFmtId="0" fontId="1" fillId="0" borderId="0" xfId="0" applyFont="1" applyAlignment="1" applyProtection="1"/>
    <xf numFmtId="0" fontId="1" fillId="0" borderId="4" xfId="0" applyFont="1" applyFill="1" applyBorder="1" applyProtection="1"/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1" fillId="0" borderId="4" xfId="0" applyFont="1" applyBorder="1" applyProtection="1"/>
    <xf numFmtId="0" fontId="1" fillId="0" borderId="0" xfId="0" applyFont="1" applyFill="1" applyBorder="1" applyProtection="1"/>
    <xf numFmtId="0" fontId="5" fillId="0" borderId="0" xfId="0" applyFont="1" applyProtection="1"/>
    <xf numFmtId="0" fontId="7" fillId="0" borderId="0" xfId="0" applyFont="1" applyProtection="1">
      <protection hidden="1"/>
    </xf>
    <xf numFmtId="0" fontId="7" fillId="0" borderId="0" xfId="0" applyFont="1"/>
    <xf numFmtId="0" fontId="7" fillId="0" borderId="1" xfId="0" applyFont="1" applyBorder="1"/>
    <xf numFmtId="0" fontId="0" fillId="0" borderId="10" xfId="0" applyBorder="1"/>
    <xf numFmtId="0" fontId="0" fillId="0" borderId="11" xfId="0" applyFill="1" applyBorder="1"/>
    <xf numFmtId="0" fontId="0" fillId="0" borderId="0" xfId="0" applyProtection="1">
      <protection hidden="1"/>
    </xf>
    <xf numFmtId="0" fontId="0" fillId="0" borderId="7" xfId="0" quotePrefix="1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0" fillId="0" borderId="11" xfId="0" applyBorder="1" applyAlignment="1">
      <alignment horizontal="center"/>
    </xf>
    <xf numFmtId="0" fontId="11" fillId="2" borderId="0" xfId="0" applyFont="1" applyFill="1" applyBorder="1" applyProtection="1"/>
    <xf numFmtId="0" fontId="0" fillId="0" borderId="0" xfId="0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/>
    <xf numFmtId="0" fontId="0" fillId="0" borderId="12" xfId="0" quotePrefix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Alignment="1"/>
    <xf numFmtId="0" fontId="7" fillId="0" borderId="4" xfId="0" applyFont="1" applyBorder="1"/>
    <xf numFmtId="0" fontId="7" fillId="0" borderId="4" xfId="0" applyFont="1" applyBorder="1" applyAlignment="1">
      <alignment wrapText="1"/>
    </xf>
    <xf numFmtId="0" fontId="10" fillId="7" borderId="13" xfId="2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0" fillId="0" borderId="4" xfId="0" applyFill="1" applyBorder="1" applyAlignment="1" applyProtection="1">
      <protection locked="0"/>
    </xf>
    <xf numFmtId="0" fontId="0" fillId="0" borderId="4" xfId="0" applyFill="1" applyBorder="1" applyAlignment="1"/>
    <xf numFmtId="0" fontId="0" fillId="0" borderId="0" xfId="0" applyAlignment="1">
      <alignment wrapText="1"/>
    </xf>
    <xf numFmtId="0" fontId="13" fillId="2" borderId="0" xfId="0" applyFont="1" applyFill="1" applyBorder="1" applyAlignment="1">
      <alignment horizontal="left" vertical="center"/>
    </xf>
    <xf numFmtId="0" fontId="0" fillId="0" borderId="4" xfId="0" applyBorder="1" applyAlignment="1"/>
    <xf numFmtId="0" fontId="0" fillId="0" borderId="0" xfId="0" applyFont="1" applyBorder="1"/>
    <xf numFmtId="0" fontId="0" fillId="0" borderId="0" xfId="0" applyBorder="1" applyAlignment="1"/>
    <xf numFmtId="0" fontId="7" fillId="0" borderId="0" xfId="0" applyFont="1" applyBorder="1"/>
    <xf numFmtId="0" fontId="0" fillId="0" borderId="0" xfId="0" applyFont="1" applyBorder="1" applyAlignment="1"/>
    <xf numFmtId="0" fontId="7" fillId="0" borderId="0" xfId="0" applyFont="1" applyBorder="1" applyAlignment="1"/>
    <xf numFmtId="0" fontId="0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4" fillId="0" borderId="0" xfId="4" applyBorder="1" applyAlignment="1"/>
    <xf numFmtId="0" fontId="14" fillId="0" borderId="0" xfId="4" applyBorder="1" applyAlignment="1">
      <alignment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vertical="center"/>
    </xf>
    <xf numFmtId="0" fontId="0" fillId="0" borderId="4" xfId="0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4" fontId="0" fillId="0" borderId="0" xfId="1" applyFont="1"/>
    <xf numFmtId="0" fontId="0" fillId="0" borderId="0" xfId="0" applyFill="1" applyBorder="1" applyAlignment="1"/>
    <xf numFmtId="0" fontId="0" fillId="0" borderId="0" xfId="0" applyFill="1" applyBorder="1"/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4" xfId="0" quotePrefix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6" fontId="0" fillId="0" borderId="0" xfId="0" applyNumberFormat="1"/>
    <xf numFmtId="0" fontId="15" fillId="2" borderId="0" xfId="0" applyFont="1" applyFill="1"/>
    <xf numFmtId="0" fontId="18" fillId="8" borderId="0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wrapText="1"/>
    </xf>
    <xf numFmtId="0" fontId="16" fillId="6" borderId="0" xfId="0" applyFont="1" applyFill="1"/>
    <xf numFmtId="0" fontId="20" fillId="6" borderId="0" xfId="0" applyFont="1" applyFill="1"/>
    <xf numFmtId="0" fontId="0" fillId="6" borderId="0" xfId="0" applyFill="1"/>
    <xf numFmtId="0" fontId="7" fillId="0" borderId="1" xfId="0" applyFont="1" applyBorder="1" applyAlignment="1">
      <alignment horizontal="left" vertical="center" indent="1"/>
    </xf>
    <xf numFmtId="0" fontId="18" fillId="8" borderId="4" xfId="0" applyFont="1" applyFill="1" applyBorder="1" applyAlignment="1" applyProtection="1">
      <alignment horizontal="center" vertical="center" wrapText="1"/>
      <protection hidden="1"/>
    </xf>
    <xf numFmtId="0" fontId="18" fillId="8" borderId="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  <protection hidden="1"/>
    </xf>
    <xf numFmtId="0" fontId="3" fillId="5" borderId="8" xfId="0" applyFont="1" applyFill="1" applyBorder="1" applyAlignment="1" applyProtection="1">
      <alignment horizontal="center" vertical="center" wrapText="1"/>
      <protection hidden="1"/>
    </xf>
    <xf numFmtId="0" fontId="3" fillId="5" borderId="18" xfId="0" applyFont="1" applyFill="1" applyBorder="1" applyAlignment="1" applyProtection="1">
      <alignment horizontal="center" vertical="center" wrapText="1"/>
      <protection hidden="1"/>
    </xf>
    <xf numFmtId="0" fontId="18" fillId="8" borderId="5" xfId="0" applyFont="1" applyFill="1" applyBorder="1" applyAlignment="1" applyProtection="1">
      <alignment horizontal="center" vertical="center" wrapText="1"/>
    </xf>
    <xf numFmtId="0" fontId="18" fillId="8" borderId="4" xfId="0" applyFont="1" applyFill="1" applyBorder="1" applyAlignment="1" applyProtection="1">
      <alignment horizontal="center" vertical="center"/>
      <protection hidden="1"/>
    </xf>
    <xf numFmtId="14" fontId="18" fillId="8" borderId="6" xfId="0" applyNumberFormat="1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/>
    <xf numFmtId="14" fontId="0" fillId="9" borderId="5" xfId="0" applyNumberFormat="1" applyFill="1" applyBorder="1"/>
    <xf numFmtId="0" fontId="0" fillId="9" borderId="4" xfId="0" applyFill="1" applyBorder="1"/>
    <xf numFmtId="0" fontId="0" fillId="9" borderId="6" xfId="0" applyFill="1" applyBorder="1"/>
    <xf numFmtId="0" fontId="7" fillId="3" borderId="16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/>
    </xf>
    <xf numFmtId="166" fontId="7" fillId="2" borderId="16" xfId="0" applyNumberFormat="1" applyFont="1" applyFill="1" applyBorder="1" applyAlignment="1" applyProtection="1">
      <alignment horizontal="center" vertical="center"/>
    </xf>
    <xf numFmtId="14" fontId="7" fillId="2" borderId="16" xfId="0" applyNumberFormat="1" applyFont="1" applyFill="1" applyBorder="1" applyAlignment="1" applyProtection="1">
      <alignment horizontal="center" vertical="center"/>
    </xf>
    <xf numFmtId="14" fontId="7" fillId="3" borderId="16" xfId="0" applyNumberFormat="1" applyFont="1" applyFill="1" applyBorder="1" applyAlignment="1" applyProtection="1">
      <alignment horizontal="center" vertical="center"/>
    </xf>
    <xf numFmtId="0" fontId="0" fillId="2" borderId="0" xfId="0" applyFill="1" applyProtection="1">
      <protection hidden="1"/>
    </xf>
    <xf numFmtId="0" fontId="0" fillId="2" borderId="0" xfId="0" applyFill="1" applyProtection="1"/>
    <xf numFmtId="0" fontId="15" fillId="2" borderId="0" xfId="0" applyFont="1" applyFill="1" applyProtection="1"/>
    <xf numFmtId="0" fontId="0" fillId="2" borderId="0" xfId="0" applyFill="1" applyProtection="1">
      <protection locked="0"/>
    </xf>
    <xf numFmtId="164" fontId="17" fillId="2" borderId="15" xfId="0" applyNumberFormat="1" applyFont="1" applyFill="1" applyBorder="1" applyAlignment="1" applyProtection="1">
      <alignment horizontal="center"/>
      <protection locked="0"/>
    </xf>
    <xf numFmtId="15" fontId="21" fillId="2" borderId="0" xfId="0" applyNumberFormat="1" applyFont="1" applyFill="1" applyAlignment="1" applyProtection="1">
      <alignment horizontal="center"/>
      <protection locked="0"/>
    </xf>
    <xf numFmtId="0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Protection="1">
      <protection locked="0"/>
    </xf>
    <xf numFmtId="0" fontId="24" fillId="2" borderId="0" xfId="0" applyFont="1" applyFill="1" applyAlignment="1" applyProtection="1">
      <alignment horizontal="center" vertical="center"/>
      <protection hidden="1"/>
    </xf>
    <xf numFmtId="0" fontId="25" fillId="2" borderId="0" xfId="0" applyFont="1" applyFill="1" applyAlignment="1" applyProtection="1">
      <alignment horizontal="center" vertical="center"/>
      <protection hidden="1"/>
    </xf>
    <xf numFmtId="0" fontId="0" fillId="0" borderId="0" xfId="0" applyProtection="1"/>
    <xf numFmtId="0" fontId="15" fillId="0" borderId="14" xfId="0" applyNumberFormat="1" applyFont="1" applyBorder="1" applyAlignment="1" applyProtection="1">
      <alignment horizontal="center" vertical="center"/>
      <protection hidden="1"/>
    </xf>
    <xf numFmtId="0" fontId="24" fillId="2" borderId="0" xfId="0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</xf>
    <xf numFmtId="0" fontId="0" fillId="0" borderId="0" xfId="0" applyAlignment="1" applyProtection="1">
      <alignment vertical="center"/>
    </xf>
    <xf numFmtId="14" fontId="15" fillId="0" borderId="14" xfId="0" applyNumberFormat="1" applyFont="1" applyBorder="1" applyAlignment="1" applyProtection="1">
      <alignment horizontal="center" vertical="center"/>
      <protection hidden="1"/>
    </xf>
    <xf numFmtId="14" fontId="24" fillId="2" borderId="0" xfId="0" applyNumberFormat="1" applyFont="1" applyFill="1" applyBorder="1" applyAlignment="1" applyProtection="1">
      <alignment horizontal="center" vertical="center"/>
      <protection hidden="1"/>
    </xf>
    <xf numFmtId="14" fontId="25" fillId="2" borderId="0" xfId="0" applyNumberFormat="1" applyFont="1" applyFill="1" applyBorder="1" applyAlignment="1" applyProtection="1">
      <alignment horizontal="center" vertical="center"/>
      <protection hidden="1"/>
    </xf>
    <xf numFmtId="1" fontId="15" fillId="0" borderId="14" xfId="0" applyNumberFormat="1" applyFont="1" applyBorder="1" applyAlignment="1" applyProtection="1">
      <alignment horizontal="center" vertical="center"/>
      <protection hidden="1"/>
    </xf>
    <xf numFmtId="1" fontId="15" fillId="2" borderId="25" xfId="0" applyNumberFormat="1" applyFont="1" applyFill="1" applyBorder="1" applyAlignment="1" applyProtection="1">
      <alignment horizontal="center" vertical="center"/>
      <protection hidden="1"/>
    </xf>
    <xf numFmtId="167" fontId="24" fillId="2" borderId="0" xfId="0" applyNumberFormat="1" applyFont="1" applyFill="1" applyBorder="1" applyAlignment="1" applyProtection="1">
      <alignment horizontal="center" vertical="center"/>
      <protection hidden="1"/>
    </xf>
    <xf numFmtId="167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0" fontId="26" fillId="2" borderId="0" xfId="0" applyFont="1" applyFill="1" applyBorder="1" applyAlignment="1" applyProtection="1">
      <alignment horizontal="justify" vertical="center" wrapText="1"/>
      <protection hidden="1"/>
    </xf>
    <xf numFmtId="0" fontId="0" fillId="2" borderId="0" xfId="0" applyFill="1" applyBorder="1" applyAlignment="1" applyProtection="1">
      <protection hidden="1"/>
    </xf>
    <xf numFmtId="0" fontId="27" fillId="2" borderId="0" xfId="0" applyFont="1" applyFill="1" applyBorder="1" applyAlignment="1" applyProtection="1">
      <alignment vertical="center" wrapText="1"/>
    </xf>
    <xf numFmtId="0" fontId="15" fillId="2" borderId="0" xfId="0" applyFont="1" applyFill="1" applyBorder="1" applyAlignment="1" applyProtection="1">
      <alignment vertical="center" wrapText="1"/>
    </xf>
    <xf numFmtId="0" fontId="15" fillId="2" borderId="0" xfId="0" applyFont="1" applyFill="1" applyProtection="1">
      <protection hidden="1"/>
    </xf>
    <xf numFmtId="0" fontId="15" fillId="0" borderId="0" xfId="0" applyFont="1" applyProtection="1"/>
    <xf numFmtId="0" fontId="15" fillId="2" borderId="0" xfId="0" applyFont="1" applyFill="1" applyBorder="1" applyAlignment="1" applyProtection="1">
      <alignment horizontal="left" vertical="center" wrapText="1"/>
      <protection hidden="1"/>
    </xf>
    <xf numFmtId="0" fontId="17" fillId="5" borderId="28" xfId="0" applyFont="1" applyFill="1" applyBorder="1" applyAlignment="1" applyProtection="1">
      <alignment horizontal="center" vertical="center"/>
      <protection locked="0"/>
    </xf>
    <xf numFmtId="0" fontId="17" fillId="5" borderId="30" xfId="0" applyFont="1" applyFill="1" applyBorder="1" applyAlignment="1" applyProtection="1">
      <alignment vertical="center" wrapText="1"/>
    </xf>
    <xf numFmtId="0" fontId="15" fillId="12" borderId="27" xfId="0" applyFont="1" applyFill="1" applyBorder="1" applyAlignment="1" applyProtection="1">
      <alignment vertical="center" wrapText="1"/>
      <protection hidden="1"/>
    </xf>
    <xf numFmtId="0" fontId="15" fillId="2" borderId="0" xfId="0" applyFont="1" applyFill="1" applyBorder="1" applyProtection="1">
      <protection hidden="1"/>
    </xf>
    <xf numFmtId="0" fontId="15" fillId="2" borderId="0" xfId="0" applyFont="1" applyFill="1" applyBorder="1" applyProtection="1"/>
    <xf numFmtId="0" fontId="15" fillId="0" borderId="0" xfId="0" applyFont="1" applyBorder="1" applyProtection="1"/>
    <xf numFmtId="0" fontId="15" fillId="2" borderId="15" xfId="0" applyFont="1" applyFill="1" applyBorder="1" applyAlignment="1" applyProtection="1">
      <alignment horizontal="left" vertical="center" wrapText="1"/>
      <protection hidden="1"/>
    </xf>
    <xf numFmtId="0" fontId="35" fillId="3" borderId="14" xfId="0" applyFont="1" applyFill="1" applyBorder="1" applyAlignment="1" applyProtection="1">
      <alignment horizontal="center" vertical="center" wrapText="1"/>
      <protection hidden="1"/>
    </xf>
    <xf numFmtId="0" fontId="37" fillId="2" borderId="37" xfId="0" applyFont="1" applyFill="1" applyBorder="1" applyAlignment="1" applyProtection="1">
      <alignment horizontal="center" vertical="center" wrapText="1"/>
    </xf>
    <xf numFmtId="0" fontId="37" fillId="2" borderId="37" xfId="0" applyFont="1" applyFill="1" applyBorder="1" applyAlignment="1" applyProtection="1">
      <alignment horizontal="center" vertical="center"/>
    </xf>
    <xf numFmtId="0" fontId="33" fillId="12" borderId="37" xfId="0" applyFont="1" applyFill="1" applyBorder="1" applyAlignment="1" applyProtection="1">
      <alignment horizontal="center" vertical="center"/>
      <protection locked="0"/>
    </xf>
    <xf numFmtId="0" fontId="33" fillId="13" borderId="37" xfId="0" applyFont="1" applyFill="1" applyBorder="1" applyAlignment="1" applyProtection="1">
      <alignment horizontal="center" vertical="center"/>
      <protection locked="0"/>
    </xf>
    <xf numFmtId="0" fontId="33" fillId="2" borderId="37" xfId="0" applyFont="1" applyFill="1" applyBorder="1" applyAlignment="1" applyProtection="1">
      <alignment horizontal="center" vertical="center"/>
      <protection hidden="1"/>
    </xf>
    <xf numFmtId="168" fontId="41" fillId="2" borderId="37" xfId="0" applyNumberFormat="1" applyFont="1" applyFill="1" applyBorder="1" applyAlignment="1" applyProtection="1">
      <alignment horizontal="center" vertical="center"/>
      <protection hidden="1"/>
    </xf>
    <xf numFmtId="169" fontId="25" fillId="2" borderId="0" xfId="0" applyNumberFormat="1" applyFont="1" applyFill="1" applyAlignment="1" applyProtection="1">
      <alignment horizontal="center" vertical="center"/>
      <protection hidden="1"/>
    </xf>
    <xf numFmtId="0" fontId="37" fillId="2" borderId="37" xfId="0" applyFont="1" applyFill="1" applyBorder="1" applyAlignment="1" applyProtection="1">
      <alignment horizontal="left" vertical="center"/>
      <protection hidden="1"/>
    </xf>
    <xf numFmtId="168" fontId="24" fillId="2" borderId="0" xfId="0" applyNumberFormat="1" applyFont="1" applyFill="1" applyAlignment="1" applyProtection="1">
      <alignment horizontal="center" vertical="center"/>
      <protection hidden="1"/>
    </xf>
    <xf numFmtId="168" fontId="25" fillId="2" borderId="0" xfId="0" applyNumberFormat="1" applyFont="1" applyFill="1" applyAlignment="1" applyProtection="1">
      <alignment horizontal="center" vertical="center"/>
      <protection hidden="1"/>
    </xf>
    <xf numFmtId="170" fontId="21" fillId="11" borderId="37" xfId="0" applyNumberFormat="1" applyFont="1" applyFill="1" applyBorder="1" applyAlignment="1" applyProtection="1">
      <alignment horizontal="center" vertical="center"/>
      <protection hidden="1"/>
    </xf>
    <xf numFmtId="2" fontId="24" fillId="2" borderId="0" xfId="0" applyNumberFormat="1" applyFont="1" applyFill="1" applyAlignment="1" applyProtection="1">
      <alignment horizontal="center" vertical="center"/>
      <protection hidden="1"/>
    </xf>
    <xf numFmtId="2" fontId="36" fillId="2" borderId="0" xfId="0" applyNumberFormat="1" applyFont="1" applyFill="1" applyAlignment="1" applyProtection="1">
      <alignment horizontal="center" vertical="center"/>
      <protection hidden="1"/>
    </xf>
    <xf numFmtId="1" fontId="24" fillId="2" borderId="0" xfId="0" applyNumberFormat="1" applyFont="1" applyFill="1" applyAlignment="1" applyProtection="1">
      <alignment horizontal="center" vertical="center"/>
      <protection hidden="1"/>
    </xf>
    <xf numFmtId="0" fontId="16" fillId="2" borderId="37" xfId="0" applyFont="1" applyFill="1" applyBorder="1" applyAlignment="1" applyProtection="1">
      <alignment horizontal="center" vertical="center"/>
      <protection hidden="1"/>
    </xf>
    <xf numFmtId="0" fontId="43" fillId="2" borderId="37" xfId="0" applyFont="1" applyFill="1" applyBorder="1" applyAlignment="1" applyProtection="1">
      <alignment horizontal="center" vertical="center"/>
      <protection hidden="1"/>
    </xf>
    <xf numFmtId="170" fontId="21" fillId="2" borderId="37" xfId="0" applyNumberFormat="1" applyFont="1" applyFill="1" applyBorder="1" applyAlignment="1" applyProtection="1">
      <alignment horizontal="center" vertical="center"/>
      <protection hidden="1"/>
    </xf>
    <xf numFmtId="2" fontId="24" fillId="2" borderId="0" xfId="0" applyNumberFormat="1" applyFont="1" applyFill="1" applyBorder="1" applyAlignment="1" applyProtection="1">
      <alignment horizontal="center" vertical="center"/>
      <protection hidden="1"/>
    </xf>
    <xf numFmtId="2" fontId="36" fillId="2" borderId="0" xfId="0" applyNumberFormat="1" applyFont="1" applyFill="1" applyBorder="1" applyAlignment="1" applyProtection="1">
      <alignment horizontal="center" vertical="center"/>
      <protection hidden="1"/>
    </xf>
    <xf numFmtId="1" fontId="36" fillId="2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</xf>
    <xf numFmtId="0" fontId="16" fillId="10" borderId="37" xfId="0" applyFont="1" applyFill="1" applyBorder="1" applyAlignment="1" applyProtection="1">
      <alignment horizontal="center" vertical="center"/>
      <protection hidden="1"/>
    </xf>
    <xf numFmtId="0" fontId="33" fillId="10" borderId="37" xfId="0" applyFont="1" applyFill="1" applyBorder="1" applyAlignment="1" applyProtection="1">
      <alignment horizontal="center" vertical="center" wrapText="1"/>
      <protection hidden="1"/>
    </xf>
    <xf numFmtId="20" fontId="37" fillId="12" borderId="37" xfId="0" applyNumberFormat="1" applyFont="1" applyFill="1" applyBorder="1" applyAlignment="1" applyProtection="1">
      <alignment horizontal="center" vertical="center"/>
      <protection hidden="1"/>
    </xf>
    <xf numFmtId="170" fontId="33" fillId="13" borderId="37" xfId="0" applyNumberFormat="1" applyFont="1" applyFill="1" applyBorder="1" applyAlignment="1" applyProtection="1">
      <alignment horizontal="center" vertical="center"/>
      <protection locked="0"/>
    </xf>
    <xf numFmtId="0" fontId="46" fillId="2" borderId="0" xfId="0" applyNumberFormat="1" applyFont="1" applyFill="1" applyAlignment="1" applyProtection="1">
      <alignment horizontal="center" vertical="center"/>
      <protection hidden="1"/>
    </xf>
    <xf numFmtId="0" fontId="37" fillId="12" borderId="37" xfId="0" applyFont="1" applyFill="1" applyBorder="1" applyAlignment="1" applyProtection="1">
      <alignment horizontal="center" vertical="center"/>
      <protection hidden="1"/>
    </xf>
    <xf numFmtId="168" fontId="46" fillId="2" borderId="0" xfId="0" applyNumberFormat="1" applyFont="1" applyFill="1" applyAlignment="1" applyProtection="1">
      <alignment horizontal="center" vertical="center"/>
      <protection hidden="1"/>
    </xf>
    <xf numFmtId="0" fontId="16" fillId="0" borderId="37" xfId="0" applyFont="1" applyFill="1" applyBorder="1" applyAlignment="1" applyProtection="1">
      <alignment horizontal="left" vertical="center"/>
      <protection hidden="1"/>
    </xf>
    <xf numFmtId="170" fontId="16" fillId="0" borderId="37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/>
    <xf numFmtId="0" fontId="33" fillId="10" borderId="37" xfId="0" applyNumberFormat="1" applyFont="1" applyFill="1" applyBorder="1" applyAlignment="1" applyProtection="1">
      <alignment horizontal="center" vertical="center" wrapText="1"/>
    </xf>
    <xf numFmtId="0" fontId="7" fillId="2" borderId="37" xfId="0" applyFont="1" applyFill="1" applyBorder="1" applyAlignment="1" applyProtection="1">
      <alignment horizontal="center" vertical="center"/>
      <protection hidden="1"/>
    </xf>
    <xf numFmtId="0" fontId="37" fillId="12" borderId="37" xfId="0" applyFont="1" applyFill="1" applyBorder="1" applyAlignment="1" applyProtection="1">
      <alignment horizontal="center" vertical="center"/>
      <protection locked="0"/>
    </xf>
    <xf numFmtId="0" fontId="33" fillId="12" borderId="37" xfId="0" applyNumberFormat="1" applyFont="1" applyFill="1" applyBorder="1" applyAlignment="1" applyProtection="1">
      <alignment horizontal="center" vertical="center"/>
      <protection locked="0"/>
    </xf>
    <xf numFmtId="168" fontId="36" fillId="12" borderId="37" xfId="0" applyNumberFormat="1" applyFont="1" applyFill="1" applyBorder="1" applyAlignment="1" applyProtection="1">
      <alignment horizontal="center" vertical="center"/>
      <protection hidden="1"/>
    </xf>
    <xf numFmtId="0" fontId="47" fillId="2" borderId="0" xfId="0" applyFont="1" applyFill="1" applyBorder="1" applyAlignment="1" applyProtection="1">
      <alignment horizontal="center" vertical="center"/>
      <protection hidden="1"/>
    </xf>
    <xf numFmtId="0" fontId="47" fillId="2" borderId="0" xfId="3" applyNumberFormat="1" applyFont="1" applyFill="1" applyBorder="1" applyAlignment="1" applyProtection="1">
      <alignment horizontal="center" vertical="center"/>
      <protection hidden="1"/>
    </xf>
    <xf numFmtId="0" fontId="16" fillId="2" borderId="37" xfId="0" applyFont="1" applyFill="1" applyBorder="1" applyAlignment="1" applyProtection="1">
      <alignment horizontal="left" vertical="center"/>
      <protection hidden="1"/>
    </xf>
    <xf numFmtId="0" fontId="33" fillId="2" borderId="37" xfId="0" applyFont="1" applyFill="1" applyBorder="1" applyAlignment="1" applyProtection="1">
      <alignment horizontal="center" vertical="center" wrapText="1"/>
      <protection hidden="1"/>
    </xf>
    <xf numFmtId="168" fontId="16" fillId="2" borderId="37" xfId="0" applyNumberFormat="1" applyFont="1" applyFill="1" applyBorder="1" applyAlignment="1" applyProtection="1">
      <alignment horizontal="center" vertical="center"/>
      <protection hidden="1"/>
    </xf>
    <xf numFmtId="2" fontId="46" fillId="2" borderId="0" xfId="0" applyNumberFormat="1" applyFont="1" applyFill="1" applyAlignment="1" applyProtection="1">
      <alignment horizontal="center" vertical="center"/>
      <protection hidden="1"/>
    </xf>
    <xf numFmtId="170" fontId="46" fillId="2" borderId="0" xfId="0" applyNumberFormat="1" applyFont="1" applyFill="1" applyAlignment="1" applyProtection="1">
      <alignment horizontal="center" vertical="center"/>
      <protection hidden="1"/>
    </xf>
    <xf numFmtId="0" fontId="25" fillId="2" borderId="0" xfId="0" applyNumberFormat="1" applyFont="1" applyFill="1" applyAlignment="1" applyProtection="1">
      <alignment horizontal="center" vertical="center"/>
      <protection hidden="1"/>
    </xf>
    <xf numFmtId="0" fontId="46" fillId="2" borderId="37" xfId="0" applyFont="1" applyFill="1" applyBorder="1" applyAlignment="1" applyProtection="1">
      <alignment vertical="center"/>
    </xf>
    <xf numFmtId="0" fontId="50" fillId="2" borderId="37" xfId="0" applyFont="1" applyFill="1" applyBorder="1" applyAlignment="1" applyProtection="1">
      <alignment horizontal="center" vertical="center"/>
    </xf>
    <xf numFmtId="170" fontId="25" fillId="2" borderId="0" xfId="0" applyNumberFormat="1" applyFont="1" applyFill="1" applyAlignment="1" applyProtection="1">
      <alignment horizontal="center" vertical="center"/>
      <protection hidden="1"/>
    </xf>
    <xf numFmtId="0" fontId="16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horizontal="center" vertical="center"/>
      <protection hidden="1"/>
    </xf>
    <xf numFmtId="170" fontId="16" fillId="2" borderId="0" xfId="0" applyNumberFormat="1" applyFont="1" applyFill="1" applyBorder="1" applyAlignment="1" applyProtection="1">
      <alignment horizontal="center" vertical="center"/>
      <protection hidden="1"/>
    </xf>
    <xf numFmtId="170" fontId="46" fillId="2" borderId="0" xfId="0" applyNumberFormat="1" applyFont="1" applyFill="1" applyBorder="1" applyAlignment="1" applyProtection="1">
      <alignment horizontal="center" vertical="center"/>
      <protection hidden="1"/>
    </xf>
    <xf numFmtId="170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 applyBorder="1" applyProtection="1"/>
    <xf numFmtId="0" fontId="0" fillId="0" borderId="0" xfId="0" applyFill="1" applyBorder="1" applyProtection="1"/>
    <xf numFmtId="0" fontId="29" fillId="2" borderId="0" xfId="0" applyFont="1" applyFill="1" applyBorder="1" applyAlignment="1" applyProtection="1">
      <alignment vertical="center"/>
      <protection hidden="1"/>
    </xf>
    <xf numFmtId="0" fontId="29" fillId="2" borderId="3" xfId="0" applyFont="1" applyFill="1" applyBorder="1" applyAlignment="1" applyProtection="1">
      <alignment horizontal="center" vertical="center"/>
      <protection hidden="1"/>
    </xf>
    <xf numFmtId="0" fontId="29" fillId="2" borderId="0" xfId="0" applyFont="1" applyFill="1" applyBorder="1" applyAlignment="1" applyProtection="1">
      <alignment horizontal="center" vertical="center"/>
      <protection hidden="1"/>
    </xf>
    <xf numFmtId="0" fontId="29" fillId="2" borderId="24" xfId="0" applyFont="1" applyFill="1" applyBorder="1" applyAlignment="1" applyProtection="1">
      <alignment horizontal="center" vertical="center"/>
      <protection hidden="1"/>
    </xf>
    <xf numFmtId="0" fontId="29" fillId="2" borderId="21" xfId="0" applyFont="1" applyFill="1" applyBorder="1" applyAlignment="1" applyProtection="1">
      <alignment horizontal="center" vertical="center"/>
      <protection hidden="1"/>
    </xf>
    <xf numFmtId="0" fontId="51" fillId="2" borderId="0" xfId="0" applyFont="1" applyFill="1" applyBorder="1" applyAlignment="1" applyProtection="1">
      <alignment horizontal="center" vertical="center"/>
      <protection hidden="1"/>
    </xf>
    <xf numFmtId="0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vertical="center"/>
    </xf>
    <xf numFmtId="0" fontId="17" fillId="2" borderId="0" xfId="0" applyFont="1" applyFill="1" applyBorder="1" applyAlignment="1" applyProtection="1">
      <alignment vertical="center" wrapText="1"/>
      <protection hidden="1"/>
    </xf>
    <xf numFmtId="0" fontId="17" fillId="2" borderId="21" xfId="0" applyFont="1" applyFill="1" applyBorder="1" applyAlignment="1" applyProtection="1">
      <alignment vertical="center" wrapText="1"/>
      <protection hidden="1"/>
    </xf>
    <xf numFmtId="0" fontId="46" fillId="2" borderId="0" xfId="0" applyFont="1" applyFill="1" applyBorder="1" applyAlignment="1" applyProtection="1">
      <alignment vertical="center" wrapText="1"/>
    </xf>
    <xf numFmtId="0" fontId="17" fillId="2" borderId="0" xfId="0" applyFont="1" applyFill="1" applyBorder="1" applyAlignment="1" applyProtection="1">
      <alignment vertical="center" wrapText="1"/>
    </xf>
    <xf numFmtId="0" fontId="16" fillId="2" borderId="3" xfId="0" applyFont="1" applyFill="1" applyBorder="1" applyAlignment="1" applyProtection="1">
      <alignment horizontal="center"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25" fillId="2" borderId="32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2" fillId="2" borderId="0" xfId="0" applyFont="1" applyFill="1" applyProtection="1"/>
    <xf numFmtId="0" fontId="25" fillId="2" borderId="38" xfId="0" applyFont="1" applyFill="1" applyBorder="1" applyAlignment="1" applyProtection="1">
      <alignment horizontal="center" vertical="center" wrapText="1"/>
    </xf>
    <xf numFmtId="0" fontId="16" fillId="3" borderId="23" xfId="0" applyFont="1" applyFill="1" applyBorder="1" applyAlignment="1" applyProtection="1">
      <alignment horizontal="center" vertical="center" wrapText="1"/>
      <protection hidden="1"/>
    </xf>
    <xf numFmtId="0" fontId="25" fillId="3" borderId="23" xfId="0" applyFont="1" applyFill="1" applyBorder="1" applyAlignment="1" applyProtection="1">
      <alignment horizontal="center" vertical="center" wrapText="1"/>
      <protection hidden="1"/>
    </xf>
    <xf numFmtId="0" fontId="25" fillId="3" borderId="35" xfId="0" applyFont="1" applyFill="1" applyBorder="1" applyAlignment="1" applyProtection="1">
      <alignment horizontal="center" vertical="center" wrapText="1"/>
      <protection hidden="1"/>
    </xf>
    <xf numFmtId="0" fontId="25" fillId="3" borderId="14" xfId="0" applyFont="1" applyFill="1" applyBorder="1" applyAlignment="1" applyProtection="1">
      <alignment horizontal="center" vertical="center" wrapText="1"/>
      <protection hidden="1"/>
    </xf>
    <xf numFmtId="0" fontId="25" fillId="3" borderId="17" xfId="0" applyFont="1" applyFill="1" applyBorder="1" applyAlignment="1" applyProtection="1">
      <alignment horizontal="center" vertical="center" wrapText="1"/>
      <protection hidden="1"/>
    </xf>
    <xf numFmtId="0" fontId="25" fillId="3" borderId="39" xfId="0" applyFont="1" applyFill="1" applyBorder="1" applyAlignment="1" applyProtection="1">
      <alignment horizontal="center" vertical="center" wrapText="1"/>
      <protection hidden="1"/>
    </xf>
    <xf numFmtId="0" fontId="53" fillId="2" borderId="0" xfId="0" applyFont="1" applyFill="1" applyProtection="1"/>
    <xf numFmtId="0" fontId="34" fillId="2" borderId="0" xfId="0" applyFont="1" applyFill="1" applyBorder="1" applyProtection="1"/>
    <xf numFmtId="0" fontId="34" fillId="2" borderId="0" xfId="0" applyFont="1" applyFill="1" applyBorder="1" applyProtection="1">
      <protection hidden="1"/>
    </xf>
    <xf numFmtId="0" fontId="34" fillId="2" borderId="0" xfId="0" applyFont="1" applyFill="1" applyProtection="1"/>
    <xf numFmtId="0" fontId="34" fillId="0" borderId="0" xfId="0" applyFont="1" applyProtection="1"/>
    <xf numFmtId="0" fontId="15" fillId="12" borderId="40" xfId="0" applyFont="1" applyFill="1" applyBorder="1" applyAlignment="1" applyProtection="1">
      <alignment horizontal="center" vertical="center" wrapText="1"/>
      <protection locked="0"/>
    </xf>
    <xf numFmtId="0" fontId="15" fillId="12" borderId="8" xfId="0" applyFont="1" applyFill="1" applyBorder="1" applyAlignment="1" applyProtection="1">
      <alignment horizontal="center" vertical="center" wrapText="1"/>
      <protection locked="0"/>
    </xf>
    <xf numFmtId="167" fontId="15" fillId="12" borderId="8" xfId="0" applyNumberFormat="1" applyFont="1" applyFill="1" applyBorder="1" applyAlignment="1" applyProtection="1">
      <alignment horizontal="center" vertical="center"/>
      <protection locked="0"/>
    </xf>
    <xf numFmtId="167" fontId="15" fillId="12" borderId="18" xfId="0" applyNumberFormat="1" applyFont="1" applyFill="1" applyBorder="1" applyAlignment="1" applyProtection="1">
      <alignment horizontal="center" vertical="center"/>
      <protection locked="0"/>
    </xf>
    <xf numFmtId="170" fontId="15" fillId="14" borderId="41" xfId="0" applyNumberFormat="1" applyFont="1" applyFill="1" applyBorder="1" applyAlignment="1" applyProtection="1">
      <alignment horizontal="center" vertical="center"/>
    </xf>
    <xf numFmtId="170" fontId="15" fillId="14" borderId="42" xfId="0" applyNumberFormat="1" applyFont="1" applyFill="1" applyBorder="1" applyAlignment="1" applyProtection="1">
      <alignment horizontal="center" vertical="center"/>
    </xf>
    <xf numFmtId="170" fontId="15" fillId="14" borderId="43" xfId="0" applyNumberFormat="1" applyFont="1" applyFill="1" applyBorder="1" applyAlignment="1" applyProtection="1">
      <alignment horizontal="center" vertical="center"/>
    </xf>
    <xf numFmtId="170" fontId="15" fillId="14" borderId="44" xfId="0" applyNumberFormat="1" applyFont="1" applyFill="1" applyBorder="1" applyAlignment="1" applyProtection="1">
      <alignment horizontal="center" vertical="center"/>
    </xf>
    <xf numFmtId="170" fontId="16" fillId="14" borderId="45" xfId="0" applyNumberFormat="1" applyFont="1" applyFill="1" applyBorder="1" applyAlignment="1" applyProtection="1">
      <alignment horizontal="center" vertical="center"/>
      <protection hidden="1"/>
    </xf>
    <xf numFmtId="170" fontId="15" fillId="12" borderId="46" xfId="0" applyNumberFormat="1" applyFont="1" applyFill="1" applyBorder="1" applyAlignment="1" applyProtection="1">
      <alignment horizontal="center" vertical="center"/>
      <protection locked="0"/>
    </xf>
    <xf numFmtId="167" fontId="34" fillId="2" borderId="0" xfId="0" applyNumberFormat="1" applyFont="1" applyFill="1" applyBorder="1" applyAlignment="1" applyProtection="1">
      <alignment vertical="center" wrapText="1"/>
    </xf>
    <xf numFmtId="0" fontId="15" fillId="11" borderId="47" xfId="0" applyFont="1" applyFill="1" applyBorder="1" applyAlignment="1" applyProtection="1">
      <alignment horizontal="center" vertical="center" wrapText="1"/>
    </xf>
    <xf numFmtId="0" fontId="15" fillId="11" borderId="22" xfId="0" applyFont="1" applyFill="1" applyBorder="1" applyAlignment="1" applyProtection="1">
      <alignment horizontal="center" vertical="center" wrapText="1"/>
    </xf>
    <xf numFmtId="167" fontId="15" fillId="11" borderId="22" xfId="0" applyNumberFormat="1" applyFont="1" applyFill="1" applyBorder="1" applyAlignment="1" applyProtection="1">
      <alignment horizontal="center" vertical="center"/>
    </xf>
    <xf numFmtId="20" fontId="15" fillId="11" borderId="48" xfId="0" applyNumberFormat="1" applyFont="1" applyFill="1" applyBorder="1" applyAlignment="1" applyProtection="1">
      <alignment horizontal="center" vertical="center"/>
    </xf>
    <xf numFmtId="20" fontId="15" fillId="11" borderId="22" xfId="0" applyNumberFormat="1" applyFont="1" applyFill="1" applyBorder="1" applyAlignment="1" applyProtection="1">
      <alignment horizontal="center" vertical="center"/>
    </xf>
    <xf numFmtId="170" fontId="15" fillId="11" borderId="48" xfId="0" applyNumberFormat="1" applyFont="1" applyFill="1" applyBorder="1" applyAlignment="1" applyProtection="1">
      <alignment horizontal="center" vertical="center"/>
    </xf>
    <xf numFmtId="170" fontId="16" fillId="11" borderId="22" xfId="0" applyNumberFormat="1" applyFont="1" applyFill="1" applyBorder="1" applyAlignment="1" applyProtection="1">
      <alignment horizontal="center" vertical="center"/>
      <protection hidden="1"/>
    </xf>
    <xf numFmtId="170" fontId="15" fillId="11" borderId="49" xfId="0" applyNumberFormat="1" applyFont="1" applyFill="1" applyBorder="1" applyAlignment="1" applyProtection="1">
      <alignment horizontal="center" vertical="center"/>
    </xf>
    <xf numFmtId="170" fontId="27" fillId="2" borderId="0" xfId="0" applyNumberFormat="1" applyFont="1" applyFill="1" applyBorder="1" applyAlignment="1" applyProtection="1">
      <alignment vertical="center" wrapText="1"/>
    </xf>
    <xf numFmtId="0" fontId="54" fillId="2" borderId="0" xfId="0" applyFont="1" applyFill="1" applyBorder="1" applyAlignment="1" applyProtection="1">
      <alignment vertical="center" wrapText="1"/>
      <protection hidden="1"/>
    </xf>
    <xf numFmtId="0" fontId="16" fillId="2" borderId="0" xfId="0" applyFont="1" applyFill="1" applyBorder="1" applyAlignment="1" applyProtection="1">
      <alignment vertical="center" wrapText="1"/>
      <protection hidden="1"/>
    </xf>
    <xf numFmtId="0" fontId="0" fillId="2" borderId="3" xfId="0" applyFill="1" applyBorder="1" applyProtection="1">
      <protection hidden="1"/>
    </xf>
    <xf numFmtId="0" fontId="1" fillId="2" borderId="0" xfId="0" applyFont="1" applyFill="1" applyBorder="1" applyProtection="1">
      <protection hidden="1"/>
    </xf>
    <xf numFmtId="0" fontId="22" fillId="2" borderId="0" xfId="0" applyFont="1" applyFill="1" applyBorder="1" applyProtection="1"/>
    <xf numFmtId="0" fontId="31" fillId="3" borderId="0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 applyBorder="1" applyProtection="1">
      <protection hidden="1"/>
    </xf>
    <xf numFmtId="0" fontId="1" fillId="2" borderId="0" xfId="0" applyFont="1" applyFill="1" applyBorder="1" applyProtection="1"/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Protection="1"/>
    <xf numFmtId="0" fontId="24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15" fillId="0" borderId="14" xfId="0" applyNumberFormat="1" applyFont="1" applyBorder="1" applyAlignment="1" applyProtection="1">
      <alignment horizontal="center" vertical="center"/>
      <protection hidden="1"/>
    </xf>
    <xf numFmtId="0" fontId="31" fillId="2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wrapText="1"/>
    </xf>
    <xf numFmtId="0" fontId="57" fillId="2" borderId="0" xfId="0" applyFont="1" applyFill="1" applyAlignment="1" applyProtection="1">
      <alignment vertical="center"/>
      <protection locked="0"/>
    </xf>
    <xf numFmtId="0" fontId="56" fillId="2" borderId="0" xfId="0" applyFont="1" applyFill="1" applyAlignment="1" applyProtection="1">
      <alignment horizontal="left" vertical="top" wrapText="1"/>
      <protection locked="0"/>
    </xf>
    <xf numFmtId="164" fontId="15" fillId="2" borderId="15" xfId="0" applyNumberFormat="1" applyFont="1" applyFill="1" applyBorder="1" applyAlignment="1">
      <alignment horizontal="center"/>
    </xf>
    <xf numFmtId="0" fontId="25" fillId="10" borderId="23" xfId="0" applyFont="1" applyFill="1" applyBorder="1" applyAlignment="1" applyProtection="1">
      <alignment horizontal="center" vertical="center"/>
      <protection hidden="1"/>
    </xf>
    <xf numFmtId="0" fontId="25" fillId="10" borderId="24" xfId="0" applyFont="1" applyFill="1" applyBorder="1" applyAlignment="1" applyProtection="1">
      <alignment horizontal="center" vertical="center"/>
      <protection hidden="1"/>
    </xf>
    <xf numFmtId="0" fontId="25" fillId="10" borderId="25" xfId="0" applyFont="1" applyFill="1" applyBorder="1" applyAlignment="1" applyProtection="1">
      <alignment horizontal="center" vertical="center"/>
      <protection hidden="1"/>
    </xf>
    <xf numFmtId="167" fontId="15" fillId="2" borderId="14" xfId="0" applyNumberFormat="1" applyFont="1" applyFill="1" applyBorder="1" applyAlignment="1" applyProtection="1">
      <alignment horizontal="center" vertical="center"/>
      <protection hidden="1"/>
    </xf>
    <xf numFmtId="0" fontId="25" fillId="10" borderId="14" xfId="0" applyFont="1" applyFill="1" applyBorder="1" applyAlignment="1" applyProtection="1">
      <alignment horizontal="center" vertical="center"/>
      <protection hidden="1"/>
    </xf>
    <xf numFmtId="167" fontId="15" fillId="2" borderId="23" xfId="0" applyNumberFormat="1" applyFont="1" applyFill="1" applyBorder="1" applyAlignment="1" applyProtection="1">
      <alignment horizontal="center" vertical="center"/>
      <protection hidden="1"/>
    </xf>
    <xf numFmtId="167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23" fillId="2" borderId="23" xfId="0" applyFont="1" applyFill="1" applyBorder="1" applyAlignment="1" applyProtection="1">
      <alignment horizontal="center" vertical="center" wrapText="1"/>
      <protection hidden="1"/>
    </xf>
    <xf numFmtId="0" fontId="23" fillId="2" borderId="24" xfId="0" applyFont="1" applyFill="1" applyBorder="1" applyAlignment="1" applyProtection="1">
      <alignment horizontal="center" vertical="center"/>
      <protection hidden="1"/>
    </xf>
    <xf numFmtId="0" fontId="23" fillId="2" borderId="25" xfId="0" applyFont="1" applyFill="1" applyBorder="1" applyAlignment="1" applyProtection="1">
      <alignment horizontal="center" vertical="center"/>
      <protection hidden="1"/>
    </xf>
    <xf numFmtId="0" fontId="15" fillId="0" borderId="14" xfId="0" applyNumberFormat="1" applyFont="1" applyBorder="1" applyAlignment="1" applyProtection="1">
      <alignment horizontal="center" wrapText="1"/>
      <protection hidden="1"/>
    </xf>
    <xf numFmtId="0" fontId="15" fillId="0" borderId="14" xfId="0" applyNumberFormat="1" applyFont="1" applyBorder="1" applyAlignment="1" applyProtection="1">
      <alignment horizontal="center"/>
      <protection hidden="1"/>
    </xf>
    <xf numFmtId="0" fontId="25" fillId="10" borderId="14" xfId="0" applyNumberFormat="1" applyFont="1" applyFill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17" fillId="5" borderId="12" xfId="0" applyFont="1" applyFill="1" applyBorder="1" applyAlignment="1" applyProtection="1">
      <alignment horizontal="center" vertical="center"/>
      <protection locked="0"/>
    </xf>
    <xf numFmtId="0" fontId="17" fillId="5" borderId="15" xfId="0" applyFont="1" applyFill="1" applyBorder="1" applyAlignment="1" applyProtection="1">
      <alignment horizontal="center" vertical="center"/>
      <protection locked="0"/>
    </xf>
    <xf numFmtId="0" fontId="28" fillId="12" borderId="12" xfId="0" applyFont="1" applyFill="1" applyBorder="1" applyAlignment="1" applyProtection="1">
      <alignment horizontal="center" vertical="center" wrapText="1"/>
      <protection hidden="1"/>
    </xf>
    <xf numFmtId="0" fontId="28" fillId="12" borderId="15" xfId="0" applyFont="1" applyFill="1" applyBorder="1" applyAlignment="1" applyProtection="1">
      <alignment horizontal="center" vertical="center" wrapText="1"/>
      <protection hidden="1"/>
    </xf>
    <xf numFmtId="0" fontId="14" fillId="5" borderId="12" xfId="4" applyFill="1" applyBorder="1" applyAlignment="1" applyProtection="1">
      <alignment horizontal="center" wrapText="1"/>
      <protection locked="0"/>
    </xf>
    <xf numFmtId="0" fontId="14" fillId="5" borderId="20" xfId="4" applyFill="1" applyBorder="1" applyAlignment="1" applyProtection="1">
      <alignment horizontal="center" wrapText="1"/>
      <protection locked="0"/>
    </xf>
    <xf numFmtId="0" fontId="14" fillId="5" borderId="15" xfId="4" applyFill="1" applyBorder="1" applyAlignment="1" applyProtection="1">
      <alignment horizontal="center" wrapText="1"/>
      <protection locked="0"/>
    </xf>
    <xf numFmtId="0" fontId="14" fillId="5" borderId="34" xfId="4" applyFill="1" applyBorder="1" applyAlignment="1" applyProtection="1">
      <alignment horizontal="center" wrapText="1"/>
      <protection locked="0"/>
    </xf>
    <xf numFmtId="0" fontId="29" fillId="3" borderId="23" xfId="0" applyFont="1" applyFill="1" applyBorder="1" applyAlignment="1" applyProtection="1">
      <alignment horizontal="center" vertical="center"/>
      <protection hidden="1"/>
    </xf>
    <xf numFmtId="0" fontId="29" fillId="3" borderId="24" xfId="0" applyFont="1" applyFill="1" applyBorder="1" applyAlignment="1" applyProtection="1">
      <alignment horizontal="center" vertical="center"/>
      <protection hidden="1"/>
    </xf>
    <xf numFmtId="0" fontId="29" fillId="3" borderId="25" xfId="0" applyFont="1" applyFill="1" applyBorder="1" applyAlignment="1" applyProtection="1">
      <alignment horizontal="center" vertical="center"/>
      <protection hidden="1"/>
    </xf>
    <xf numFmtId="0" fontId="30" fillId="5" borderId="26" xfId="0" applyFont="1" applyFill="1" applyBorder="1" applyAlignment="1" applyProtection="1">
      <alignment horizontal="center" vertical="center"/>
      <protection hidden="1"/>
    </xf>
    <xf numFmtId="0" fontId="31" fillId="5" borderId="29" xfId="0" applyFont="1" applyFill="1" applyBorder="1" applyAlignment="1" applyProtection="1">
      <alignment horizontal="center" vertical="center"/>
    </xf>
    <xf numFmtId="0" fontId="21" fillId="5" borderId="35" xfId="0" applyFont="1" applyFill="1" applyBorder="1" applyAlignment="1" applyProtection="1">
      <alignment horizontal="center" vertical="center"/>
      <protection locked="0"/>
    </xf>
    <xf numFmtId="0" fontId="21" fillId="5" borderId="24" xfId="0" applyFont="1" applyFill="1" applyBorder="1" applyAlignment="1" applyProtection="1">
      <alignment horizontal="center" vertical="center"/>
      <protection locked="0"/>
    </xf>
    <xf numFmtId="0" fontId="21" fillId="5" borderId="25" xfId="0" applyFont="1" applyFill="1" applyBorder="1" applyAlignment="1" applyProtection="1">
      <alignment horizontal="center" vertical="center"/>
      <protection locked="0"/>
    </xf>
    <xf numFmtId="0" fontId="15" fillId="2" borderId="23" xfId="0" applyNumberFormat="1" applyFont="1" applyFill="1" applyBorder="1" applyAlignment="1" applyProtection="1">
      <alignment horizontal="center" vertical="center"/>
      <protection hidden="1"/>
    </xf>
    <xf numFmtId="0" fontId="15" fillId="2" borderId="24" xfId="0" applyNumberFormat="1" applyFont="1" applyFill="1" applyBorder="1" applyAlignment="1" applyProtection="1">
      <alignment horizontal="center" vertical="center"/>
      <protection hidden="1"/>
    </xf>
    <xf numFmtId="0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16" fillId="10" borderId="23" xfId="0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17" fillId="11" borderId="23" xfId="0" applyFont="1" applyFill="1" applyBorder="1" applyAlignment="1" applyProtection="1">
      <alignment horizontal="center" vertical="center" wrapText="1"/>
      <protection locked="0"/>
    </xf>
    <xf numFmtId="0" fontId="17" fillId="11" borderId="24" xfId="0" applyFont="1" applyFill="1" applyBorder="1" applyAlignment="1" applyProtection="1">
      <alignment horizontal="center" vertical="center" wrapText="1"/>
      <protection locked="0"/>
    </xf>
    <xf numFmtId="0" fontId="0" fillId="11" borderId="24" xfId="0" applyFill="1" applyBorder="1" applyAlignment="1" applyProtection="1">
      <alignment horizontal="center" vertical="center" wrapText="1"/>
      <protection locked="0"/>
    </xf>
    <xf numFmtId="0" fontId="0" fillId="11" borderId="25" xfId="0" applyFill="1" applyBorder="1" applyAlignment="1" applyProtection="1">
      <alignment horizontal="center" vertical="center" wrapText="1"/>
      <protection locked="0"/>
    </xf>
    <xf numFmtId="0" fontId="25" fillId="10" borderId="26" xfId="0" applyFont="1" applyFill="1" applyBorder="1" applyAlignment="1" applyProtection="1">
      <alignment horizontal="center" vertical="center" wrapText="1"/>
      <protection hidden="1"/>
    </xf>
    <xf numFmtId="0" fontId="25" fillId="10" borderId="27" xfId="0" applyFont="1" applyFill="1" applyBorder="1" applyAlignment="1" applyProtection="1">
      <alignment horizontal="center" vertical="center" wrapText="1"/>
      <protection hidden="1"/>
    </xf>
    <xf numFmtId="0" fontId="25" fillId="10" borderId="3" xfId="0" applyFont="1" applyFill="1" applyBorder="1" applyAlignment="1" applyProtection="1">
      <alignment horizontal="center" vertical="center" wrapText="1"/>
      <protection hidden="1"/>
    </xf>
    <xf numFmtId="0" fontId="25" fillId="10" borderId="21" xfId="0" applyFont="1" applyFill="1" applyBorder="1" applyAlignment="1" applyProtection="1">
      <alignment horizontal="center" vertical="center" wrapText="1"/>
      <protection hidden="1"/>
    </xf>
    <xf numFmtId="0" fontId="25" fillId="10" borderId="33" xfId="0" applyFont="1" applyFill="1" applyBorder="1" applyAlignment="1" applyProtection="1">
      <alignment horizontal="center" vertical="center" wrapText="1"/>
      <protection hidden="1"/>
    </xf>
    <xf numFmtId="0" fontId="25" fillId="10" borderId="34" xfId="0" applyFont="1" applyFill="1" applyBorder="1" applyAlignment="1" applyProtection="1">
      <alignment horizontal="center" vertical="center" wrapText="1"/>
      <protection hidden="1"/>
    </xf>
    <xf numFmtId="0" fontId="17" fillId="12" borderId="29" xfId="0" applyFont="1" applyFill="1" applyBorder="1" applyAlignment="1" applyProtection="1">
      <alignment horizontal="left" vertical="center" wrapText="1"/>
      <protection hidden="1"/>
    </xf>
    <xf numFmtId="0" fontId="17" fillId="12" borderId="31" xfId="0" applyFont="1" applyFill="1" applyBorder="1" applyAlignment="1" applyProtection="1">
      <alignment horizontal="left" vertical="center" wrapText="1"/>
      <protection hidden="1"/>
    </xf>
    <xf numFmtId="0" fontId="17" fillId="12" borderId="32" xfId="0" applyFont="1" applyFill="1" applyBorder="1" applyAlignment="1" applyProtection="1">
      <alignment horizontal="left" vertical="center" wrapText="1"/>
      <protection hidden="1"/>
    </xf>
    <xf numFmtId="0" fontId="17" fillId="5" borderId="19" xfId="0" applyFont="1" applyFill="1" applyBorder="1" applyAlignment="1" applyProtection="1">
      <alignment horizontal="center" vertical="center" wrapText="1"/>
      <protection locked="0"/>
    </xf>
    <xf numFmtId="0" fontId="17" fillId="5" borderId="33" xfId="0" applyFont="1" applyFill="1" applyBorder="1" applyAlignment="1" applyProtection="1">
      <alignment horizontal="center" vertical="center" wrapText="1"/>
      <protection locked="0"/>
    </xf>
    <xf numFmtId="0" fontId="28" fillId="12" borderId="12" xfId="0" applyFont="1" applyFill="1" applyBorder="1" applyAlignment="1" applyProtection="1">
      <alignment horizontal="center" vertical="center"/>
      <protection hidden="1"/>
    </xf>
    <xf numFmtId="0" fontId="28" fillId="12" borderId="15" xfId="0" applyFont="1" applyFill="1" applyBorder="1" applyAlignment="1" applyProtection="1">
      <alignment horizontal="center" vertical="center"/>
      <protection hidden="1"/>
    </xf>
    <xf numFmtId="0" fontId="7" fillId="3" borderId="17" xfId="0" applyFont="1" applyFill="1" applyBorder="1" applyAlignment="1" applyProtection="1">
      <alignment horizontal="center" vertical="center" wrapText="1"/>
      <protection hidden="1"/>
    </xf>
    <xf numFmtId="0" fontId="7" fillId="3" borderId="36" xfId="0" applyFont="1" applyFill="1" applyBorder="1" applyAlignment="1" applyProtection="1">
      <alignment horizontal="center" vertical="center" wrapText="1"/>
      <protection hidden="1"/>
    </xf>
    <xf numFmtId="0" fontId="17" fillId="10" borderId="33" xfId="0" applyFont="1" applyFill="1" applyBorder="1" applyAlignment="1" applyProtection="1">
      <alignment horizontal="left" vertical="center" wrapText="1"/>
      <protection hidden="1"/>
    </xf>
    <xf numFmtId="0" fontId="17" fillId="10" borderId="15" xfId="0" applyFont="1" applyFill="1" applyBorder="1" applyAlignment="1" applyProtection="1">
      <alignment horizontal="left" vertical="center" wrapText="1"/>
      <protection hidden="1"/>
    </xf>
    <xf numFmtId="0" fontId="17" fillId="10" borderId="34" xfId="0" applyFont="1" applyFill="1" applyBorder="1" applyAlignment="1" applyProtection="1">
      <alignment horizontal="left" vertical="center" wrapText="1"/>
      <protection hidden="1"/>
    </xf>
    <xf numFmtId="0" fontId="16" fillId="11" borderId="23" xfId="0" applyFont="1" applyFill="1" applyBorder="1" applyAlignment="1" applyProtection="1">
      <alignment horizontal="center" vertical="center"/>
      <protection hidden="1"/>
    </xf>
    <xf numFmtId="0" fontId="16" fillId="11" borderId="24" xfId="0" applyFont="1" applyFill="1" applyBorder="1" applyAlignment="1" applyProtection="1">
      <alignment horizontal="center" vertical="center"/>
      <protection hidden="1"/>
    </xf>
    <xf numFmtId="0" fontId="16" fillId="11" borderId="25" xfId="0" applyFont="1" applyFill="1" applyBorder="1" applyAlignment="1" applyProtection="1">
      <alignment horizontal="center" vertical="center"/>
      <protection hidden="1"/>
    </xf>
    <xf numFmtId="0" fontId="16" fillId="10" borderId="26" xfId="0" applyFont="1" applyFill="1" applyBorder="1" applyAlignment="1" applyProtection="1">
      <alignment horizontal="left" vertical="center"/>
      <protection hidden="1"/>
    </xf>
    <xf numFmtId="0" fontId="16" fillId="10" borderId="29" xfId="0" applyFont="1" applyFill="1" applyBorder="1" applyAlignment="1" applyProtection="1">
      <alignment horizontal="left" vertical="center"/>
      <protection hidden="1"/>
    </xf>
    <xf numFmtId="0" fontId="16" fillId="10" borderId="27" xfId="0" applyFont="1" applyFill="1" applyBorder="1" applyAlignment="1" applyProtection="1">
      <alignment horizontal="left" vertical="center"/>
      <protection hidden="1"/>
    </xf>
    <xf numFmtId="0" fontId="0" fillId="2" borderId="37" xfId="0" applyFill="1" applyBorder="1" applyAlignment="1" applyProtection="1">
      <alignment horizontal="left" vertical="center" wrapText="1"/>
      <protection hidden="1"/>
    </xf>
    <xf numFmtId="0" fontId="32" fillId="5" borderId="26" xfId="0" applyFont="1" applyFill="1" applyBorder="1" applyAlignment="1" applyProtection="1">
      <alignment horizontal="center" vertical="center" wrapText="1"/>
      <protection hidden="1"/>
    </xf>
    <xf numFmtId="0" fontId="32" fillId="5" borderId="29" xfId="0" applyFont="1" applyFill="1" applyBorder="1" applyAlignment="1" applyProtection="1">
      <alignment horizontal="center" vertical="center"/>
      <protection hidden="1"/>
    </xf>
    <xf numFmtId="0" fontId="32" fillId="5" borderId="27" xfId="0" applyFont="1" applyFill="1" applyBorder="1" applyAlignment="1" applyProtection="1">
      <alignment horizontal="center" vertical="center"/>
      <protection hidden="1"/>
    </xf>
    <xf numFmtId="0" fontId="32" fillId="5" borderId="33" xfId="0" applyFont="1" applyFill="1" applyBorder="1" applyAlignment="1" applyProtection="1">
      <alignment horizontal="center" vertical="center"/>
      <protection hidden="1"/>
    </xf>
    <xf numFmtId="0" fontId="32" fillId="5" borderId="15" xfId="0" applyFont="1" applyFill="1" applyBorder="1" applyAlignment="1" applyProtection="1">
      <alignment horizontal="center" vertical="center"/>
      <protection hidden="1"/>
    </xf>
    <xf numFmtId="0" fontId="32" fillId="5" borderId="34" xfId="0" applyFont="1" applyFill="1" applyBorder="1" applyAlignment="1" applyProtection="1">
      <alignment horizontal="center" vertical="center"/>
      <protection hidden="1"/>
    </xf>
    <xf numFmtId="0" fontId="33" fillId="3" borderId="14" xfId="0" applyFont="1" applyFill="1" applyBorder="1" applyAlignment="1" applyProtection="1">
      <alignment horizontal="center" vertical="center" wrapText="1"/>
      <protection hidden="1"/>
    </xf>
    <xf numFmtId="0" fontId="16" fillId="10" borderId="37" xfId="0" applyFont="1" applyFill="1" applyBorder="1" applyAlignment="1" applyProtection="1">
      <alignment vertical="center"/>
      <protection hidden="1"/>
    </xf>
    <xf numFmtId="0" fontId="37" fillId="2" borderId="37" xfId="0" applyFont="1" applyFill="1" applyBorder="1" applyAlignment="1" applyProtection="1">
      <alignment horizontal="center" vertical="center"/>
    </xf>
    <xf numFmtId="0" fontId="38" fillId="2" borderId="37" xfId="0" applyFont="1" applyFill="1" applyBorder="1" applyAlignment="1" applyProtection="1">
      <alignment horizontal="left" vertical="center"/>
      <protection hidden="1"/>
    </xf>
    <xf numFmtId="0" fontId="16" fillId="10" borderId="9" xfId="0" applyFont="1" applyFill="1" applyBorder="1" applyAlignment="1" applyProtection="1">
      <alignment horizontal="left" vertical="center"/>
      <protection hidden="1"/>
    </xf>
    <xf numFmtId="0" fontId="0" fillId="0" borderId="37" xfId="0" applyBorder="1" applyAlignment="1" applyProtection="1">
      <alignment horizontal="left" vertical="center" wrapText="1"/>
      <protection hidden="1"/>
    </xf>
    <xf numFmtId="0" fontId="37" fillId="2" borderId="37" xfId="0" applyFont="1" applyFill="1" applyBorder="1" applyAlignment="1" applyProtection="1">
      <alignment horizontal="center" vertical="center" wrapText="1"/>
    </xf>
    <xf numFmtId="0" fontId="16" fillId="10" borderId="37" xfId="0" applyFont="1" applyFill="1" applyBorder="1" applyAlignment="1" applyProtection="1">
      <alignment horizontal="left" vertical="center"/>
      <protection hidden="1"/>
    </xf>
    <xf numFmtId="0" fontId="16" fillId="11" borderId="37" xfId="0" applyFont="1" applyFill="1" applyBorder="1" applyAlignment="1" applyProtection="1">
      <alignment horizontal="center" vertical="center"/>
      <protection hidden="1"/>
    </xf>
    <xf numFmtId="0" fontId="7" fillId="2" borderId="37" xfId="0" applyFont="1" applyFill="1" applyBorder="1" applyAlignment="1" applyProtection="1">
      <alignment horizontal="left" vertical="center"/>
      <protection hidden="1"/>
    </xf>
    <xf numFmtId="170" fontId="33" fillId="12" borderId="37" xfId="0" applyNumberFormat="1" applyFont="1" applyFill="1" applyBorder="1" applyAlignment="1" applyProtection="1">
      <alignment horizontal="center" vertical="center"/>
      <protection locked="0"/>
    </xf>
    <xf numFmtId="0" fontId="16" fillId="11" borderId="37" xfId="0" applyFont="1" applyFill="1" applyBorder="1" applyAlignment="1" applyProtection="1">
      <alignment horizontal="left" vertical="center"/>
      <protection hidden="1"/>
    </xf>
    <xf numFmtId="0" fontId="17" fillId="10" borderId="37" xfId="0" applyFont="1" applyFill="1" applyBorder="1" applyAlignment="1" applyProtection="1">
      <alignment horizontal="left" vertical="center" wrapText="1"/>
      <protection hidden="1"/>
    </xf>
    <xf numFmtId="0" fontId="30" fillId="10" borderId="37" xfId="0" applyFont="1" applyFill="1" applyBorder="1" applyAlignment="1" applyProtection="1">
      <alignment horizontal="center" vertical="center"/>
      <protection hidden="1"/>
    </xf>
    <xf numFmtId="0" fontId="33" fillId="10" borderId="37" xfId="0" applyFont="1" applyFill="1" applyBorder="1" applyAlignment="1" applyProtection="1">
      <alignment horizontal="center" vertical="center" wrapText="1"/>
      <protection hidden="1"/>
    </xf>
    <xf numFmtId="0" fontId="7" fillId="12" borderId="37" xfId="0" applyFont="1" applyFill="1" applyBorder="1" applyAlignment="1" applyProtection="1">
      <alignment horizontal="center" vertical="center" wrapText="1"/>
      <protection locked="0"/>
    </xf>
    <xf numFmtId="0" fontId="48" fillId="2" borderId="37" xfId="0" applyFont="1" applyFill="1" applyBorder="1" applyAlignment="1" applyProtection="1">
      <alignment horizontal="center" vertical="center" wrapText="1"/>
      <protection hidden="1"/>
    </xf>
    <xf numFmtId="170" fontId="16" fillId="11" borderId="37" xfId="0" applyNumberFormat="1" applyFont="1" applyFill="1" applyBorder="1" applyAlignment="1" applyProtection="1">
      <alignment horizontal="center" vertical="center"/>
      <protection hidden="1"/>
    </xf>
    <xf numFmtId="0" fontId="7" fillId="2" borderId="37" xfId="0" applyFont="1" applyFill="1" applyBorder="1" applyAlignment="1" applyProtection="1">
      <alignment horizontal="center" vertical="center"/>
      <protection hidden="1"/>
    </xf>
    <xf numFmtId="0" fontId="30" fillId="10" borderId="37" xfId="0" applyFont="1" applyFill="1" applyBorder="1" applyAlignment="1" applyProtection="1">
      <alignment horizontal="center" vertical="center" wrapText="1"/>
      <protection hidden="1"/>
    </xf>
    <xf numFmtId="0" fontId="25" fillId="2" borderId="37" xfId="0" applyFont="1" applyFill="1" applyBorder="1" applyAlignment="1" applyProtection="1">
      <alignment horizontal="left" vertical="center"/>
      <protection hidden="1"/>
    </xf>
    <xf numFmtId="0" fontId="33" fillId="0" borderId="37" xfId="0" applyFont="1" applyFill="1" applyBorder="1" applyAlignment="1" applyProtection="1">
      <alignment horizontal="center" vertical="center" wrapText="1"/>
      <protection hidden="1"/>
    </xf>
    <xf numFmtId="170" fontId="33" fillId="13" borderId="37" xfId="0" applyNumberFormat="1" applyFont="1" applyFill="1" applyBorder="1" applyAlignment="1" applyProtection="1">
      <alignment horizontal="center" vertical="center"/>
      <protection locked="0"/>
    </xf>
    <xf numFmtId="170" fontId="33" fillId="12" borderId="37" xfId="0" applyNumberFormat="1" applyFont="1" applyFill="1" applyBorder="1" applyAlignment="1" applyProtection="1">
      <alignment horizontal="center" vertical="center" wrapText="1"/>
      <protection locked="0"/>
    </xf>
    <xf numFmtId="0" fontId="49" fillId="2" borderId="37" xfId="0" applyFont="1" applyFill="1" applyBorder="1" applyAlignment="1" applyProtection="1">
      <alignment horizontal="left" vertical="center" wrapText="1"/>
      <protection hidden="1"/>
    </xf>
    <xf numFmtId="0" fontId="29" fillId="2" borderId="23" xfId="0" applyFont="1" applyFill="1" applyBorder="1" applyAlignment="1" applyProtection="1">
      <alignment horizontal="center" vertical="center"/>
      <protection hidden="1"/>
    </xf>
    <xf numFmtId="0" fontId="29" fillId="2" borderId="24" xfId="0" applyFont="1" applyFill="1" applyBorder="1" applyAlignment="1" applyProtection="1">
      <alignment horizontal="center" vertical="center"/>
      <protection hidden="1"/>
    </xf>
    <xf numFmtId="0" fontId="29" fillId="2" borderId="25" xfId="0" applyFont="1" applyFill="1" applyBorder="1" applyAlignment="1" applyProtection="1">
      <alignment horizontal="center" vertical="center"/>
      <protection hidden="1"/>
    </xf>
    <xf numFmtId="0" fontId="29" fillId="2" borderId="0" xfId="0" applyFont="1" applyFill="1" applyBorder="1" applyAlignment="1" applyProtection="1">
      <alignment horizontal="center" vertical="center"/>
      <protection hidden="1"/>
    </xf>
    <xf numFmtId="0" fontId="15" fillId="0" borderId="14" xfId="0" applyNumberFormat="1" applyFont="1" applyBorder="1" applyAlignment="1" applyProtection="1">
      <alignment horizontal="center" vertical="center"/>
      <protection hidden="1"/>
    </xf>
    <xf numFmtId="0" fontId="25" fillId="10" borderId="23" xfId="0" applyNumberFormat="1" applyFont="1" applyFill="1" applyBorder="1" applyAlignment="1" applyProtection="1">
      <alignment horizontal="center" vertical="center"/>
      <protection hidden="1"/>
    </xf>
    <xf numFmtId="0" fontId="25" fillId="10" borderId="25" xfId="0" applyNumberFormat="1" applyFont="1" applyFill="1" applyBorder="1" applyAlignment="1" applyProtection="1">
      <alignment horizontal="center" vertical="center"/>
      <protection hidden="1"/>
    </xf>
    <xf numFmtId="0" fontId="38" fillId="11" borderId="37" xfId="0" applyFont="1" applyFill="1" applyBorder="1" applyAlignment="1" applyProtection="1">
      <alignment horizontal="left" vertical="center"/>
      <protection hidden="1"/>
    </xf>
    <xf numFmtId="0" fontId="33" fillId="2" borderId="37" xfId="0" applyFont="1" applyFill="1" applyBorder="1" applyAlignment="1" applyProtection="1">
      <alignment horizontal="center" vertical="center" wrapText="1"/>
      <protection hidden="1"/>
    </xf>
    <xf numFmtId="0" fontId="17" fillId="10" borderId="6" xfId="0" applyFont="1" applyFill="1" applyBorder="1" applyAlignment="1" applyProtection="1">
      <alignment horizontal="left" vertical="center" wrapText="1"/>
      <protection hidden="1"/>
    </xf>
    <xf numFmtId="0" fontId="17" fillId="10" borderId="7" xfId="0" applyFont="1" applyFill="1" applyBorder="1" applyAlignment="1" applyProtection="1">
      <alignment horizontal="left" vertical="center" wrapText="1"/>
      <protection hidden="1"/>
    </xf>
    <xf numFmtId="0" fontId="17" fillId="10" borderId="5" xfId="0" applyFont="1" applyFill="1" applyBorder="1" applyAlignment="1" applyProtection="1">
      <alignment horizontal="left" vertical="center" wrapText="1"/>
      <protection hidden="1"/>
    </xf>
    <xf numFmtId="0" fontId="25" fillId="11" borderId="50" xfId="0" applyFont="1" applyFill="1" applyBorder="1" applyAlignment="1" applyProtection="1">
      <alignment horizontal="center" vertical="center" wrapText="1"/>
      <protection hidden="1"/>
    </xf>
    <xf numFmtId="0" fontId="25" fillId="11" borderId="51" xfId="0" applyFont="1" applyFill="1" applyBorder="1" applyAlignment="1" applyProtection="1">
      <alignment horizontal="center" vertical="center" wrapText="1"/>
      <protection hidden="1"/>
    </xf>
    <xf numFmtId="0" fontId="15" fillId="12" borderId="50" xfId="0" applyFont="1" applyFill="1" applyBorder="1" applyAlignment="1" applyProtection="1">
      <alignment horizontal="center" vertical="center" wrapText="1"/>
      <protection locked="0"/>
    </xf>
    <xf numFmtId="0" fontId="15" fillId="12" borderId="52" xfId="0" applyFont="1" applyFill="1" applyBorder="1" applyAlignment="1" applyProtection="1">
      <alignment horizontal="center" vertical="center" wrapText="1"/>
      <protection locked="0"/>
    </xf>
    <xf numFmtId="0" fontId="15" fillId="12" borderId="51" xfId="0" applyFont="1" applyFill="1" applyBorder="1" applyAlignment="1" applyProtection="1">
      <alignment horizontal="center" vertical="center" wrapText="1"/>
      <protection locked="0"/>
    </xf>
    <xf numFmtId="0" fontId="16" fillId="11" borderId="53" xfId="0" applyFont="1" applyFill="1" applyBorder="1" applyAlignment="1" applyProtection="1">
      <alignment horizontal="center" vertical="center" wrapText="1"/>
      <protection hidden="1"/>
    </xf>
    <xf numFmtId="0" fontId="16" fillId="11" borderId="54" xfId="0" applyFont="1" applyFill="1" applyBorder="1" applyAlignment="1" applyProtection="1">
      <alignment horizontal="center" vertical="center" wrapText="1"/>
      <protection hidden="1"/>
    </xf>
    <xf numFmtId="0" fontId="30" fillId="3" borderId="0" xfId="0" applyFont="1" applyFill="1" applyBorder="1" applyAlignment="1" applyProtection="1">
      <alignment horizontal="center" vertical="center" wrapText="1"/>
      <protection hidden="1"/>
    </xf>
    <xf numFmtId="0" fontId="31" fillId="3" borderId="0" xfId="0" applyFont="1" applyFill="1" applyBorder="1" applyAlignment="1" applyProtection="1">
      <alignment horizontal="center" vertical="center" wrapText="1"/>
      <protection hidden="1"/>
    </xf>
    <xf numFmtId="14" fontId="25" fillId="10" borderId="23" xfId="0" applyNumberFormat="1" applyFont="1" applyFill="1" applyBorder="1" applyAlignment="1" applyProtection="1">
      <alignment horizontal="center" vertical="center"/>
      <protection hidden="1"/>
    </xf>
    <xf numFmtId="0" fontId="16" fillId="11" borderId="23" xfId="0" applyFont="1" applyFill="1" applyBorder="1" applyAlignment="1" applyProtection="1">
      <alignment horizontal="center" vertical="center" wrapText="1"/>
      <protection hidden="1"/>
    </xf>
    <xf numFmtId="0" fontId="16" fillId="11" borderId="24" xfId="0" applyFont="1" applyFill="1" applyBorder="1" applyAlignment="1" applyProtection="1">
      <alignment horizontal="center" vertical="center" wrapText="1"/>
      <protection hidden="1"/>
    </xf>
    <xf numFmtId="0" fontId="16" fillId="11" borderId="25" xfId="0" applyFont="1" applyFill="1" applyBorder="1" applyAlignment="1" applyProtection="1">
      <alignment horizontal="center" vertical="center" wrapText="1"/>
      <protection hidden="1"/>
    </xf>
    <xf numFmtId="0" fontId="16" fillId="12" borderId="23" xfId="0" applyFont="1" applyFill="1" applyBorder="1" applyAlignment="1" applyProtection="1">
      <alignment horizontal="center" vertical="center" wrapText="1"/>
      <protection locked="0"/>
    </xf>
    <xf numFmtId="0" fontId="16" fillId="12" borderId="24" xfId="0" applyFont="1" applyFill="1" applyBorder="1" applyAlignment="1" applyProtection="1">
      <alignment horizontal="center" vertical="center" wrapText="1"/>
      <protection locked="0"/>
    </xf>
    <xf numFmtId="0" fontId="16" fillId="12" borderId="25" xfId="0" applyFont="1" applyFill="1" applyBorder="1" applyAlignment="1" applyProtection="1">
      <alignment horizontal="center" vertical="center" wrapText="1"/>
      <protection locked="0"/>
    </xf>
  </cellXfs>
  <cellStyles count="5">
    <cellStyle name="Lien hypertexte" xfId="4" builtinId="8"/>
    <cellStyle name="Milliers 2" xfId="3"/>
    <cellStyle name="Monétaire" xfId="1" builtinId="4"/>
    <cellStyle name="Normal" xfId="0" builtinId="0"/>
    <cellStyle name="Normal 2" xfId="2"/>
  </cellStyles>
  <dxfs count="10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 tint="-9.9948118533890809E-2"/>
      </font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protection locked="1" hidden="0"/>
    </dxf>
    <dxf>
      <numFmt numFmtId="19" formatCode="yyyy/mm/dd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yyyy/mm/dd"/>
      <fill>
        <patternFill patternType="lightUp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Up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</dxfs>
  <tableStyles count="1" defaultTableStyle="TableStyleMedium2" defaultPivotStyle="PivotStyleLight16">
    <tableStyle name="Style de tableau 1" pivot="0" count="0"/>
  </tableStyles>
  <colors>
    <mruColors>
      <color rgb="FFFFFFCC"/>
      <color rgb="FFF9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47626</xdr:rowOff>
    </xdr:from>
    <xdr:to>
      <xdr:col>4</xdr:col>
      <xdr:colOff>0</xdr:colOff>
      <xdr:row>0</xdr:row>
      <xdr:rowOff>1224644</xdr:rowOff>
    </xdr:to>
    <xdr:sp macro="[0]!OuvreFormulaire" textlink="">
      <xdr:nvSpPr>
        <xdr:cNvPr id="2" name="Rectangle avec coins arrondis en diagon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6982" y="47626"/>
          <a:ext cx="2238375" cy="1177018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Incription d'un</a:t>
          </a:r>
          <a:r>
            <a:rPr lang="fr-CA" sz="1800" b="1" baseline="0">
              <a:solidFill>
                <a:sysClr val="windowText" lastClr="000000"/>
              </a:solidFill>
            </a:rPr>
            <a:t> usager sur le formulaire 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1500869</xdr:colOff>
      <xdr:row>0</xdr:row>
      <xdr:rowOff>861332</xdr:rowOff>
    </xdr:from>
    <xdr:to>
      <xdr:col>8</xdr:col>
      <xdr:colOff>1213758</xdr:colOff>
      <xdr:row>0</xdr:row>
      <xdr:rowOff>1224643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610476" y="861332"/>
          <a:ext cx="2733675" cy="363311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DATE</a:t>
          </a:r>
          <a:r>
            <a:rPr lang="fr-CA" sz="1600" b="1" baseline="0"/>
            <a:t> DU COMITÉ :</a:t>
          </a:r>
          <a:endParaRPr lang="fr-CA" sz="1600" b="1"/>
        </a:p>
      </xdr:txBody>
    </xdr:sp>
    <xdr:clientData/>
  </xdr:twoCellAnchor>
  <xdr:twoCellAnchor>
    <xdr:from>
      <xdr:col>4</xdr:col>
      <xdr:colOff>136071</xdr:colOff>
      <xdr:row>0</xdr:row>
      <xdr:rowOff>108857</xdr:rowOff>
    </xdr:from>
    <xdr:to>
      <xdr:col>5</xdr:col>
      <xdr:colOff>136071</xdr:colOff>
      <xdr:row>0</xdr:row>
      <xdr:rowOff>1224643</xdr:rowOff>
    </xdr:to>
    <xdr:sp macro="[0]!SupprimerD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721428" y="108857"/>
          <a:ext cx="1714500" cy="11157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SUPPRIMER</a:t>
          </a:r>
          <a:r>
            <a:rPr lang="fr-CA" sz="1800" b="1" baseline="0">
              <a:solidFill>
                <a:sysClr val="windowText" lastClr="000000"/>
              </a:solidFill>
            </a:rPr>
            <a:t> UN USAGER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95250</xdr:colOff>
      <xdr:row>1</xdr:row>
      <xdr:rowOff>13607</xdr:rowOff>
    </xdr:from>
    <xdr:to>
      <xdr:col>18</xdr:col>
      <xdr:colOff>149679</xdr:colOff>
      <xdr:row>8</xdr:row>
      <xdr:rowOff>54428</xdr:rowOff>
    </xdr:to>
    <xdr:sp macro="" textlink="">
      <xdr:nvSpPr>
        <xdr:cNvPr id="3" name="ZoneTexte 2"/>
        <xdr:cNvSpPr txBox="1"/>
      </xdr:nvSpPr>
      <xdr:spPr>
        <a:xfrm>
          <a:off x="16301357" y="1319893"/>
          <a:ext cx="3864429" cy="2054678"/>
        </a:xfrm>
        <a:prstGeom prst="rect">
          <a:avLst/>
        </a:prstGeom>
        <a:solidFill>
          <a:srgbClr val="FFFFCC"/>
        </a:solidFill>
        <a:ln w="412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1600" u="dbl" baseline="0">
              <a:latin typeface="Arial" panose="020B0604020202020204" pitchFamily="34" charset="0"/>
              <a:cs typeface="Arial" panose="020B0604020202020204" pitchFamily="34" charset="0"/>
            </a:rPr>
            <a:t>ATTENTION</a:t>
          </a:r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:</a:t>
          </a:r>
        </a:p>
        <a:p>
          <a:endParaRPr lang="fr-CA" sz="16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LES DONNÉES DUPLIQUÉES D'UN USAGER SONT SENSIBLES. ELLES DEVRONT ÊTRE UTILISÉES SEULEMENT POUR UN 2</a:t>
          </a:r>
          <a:r>
            <a:rPr lang="fr-CA" sz="1600" baseline="30000">
              <a:latin typeface="Arial" panose="020B0604020202020204" pitchFamily="34" charset="0"/>
              <a:cs typeface="Arial" panose="020B0604020202020204" pitchFamily="34" charset="0"/>
            </a:rPr>
            <a:t>E</a:t>
          </a:r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 PRESTATAIRE DE SERVICES. </a:t>
          </a:r>
          <a:endParaRPr lang="fr-CA" sz="16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326572</xdr:colOff>
      <xdr:row>0</xdr:row>
      <xdr:rowOff>258536</xdr:rowOff>
    </xdr:from>
    <xdr:to>
      <xdr:col>6</xdr:col>
      <xdr:colOff>680357</xdr:colOff>
      <xdr:row>0</xdr:row>
      <xdr:rowOff>1129394</xdr:rowOff>
    </xdr:to>
    <xdr:sp macro="[0]!EffaceTableau" textlink="">
      <xdr:nvSpPr>
        <xdr:cNvPr id="6" name="Rectangle à coins arrondis 5"/>
        <xdr:cNvSpPr/>
      </xdr:nvSpPr>
      <xdr:spPr>
        <a:xfrm>
          <a:off x="4626429" y="258536"/>
          <a:ext cx="1401535" cy="8708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SUPPRIMER LE</a:t>
          </a:r>
          <a:r>
            <a:rPr lang="fr-CA" sz="1600" b="1" baseline="0">
              <a:solidFill>
                <a:sysClr val="windowText" lastClr="000000"/>
              </a:solidFill>
            </a:rPr>
            <a:t> TABLEAU</a:t>
          </a:r>
          <a:endParaRPr lang="fr-CA" sz="16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1</xdr:row>
      <xdr:rowOff>180975</xdr:rowOff>
    </xdr:from>
    <xdr:ext cx="1737142" cy="342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0500" y="485775"/>
          <a:ext cx="173714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600"/>
            <a:t>DATE DU COMIT</a:t>
          </a:r>
          <a:r>
            <a:rPr lang="fr-CA" sz="1600" baseline="0"/>
            <a:t>É </a:t>
          </a:r>
          <a:r>
            <a:rPr lang="fr-CA" sz="1050" baseline="0"/>
            <a:t>:</a:t>
          </a:r>
          <a:endParaRPr lang="fr-CA" sz="105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175706</xdr:colOff>
      <xdr:row>0</xdr:row>
      <xdr:rowOff>63501</xdr:rowOff>
    </xdr:from>
    <xdr:to>
      <xdr:col>1</xdr:col>
      <xdr:colOff>1083330</xdr:colOff>
      <xdr:row>0</xdr:row>
      <xdr:rowOff>1064559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706" y="63501"/>
          <a:ext cx="2117299" cy="10010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581025</xdr:colOff>
          <xdr:row>10</xdr:row>
          <xdr:rowOff>142875</xdr:rowOff>
        </xdr:from>
        <xdr:to>
          <xdr:col>7</xdr:col>
          <xdr:colOff>704850</xdr:colOff>
          <xdr:row>10</xdr:row>
          <xdr:rowOff>295275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11</xdr:row>
          <xdr:rowOff>161925</xdr:rowOff>
        </xdr:from>
        <xdr:to>
          <xdr:col>2</xdr:col>
          <xdr:colOff>723900</xdr:colOff>
          <xdr:row>11</xdr:row>
          <xdr:rowOff>342900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10</xdr:row>
          <xdr:rowOff>190500</xdr:rowOff>
        </xdr:from>
        <xdr:to>
          <xdr:col>2</xdr:col>
          <xdr:colOff>704850</xdr:colOff>
          <xdr:row>10</xdr:row>
          <xdr:rowOff>371475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22-06-09%20SECTEUR%206%20Comit&#233;%20d'allocation%20-%20BAISSES%20-%20FERMETURES%20-%20RECONDUCTION%20en%20cours%20mb%20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%20tes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ownloads\Fichier%20test%204-CES_MG%20(5)%20(1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esktop\Fichier%20Allocations%20directes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inance 1"/>
      <sheetName val="inscription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  <row r="84">
          <cell r="B84">
            <v>15</v>
          </cell>
          <cell r="C84">
            <v>15</v>
          </cell>
          <cell r="D84">
            <v>30</v>
          </cell>
          <cell r="E84">
            <v>15</v>
          </cell>
          <cell r="F84">
            <v>15</v>
          </cell>
        </row>
        <row r="85">
          <cell r="B85">
            <v>30</v>
          </cell>
          <cell r="C85">
            <v>30</v>
          </cell>
          <cell r="D85">
            <v>30</v>
          </cell>
          <cell r="E85">
            <v>15</v>
          </cell>
          <cell r="F85">
            <v>15</v>
          </cell>
        </row>
        <row r="86">
          <cell r="B86">
            <v>30</v>
          </cell>
          <cell r="C86">
            <v>45</v>
          </cell>
          <cell r="D86">
            <v>30</v>
          </cell>
          <cell r="E86">
            <v>15</v>
          </cell>
          <cell r="F86">
            <v>15</v>
          </cell>
        </row>
        <row r="87">
          <cell r="B87">
            <v>15</v>
          </cell>
          <cell r="C87">
            <v>15</v>
          </cell>
          <cell r="D87">
            <v>60</v>
          </cell>
          <cell r="E87">
            <v>30</v>
          </cell>
          <cell r="F87">
            <v>30</v>
          </cell>
        </row>
        <row r="88">
          <cell r="B88">
            <v>30</v>
          </cell>
          <cell r="C88">
            <v>30</v>
          </cell>
          <cell r="D88">
            <v>60</v>
          </cell>
          <cell r="E88">
            <v>30</v>
          </cell>
          <cell r="F88">
            <v>30</v>
          </cell>
        </row>
        <row r="89">
          <cell r="B89">
            <v>30</v>
          </cell>
          <cell r="C89">
            <v>45</v>
          </cell>
          <cell r="D89">
            <v>60</v>
          </cell>
          <cell r="E89">
            <v>30</v>
          </cell>
          <cell r="F89">
            <v>30</v>
          </cell>
        </row>
        <row r="90">
          <cell r="B90">
            <v>15</v>
          </cell>
          <cell r="C90">
            <v>15</v>
          </cell>
          <cell r="D90">
            <v>60</v>
          </cell>
          <cell r="E90">
            <v>30</v>
          </cell>
          <cell r="F90">
            <v>30</v>
          </cell>
        </row>
        <row r="91">
          <cell r="B91">
            <v>30</v>
          </cell>
          <cell r="C91">
            <v>30</v>
          </cell>
          <cell r="D91">
            <v>60</v>
          </cell>
          <cell r="E91">
            <v>30</v>
          </cell>
          <cell r="F91">
            <v>30</v>
          </cell>
        </row>
        <row r="92">
          <cell r="B92">
            <v>30</v>
          </cell>
          <cell r="C92">
            <v>45</v>
          </cell>
          <cell r="D92">
            <v>60</v>
          </cell>
          <cell r="E92">
            <v>30</v>
          </cell>
          <cell r="F92">
            <v>30</v>
          </cell>
        </row>
        <row r="93">
          <cell r="B93">
            <v>30</v>
          </cell>
          <cell r="C93">
            <v>30</v>
          </cell>
          <cell r="D93">
            <v>60</v>
          </cell>
          <cell r="E93">
            <v>45</v>
          </cell>
          <cell r="F93">
            <v>45</v>
          </cell>
        </row>
        <row r="94">
          <cell r="B94">
            <v>30</v>
          </cell>
          <cell r="C94">
            <v>30</v>
          </cell>
          <cell r="D94">
            <v>60</v>
          </cell>
          <cell r="E94">
            <v>45</v>
          </cell>
          <cell r="F94">
            <v>45</v>
          </cell>
        </row>
        <row r="95">
          <cell r="B95">
            <v>45</v>
          </cell>
          <cell r="C95">
            <v>45</v>
          </cell>
          <cell r="D95">
            <v>60</v>
          </cell>
          <cell r="E95">
            <v>45</v>
          </cell>
          <cell r="F95">
            <v>45</v>
          </cell>
        </row>
        <row r="96">
          <cell r="B96">
            <v>30</v>
          </cell>
          <cell r="C96">
            <v>20</v>
          </cell>
          <cell r="D96">
            <v>45</v>
          </cell>
          <cell r="E96">
            <v>30</v>
          </cell>
          <cell r="F96">
            <v>30</v>
          </cell>
        </row>
        <row r="97">
          <cell r="B97">
            <v>15</v>
          </cell>
          <cell r="C97">
            <v>5</v>
          </cell>
          <cell r="D97">
            <v>15</v>
          </cell>
          <cell r="E97">
            <v>15</v>
          </cell>
          <cell r="F97">
            <v>15</v>
          </cell>
        </row>
        <row r="98">
          <cell r="B98">
            <v>15</v>
          </cell>
          <cell r="C98">
            <v>15</v>
          </cell>
          <cell r="D98">
            <v>15</v>
          </cell>
          <cell r="E98">
            <v>15</v>
          </cell>
          <cell r="F98">
            <v>15</v>
          </cell>
        </row>
        <row r="99">
          <cell r="B99">
            <v>15</v>
          </cell>
          <cell r="C99">
            <v>20</v>
          </cell>
          <cell r="D99">
            <v>15</v>
          </cell>
          <cell r="E99">
            <v>15</v>
          </cell>
          <cell r="F99">
            <v>15</v>
          </cell>
        </row>
        <row r="100">
          <cell r="B100">
            <v>15</v>
          </cell>
          <cell r="C100">
            <v>0</v>
          </cell>
          <cell r="D100">
            <v>30</v>
          </cell>
          <cell r="E100">
            <v>15</v>
          </cell>
          <cell r="F100">
            <v>15</v>
          </cell>
        </row>
        <row r="101">
          <cell r="B101">
            <v>30</v>
          </cell>
          <cell r="C101">
            <v>50</v>
          </cell>
          <cell r="D101">
            <v>30</v>
          </cell>
          <cell r="E101">
            <v>15</v>
          </cell>
          <cell r="F101">
            <v>15</v>
          </cell>
        </row>
        <row r="102">
          <cell r="B102">
            <v>75</v>
          </cell>
          <cell r="C102">
            <v>75</v>
          </cell>
          <cell r="D102">
            <v>30</v>
          </cell>
          <cell r="E102">
            <v>15</v>
          </cell>
          <cell r="F102">
            <v>15</v>
          </cell>
        </row>
        <row r="103">
          <cell r="B103">
            <v>15</v>
          </cell>
          <cell r="C103">
            <v>0</v>
          </cell>
          <cell r="D103">
            <v>15</v>
          </cell>
          <cell r="E103">
            <v>15</v>
          </cell>
          <cell r="F103">
            <v>15</v>
          </cell>
        </row>
        <row r="104">
          <cell r="B104">
            <v>15</v>
          </cell>
          <cell r="C104">
            <v>15</v>
          </cell>
          <cell r="D104">
            <v>15</v>
          </cell>
          <cell r="E104">
            <v>15</v>
          </cell>
          <cell r="F104">
            <v>15</v>
          </cell>
        </row>
        <row r="105">
          <cell r="B105">
            <v>30</v>
          </cell>
          <cell r="C105">
            <v>15</v>
          </cell>
          <cell r="D105">
            <v>15</v>
          </cell>
          <cell r="E105">
            <v>30</v>
          </cell>
          <cell r="F105">
            <v>30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euil1"/>
      <sheetName val="Feuil2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  <sheetName val="2022-06-09 SECTEUR 6 Comité d'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6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06-09 SECTEUR 6 Comité d'a"/>
      <sheetName val="Liste déroulante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Finances"/>
      <sheetName val="Éval"/>
      <sheetName val="Grille de calcul en travail"/>
      <sheetName val="Liste déroulante"/>
      <sheetName val="Fichier test 4-CES_MG (5) (1)"/>
    </sheetNames>
    <sheetDataSet>
      <sheetData sheetId="0"/>
      <sheetData sheetId="1"/>
      <sheetData sheetId="2"/>
      <sheetData sheetId="3" refreshError="1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Tableau"/>
      <sheetName val="CES"/>
      <sheetName val="Liste déroulante"/>
      <sheetName val="taux horaire ajusté"/>
      <sheetName val="Suivi RPA 2022-2023"/>
      <sheetName val="Suivi EESAD 2022-2023"/>
    </sheetNames>
    <sheetDataSet>
      <sheetData sheetId="0"/>
      <sheetData sheetId="1"/>
      <sheetData sheetId="2">
        <row r="1">
          <cell r="A1" t="str">
            <v>période_1</v>
          </cell>
          <cell r="B1"/>
          <cell r="C1" t="str">
            <v>période 2</v>
          </cell>
          <cell r="D1"/>
          <cell r="E1" t="str">
            <v>période 3</v>
          </cell>
          <cell r="F1"/>
          <cell r="G1" t="str">
            <v>période 4</v>
          </cell>
          <cell r="H1"/>
          <cell r="I1" t="str">
            <v>période 5</v>
          </cell>
          <cell r="J1"/>
          <cell r="K1" t="str">
            <v>période 6</v>
          </cell>
          <cell r="L1"/>
          <cell r="M1" t="str">
            <v>période 7</v>
          </cell>
          <cell r="N1"/>
          <cell r="O1" t="str">
            <v>période 8</v>
          </cell>
          <cell r="P1"/>
          <cell r="Q1" t="str">
            <v>période 9</v>
          </cell>
          <cell r="R1"/>
          <cell r="S1" t="str">
            <v>période 10</v>
          </cell>
          <cell r="T1"/>
          <cell r="U1" t="str">
            <v>période 11</v>
          </cell>
          <cell r="V1"/>
          <cell r="W1" t="str">
            <v>période 12</v>
          </cell>
          <cell r="X1"/>
          <cell r="Y1" t="str">
            <v>période 13</v>
          </cell>
          <cell r="Z1"/>
        </row>
        <row r="2">
          <cell r="A2"/>
          <cell r="B2"/>
          <cell r="C2"/>
          <cell r="D2"/>
          <cell r="E2"/>
          <cell r="F2"/>
          <cell r="G2"/>
          <cell r="H2"/>
          <cell r="I2"/>
          <cell r="J2"/>
          <cell r="K2"/>
          <cell r="N2"/>
          <cell r="O2"/>
          <cell r="P2"/>
          <cell r="Q2"/>
          <cell r="S2"/>
          <cell r="U2"/>
          <cell r="Y2"/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N3"/>
          <cell r="O3"/>
          <cell r="P3"/>
          <cell r="Q3"/>
          <cell r="S3"/>
          <cell r="U3"/>
          <cell r="Y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N4"/>
          <cell r="O4"/>
          <cell r="P4"/>
          <cell r="Q4"/>
          <cell r="S4"/>
          <cell r="U4"/>
          <cell r="Y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N5"/>
          <cell r="O5"/>
          <cell r="P5"/>
          <cell r="Q5"/>
          <cell r="S5"/>
          <cell r="U5"/>
          <cell r="Y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N6"/>
          <cell r="O6"/>
          <cell r="P6"/>
          <cell r="Q6"/>
          <cell r="S6"/>
          <cell r="U6"/>
          <cell r="Y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N7"/>
          <cell r="O7"/>
          <cell r="P7"/>
          <cell r="Q7"/>
          <cell r="S7"/>
          <cell r="U7"/>
          <cell r="Y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N8"/>
          <cell r="O8"/>
          <cell r="P8"/>
          <cell r="Q8"/>
          <cell r="S8"/>
          <cell r="U8"/>
          <cell r="Y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N9"/>
          <cell r="O9"/>
          <cell r="P9"/>
          <cell r="Q9"/>
          <cell r="S9"/>
          <cell r="U9"/>
          <cell r="Y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N10"/>
          <cell r="O10"/>
          <cell r="P10"/>
          <cell r="Q10"/>
          <cell r="S10"/>
          <cell r="U10"/>
          <cell r="Y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N11"/>
          <cell r="O11"/>
          <cell r="P11"/>
          <cell r="Q11"/>
          <cell r="S11"/>
          <cell r="U11"/>
          <cell r="Y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N12"/>
          <cell r="O12"/>
          <cell r="P12"/>
          <cell r="Q12"/>
          <cell r="S12"/>
          <cell r="U12"/>
          <cell r="Y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N13"/>
          <cell r="O13"/>
          <cell r="P13"/>
          <cell r="Q13"/>
          <cell r="S13"/>
          <cell r="U13"/>
          <cell r="Y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N14"/>
          <cell r="O14"/>
          <cell r="P14"/>
          <cell r="Q14"/>
          <cell r="S14"/>
          <cell r="U14"/>
          <cell r="Y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N15"/>
          <cell r="O15"/>
          <cell r="P15"/>
          <cell r="Q15"/>
          <cell r="S15"/>
          <cell r="U15"/>
          <cell r="Y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N16"/>
          <cell r="O16"/>
          <cell r="P16"/>
          <cell r="Q16"/>
          <cell r="S16"/>
          <cell r="U16"/>
          <cell r="Y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N17"/>
          <cell r="O17"/>
          <cell r="P17"/>
          <cell r="Q17"/>
          <cell r="S17"/>
          <cell r="U17"/>
          <cell r="Y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N18"/>
          <cell r="O18"/>
          <cell r="P18"/>
          <cell r="Q18"/>
          <cell r="S18"/>
          <cell r="U18"/>
          <cell r="Y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N19"/>
          <cell r="O19"/>
          <cell r="P19"/>
          <cell r="Q19"/>
          <cell r="S19"/>
          <cell r="U19"/>
          <cell r="Y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N20"/>
          <cell r="O20"/>
          <cell r="P20"/>
          <cell r="Q20"/>
          <cell r="S20"/>
          <cell r="U20"/>
          <cell r="Y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N21"/>
          <cell r="O21"/>
          <cell r="P21"/>
          <cell r="Q21"/>
          <cell r="S21"/>
          <cell r="U21"/>
          <cell r="Y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N22"/>
          <cell r="O22"/>
          <cell r="P22"/>
          <cell r="Q22"/>
          <cell r="S22"/>
          <cell r="U22"/>
          <cell r="Y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N23"/>
          <cell r="O23"/>
          <cell r="P23"/>
          <cell r="Q23"/>
          <cell r="S23"/>
          <cell r="U23"/>
          <cell r="Y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N24"/>
          <cell r="O24"/>
          <cell r="P24"/>
          <cell r="Q24"/>
          <cell r="S24"/>
          <cell r="U24"/>
          <cell r="Y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N25"/>
          <cell r="O25"/>
          <cell r="P25"/>
          <cell r="Q25"/>
          <cell r="S25"/>
          <cell r="U25"/>
          <cell r="Y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N26"/>
          <cell r="O26"/>
          <cell r="P26"/>
          <cell r="Q26"/>
          <cell r="S26"/>
          <cell r="U26"/>
          <cell r="Y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N27"/>
          <cell r="O27"/>
          <cell r="P27"/>
          <cell r="Q27"/>
          <cell r="S27"/>
          <cell r="U27"/>
          <cell r="Y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N28"/>
          <cell r="O28"/>
          <cell r="P28"/>
          <cell r="Q28"/>
          <cell r="S28"/>
          <cell r="U28"/>
          <cell r="Y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N29"/>
          <cell r="O29"/>
          <cell r="P29"/>
          <cell r="Q29"/>
          <cell r="S29"/>
          <cell r="U29"/>
          <cell r="Y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N30"/>
          <cell r="O30"/>
          <cell r="P30"/>
          <cell r="Q30"/>
          <cell r="S30"/>
          <cell r="U30"/>
          <cell r="Y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N31"/>
          <cell r="O31"/>
          <cell r="P31"/>
          <cell r="Q31"/>
          <cell r="S31"/>
          <cell r="U31"/>
          <cell r="Y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N32"/>
          <cell r="O32"/>
          <cell r="P32"/>
          <cell r="Q32"/>
          <cell r="S32"/>
          <cell r="U32"/>
          <cell r="Y32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N33"/>
          <cell r="O33"/>
          <cell r="P33"/>
          <cell r="Q33"/>
          <cell r="S33"/>
          <cell r="U33"/>
          <cell r="Y33"/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N34"/>
          <cell r="O34"/>
          <cell r="P34"/>
          <cell r="Q34"/>
          <cell r="S34"/>
          <cell r="U34"/>
          <cell r="Y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N35"/>
          <cell r="O35"/>
          <cell r="P35"/>
          <cell r="Q35"/>
          <cell r="S35"/>
          <cell r="U35"/>
          <cell r="Y35"/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N36"/>
          <cell r="O36"/>
          <cell r="P36"/>
          <cell r="Q36"/>
          <cell r="S36"/>
          <cell r="U36"/>
          <cell r="Y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N37"/>
          <cell r="O37"/>
          <cell r="P37"/>
          <cell r="Q37"/>
          <cell r="S37"/>
          <cell r="U37"/>
          <cell r="Y37"/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N38"/>
          <cell r="O38"/>
          <cell r="P38"/>
          <cell r="Q38"/>
          <cell r="S38"/>
          <cell r="U38"/>
          <cell r="Y38"/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N39"/>
          <cell r="O39"/>
          <cell r="P39"/>
          <cell r="Q39"/>
          <cell r="S39"/>
          <cell r="U39"/>
          <cell r="Y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N40"/>
          <cell r="O40"/>
          <cell r="P40"/>
          <cell r="Q40"/>
          <cell r="S40"/>
          <cell r="U40"/>
          <cell r="Y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N41"/>
          <cell r="O41"/>
          <cell r="P41"/>
          <cell r="Q41"/>
          <cell r="S41"/>
          <cell r="U41"/>
          <cell r="Y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N42"/>
          <cell r="O42"/>
          <cell r="P42"/>
          <cell r="Q42"/>
          <cell r="S42"/>
          <cell r="U42"/>
          <cell r="Y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N43"/>
          <cell r="O43"/>
          <cell r="P43"/>
          <cell r="Q43"/>
          <cell r="S43"/>
          <cell r="U43"/>
          <cell r="Y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N44"/>
          <cell r="O44"/>
          <cell r="P44"/>
          <cell r="Q44"/>
          <cell r="S44"/>
          <cell r="U44"/>
          <cell r="Y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N45"/>
          <cell r="O45"/>
          <cell r="P45"/>
          <cell r="Q45"/>
          <cell r="S45"/>
          <cell r="U45"/>
          <cell r="Y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N46"/>
          <cell r="O46"/>
          <cell r="P46"/>
          <cell r="Q46"/>
          <cell r="S46"/>
          <cell r="U46"/>
          <cell r="Y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N47"/>
          <cell r="O47"/>
          <cell r="P47"/>
          <cell r="Q47"/>
          <cell r="S47"/>
          <cell r="U47"/>
          <cell r="Y47"/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N48"/>
          <cell r="O48"/>
          <cell r="P48"/>
          <cell r="Q48"/>
          <cell r="S48"/>
          <cell r="U48"/>
          <cell r="Y48"/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N49"/>
          <cell r="O49"/>
          <cell r="P49"/>
          <cell r="Q49"/>
          <cell r="S49"/>
          <cell r="U49"/>
          <cell r="Y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N50"/>
          <cell r="O50"/>
          <cell r="P50"/>
          <cell r="Q50"/>
          <cell r="S50"/>
          <cell r="U50"/>
          <cell r="Y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N51"/>
          <cell r="O51"/>
          <cell r="P51"/>
          <cell r="Q51"/>
          <cell r="S51"/>
          <cell r="U51"/>
          <cell r="Y51"/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N52"/>
          <cell r="O52"/>
          <cell r="P52"/>
          <cell r="Q52"/>
          <cell r="S52"/>
          <cell r="U52"/>
          <cell r="Y52"/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N53"/>
          <cell r="O53"/>
          <cell r="P53"/>
          <cell r="Q53"/>
          <cell r="S53"/>
          <cell r="U53"/>
          <cell r="Y53"/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N54"/>
          <cell r="O54"/>
          <cell r="P54"/>
          <cell r="Q54"/>
          <cell r="S54"/>
          <cell r="U54"/>
          <cell r="Y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N55"/>
          <cell r="O55"/>
          <cell r="P55"/>
          <cell r="Q55"/>
          <cell r="S55"/>
          <cell r="U55"/>
          <cell r="Y55"/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N56"/>
          <cell r="O56"/>
          <cell r="P56"/>
          <cell r="Q56"/>
          <cell r="S56"/>
          <cell r="U56"/>
          <cell r="Y56"/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N57"/>
          <cell r="O57"/>
          <cell r="P57"/>
          <cell r="Q57"/>
          <cell r="S57"/>
          <cell r="U57"/>
          <cell r="Y57"/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N58"/>
          <cell r="O58"/>
          <cell r="P58"/>
          <cell r="Q58"/>
          <cell r="S58"/>
          <cell r="U58"/>
          <cell r="Y58"/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N59"/>
          <cell r="O59"/>
          <cell r="P59"/>
          <cell r="Q59"/>
          <cell r="S59"/>
          <cell r="U59"/>
          <cell r="Y59"/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N60"/>
          <cell r="O60"/>
          <cell r="P60"/>
          <cell r="Q60"/>
          <cell r="S60"/>
          <cell r="U60"/>
          <cell r="Y60"/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N61"/>
          <cell r="O61"/>
          <cell r="P61"/>
          <cell r="Q61"/>
          <cell r="S61"/>
          <cell r="U61"/>
          <cell r="Y61"/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N62"/>
          <cell r="O62"/>
          <cell r="P62"/>
          <cell r="Q62"/>
          <cell r="S62"/>
          <cell r="U62"/>
          <cell r="Y62"/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N63"/>
          <cell r="O63"/>
          <cell r="P63"/>
          <cell r="Q63"/>
          <cell r="S63"/>
          <cell r="U63"/>
          <cell r="Y63"/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N64"/>
          <cell r="O64"/>
          <cell r="P64"/>
          <cell r="Q64"/>
          <cell r="S64"/>
          <cell r="U64"/>
          <cell r="Y64"/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N65"/>
          <cell r="O65"/>
          <cell r="P65"/>
          <cell r="Q65"/>
          <cell r="S65"/>
          <cell r="U65"/>
          <cell r="Y65"/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N66"/>
          <cell r="O66"/>
          <cell r="P66"/>
          <cell r="Q66"/>
          <cell r="S66"/>
          <cell r="U66"/>
          <cell r="Y66"/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N67"/>
          <cell r="O67"/>
          <cell r="P67"/>
          <cell r="Q67"/>
          <cell r="S67"/>
          <cell r="U67"/>
          <cell r="Y67"/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N68"/>
          <cell r="O68"/>
          <cell r="P68"/>
          <cell r="Q68"/>
          <cell r="S68"/>
          <cell r="U68"/>
          <cell r="Y68"/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N69"/>
          <cell r="O69"/>
          <cell r="P69"/>
          <cell r="Q69"/>
          <cell r="S69"/>
          <cell r="U69"/>
          <cell r="Y69"/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N70"/>
          <cell r="O70"/>
          <cell r="P70"/>
          <cell r="Q70"/>
          <cell r="S70"/>
          <cell r="U70"/>
          <cell r="Y70"/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N71"/>
          <cell r="O71"/>
          <cell r="P71"/>
          <cell r="Q71"/>
          <cell r="S71"/>
          <cell r="U71"/>
          <cell r="Y71"/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N72"/>
          <cell r="O72"/>
          <cell r="P72"/>
          <cell r="Q72"/>
          <cell r="S72"/>
          <cell r="U72"/>
          <cell r="Y72"/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N73"/>
          <cell r="O73"/>
          <cell r="P73"/>
          <cell r="Q73"/>
          <cell r="S73"/>
          <cell r="U73"/>
          <cell r="Y73"/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N74"/>
          <cell r="O74"/>
          <cell r="P74"/>
          <cell r="Q74"/>
          <cell r="S74"/>
          <cell r="U74"/>
          <cell r="Y74"/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N75"/>
          <cell r="O75"/>
          <cell r="P75"/>
          <cell r="Q75"/>
          <cell r="S75"/>
          <cell r="U75"/>
          <cell r="Y75"/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N76"/>
          <cell r="O76"/>
          <cell r="P76"/>
          <cell r="Q76"/>
          <cell r="S76"/>
          <cell r="U76"/>
          <cell r="Y76"/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N77"/>
          <cell r="O77"/>
          <cell r="P77"/>
          <cell r="Q77"/>
          <cell r="S77"/>
          <cell r="U77"/>
          <cell r="Y77"/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N78"/>
          <cell r="O78"/>
          <cell r="P78"/>
          <cell r="Q78"/>
          <cell r="S78"/>
          <cell r="U78"/>
          <cell r="Y78"/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N79"/>
          <cell r="O79"/>
          <cell r="P79"/>
          <cell r="Q79"/>
          <cell r="S79"/>
          <cell r="U79"/>
          <cell r="Y79"/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N80"/>
          <cell r="O80"/>
          <cell r="P80"/>
          <cell r="Q80"/>
          <cell r="S80"/>
          <cell r="U80"/>
          <cell r="Y80"/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N81"/>
          <cell r="O81"/>
          <cell r="P81"/>
          <cell r="Q81"/>
          <cell r="S81"/>
          <cell r="U81"/>
          <cell r="Y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N82"/>
          <cell r="O82"/>
          <cell r="P82"/>
          <cell r="Q82"/>
          <cell r="S82"/>
          <cell r="U82"/>
          <cell r="Y82"/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N83"/>
          <cell r="O83"/>
          <cell r="P83"/>
          <cell r="Q83"/>
          <cell r="S83"/>
          <cell r="U83"/>
          <cell r="Y83"/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N84"/>
          <cell r="O84"/>
          <cell r="P84"/>
          <cell r="Q84"/>
          <cell r="S84"/>
          <cell r="U84"/>
          <cell r="Y84"/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N85"/>
          <cell r="O85"/>
          <cell r="P85"/>
          <cell r="Q85"/>
          <cell r="S85"/>
          <cell r="U85"/>
          <cell r="Y85"/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N86"/>
          <cell r="O86"/>
          <cell r="P86"/>
          <cell r="Q86"/>
          <cell r="S86"/>
          <cell r="U86"/>
          <cell r="Y86"/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N87"/>
          <cell r="O87"/>
          <cell r="P87"/>
          <cell r="Q87"/>
          <cell r="S87"/>
          <cell r="U87"/>
          <cell r="Y87"/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N88"/>
          <cell r="O88"/>
          <cell r="P88"/>
          <cell r="Q88"/>
          <cell r="S88"/>
          <cell r="U88"/>
          <cell r="Y88"/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N89"/>
          <cell r="O89"/>
          <cell r="P89"/>
          <cell r="Q89"/>
          <cell r="S89"/>
          <cell r="U89"/>
          <cell r="Y89"/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N90"/>
          <cell r="O90"/>
          <cell r="P90"/>
          <cell r="Q90"/>
          <cell r="S90"/>
          <cell r="U90"/>
          <cell r="Y90"/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N91"/>
          <cell r="O91"/>
          <cell r="P91"/>
          <cell r="Q91"/>
          <cell r="S91"/>
          <cell r="U91"/>
          <cell r="Y91"/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N92"/>
          <cell r="O92"/>
          <cell r="P92"/>
          <cell r="Q92"/>
          <cell r="S92"/>
          <cell r="U92"/>
          <cell r="Y92"/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N93"/>
          <cell r="O93"/>
          <cell r="P93"/>
          <cell r="Q93"/>
          <cell r="S93"/>
          <cell r="U93"/>
          <cell r="Y93"/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N94"/>
          <cell r="O94"/>
          <cell r="P94"/>
          <cell r="Q94"/>
          <cell r="S94"/>
          <cell r="U94"/>
          <cell r="Y94"/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N95"/>
          <cell r="O95"/>
          <cell r="P95"/>
          <cell r="Q95"/>
          <cell r="S95"/>
          <cell r="U95"/>
          <cell r="Y95"/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N96"/>
          <cell r="O96"/>
          <cell r="P96"/>
          <cell r="Q96"/>
          <cell r="S96"/>
          <cell r="U96"/>
          <cell r="Y96"/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N97"/>
          <cell r="O97"/>
          <cell r="P97"/>
          <cell r="Q97"/>
          <cell r="S97"/>
          <cell r="U97"/>
          <cell r="Y97"/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N98"/>
          <cell r="O98"/>
          <cell r="P98"/>
          <cell r="Q98"/>
          <cell r="S98"/>
          <cell r="U98"/>
          <cell r="Y98"/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N99"/>
          <cell r="O99"/>
          <cell r="P99"/>
          <cell r="Q99"/>
          <cell r="S99"/>
          <cell r="U99"/>
          <cell r="Y99"/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N100"/>
          <cell r="O100"/>
          <cell r="P100"/>
          <cell r="Q100"/>
          <cell r="S100"/>
          <cell r="U100"/>
          <cell r="Y100"/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N101"/>
          <cell r="O101"/>
          <cell r="P101"/>
          <cell r="Q101"/>
          <cell r="S101"/>
          <cell r="U101"/>
          <cell r="Y101"/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N102"/>
          <cell r="O102"/>
          <cell r="P102"/>
          <cell r="Q102"/>
          <cell r="S102"/>
          <cell r="U102"/>
          <cell r="Y102"/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N103"/>
          <cell r="O103"/>
          <cell r="P103"/>
          <cell r="Q103"/>
          <cell r="S103"/>
          <cell r="U103"/>
          <cell r="Y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N104"/>
          <cell r="O104"/>
          <cell r="P104"/>
          <cell r="Q104"/>
          <cell r="S104"/>
          <cell r="U104"/>
          <cell r="Y104"/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N105"/>
          <cell r="O105"/>
          <cell r="P105"/>
          <cell r="Q105"/>
          <cell r="S105"/>
          <cell r="U105"/>
          <cell r="Y105"/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N106"/>
          <cell r="O106"/>
          <cell r="P106"/>
          <cell r="Q106"/>
          <cell r="S106"/>
          <cell r="U106"/>
          <cell r="Y106"/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N107"/>
          <cell r="O107"/>
          <cell r="P107"/>
          <cell r="Q107"/>
          <cell r="S107"/>
          <cell r="U107"/>
          <cell r="Y107"/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N108"/>
          <cell r="O108"/>
          <cell r="P108"/>
          <cell r="Q108"/>
          <cell r="S108"/>
          <cell r="U108"/>
          <cell r="Y108"/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N109"/>
          <cell r="O109"/>
          <cell r="P109"/>
          <cell r="Q109"/>
          <cell r="S109"/>
          <cell r="U109"/>
          <cell r="Y109"/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N110"/>
          <cell r="O110"/>
          <cell r="P110"/>
          <cell r="Q110"/>
          <cell r="S110"/>
          <cell r="U110"/>
          <cell r="Y110"/>
        </row>
        <row r="111">
          <cell r="A111"/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N111"/>
          <cell r="O111"/>
          <cell r="P111"/>
          <cell r="Q111"/>
          <cell r="S111"/>
          <cell r="U111"/>
          <cell r="Y111"/>
        </row>
        <row r="112">
          <cell r="A112"/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N112"/>
          <cell r="O112"/>
          <cell r="P112"/>
          <cell r="Q112"/>
          <cell r="S112"/>
          <cell r="U112"/>
          <cell r="Y112"/>
        </row>
        <row r="113">
          <cell r="A113"/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N113"/>
          <cell r="O113"/>
          <cell r="P113"/>
          <cell r="Q113"/>
          <cell r="S113"/>
          <cell r="U113"/>
          <cell r="Y113"/>
        </row>
        <row r="114">
          <cell r="A114"/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N114"/>
          <cell r="O114"/>
          <cell r="P114"/>
          <cell r="Q114"/>
          <cell r="S114"/>
          <cell r="U114"/>
          <cell r="Y114"/>
        </row>
        <row r="115">
          <cell r="A115"/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N115"/>
          <cell r="O115"/>
          <cell r="P115"/>
          <cell r="Q115"/>
          <cell r="S115"/>
          <cell r="U115"/>
          <cell r="Y115"/>
        </row>
        <row r="116">
          <cell r="A116"/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N116"/>
          <cell r="O116"/>
          <cell r="P116"/>
          <cell r="Q116"/>
          <cell r="S116"/>
          <cell r="U116"/>
          <cell r="Y116"/>
        </row>
        <row r="117">
          <cell r="A117"/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N117"/>
          <cell r="O117"/>
          <cell r="P117"/>
          <cell r="Q117"/>
          <cell r="S117"/>
          <cell r="U117"/>
          <cell r="Y117"/>
        </row>
        <row r="118">
          <cell r="A118"/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N118"/>
          <cell r="O118"/>
          <cell r="P118"/>
          <cell r="Q118"/>
          <cell r="S118"/>
          <cell r="U118"/>
          <cell r="Y118"/>
        </row>
        <row r="119">
          <cell r="A119"/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N119"/>
          <cell r="O119"/>
          <cell r="P119"/>
          <cell r="Q119"/>
          <cell r="S119"/>
          <cell r="U119"/>
          <cell r="Y119"/>
        </row>
        <row r="120">
          <cell r="A120"/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N120"/>
          <cell r="O120"/>
          <cell r="P120"/>
          <cell r="Q120"/>
          <cell r="S120"/>
          <cell r="U120"/>
          <cell r="Y120"/>
        </row>
        <row r="121">
          <cell r="A121"/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N121"/>
          <cell r="O121"/>
          <cell r="P121"/>
          <cell r="Q121"/>
          <cell r="S121"/>
          <cell r="U121"/>
          <cell r="Y121"/>
        </row>
        <row r="122">
          <cell r="A122"/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N122"/>
          <cell r="O122"/>
          <cell r="P122"/>
          <cell r="Q122"/>
          <cell r="S122"/>
          <cell r="U122"/>
          <cell r="Y122"/>
        </row>
        <row r="123">
          <cell r="A123"/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N123"/>
          <cell r="O123"/>
          <cell r="P123"/>
          <cell r="Q123"/>
          <cell r="S123"/>
          <cell r="U123"/>
          <cell r="Y123"/>
        </row>
        <row r="124">
          <cell r="A124"/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N124"/>
          <cell r="O124"/>
          <cell r="Q124"/>
          <cell r="S124"/>
          <cell r="U124"/>
          <cell r="Y124"/>
        </row>
        <row r="125">
          <cell r="A125"/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N125"/>
          <cell r="O125"/>
          <cell r="Q125"/>
          <cell r="S125"/>
          <cell r="Y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N126"/>
          <cell r="O126"/>
          <cell r="Q126"/>
          <cell r="S126"/>
          <cell r="Y126"/>
        </row>
        <row r="127">
          <cell r="A127"/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N127"/>
          <cell r="O127"/>
          <cell r="P127"/>
          <cell r="Q127"/>
          <cell r="S127"/>
          <cell r="Y127"/>
        </row>
        <row r="128">
          <cell r="A128"/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N128"/>
          <cell r="O128"/>
          <cell r="P128"/>
          <cell r="Q128"/>
          <cell r="S128"/>
          <cell r="Y128"/>
        </row>
        <row r="129">
          <cell r="A129"/>
          <cell r="B129"/>
          <cell r="C129"/>
          <cell r="D129"/>
          <cell r="E129"/>
          <cell r="F129"/>
          <cell r="G129"/>
          <cell r="H129"/>
          <cell r="I129"/>
          <cell r="J129"/>
          <cell r="K129"/>
          <cell r="N129"/>
          <cell r="O129"/>
          <cell r="P129"/>
          <cell r="Q129"/>
          <cell r="S129"/>
          <cell r="U129"/>
          <cell r="Y129"/>
        </row>
        <row r="130">
          <cell r="A130"/>
          <cell r="B130"/>
          <cell r="C130"/>
          <cell r="D130"/>
          <cell r="E130"/>
          <cell r="F130"/>
          <cell r="G130"/>
          <cell r="H130"/>
          <cell r="I130"/>
          <cell r="J130"/>
          <cell r="K130"/>
          <cell r="N130"/>
          <cell r="O130"/>
          <cell r="P130"/>
          <cell r="Q130"/>
          <cell r="S130"/>
          <cell r="U130"/>
          <cell r="Y130"/>
        </row>
        <row r="131">
          <cell r="A131"/>
          <cell r="B131"/>
          <cell r="C131"/>
          <cell r="D131"/>
          <cell r="E131"/>
          <cell r="F131"/>
          <cell r="G131"/>
          <cell r="H131"/>
          <cell r="I131"/>
          <cell r="J131"/>
          <cell r="K131"/>
          <cell r="N131"/>
          <cell r="O131"/>
          <cell r="P131"/>
          <cell r="Q131"/>
          <cell r="S131"/>
          <cell r="U131"/>
          <cell r="Y131"/>
        </row>
        <row r="132">
          <cell r="A132"/>
          <cell r="B132"/>
          <cell r="C132"/>
          <cell r="D132"/>
          <cell r="E132"/>
          <cell r="F132"/>
          <cell r="G132"/>
          <cell r="H132"/>
          <cell r="I132"/>
          <cell r="J132"/>
          <cell r="K132"/>
          <cell r="N132"/>
          <cell r="O132"/>
          <cell r="P132"/>
          <cell r="Q132"/>
          <cell r="S132"/>
          <cell r="U132"/>
          <cell r="Y132"/>
        </row>
        <row r="133">
          <cell r="A133"/>
          <cell r="B133"/>
          <cell r="C133"/>
          <cell r="D133"/>
          <cell r="E133"/>
          <cell r="F133"/>
          <cell r="G133"/>
          <cell r="H133"/>
          <cell r="I133"/>
          <cell r="J133"/>
          <cell r="K133"/>
          <cell r="N133"/>
          <cell r="O133"/>
          <cell r="P133"/>
          <cell r="Q133"/>
          <cell r="S133"/>
          <cell r="U133"/>
          <cell r="Y133"/>
        </row>
        <row r="134">
          <cell r="A134"/>
          <cell r="B134"/>
          <cell r="C134"/>
          <cell r="D134"/>
          <cell r="E134"/>
          <cell r="F134"/>
          <cell r="G134"/>
          <cell r="H134"/>
          <cell r="I134"/>
          <cell r="J134"/>
          <cell r="K134"/>
          <cell r="N134"/>
          <cell r="O134"/>
          <cell r="P134"/>
          <cell r="Q134"/>
          <cell r="S134"/>
          <cell r="U134"/>
          <cell r="Y134"/>
        </row>
        <row r="135">
          <cell r="A135"/>
          <cell r="B135"/>
          <cell r="C135"/>
          <cell r="D135"/>
          <cell r="E135"/>
          <cell r="F135"/>
          <cell r="G135"/>
          <cell r="H135"/>
          <cell r="I135"/>
          <cell r="J135"/>
          <cell r="K135"/>
          <cell r="N135"/>
          <cell r="O135"/>
          <cell r="Q135"/>
          <cell r="S135"/>
          <cell r="U135"/>
          <cell r="Y135"/>
        </row>
        <row r="136">
          <cell r="A136"/>
          <cell r="B136"/>
          <cell r="C136"/>
          <cell r="D136"/>
          <cell r="E136"/>
          <cell r="F136"/>
          <cell r="G136"/>
          <cell r="H136"/>
          <cell r="I136"/>
          <cell r="J136"/>
          <cell r="K136"/>
          <cell r="N136"/>
          <cell r="O136"/>
          <cell r="Q136"/>
          <cell r="S136"/>
          <cell r="U136"/>
          <cell r="Y136"/>
        </row>
        <row r="137">
          <cell r="A137"/>
          <cell r="B137"/>
          <cell r="C137"/>
          <cell r="D137"/>
          <cell r="E137"/>
          <cell r="F137"/>
          <cell r="G137"/>
          <cell r="H137"/>
          <cell r="I137"/>
          <cell r="J137"/>
          <cell r="K137"/>
          <cell r="N137"/>
          <cell r="O137"/>
          <cell r="Q137"/>
          <cell r="S137"/>
          <cell r="U137"/>
          <cell r="Y137"/>
        </row>
        <row r="138">
          <cell r="A138"/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N138"/>
          <cell r="O138"/>
          <cell r="Q138"/>
          <cell r="S138"/>
          <cell r="U138"/>
          <cell r="Y138"/>
        </row>
        <row r="139">
          <cell r="A139"/>
          <cell r="B139"/>
          <cell r="C139"/>
          <cell r="D139"/>
          <cell r="E139"/>
          <cell r="F139"/>
          <cell r="G139"/>
          <cell r="H139"/>
          <cell r="I139"/>
          <cell r="J139"/>
          <cell r="K139"/>
          <cell r="N139"/>
          <cell r="O139"/>
          <cell r="P139"/>
          <cell r="Q139"/>
          <cell r="S139"/>
          <cell r="U139"/>
          <cell r="Y139"/>
        </row>
        <row r="140">
          <cell r="A140"/>
          <cell r="B140"/>
          <cell r="C140"/>
          <cell r="D140"/>
          <cell r="E140"/>
          <cell r="F140"/>
          <cell r="G140"/>
          <cell r="H140"/>
          <cell r="I140"/>
          <cell r="J140"/>
          <cell r="K140"/>
          <cell r="N140"/>
          <cell r="O140"/>
          <cell r="P140"/>
          <cell r="Q140"/>
          <cell r="S140"/>
          <cell r="U140"/>
          <cell r="Y140"/>
        </row>
        <row r="141">
          <cell r="A141"/>
          <cell r="B141"/>
          <cell r="C141"/>
          <cell r="D141"/>
          <cell r="E141"/>
          <cell r="F141"/>
          <cell r="G141"/>
          <cell r="H141"/>
          <cell r="I141"/>
          <cell r="J141"/>
          <cell r="K141"/>
          <cell r="N141"/>
          <cell r="O141"/>
          <cell r="P141"/>
          <cell r="Q141"/>
          <cell r="S141"/>
          <cell r="U141"/>
          <cell r="Y141"/>
        </row>
        <row r="142">
          <cell r="A142"/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N142"/>
          <cell r="O142"/>
          <cell r="P142"/>
          <cell r="Q142"/>
          <cell r="S142"/>
          <cell r="U142"/>
          <cell r="Y142"/>
        </row>
        <row r="143">
          <cell r="A143"/>
          <cell r="B143"/>
          <cell r="C143"/>
          <cell r="D143"/>
          <cell r="E143"/>
          <cell r="F143"/>
          <cell r="G143"/>
          <cell r="H143"/>
          <cell r="I143"/>
          <cell r="J143"/>
          <cell r="K143"/>
          <cell r="N143"/>
          <cell r="O143"/>
          <cell r="P143"/>
          <cell r="Q143"/>
          <cell r="S143"/>
          <cell r="U143"/>
          <cell r="Y143"/>
        </row>
        <row r="144">
          <cell r="A144"/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  <cell r="N144"/>
          <cell r="O144"/>
          <cell r="P144"/>
          <cell r="Q144"/>
          <cell r="S144"/>
          <cell r="U144"/>
          <cell r="Y144"/>
        </row>
        <row r="145">
          <cell r="A145"/>
          <cell r="B145"/>
          <cell r="C145"/>
          <cell r="D145"/>
          <cell r="E145"/>
          <cell r="F145"/>
          <cell r="G145"/>
          <cell r="H145"/>
          <cell r="I145"/>
          <cell r="J145"/>
          <cell r="K145"/>
          <cell r="N145"/>
          <cell r="O145"/>
          <cell r="P145"/>
          <cell r="Q145"/>
          <cell r="S145"/>
          <cell r="U145"/>
          <cell r="Y145"/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  <cell r="K146"/>
          <cell r="N146"/>
          <cell r="O146"/>
          <cell r="P146"/>
          <cell r="Q146"/>
          <cell r="S146"/>
          <cell r="U146"/>
          <cell r="Y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  <cell r="K147"/>
          <cell r="N147"/>
          <cell r="O147"/>
          <cell r="P147"/>
          <cell r="Q147"/>
          <cell r="S147"/>
          <cell r="U147"/>
          <cell r="Y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N148"/>
          <cell r="O148"/>
          <cell r="P148"/>
          <cell r="Q148"/>
          <cell r="S148"/>
          <cell r="U148"/>
          <cell r="Y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  <cell r="K149"/>
          <cell r="N149"/>
          <cell r="O149"/>
          <cell r="P149"/>
          <cell r="Q149"/>
          <cell r="S149"/>
          <cell r="U149"/>
          <cell r="Y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N150"/>
          <cell r="O150"/>
          <cell r="P150"/>
          <cell r="Q150"/>
          <cell r="S150"/>
          <cell r="U150"/>
          <cell r="Y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  <cell r="K151"/>
          <cell r="N151"/>
          <cell r="O151"/>
          <cell r="P151"/>
          <cell r="Q151"/>
          <cell r="S151"/>
          <cell r="U151"/>
          <cell r="Y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  <cell r="K152"/>
          <cell r="N152"/>
          <cell r="O152"/>
          <cell r="P152"/>
          <cell r="Q152"/>
          <cell r="S152"/>
          <cell r="U152"/>
          <cell r="Y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  <cell r="K153"/>
          <cell r="N153"/>
          <cell r="O153"/>
          <cell r="P153"/>
          <cell r="Q153"/>
          <cell r="S153"/>
          <cell r="U153"/>
          <cell r="Y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  <cell r="K154"/>
          <cell r="N154"/>
          <cell r="O154"/>
          <cell r="P154"/>
          <cell r="Q154"/>
          <cell r="S154"/>
          <cell r="U154"/>
          <cell r="Y154"/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N155"/>
          <cell r="O155"/>
          <cell r="P155"/>
          <cell r="Q155"/>
          <cell r="S155"/>
          <cell r="U155"/>
          <cell r="Y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N156"/>
          <cell r="O156"/>
          <cell r="P156"/>
          <cell r="Q156"/>
          <cell r="S156"/>
          <cell r="U156"/>
          <cell r="Y156"/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N157"/>
          <cell r="O157"/>
          <cell r="P157"/>
          <cell r="Q157"/>
          <cell r="S157"/>
          <cell r="U157"/>
          <cell r="Y157"/>
        </row>
        <row r="158">
          <cell r="A158"/>
          <cell r="B158"/>
          <cell r="C158"/>
          <cell r="D158"/>
          <cell r="E158"/>
          <cell r="F158"/>
          <cell r="G158"/>
          <cell r="H158"/>
          <cell r="I158"/>
          <cell r="J158"/>
          <cell r="K158"/>
          <cell r="N158"/>
          <cell r="O158"/>
          <cell r="P158"/>
          <cell r="Q158"/>
          <cell r="S158"/>
          <cell r="U158"/>
          <cell r="Y158"/>
        </row>
        <row r="159">
          <cell r="A159"/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N159"/>
          <cell r="O159"/>
          <cell r="P159"/>
          <cell r="Q159"/>
          <cell r="S159"/>
          <cell r="U159"/>
          <cell r="Y159"/>
        </row>
        <row r="160">
          <cell r="A160"/>
          <cell r="B160"/>
          <cell r="C160"/>
          <cell r="D160"/>
          <cell r="E160"/>
          <cell r="F160"/>
          <cell r="G160"/>
          <cell r="H160"/>
          <cell r="I160"/>
          <cell r="J160"/>
          <cell r="K160"/>
          <cell r="N160"/>
          <cell r="O160"/>
          <cell r="P160"/>
          <cell r="Q160"/>
          <cell r="S160"/>
          <cell r="U160"/>
          <cell r="Y160"/>
        </row>
        <row r="161">
          <cell r="A161"/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N161"/>
          <cell r="O161"/>
          <cell r="P161"/>
          <cell r="Q161"/>
          <cell r="S161"/>
          <cell r="U161"/>
          <cell r="Y161"/>
        </row>
        <row r="162">
          <cell r="A162"/>
          <cell r="B162"/>
          <cell r="C162"/>
          <cell r="D162"/>
          <cell r="E162"/>
          <cell r="F162"/>
          <cell r="G162"/>
          <cell r="H162"/>
          <cell r="I162"/>
          <cell r="J162"/>
          <cell r="K162"/>
          <cell r="N162"/>
          <cell r="O162"/>
          <cell r="P162"/>
          <cell r="Q162"/>
          <cell r="S162"/>
          <cell r="U162"/>
          <cell r="Y162"/>
        </row>
        <row r="163">
          <cell r="A163"/>
          <cell r="B163"/>
          <cell r="C163"/>
          <cell r="D163"/>
          <cell r="E163"/>
          <cell r="F163"/>
          <cell r="G163"/>
          <cell r="H163"/>
          <cell r="I163"/>
          <cell r="J163"/>
          <cell r="K163"/>
          <cell r="N163"/>
          <cell r="O163"/>
          <cell r="P163"/>
          <cell r="Q163"/>
          <cell r="S163"/>
          <cell r="U163"/>
          <cell r="Y163"/>
        </row>
        <row r="164">
          <cell r="A164"/>
          <cell r="B164"/>
          <cell r="C164"/>
          <cell r="D164"/>
          <cell r="E164"/>
          <cell r="F164"/>
          <cell r="G164"/>
          <cell r="H164"/>
          <cell r="I164"/>
          <cell r="J164"/>
          <cell r="K164"/>
          <cell r="N164"/>
          <cell r="O164"/>
          <cell r="P164"/>
          <cell r="Q164"/>
          <cell r="S164"/>
          <cell r="U164"/>
          <cell r="Y164"/>
        </row>
        <row r="165">
          <cell r="A165"/>
          <cell r="B165"/>
          <cell r="C165"/>
          <cell r="D165"/>
          <cell r="E165"/>
          <cell r="F165"/>
          <cell r="G165"/>
          <cell r="H165"/>
          <cell r="I165"/>
          <cell r="J165"/>
          <cell r="K165"/>
          <cell r="N165"/>
          <cell r="O165"/>
          <cell r="P165"/>
          <cell r="Q165"/>
          <cell r="S165"/>
          <cell r="U165"/>
          <cell r="Y165"/>
        </row>
        <row r="166">
          <cell r="A166"/>
          <cell r="B166"/>
          <cell r="C166"/>
          <cell r="D166"/>
          <cell r="E166"/>
          <cell r="F166"/>
          <cell r="G166"/>
          <cell r="H166"/>
          <cell r="I166"/>
          <cell r="J166"/>
          <cell r="K166"/>
          <cell r="N166"/>
          <cell r="O166"/>
          <cell r="P166"/>
          <cell r="Q166"/>
          <cell r="S166"/>
          <cell r="U166"/>
          <cell r="Y166"/>
        </row>
        <row r="167">
          <cell r="A167"/>
          <cell r="B167"/>
          <cell r="C167"/>
          <cell r="D167"/>
          <cell r="E167"/>
          <cell r="F167"/>
          <cell r="G167"/>
          <cell r="H167"/>
          <cell r="I167"/>
          <cell r="J167"/>
          <cell r="K167"/>
          <cell r="N167"/>
          <cell r="O167"/>
          <cell r="P167"/>
          <cell r="Q167"/>
          <cell r="S167"/>
          <cell r="U167"/>
          <cell r="Y167"/>
        </row>
        <row r="168">
          <cell r="A168"/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  <cell r="N168"/>
          <cell r="O168"/>
          <cell r="P168"/>
          <cell r="Q168"/>
          <cell r="S168"/>
          <cell r="U168"/>
          <cell r="Y168"/>
        </row>
        <row r="169">
          <cell r="A169"/>
          <cell r="B169"/>
          <cell r="C169"/>
          <cell r="D169"/>
          <cell r="E169"/>
          <cell r="F169"/>
          <cell r="G169"/>
          <cell r="H169"/>
          <cell r="I169"/>
          <cell r="J169"/>
          <cell r="K169"/>
          <cell r="N169"/>
          <cell r="O169"/>
          <cell r="P169"/>
          <cell r="Q169"/>
          <cell r="S169"/>
          <cell r="U169"/>
          <cell r="Y169"/>
        </row>
        <row r="170">
          <cell r="A170"/>
          <cell r="B170"/>
          <cell r="C170"/>
          <cell r="D170"/>
          <cell r="E170"/>
          <cell r="F170"/>
          <cell r="G170"/>
          <cell r="H170"/>
          <cell r="I170"/>
          <cell r="J170"/>
          <cell r="O170"/>
          <cell r="P170"/>
          <cell r="Q170"/>
          <cell r="S170"/>
          <cell r="U170"/>
          <cell r="Y170"/>
        </row>
        <row r="171">
          <cell r="A171"/>
          <cell r="B171"/>
          <cell r="C171"/>
          <cell r="D171"/>
          <cell r="E171"/>
          <cell r="F171"/>
          <cell r="G171"/>
          <cell r="H171"/>
          <cell r="I171"/>
          <cell r="J171"/>
          <cell r="O171"/>
          <cell r="P171"/>
          <cell r="Q171"/>
          <cell r="S171"/>
          <cell r="U171"/>
          <cell r="Y171"/>
        </row>
        <row r="172">
          <cell r="A172"/>
          <cell r="B172"/>
          <cell r="C172"/>
          <cell r="D172"/>
          <cell r="E172"/>
          <cell r="F172"/>
          <cell r="G172"/>
          <cell r="H172"/>
          <cell r="I172"/>
          <cell r="J172"/>
          <cell r="N172"/>
          <cell r="O172"/>
          <cell r="P172"/>
          <cell r="Q172"/>
          <cell r="S172"/>
          <cell r="Y172"/>
        </row>
        <row r="173">
          <cell r="A173"/>
          <cell r="B173"/>
          <cell r="C173"/>
          <cell r="D173"/>
          <cell r="E173"/>
          <cell r="F173"/>
          <cell r="G173"/>
          <cell r="H173"/>
          <cell r="I173"/>
          <cell r="J173"/>
          <cell r="K173"/>
          <cell r="N173"/>
          <cell r="O173"/>
          <cell r="P173"/>
          <cell r="Q173"/>
          <cell r="S173"/>
          <cell r="Y173"/>
        </row>
        <row r="174">
          <cell r="A174"/>
          <cell r="B174"/>
          <cell r="C174"/>
          <cell r="D174"/>
          <cell r="E174"/>
          <cell r="F174"/>
          <cell r="G174"/>
          <cell r="H174"/>
          <cell r="I174"/>
          <cell r="J174"/>
          <cell r="K174"/>
          <cell r="N174"/>
          <cell r="O174"/>
          <cell r="P174"/>
          <cell r="Q174"/>
          <cell r="S174"/>
          <cell r="Y174"/>
        </row>
        <row r="175">
          <cell r="A175"/>
          <cell r="B175"/>
          <cell r="C175"/>
          <cell r="D175"/>
          <cell r="E175"/>
          <cell r="F175"/>
          <cell r="G175"/>
          <cell r="H175"/>
          <cell r="I175"/>
          <cell r="J175"/>
          <cell r="K175"/>
          <cell r="N175"/>
          <cell r="O175"/>
          <cell r="P175"/>
          <cell r="Q175"/>
          <cell r="S175"/>
          <cell r="Y175"/>
        </row>
        <row r="176">
          <cell r="A176"/>
          <cell r="B176"/>
          <cell r="C176"/>
          <cell r="D176"/>
          <cell r="E176"/>
          <cell r="F176"/>
          <cell r="G176"/>
          <cell r="H176"/>
          <cell r="I176"/>
          <cell r="J176"/>
          <cell r="K176"/>
          <cell r="N176"/>
          <cell r="Q176"/>
          <cell r="S176"/>
          <cell r="Y176"/>
        </row>
        <row r="177">
          <cell r="A177"/>
          <cell r="B177"/>
          <cell r="C177"/>
          <cell r="D177"/>
          <cell r="E177"/>
          <cell r="F177"/>
          <cell r="I177"/>
          <cell r="J177"/>
          <cell r="K177"/>
          <cell r="N177"/>
          <cell r="Q177"/>
          <cell r="S177"/>
          <cell r="Y177"/>
        </row>
        <row r="178">
          <cell r="A178"/>
          <cell r="B178"/>
          <cell r="C178"/>
          <cell r="D178"/>
          <cell r="E178"/>
          <cell r="F178"/>
          <cell r="I178"/>
          <cell r="J178"/>
          <cell r="K178"/>
          <cell r="M178"/>
          <cell r="N178"/>
          <cell r="Q178"/>
          <cell r="S178"/>
          <cell r="U178"/>
          <cell r="Y178"/>
        </row>
        <row r="179">
          <cell r="A179"/>
          <cell r="B179"/>
          <cell r="C179"/>
          <cell r="D179"/>
          <cell r="E179"/>
          <cell r="F179"/>
          <cell r="I179"/>
          <cell r="J179"/>
          <cell r="K179"/>
          <cell r="M179"/>
          <cell r="N179"/>
          <cell r="O179"/>
          <cell r="P179"/>
          <cell r="Q179"/>
          <cell r="S179"/>
          <cell r="U179"/>
          <cell r="Y179"/>
        </row>
        <row r="180">
          <cell r="A180"/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M180"/>
          <cell r="N180"/>
          <cell r="O180"/>
          <cell r="P180"/>
          <cell r="Q180"/>
          <cell r="S180"/>
          <cell r="U180"/>
          <cell r="Y180"/>
        </row>
        <row r="181">
          <cell r="A181"/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  <cell r="M181"/>
          <cell r="N181"/>
          <cell r="O181"/>
          <cell r="P181"/>
          <cell r="Q181"/>
          <cell r="S181"/>
          <cell r="U181"/>
          <cell r="Y181"/>
        </row>
        <row r="182">
          <cell r="A182"/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M182"/>
          <cell r="N182"/>
          <cell r="O182"/>
          <cell r="P182"/>
          <cell r="Q182"/>
          <cell r="S182"/>
          <cell r="U182"/>
          <cell r="Y182"/>
        </row>
        <row r="183">
          <cell r="A183"/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M183"/>
          <cell r="N183"/>
          <cell r="O183"/>
          <cell r="P183"/>
          <cell r="Q183"/>
          <cell r="S183"/>
          <cell r="U183"/>
          <cell r="Y183"/>
        </row>
        <row r="184"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M184"/>
          <cell r="N184"/>
          <cell r="O184"/>
          <cell r="P184"/>
          <cell r="Q184"/>
          <cell r="U184"/>
          <cell r="Y184"/>
        </row>
        <row r="185"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M185"/>
          <cell r="N185"/>
          <cell r="O185"/>
          <cell r="P185"/>
          <cell r="U185"/>
        </row>
        <row r="186"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M186"/>
          <cell r="N186"/>
          <cell r="O186"/>
          <cell r="P186"/>
          <cell r="S186"/>
          <cell r="U186"/>
        </row>
        <row r="187"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M187"/>
          <cell r="N187"/>
          <cell r="O187"/>
          <cell r="P187"/>
          <cell r="S187"/>
          <cell r="U187"/>
        </row>
        <row r="188"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M188"/>
          <cell r="N188"/>
          <cell r="O188"/>
          <cell r="P188"/>
          <cell r="Q188"/>
          <cell r="S188"/>
          <cell r="Y188"/>
        </row>
        <row r="189">
          <cell r="B189"/>
          <cell r="C189"/>
          <cell r="D189"/>
          <cell r="E189"/>
          <cell r="F189"/>
          <cell r="G189"/>
          <cell r="H189"/>
          <cell r="I189"/>
          <cell r="J189"/>
          <cell r="K189"/>
          <cell r="M189"/>
          <cell r="N189"/>
          <cell r="O189"/>
          <cell r="P189"/>
          <cell r="Q189"/>
          <cell r="R189"/>
          <cell r="S189"/>
          <cell r="Y189"/>
        </row>
        <row r="190"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M190"/>
          <cell r="N190"/>
          <cell r="O190"/>
          <cell r="P190"/>
          <cell r="Q190"/>
          <cell r="R190"/>
          <cell r="Y190"/>
        </row>
        <row r="191"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M191"/>
          <cell r="N191"/>
          <cell r="O191"/>
          <cell r="P191"/>
          <cell r="Q191"/>
          <cell r="R191"/>
          <cell r="U191"/>
          <cell r="Y191"/>
        </row>
        <row r="192">
          <cell r="B192"/>
          <cell r="E192"/>
          <cell r="F192"/>
          <cell r="G192"/>
          <cell r="H192"/>
          <cell r="I192"/>
          <cell r="J192"/>
          <cell r="K192"/>
          <cell r="M192"/>
          <cell r="N192"/>
          <cell r="O192"/>
          <cell r="P192"/>
          <cell r="Q192"/>
          <cell r="R192"/>
          <cell r="U192"/>
          <cell r="Y192"/>
        </row>
        <row r="193">
          <cell r="B193"/>
          <cell r="E193"/>
          <cell r="F193"/>
          <cell r="G193"/>
          <cell r="H193"/>
          <cell r="I193"/>
          <cell r="J193"/>
          <cell r="K193"/>
          <cell r="M193"/>
          <cell r="N193"/>
          <cell r="O193"/>
          <cell r="P193"/>
          <cell r="Q193"/>
          <cell r="R193"/>
          <cell r="U193"/>
          <cell r="Y193"/>
        </row>
        <row r="194">
          <cell r="B194"/>
          <cell r="E194"/>
          <cell r="F194"/>
          <cell r="G194"/>
          <cell r="H194"/>
          <cell r="I194"/>
          <cell r="J194"/>
          <cell r="K194"/>
          <cell r="M194"/>
          <cell r="N194"/>
          <cell r="O194"/>
          <cell r="P194"/>
          <cell r="Q194"/>
          <cell r="R194"/>
          <cell r="U194"/>
          <cell r="Y194"/>
        </row>
        <row r="195"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M195"/>
          <cell r="N195"/>
          <cell r="O195"/>
          <cell r="P195"/>
          <cell r="Q195"/>
          <cell r="R195"/>
          <cell r="S195"/>
          <cell r="T195"/>
          <cell r="U195"/>
        </row>
        <row r="196">
          <cell r="B196"/>
          <cell r="C196"/>
          <cell r="D196"/>
          <cell r="E196"/>
          <cell r="F196"/>
          <cell r="G196"/>
          <cell r="H196"/>
          <cell r="I196"/>
          <cell r="J196"/>
          <cell r="K196"/>
          <cell r="M196"/>
          <cell r="N196"/>
          <cell r="O196"/>
          <cell r="P196"/>
          <cell r="Q196"/>
          <cell r="R196"/>
          <cell r="S196"/>
          <cell r="T196"/>
          <cell r="U196"/>
        </row>
        <row r="197">
          <cell r="B197"/>
          <cell r="C197"/>
          <cell r="D197"/>
          <cell r="E197"/>
          <cell r="F197"/>
          <cell r="G197"/>
          <cell r="H197"/>
          <cell r="I197"/>
          <cell r="J197"/>
          <cell r="K197"/>
          <cell r="M197"/>
          <cell r="N197"/>
          <cell r="O197"/>
          <cell r="P197"/>
          <cell r="Q197"/>
          <cell r="R197"/>
          <cell r="S197"/>
          <cell r="T197"/>
          <cell r="U197"/>
        </row>
        <row r="198">
          <cell r="B198"/>
          <cell r="C198"/>
          <cell r="D198"/>
          <cell r="E198"/>
          <cell r="F198"/>
          <cell r="G198"/>
          <cell r="H198"/>
          <cell r="I198"/>
          <cell r="J198"/>
          <cell r="K198"/>
          <cell r="M198"/>
          <cell r="N198"/>
          <cell r="O198"/>
          <cell r="P198"/>
          <cell r="Q198"/>
          <cell r="R198"/>
          <cell r="S198"/>
          <cell r="T198"/>
          <cell r="U198"/>
          <cell r="Y198"/>
        </row>
        <row r="199"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M199"/>
          <cell r="N199"/>
          <cell r="O199"/>
          <cell r="P199"/>
          <cell r="Q199"/>
          <cell r="R199"/>
          <cell r="S199"/>
          <cell r="T199"/>
          <cell r="U199"/>
          <cell r="Y199"/>
        </row>
        <row r="200">
          <cell r="B200"/>
          <cell r="C200"/>
          <cell r="D200"/>
          <cell r="E200"/>
          <cell r="F200"/>
          <cell r="G200"/>
          <cell r="H200"/>
          <cell r="I200"/>
          <cell r="J200"/>
          <cell r="K200"/>
          <cell r="M200"/>
          <cell r="N200"/>
          <cell r="O200"/>
          <cell r="P200"/>
          <cell r="Q200"/>
          <cell r="R200"/>
          <cell r="S200"/>
          <cell r="T200"/>
          <cell r="U200"/>
          <cell r="Y200"/>
        </row>
        <row r="201">
          <cell r="B201"/>
          <cell r="C201"/>
          <cell r="D201"/>
          <cell r="G201"/>
          <cell r="H201"/>
          <cell r="I201"/>
          <cell r="J201"/>
          <cell r="K201"/>
          <cell r="M201"/>
          <cell r="N201"/>
          <cell r="O201"/>
          <cell r="P201"/>
          <cell r="Q201"/>
          <cell r="R201"/>
          <cell r="S201"/>
          <cell r="T201"/>
          <cell r="U201"/>
        </row>
        <row r="202">
          <cell r="B202"/>
          <cell r="C202"/>
          <cell r="D202"/>
          <cell r="G202"/>
          <cell r="H202"/>
          <cell r="I202"/>
          <cell r="J202"/>
          <cell r="K202"/>
          <cell r="M202"/>
          <cell r="N202"/>
          <cell r="O202"/>
          <cell r="P202"/>
          <cell r="Q202"/>
          <cell r="R202"/>
          <cell r="S202"/>
          <cell r="T202"/>
          <cell r="U202"/>
        </row>
        <row r="203">
          <cell r="B203"/>
          <cell r="C203"/>
          <cell r="D203"/>
          <cell r="G203"/>
          <cell r="H203"/>
          <cell r="I203"/>
          <cell r="J203"/>
          <cell r="K203"/>
          <cell r="M203"/>
          <cell r="N203"/>
          <cell r="O203"/>
          <cell r="P203"/>
          <cell r="Q203"/>
          <cell r="R203"/>
          <cell r="S203"/>
          <cell r="T203"/>
          <cell r="U203"/>
        </row>
        <row r="204">
          <cell r="B204"/>
          <cell r="C204"/>
          <cell r="D204"/>
          <cell r="G204"/>
          <cell r="H204"/>
          <cell r="I204"/>
          <cell r="J204"/>
          <cell r="K204"/>
          <cell r="M204"/>
          <cell r="N204"/>
          <cell r="O204"/>
          <cell r="P204"/>
          <cell r="Q204"/>
          <cell r="R204"/>
          <cell r="S204"/>
          <cell r="T204"/>
          <cell r="U204"/>
          <cell r="Y204"/>
        </row>
        <row r="205">
          <cell r="B205"/>
          <cell r="C205"/>
          <cell r="D205"/>
          <cell r="G205"/>
          <cell r="H205"/>
          <cell r="I205"/>
          <cell r="J205"/>
          <cell r="K205"/>
          <cell r="M205"/>
          <cell r="N205"/>
          <cell r="O205"/>
          <cell r="P205"/>
          <cell r="Q205"/>
          <cell r="R205"/>
          <cell r="S205"/>
          <cell r="T205"/>
          <cell r="U205"/>
          <cell r="Y205"/>
        </row>
        <row r="206"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X206"/>
          <cell r="Y206"/>
        </row>
        <row r="207">
          <cell r="B207"/>
          <cell r="C207"/>
          <cell r="D207"/>
          <cell r="E207"/>
          <cell r="F207"/>
          <cell r="G207"/>
          <cell r="H207"/>
          <cell r="I207"/>
          <cell r="J207"/>
          <cell r="K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X207"/>
          <cell r="Y207"/>
        </row>
        <row r="208">
          <cell r="B208"/>
          <cell r="C208"/>
          <cell r="D208"/>
          <cell r="E208"/>
          <cell r="F208"/>
          <cell r="G208"/>
          <cell r="H208"/>
          <cell r="I208"/>
          <cell r="J208"/>
          <cell r="K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X208"/>
          <cell r="Y208"/>
        </row>
        <row r="209">
          <cell r="B209"/>
          <cell r="C209"/>
          <cell r="D209"/>
          <cell r="E209"/>
          <cell r="F209"/>
          <cell r="G209"/>
          <cell r="H209"/>
          <cell r="I209"/>
          <cell r="J209"/>
          <cell r="K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X209"/>
          <cell r="Y209"/>
        </row>
        <row r="210">
          <cell r="B210"/>
          <cell r="C210"/>
          <cell r="D210"/>
          <cell r="E210"/>
          <cell r="F210"/>
          <cell r="G210"/>
          <cell r="H210"/>
          <cell r="I210"/>
          <cell r="J210"/>
          <cell r="K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X210"/>
          <cell r="Y210"/>
        </row>
        <row r="211"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X211"/>
          <cell r="Y211"/>
        </row>
        <row r="212"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X212"/>
          <cell r="Y212"/>
        </row>
        <row r="213"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X213"/>
          <cell r="Y213"/>
        </row>
        <row r="214">
          <cell r="B214"/>
          <cell r="C214"/>
          <cell r="D214"/>
          <cell r="E214"/>
          <cell r="F214"/>
          <cell r="G214"/>
          <cell r="H214"/>
          <cell r="I214"/>
          <cell r="J214"/>
          <cell r="K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X214"/>
          <cell r="Y214"/>
        </row>
        <row r="215">
          <cell r="B215"/>
          <cell r="C215"/>
          <cell r="D215"/>
          <cell r="E215"/>
          <cell r="F215"/>
          <cell r="G215"/>
          <cell r="H215"/>
          <cell r="I215"/>
          <cell r="J215"/>
          <cell r="K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X215"/>
          <cell r="Y215"/>
        </row>
        <row r="216">
          <cell r="B216"/>
          <cell r="C216"/>
          <cell r="D216"/>
          <cell r="E216"/>
          <cell r="F216"/>
          <cell r="G216"/>
          <cell r="H216"/>
          <cell r="I216"/>
          <cell r="J216"/>
          <cell r="K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X216"/>
          <cell r="Y216"/>
        </row>
        <row r="217">
          <cell r="B217"/>
          <cell r="C217"/>
          <cell r="D217"/>
          <cell r="E217"/>
          <cell r="F217"/>
          <cell r="G217"/>
          <cell r="H217"/>
          <cell r="I217"/>
          <cell r="J217"/>
          <cell r="K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X217"/>
          <cell r="Y217"/>
        </row>
        <row r="218">
          <cell r="B218"/>
          <cell r="C218"/>
          <cell r="D218"/>
          <cell r="E218"/>
          <cell r="F218"/>
          <cell r="G218"/>
          <cell r="H218"/>
          <cell r="I218"/>
          <cell r="J218"/>
          <cell r="K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X218"/>
          <cell r="Y218"/>
        </row>
        <row r="219">
          <cell r="B219"/>
          <cell r="C219"/>
          <cell r="D219"/>
          <cell r="E219"/>
          <cell r="F219"/>
          <cell r="G219"/>
          <cell r="H219"/>
          <cell r="I219"/>
          <cell r="J219"/>
          <cell r="K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X219"/>
          <cell r="Y219"/>
        </row>
        <row r="220">
          <cell r="B220"/>
          <cell r="C220"/>
          <cell r="D220"/>
          <cell r="E220"/>
          <cell r="F220"/>
          <cell r="G220"/>
          <cell r="H220"/>
          <cell r="I220"/>
          <cell r="J220"/>
          <cell r="K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X220"/>
          <cell r="Y220"/>
        </row>
        <row r="221">
          <cell r="B221"/>
          <cell r="C221"/>
          <cell r="D221"/>
          <cell r="E221"/>
          <cell r="F221"/>
          <cell r="G221"/>
          <cell r="H221"/>
          <cell r="I221"/>
          <cell r="J221"/>
          <cell r="K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X221"/>
          <cell r="Y221"/>
        </row>
        <row r="222"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X222"/>
          <cell r="Y222"/>
        </row>
        <row r="223">
          <cell r="B223"/>
          <cell r="C223"/>
          <cell r="D223"/>
          <cell r="E223"/>
          <cell r="F223"/>
          <cell r="G223"/>
          <cell r="H223"/>
          <cell r="I223"/>
          <cell r="J223"/>
          <cell r="K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X223"/>
          <cell r="Y223"/>
        </row>
        <row r="224"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X224"/>
          <cell r="Y224"/>
        </row>
        <row r="225">
          <cell r="B225"/>
          <cell r="C225"/>
          <cell r="D225"/>
          <cell r="F225"/>
          <cell r="G225"/>
          <cell r="H225"/>
          <cell r="I225"/>
          <cell r="K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X225"/>
          <cell r="Y225"/>
        </row>
        <row r="226">
          <cell r="B226"/>
          <cell r="C226"/>
          <cell r="D226"/>
          <cell r="F226"/>
          <cell r="G226"/>
          <cell r="H226"/>
          <cell r="I226"/>
          <cell r="K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X226"/>
          <cell r="Y226"/>
        </row>
        <row r="227">
          <cell r="B227"/>
          <cell r="C227"/>
          <cell r="D227"/>
          <cell r="F227"/>
          <cell r="G227"/>
          <cell r="H227"/>
          <cell r="I227"/>
          <cell r="K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X227"/>
          <cell r="Y227"/>
        </row>
        <row r="228">
          <cell r="B228"/>
          <cell r="C228"/>
          <cell r="D228"/>
          <cell r="F228"/>
          <cell r="G228"/>
          <cell r="H228"/>
          <cell r="I228"/>
          <cell r="K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X228"/>
          <cell r="Y228"/>
        </row>
        <row r="229">
          <cell r="B229"/>
          <cell r="C229"/>
          <cell r="D229"/>
          <cell r="F229"/>
          <cell r="G229"/>
          <cell r="H229"/>
          <cell r="I229"/>
          <cell r="K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X229"/>
          <cell r="Y229"/>
        </row>
        <row r="230">
          <cell r="B230"/>
          <cell r="C230"/>
          <cell r="D230"/>
          <cell r="F230"/>
          <cell r="G230"/>
          <cell r="H230"/>
          <cell r="I230"/>
          <cell r="K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X230"/>
          <cell r="Y230"/>
        </row>
        <row r="231">
          <cell r="B231"/>
          <cell r="C231"/>
          <cell r="D231"/>
          <cell r="F231"/>
          <cell r="G231"/>
          <cell r="H231"/>
          <cell r="I231"/>
          <cell r="K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X231"/>
          <cell r="Y231"/>
        </row>
        <row r="232">
          <cell r="B232"/>
          <cell r="C232"/>
          <cell r="D232"/>
          <cell r="F232"/>
          <cell r="G232"/>
          <cell r="H232"/>
          <cell r="I232"/>
          <cell r="K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X232"/>
          <cell r="Y232"/>
        </row>
        <row r="233">
          <cell r="B233"/>
          <cell r="C233"/>
          <cell r="D233"/>
          <cell r="F233"/>
          <cell r="G233"/>
          <cell r="H233"/>
          <cell r="I233"/>
          <cell r="K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X233"/>
          <cell r="Y233"/>
        </row>
        <row r="234">
          <cell r="B234"/>
          <cell r="C234"/>
          <cell r="D234"/>
          <cell r="F234"/>
          <cell r="G234"/>
          <cell r="H234"/>
          <cell r="I234"/>
          <cell r="K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X234"/>
          <cell r="Y234"/>
        </row>
        <row r="235">
          <cell r="B235"/>
          <cell r="C235"/>
          <cell r="D235"/>
          <cell r="F235"/>
          <cell r="G235"/>
          <cell r="H235"/>
          <cell r="I235"/>
          <cell r="K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X235"/>
          <cell r="Y235"/>
        </row>
        <row r="236">
          <cell r="B236"/>
          <cell r="C236"/>
          <cell r="D236"/>
          <cell r="F236"/>
          <cell r="G236"/>
          <cell r="H236"/>
          <cell r="I236"/>
          <cell r="K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X236"/>
          <cell r="Y236"/>
        </row>
        <row r="237">
          <cell r="B237"/>
          <cell r="C237"/>
          <cell r="D237"/>
          <cell r="F237"/>
          <cell r="G237"/>
          <cell r="H237"/>
          <cell r="I237"/>
          <cell r="K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X237"/>
          <cell r="Y237"/>
        </row>
        <row r="238">
          <cell r="B238"/>
          <cell r="C238"/>
          <cell r="D238"/>
          <cell r="F238"/>
          <cell r="G238"/>
          <cell r="H238"/>
          <cell r="I238"/>
          <cell r="K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X238"/>
          <cell r="Y238"/>
        </row>
        <row r="239">
          <cell r="B239"/>
          <cell r="C239"/>
          <cell r="D239"/>
          <cell r="F239"/>
          <cell r="G239"/>
          <cell r="H239"/>
          <cell r="I239"/>
          <cell r="K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X239"/>
          <cell r="Y239"/>
        </row>
        <row r="240">
          <cell r="B240"/>
          <cell r="C240"/>
          <cell r="D240"/>
          <cell r="F240"/>
          <cell r="G240"/>
          <cell r="H240"/>
          <cell r="I240"/>
          <cell r="K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X240"/>
          <cell r="Y240"/>
        </row>
        <row r="241">
          <cell r="B241"/>
          <cell r="C241"/>
          <cell r="D241"/>
          <cell r="F241"/>
          <cell r="G241"/>
          <cell r="H241"/>
          <cell r="I241"/>
          <cell r="K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X241"/>
          <cell r="Y241"/>
        </row>
        <row r="242">
          <cell r="B242"/>
          <cell r="C242"/>
          <cell r="D242"/>
          <cell r="F242"/>
          <cell r="G242"/>
          <cell r="H242"/>
          <cell r="I242"/>
          <cell r="K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X242"/>
          <cell r="Y242"/>
        </row>
        <row r="243">
          <cell r="B243"/>
          <cell r="C243"/>
          <cell r="D243"/>
          <cell r="F243"/>
          <cell r="G243"/>
          <cell r="H243"/>
          <cell r="I243"/>
          <cell r="K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X243"/>
          <cell r="Y243"/>
        </row>
        <row r="244">
          <cell r="B244"/>
          <cell r="C244"/>
          <cell r="D244"/>
          <cell r="F244"/>
          <cell r="G244"/>
          <cell r="H244"/>
          <cell r="I244"/>
          <cell r="K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X244"/>
          <cell r="Y244"/>
        </row>
        <row r="245">
          <cell r="B245"/>
          <cell r="C245"/>
          <cell r="D245"/>
          <cell r="F245"/>
          <cell r="G245"/>
          <cell r="H245"/>
          <cell r="I245"/>
          <cell r="K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X245"/>
          <cell r="Y245"/>
        </row>
        <row r="246">
          <cell r="B246"/>
          <cell r="C246"/>
          <cell r="D246"/>
          <cell r="F246"/>
          <cell r="G246"/>
          <cell r="H246"/>
          <cell r="I246"/>
          <cell r="K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X246"/>
          <cell r="Y246"/>
        </row>
        <row r="247">
          <cell r="B247"/>
          <cell r="C247"/>
          <cell r="D247"/>
          <cell r="F247"/>
          <cell r="G247"/>
          <cell r="H247"/>
          <cell r="I247"/>
          <cell r="K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X247"/>
          <cell r="Y247"/>
        </row>
        <row r="248">
          <cell r="B248"/>
          <cell r="C248"/>
          <cell r="D248"/>
          <cell r="F248"/>
          <cell r="G248"/>
          <cell r="H248"/>
          <cell r="I248"/>
          <cell r="K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X248"/>
          <cell r="Y248"/>
        </row>
        <row r="249">
          <cell r="B249"/>
          <cell r="C249"/>
          <cell r="D249"/>
          <cell r="F249"/>
          <cell r="G249"/>
          <cell r="H249"/>
          <cell r="I249"/>
          <cell r="K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X249"/>
          <cell r="Y249"/>
        </row>
        <row r="250">
          <cell r="B250"/>
          <cell r="C250"/>
          <cell r="D250"/>
          <cell r="F250"/>
          <cell r="G250"/>
          <cell r="H250"/>
          <cell r="I250"/>
          <cell r="K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X250"/>
          <cell r="Y250"/>
        </row>
        <row r="251">
          <cell r="B251"/>
          <cell r="C251"/>
          <cell r="D251"/>
          <cell r="F251"/>
          <cell r="G251"/>
          <cell r="H251"/>
          <cell r="I251"/>
          <cell r="K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X251"/>
          <cell r="Y251"/>
        </row>
        <row r="252">
          <cell r="B252"/>
          <cell r="C252"/>
          <cell r="D252"/>
          <cell r="F252"/>
          <cell r="G252"/>
          <cell r="H252"/>
          <cell r="I252"/>
          <cell r="K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X252"/>
          <cell r="Y252"/>
        </row>
        <row r="253">
          <cell r="B253"/>
          <cell r="C253"/>
          <cell r="D253"/>
          <cell r="F253"/>
          <cell r="G253"/>
          <cell r="H253"/>
          <cell r="I253"/>
          <cell r="K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X253"/>
          <cell r="Y253"/>
        </row>
        <row r="254">
          <cell r="B254"/>
          <cell r="C254"/>
          <cell r="D254"/>
          <cell r="F254"/>
          <cell r="G254"/>
          <cell r="H254"/>
          <cell r="I254"/>
          <cell r="K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X254"/>
          <cell r="Y254"/>
        </row>
        <row r="255">
          <cell r="B255"/>
          <cell r="C255"/>
          <cell r="D255"/>
          <cell r="F255"/>
          <cell r="G255"/>
          <cell r="H255"/>
          <cell r="I255"/>
          <cell r="K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X255"/>
          <cell r="Y255"/>
        </row>
        <row r="256">
          <cell r="B256"/>
          <cell r="C256"/>
          <cell r="D256"/>
          <cell r="F256"/>
          <cell r="G256"/>
          <cell r="H256"/>
          <cell r="I256"/>
          <cell r="K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X256"/>
          <cell r="Y256"/>
        </row>
        <row r="257">
          <cell r="B257"/>
          <cell r="C257"/>
          <cell r="D257"/>
          <cell r="F257"/>
          <cell r="G257"/>
          <cell r="H257"/>
          <cell r="I257"/>
          <cell r="K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X257"/>
          <cell r="Y257"/>
        </row>
        <row r="258">
          <cell r="B258"/>
          <cell r="C258"/>
          <cell r="D258"/>
          <cell r="F258"/>
          <cell r="G258"/>
          <cell r="H258"/>
          <cell r="I258"/>
          <cell r="K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X258"/>
          <cell r="Y258"/>
        </row>
        <row r="259">
          <cell r="B259"/>
          <cell r="C259"/>
          <cell r="D259"/>
          <cell r="F259"/>
          <cell r="G259"/>
          <cell r="H259"/>
          <cell r="I259"/>
          <cell r="K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X259"/>
          <cell r="Y259"/>
        </row>
        <row r="260">
          <cell r="B260"/>
          <cell r="C260"/>
          <cell r="D260"/>
          <cell r="F260"/>
          <cell r="G260"/>
          <cell r="H260"/>
          <cell r="I260"/>
          <cell r="K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X260"/>
          <cell r="Y260"/>
        </row>
        <row r="261">
          <cell r="B261"/>
          <cell r="C261"/>
          <cell r="D261"/>
          <cell r="F261"/>
          <cell r="G261"/>
          <cell r="H261"/>
          <cell r="I261"/>
          <cell r="K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X261"/>
          <cell r="Y261"/>
        </row>
        <row r="262">
          <cell r="B262"/>
          <cell r="C262"/>
          <cell r="D262"/>
          <cell r="F262"/>
          <cell r="G262"/>
          <cell r="H262"/>
          <cell r="I262"/>
          <cell r="K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X262"/>
          <cell r="Y262"/>
        </row>
        <row r="263">
          <cell r="B263"/>
          <cell r="C263"/>
          <cell r="D263"/>
          <cell r="F263"/>
          <cell r="G263"/>
          <cell r="H263"/>
          <cell r="I263"/>
          <cell r="K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X263"/>
          <cell r="Y263"/>
        </row>
        <row r="264">
          <cell r="B264"/>
          <cell r="C264"/>
          <cell r="D264"/>
          <cell r="F264"/>
          <cell r="G264"/>
          <cell r="H264"/>
          <cell r="I264"/>
          <cell r="K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X264"/>
          <cell r="Y264"/>
        </row>
        <row r="265">
          <cell r="B265"/>
          <cell r="C265"/>
          <cell r="D265"/>
          <cell r="F265"/>
          <cell r="G265"/>
          <cell r="H265"/>
          <cell r="I265"/>
          <cell r="K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X265"/>
          <cell r="Y265"/>
        </row>
        <row r="266">
          <cell r="B266"/>
          <cell r="C266"/>
          <cell r="D266"/>
          <cell r="F266"/>
          <cell r="G266"/>
          <cell r="H266"/>
          <cell r="I266"/>
          <cell r="K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X266"/>
          <cell r="Y266"/>
        </row>
        <row r="267">
          <cell r="B267"/>
          <cell r="C267"/>
          <cell r="D267"/>
          <cell r="F267"/>
          <cell r="G267"/>
          <cell r="H267"/>
          <cell r="I267"/>
          <cell r="K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X267"/>
          <cell r="Y267"/>
        </row>
        <row r="268">
          <cell r="B268"/>
          <cell r="C268"/>
          <cell r="D268"/>
          <cell r="F268"/>
          <cell r="G268"/>
          <cell r="H268"/>
          <cell r="I268"/>
          <cell r="K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X268"/>
          <cell r="Y268"/>
        </row>
        <row r="269">
          <cell r="B269"/>
          <cell r="C269"/>
          <cell r="D269"/>
          <cell r="F269"/>
          <cell r="G269"/>
          <cell r="H269"/>
          <cell r="I269"/>
          <cell r="K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X269"/>
          <cell r="Y269"/>
        </row>
        <row r="270">
          <cell r="B270"/>
          <cell r="C270"/>
          <cell r="D270"/>
          <cell r="F270"/>
          <cell r="G270"/>
          <cell r="H270"/>
          <cell r="I270"/>
          <cell r="K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X270"/>
          <cell r="Y270"/>
        </row>
        <row r="271">
          <cell r="B271"/>
          <cell r="C271"/>
          <cell r="D271"/>
          <cell r="F271"/>
          <cell r="G271"/>
          <cell r="H271"/>
          <cell r="I271"/>
          <cell r="K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X271"/>
          <cell r="Y271"/>
        </row>
        <row r="272">
          <cell r="B272"/>
          <cell r="C272"/>
          <cell r="D272"/>
          <cell r="F272"/>
          <cell r="G272"/>
          <cell r="H272"/>
          <cell r="I272"/>
          <cell r="K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X272"/>
          <cell r="Y272"/>
        </row>
        <row r="273">
          <cell r="B273"/>
          <cell r="C273"/>
          <cell r="D273"/>
          <cell r="F273"/>
          <cell r="G273"/>
          <cell r="H273"/>
          <cell r="I273"/>
          <cell r="K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X273"/>
          <cell r="Y273"/>
        </row>
        <row r="274">
          <cell r="B274"/>
          <cell r="C274"/>
          <cell r="D274"/>
          <cell r="F274"/>
          <cell r="G274"/>
          <cell r="H274"/>
          <cell r="I274"/>
          <cell r="K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X274"/>
          <cell r="Y274"/>
        </row>
        <row r="275">
          <cell r="B275"/>
          <cell r="C275"/>
          <cell r="D275"/>
          <cell r="F275"/>
          <cell r="G275"/>
          <cell r="H275"/>
          <cell r="I275"/>
          <cell r="K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X275"/>
          <cell r="Y275"/>
        </row>
        <row r="276">
          <cell r="B276"/>
          <cell r="C276"/>
          <cell r="D276"/>
          <cell r="F276"/>
          <cell r="G276"/>
          <cell r="H276"/>
          <cell r="I276"/>
          <cell r="K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X276"/>
          <cell r="Y276"/>
        </row>
        <row r="277">
          <cell r="B277"/>
          <cell r="C277"/>
          <cell r="D277"/>
          <cell r="F277"/>
          <cell r="G277"/>
          <cell r="H277"/>
          <cell r="I277"/>
          <cell r="K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X277"/>
          <cell r="Y277"/>
        </row>
        <row r="278">
          <cell r="B278"/>
          <cell r="C278"/>
          <cell r="D278"/>
          <cell r="F278"/>
          <cell r="G278"/>
          <cell r="H278"/>
          <cell r="I278"/>
          <cell r="K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X278"/>
          <cell r="Y278"/>
        </row>
        <row r="279">
          <cell r="B279"/>
          <cell r="C279"/>
          <cell r="D279"/>
          <cell r="F279"/>
          <cell r="G279"/>
          <cell r="H279"/>
          <cell r="I279"/>
          <cell r="K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X279"/>
          <cell r="Y279"/>
        </row>
        <row r="280">
          <cell r="B280"/>
          <cell r="C280"/>
          <cell r="D280"/>
          <cell r="F280"/>
          <cell r="G280"/>
          <cell r="H280"/>
          <cell r="I280"/>
          <cell r="K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X280"/>
          <cell r="Y280"/>
        </row>
        <row r="281">
          <cell r="B281"/>
          <cell r="C281"/>
          <cell r="D281"/>
          <cell r="F281"/>
          <cell r="G281"/>
          <cell r="H281"/>
          <cell r="I281"/>
          <cell r="K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X281"/>
          <cell r="Y281"/>
        </row>
        <row r="282">
          <cell r="B282"/>
          <cell r="C282"/>
          <cell r="D282"/>
          <cell r="F282"/>
          <cell r="G282"/>
          <cell r="H282"/>
          <cell r="I282"/>
          <cell r="K282"/>
          <cell r="M282"/>
          <cell r="N282"/>
          <cell r="O282"/>
          <cell r="P282"/>
          <cell r="Q282"/>
          <cell r="R282"/>
          <cell r="S282"/>
          <cell r="T282"/>
          <cell r="V282"/>
          <cell r="X282"/>
          <cell r="Y282"/>
        </row>
        <row r="283">
          <cell r="B283"/>
          <cell r="C283"/>
          <cell r="D283"/>
          <cell r="F283"/>
          <cell r="G283"/>
          <cell r="H283"/>
          <cell r="I283"/>
          <cell r="K283"/>
          <cell r="M283"/>
          <cell r="N283"/>
          <cell r="O283"/>
          <cell r="P283"/>
          <cell r="Q283"/>
          <cell r="R283"/>
          <cell r="S283"/>
          <cell r="T283"/>
          <cell r="V283"/>
          <cell r="X283"/>
          <cell r="Y283"/>
        </row>
        <row r="284">
          <cell r="B284"/>
          <cell r="C284"/>
          <cell r="D284"/>
          <cell r="F284"/>
          <cell r="G284"/>
          <cell r="H284"/>
          <cell r="I284"/>
          <cell r="K284"/>
          <cell r="M284"/>
          <cell r="N284"/>
          <cell r="O284"/>
          <cell r="P284"/>
          <cell r="Q284"/>
          <cell r="R284"/>
          <cell r="S284"/>
          <cell r="T284"/>
          <cell r="V284"/>
          <cell r="X284"/>
          <cell r="Y284"/>
        </row>
        <row r="285">
          <cell r="B285"/>
          <cell r="C285"/>
          <cell r="D285"/>
          <cell r="F285"/>
          <cell r="G285"/>
          <cell r="H285"/>
          <cell r="I285"/>
          <cell r="K285"/>
          <cell r="M285"/>
          <cell r="N285"/>
          <cell r="O285"/>
          <cell r="P285"/>
          <cell r="Q285"/>
          <cell r="R285"/>
          <cell r="S285"/>
          <cell r="T285"/>
          <cell r="V285"/>
          <cell r="X285"/>
          <cell r="Y285"/>
        </row>
        <row r="286">
          <cell r="B286"/>
          <cell r="C286"/>
          <cell r="D286"/>
          <cell r="F286"/>
          <cell r="G286"/>
          <cell r="H286"/>
          <cell r="I286"/>
          <cell r="K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X286"/>
          <cell r="Y286"/>
        </row>
        <row r="287">
          <cell r="B287"/>
          <cell r="C287"/>
          <cell r="D287"/>
          <cell r="F287"/>
          <cell r="G287"/>
          <cell r="H287"/>
          <cell r="I287"/>
          <cell r="K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X287"/>
          <cell r="Y287"/>
        </row>
        <row r="288">
          <cell r="B288"/>
          <cell r="C288"/>
          <cell r="D288"/>
          <cell r="F288"/>
          <cell r="G288"/>
          <cell r="H288"/>
          <cell r="I288"/>
          <cell r="K288"/>
          <cell r="M288"/>
          <cell r="N288"/>
          <cell r="O288"/>
          <cell r="Q288"/>
          <cell r="R288"/>
          <cell r="S288"/>
          <cell r="T288"/>
          <cell r="U288"/>
          <cell r="V288"/>
          <cell r="Y288"/>
        </row>
        <row r="289">
          <cell r="B289"/>
          <cell r="C289"/>
          <cell r="D289"/>
          <cell r="F289"/>
          <cell r="G289"/>
          <cell r="H289"/>
          <cell r="I289"/>
          <cell r="K289"/>
          <cell r="M289"/>
          <cell r="N289"/>
          <cell r="O289"/>
          <cell r="Q289"/>
          <cell r="R289"/>
          <cell r="S289"/>
          <cell r="T289"/>
          <cell r="U289"/>
          <cell r="V289"/>
          <cell r="Y289"/>
        </row>
        <row r="290">
          <cell r="B290"/>
          <cell r="C290"/>
          <cell r="D290"/>
          <cell r="F290"/>
          <cell r="G290"/>
          <cell r="H290"/>
          <cell r="I290"/>
          <cell r="K290"/>
          <cell r="M290"/>
          <cell r="N290"/>
          <cell r="O290"/>
          <cell r="Q290"/>
          <cell r="R290"/>
          <cell r="S290"/>
          <cell r="T290"/>
          <cell r="U290"/>
          <cell r="V290"/>
          <cell r="Y290"/>
        </row>
        <row r="291">
          <cell r="B291"/>
          <cell r="C291"/>
          <cell r="D291"/>
          <cell r="F291"/>
          <cell r="G291"/>
          <cell r="H291"/>
          <cell r="I291"/>
          <cell r="K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X291"/>
          <cell r="Y291"/>
        </row>
        <row r="292">
          <cell r="B292"/>
          <cell r="C292"/>
          <cell r="D292"/>
          <cell r="F292"/>
          <cell r="G292"/>
          <cell r="H292"/>
          <cell r="I292"/>
          <cell r="K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X292"/>
          <cell r="Y292"/>
        </row>
        <row r="293">
          <cell r="B293"/>
          <cell r="C293"/>
          <cell r="D293"/>
          <cell r="F293"/>
          <cell r="G293"/>
          <cell r="H293"/>
          <cell r="I293"/>
          <cell r="K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X293"/>
          <cell r="Y293"/>
        </row>
        <row r="294">
          <cell r="B294"/>
          <cell r="C294"/>
          <cell r="D294"/>
          <cell r="F294"/>
          <cell r="G294"/>
          <cell r="H294"/>
          <cell r="I294"/>
          <cell r="K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X294"/>
          <cell r="Y294"/>
        </row>
        <row r="295">
          <cell r="B295"/>
          <cell r="C295"/>
          <cell r="D295"/>
          <cell r="F295"/>
          <cell r="G295"/>
          <cell r="H295"/>
          <cell r="I295"/>
          <cell r="K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X295"/>
          <cell r="Y295"/>
        </row>
        <row r="296">
          <cell r="B296"/>
          <cell r="C296"/>
          <cell r="D296"/>
          <cell r="F296"/>
          <cell r="G296"/>
          <cell r="H296"/>
          <cell r="I296"/>
          <cell r="K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X296"/>
          <cell r="Y296"/>
        </row>
        <row r="297">
          <cell r="B297"/>
          <cell r="C297"/>
          <cell r="D297"/>
          <cell r="F297"/>
          <cell r="G297"/>
          <cell r="H297"/>
          <cell r="I297"/>
          <cell r="K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X297"/>
          <cell r="Y297"/>
        </row>
        <row r="298">
          <cell r="B298"/>
          <cell r="C298"/>
          <cell r="D298"/>
          <cell r="F298"/>
          <cell r="G298"/>
          <cell r="H298"/>
          <cell r="I298"/>
          <cell r="K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X298"/>
          <cell r="Y298"/>
        </row>
        <row r="299">
          <cell r="B299"/>
          <cell r="C299"/>
          <cell r="D299"/>
          <cell r="F299"/>
          <cell r="G299"/>
          <cell r="H299"/>
          <cell r="I299"/>
          <cell r="K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X299"/>
          <cell r="Y299"/>
        </row>
        <row r="300">
          <cell r="B300"/>
          <cell r="C300"/>
          <cell r="D300"/>
          <cell r="F300"/>
          <cell r="G300"/>
          <cell r="H300"/>
          <cell r="I300"/>
          <cell r="K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X300"/>
          <cell r="Y300"/>
        </row>
        <row r="301">
          <cell r="B301"/>
          <cell r="C301"/>
          <cell r="D301"/>
          <cell r="F301"/>
          <cell r="G301"/>
          <cell r="H301"/>
          <cell r="I301"/>
          <cell r="K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X301"/>
          <cell r="Y301"/>
        </row>
        <row r="302">
          <cell r="B302"/>
          <cell r="C302"/>
          <cell r="D302"/>
          <cell r="F302"/>
          <cell r="G302"/>
          <cell r="H302"/>
          <cell r="I302"/>
          <cell r="K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X302"/>
          <cell r="Y302"/>
        </row>
        <row r="303">
          <cell r="B303"/>
          <cell r="C303"/>
          <cell r="D303"/>
          <cell r="F303"/>
          <cell r="G303"/>
          <cell r="H303"/>
          <cell r="I303"/>
          <cell r="K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X303"/>
          <cell r="Y303"/>
        </row>
        <row r="304">
          <cell r="B304"/>
          <cell r="C304"/>
          <cell r="D304"/>
          <cell r="F304"/>
          <cell r="G304"/>
          <cell r="H304"/>
          <cell r="I304"/>
          <cell r="K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X304"/>
          <cell r="Y304"/>
        </row>
        <row r="305">
          <cell r="B305"/>
          <cell r="C305"/>
          <cell r="D305"/>
          <cell r="F305"/>
          <cell r="G305"/>
          <cell r="H305"/>
          <cell r="I305"/>
          <cell r="K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X305"/>
          <cell r="Y305"/>
        </row>
        <row r="306">
          <cell r="B306"/>
          <cell r="C306"/>
          <cell r="D306"/>
          <cell r="F306"/>
          <cell r="G306"/>
          <cell r="H306"/>
          <cell r="I306"/>
          <cell r="K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X306"/>
          <cell r="Y306"/>
        </row>
        <row r="307">
          <cell r="B307"/>
          <cell r="C307"/>
          <cell r="D307"/>
          <cell r="F307"/>
          <cell r="G307"/>
          <cell r="H307"/>
          <cell r="I307"/>
          <cell r="K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X307"/>
        </row>
        <row r="308">
          <cell r="B308"/>
          <cell r="C308"/>
          <cell r="D308"/>
          <cell r="F308"/>
          <cell r="G308"/>
          <cell r="H308"/>
          <cell r="I308"/>
          <cell r="K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X308"/>
        </row>
        <row r="309">
          <cell r="B309"/>
          <cell r="C309"/>
          <cell r="D309"/>
          <cell r="F309"/>
          <cell r="G309"/>
          <cell r="H309"/>
          <cell r="I309"/>
          <cell r="K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X309"/>
        </row>
        <row r="310">
          <cell r="B310"/>
          <cell r="C310"/>
          <cell r="D310"/>
          <cell r="F310"/>
          <cell r="G310"/>
          <cell r="H310"/>
          <cell r="I310"/>
          <cell r="K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X310"/>
        </row>
        <row r="311">
          <cell r="B311"/>
          <cell r="C311"/>
          <cell r="D311"/>
          <cell r="F311"/>
          <cell r="G311"/>
          <cell r="H311"/>
          <cell r="I311"/>
          <cell r="K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X311"/>
          <cell r="Y311"/>
        </row>
        <row r="312">
          <cell r="B312"/>
          <cell r="C312"/>
          <cell r="D312"/>
          <cell r="F312"/>
          <cell r="G312"/>
          <cell r="H312"/>
          <cell r="I312"/>
          <cell r="K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X312"/>
          <cell r="Y312"/>
        </row>
        <row r="313">
          <cell r="B313"/>
          <cell r="C313"/>
          <cell r="D313"/>
          <cell r="F313"/>
          <cell r="G313"/>
          <cell r="H313"/>
          <cell r="I313"/>
          <cell r="K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X313"/>
          <cell r="Y313"/>
        </row>
        <row r="314">
          <cell r="B314"/>
          <cell r="C314"/>
          <cell r="D314"/>
          <cell r="F314"/>
          <cell r="G314"/>
          <cell r="H314"/>
          <cell r="I314"/>
          <cell r="K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X314"/>
          <cell r="Y314"/>
        </row>
        <row r="315">
          <cell r="B315"/>
          <cell r="C315"/>
          <cell r="D315"/>
          <cell r="F315"/>
          <cell r="G315"/>
          <cell r="H315"/>
          <cell r="I315"/>
          <cell r="K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X315"/>
          <cell r="Y315"/>
        </row>
        <row r="316">
          <cell r="B316"/>
          <cell r="C316"/>
          <cell r="D316"/>
          <cell r="F316"/>
          <cell r="G316"/>
          <cell r="H316"/>
          <cell r="I316"/>
          <cell r="K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X316"/>
          <cell r="Y316"/>
        </row>
        <row r="317">
          <cell r="B317"/>
          <cell r="C317"/>
          <cell r="D317"/>
          <cell r="F317"/>
          <cell r="G317"/>
          <cell r="H317"/>
          <cell r="I317"/>
          <cell r="K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X317"/>
          <cell r="Y317"/>
        </row>
        <row r="318">
          <cell r="B318"/>
          <cell r="C318"/>
          <cell r="D318"/>
          <cell r="F318"/>
          <cell r="G318"/>
          <cell r="H318"/>
          <cell r="I318"/>
          <cell r="K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X318"/>
          <cell r="Y318"/>
        </row>
        <row r="319">
          <cell r="B319"/>
          <cell r="C319"/>
          <cell r="D319"/>
          <cell r="F319"/>
          <cell r="G319"/>
          <cell r="H319"/>
          <cell r="I319"/>
          <cell r="K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X319"/>
          <cell r="Y319"/>
        </row>
        <row r="320">
          <cell r="B320"/>
          <cell r="C320"/>
          <cell r="D320"/>
          <cell r="F320"/>
          <cell r="G320"/>
          <cell r="H320"/>
          <cell r="I320"/>
          <cell r="K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X320"/>
          <cell r="Y320"/>
        </row>
        <row r="321">
          <cell r="B321"/>
          <cell r="C321"/>
          <cell r="D321"/>
          <cell r="F321"/>
          <cell r="G321"/>
          <cell r="H321"/>
          <cell r="I321"/>
          <cell r="K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X321"/>
          <cell r="Y321"/>
        </row>
        <row r="322">
          <cell r="B322"/>
          <cell r="C322"/>
          <cell r="D322"/>
          <cell r="F322"/>
          <cell r="G322"/>
          <cell r="H322"/>
          <cell r="I322"/>
          <cell r="K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X322"/>
          <cell r="Y322"/>
        </row>
        <row r="323">
          <cell r="B323"/>
          <cell r="C323"/>
          <cell r="D323"/>
          <cell r="F323"/>
          <cell r="G323"/>
          <cell r="H323"/>
          <cell r="I323"/>
          <cell r="K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X323"/>
          <cell r="Y323"/>
        </row>
        <row r="324">
          <cell r="B324"/>
          <cell r="C324"/>
          <cell r="D324"/>
          <cell r="F324"/>
          <cell r="G324"/>
          <cell r="H324"/>
          <cell r="I324"/>
          <cell r="K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X324"/>
          <cell r="Y324"/>
        </row>
        <row r="325">
          <cell r="B325"/>
          <cell r="C325"/>
          <cell r="D325"/>
          <cell r="F325"/>
          <cell r="G325"/>
          <cell r="H325"/>
          <cell r="I325"/>
          <cell r="K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X325"/>
          <cell r="Y325"/>
        </row>
        <row r="326">
          <cell r="B326"/>
          <cell r="C326"/>
          <cell r="D326"/>
          <cell r="F326"/>
          <cell r="G326"/>
          <cell r="H326"/>
          <cell r="I326"/>
          <cell r="K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X326"/>
          <cell r="Y326"/>
        </row>
        <row r="327">
          <cell r="B327"/>
          <cell r="C327"/>
          <cell r="D327"/>
          <cell r="F327"/>
          <cell r="G327"/>
          <cell r="H327"/>
          <cell r="I327"/>
          <cell r="K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X327"/>
          <cell r="Y327"/>
        </row>
        <row r="328">
          <cell r="B328"/>
          <cell r="C328"/>
          <cell r="D328"/>
          <cell r="F328"/>
          <cell r="G328"/>
          <cell r="H328"/>
          <cell r="I328"/>
          <cell r="K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X328"/>
          <cell r="Y328"/>
        </row>
        <row r="329">
          <cell r="B329"/>
          <cell r="C329"/>
          <cell r="D329"/>
          <cell r="F329"/>
          <cell r="G329"/>
          <cell r="H329"/>
          <cell r="I329"/>
          <cell r="K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X329"/>
          <cell r="Y329"/>
        </row>
        <row r="330">
          <cell r="B330"/>
          <cell r="C330"/>
          <cell r="D330"/>
          <cell r="F330"/>
          <cell r="G330"/>
          <cell r="H330"/>
          <cell r="I330"/>
          <cell r="K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X330"/>
          <cell r="Y330"/>
        </row>
        <row r="331">
          <cell r="B331"/>
          <cell r="C331"/>
          <cell r="D331"/>
          <cell r="F331"/>
          <cell r="G331"/>
          <cell r="H331"/>
          <cell r="I331"/>
          <cell r="K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X331"/>
          <cell r="Y331"/>
        </row>
        <row r="332">
          <cell r="B332"/>
          <cell r="C332"/>
          <cell r="D332"/>
          <cell r="F332"/>
          <cell r="G332"/>
          <cell r="H332"/>
          <cell r="I332"/>
          <cell r="K332"/>
          <cell r="M332"/>
          <cell r="N332"/>
          <cell r="O332"/>
          <cell r="P332"/>
          <cell r="Q332"/>
          <cell r="R332"/>
          <cell r="S332"/>
          <cell r="T332"/>
          <cell r="U332"/>
          <cell r="V332"/>
          <cell r="X332"/>
          <cell r="Y332"/>
        </row>
        <row r="333">
          <cell r="B333"/>
          <cell r="C333"/>
          <cell r="D333"/>
          <cell r="F333"/>
          <cell r="G333"/>
          <cell r="H333"/>
          <cell r="I333"/>
          <cell r="K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X333"/>
          <cell r="Y333"/>
        </row>
        <row r="334">
          <cell r="B334"/>
          <cell r="C334"/>
          <cell r="D334"/>
          <cell r="F334"/>
          <cell r="G334"/>
          <cell r="H334"/>
          <cell r="I334"/>
          <cell r="K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X334"/>
          <cell r="Y334"/>
        </row>
        <row r="335">
          <cell r="B335"/>
          <cell r="C335"/>
          <cell r="D335"/>
          <cell r="F335"/>
          <cell r="G335"/>
          <cell r="H335"/>
          <cell r="I335"/>
          <cell r="K335"/>
          <cell r="M335"/>
          <cell r="N335"/>
          <cell r="O335"/>
          <cell r="P335"/>
          <cell r="Q335"/>
          <cell r="R335"/>
          <cell r="S335"/>
          <cell r="T335"/>
          <cell r="U335"/>
          <cell r="V335"/>
          <cell r="X335"/>
          <cell r="Y335"/>
        </row>
        <row r="336">
          <cell r="B336"/>
          <cell r="C336"/>
          <cell r="D336"/>
          <cell r="F336"/>
          <cell r="G336"/>
          <cell r="H336"/>
          <cell r="I336"/>
          <cell r="K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X336"/>
          <cell r="Y336"/>
        </row>
        <row r="337">
          <cell r="B337"/>
          <cell r="C337"/>
          <cell r="D337"/>
          <cell r="F337"/>
          <cell r="G337"/>
          <cell r="H337"/>
          <cell r="I337"/>
          <cell r="K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  <cell r="X337"/>
          <cell r="Y337"/>
        </row>
        <row r="338">
          <cell r="B338"/>
          <cell r="C338"/>
          <cell r="D338"/>
          <cell r="F338"/>
          <cell r="G338"/>
          <cell r="H338"/>
          <cell r="I338"/>
          <cell r="K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  <cell r="X338"/>
          <cell r="Y338"/>
        </row>
        <row r="339">
          <cell r="B339"/>
          <cell r="C339"/>
          <cell r="D339"/>
          <cell r="F339"/>
          <cell r="G339"/>
          <cell r="H339"/>
          <cell r="I339"/>
          <cell r="K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  <cell r="X339"/>
          <cell r="Y339"/>
        </row>
        <row r="340">
          <cell r="B340"/>
          <cell r="C340"/>
          <cell r="D340"/>
          <cell r="F340"/>
          <cell r="G340"/>
          <cell r="H340"/>
          <cell r="I340"/>
          <cell r="K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X340"/>
          <cell r="Y340"/>
        </row>
        <row r="341">
          <cell r="B341"/>
          <cell r="C341"/>
          <cell r="D341"/>
          <cell r="F341"/>
          <cell r="G341"/>
          <cell r="H341"/>
          <cell r="I341"/>
          <cell r="K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X341"/>
          <cell r="Y341"/>
        </row>
        <row r="342">
          <cell r="A342"/>
          <cell r="B342"/>
          <cell r="C342"/>
          <cell r="D342"/>
          <cell r="F342"/>
          <cell r="G342"/>
          <cell r="H342"/>
          <cell r="I342"/>
          <cell r="K342"/>
          <cell r="M342"/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  <cell r="X342"/>
          <cell r="Y342"/>
        </row>
        <row r="343">
          <cell r="A343"/>
          <cell r="B343"/>
          <cell r="C343"/>
          <cell r="D343"/>
          <cell r="F343"/>
          <cell r="G343"/>
          <cell r="H343"/>
          <cell r="I343"/>
          <cell r="K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  <cell r="X343"/>
          <cell r="Y343"/>
        </row>
        <row r="344">
          <cell r="A344"/>
          <cell r="B344"/>
          <cell r="C344"/>
          <cell r="D344"/>
          <cell r="F344"/>
          <cell r="G344"/>
          <cell r="H344"/>
          <cell r="I344"/>
          <cell r="K344"/>
          <cell r="M344"/>
          <cell r="N344"/>
          <cell r="O344"/>
          <cell r="P344"/>
          <cell r="Q344"/>
          <cell r="R344"/>
          <cell r="S344"/>
          <cell r="T344"/>
          <cell r="U344"/>
          <cell r="V344"/>
          <cell r="W344"/>
          <cell r="X344"/>
          <cell r="Y344"/>
        </row>
        <row r="345">
          <cell r="A345"/>
          <cell r="B345"/>
          <cell r="C345"/>
          <cell r="D345"/>
          <cell r="F345"/>
          <cell r="G345"/>
          <cell r="H345"/>
          <cell r="I345"/>
          <cell r="K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  <cell r="X345"/>
          <cell r="Y345"/>
        </row>
        <row r="346">
          <cell r="A346"/>
          <cell r="B346"/>
          <cell r="C346"/>
          <cell r="D346"/>
          <cell r="F346"/>
          <cell r="G346"/>
          <cell r="H346"/>
          <cell r="I346"/>
          <cell r="K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  <cell r="X346"/>
          <cell r="Y346"/>
        </row>
        <row r="347">
          <cell r="A347"/>
          <cell r="B347"/>
          <cell r="C347"/>
          <cell r="D347"/>
          <cell r="F347"/>
          <cell r="G347"/>
          <cell r="H347"/>
          <cell r="I347"/>
          <cell r="K347"/>
          <cell r="M347"/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  <cell r="X347"/>
          <cell r="Y347"/>
        </row>
        <row r="348">
          <cell r="A348"/>
          <cell r="B348"/>
          <cell r="C348"/>
          <cell r="D348"/>
          <cell r="F348"/>
          <cell r="G348"/>
          <cell r="H348"/>
          <cell r="I348"/>
          <cell r="K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X348"/>
          <cell r="Y348"/>
        </row>
        <row r="349">
          <cell r="A349"/>
          <cell r="B349"/>
          <cell r="C349"/>
          <cell r="D349"/>
          <cell r="G349"/>
          <cell r="H349"/>
          <cell r="I349"/>
          <cell r="K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X349"/>
          <cell r="Y349"/>
        </row>
        <row r="350">
          <cell r="A350"/>
          <cell r="B350"/>
          <cell r="C350"/>
          <cell r="D350"/>
          <cell r="G350"/>
          <cell r="H350"/>
          <cell r="I350"/>
          <cell r="K350"/>
          <cell r="M350"/>
          <cell r="N350"/>
          <cell r="O350"/>
          <cell r="P350"/>
          <cell r="Q350"/>
          <cell r="R350"/>
          <cell r="S350"/>
          <cell r="T350"/>
          <cell r="U350"/>
          <cell r="V350"/>
          <cell r="W350"/>
          <cell r="X350"/>
          <cell r="Y350"/>
        </row>
        <row r="351">
          <cell r="A351"/>
          <cell r="B351"/>
          <cell r="C351"/>
          <cell r="D351"/>
          <cell r="G351"/>
          <cell r="H351"/>
          <cell r="I351"/>
          <cell r="K351"/>
          <cell r="M351"/>
          <cell r="N351"/>
          <cell r="O351"/>
          <cell r="P351"/>
          <cell r="Q351"/>
          <cell r="R351"/>
          <cell r="S351"/>
          <cell r="T351"/>
          <cell r="U351"/>
          <cell r="V351"/>
          <cell r="W351"/>
          <cell r="X351"/>
          <cell r="Y351"/>
        </row>
        <row r="352">
          <cell r="A352"/>
          <cell r="B352"/>
          <cell r="C352"/>
          <cell r="D352"/>
          <cell r="G352"/>
          <cell r="H352"/>
          <cell r="I352"/>
          <cell r="K352"/>
          <cell r="M352"/>
          <cell r="N352"/>
          <cell r="O352"/>
          <cell r="P352"/>
          <cell r="Q352"/>
          <cell r="R352"/>
          <cell r="S352"/>
          <cell r="T352"/>
          <cell r="U352"/>
          <cell r="V352"/>
          <cell r="W352"/>
          <cell r="X352"/>
          <cell r="Y352"/>
        </row>
        <row r="353">
          <cell r="A353"/>
          <cell r="B353"/>
          <cell r="C353"/>
          <cell r="D353"/>
          <cell r="F353"/>
          <cell r="G353"/>
          <cell r="H353"/>
          <cell r="I353"/>
          <cell r="J353"/>
          <cell r="K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  <cell r="X353"/>
          <cell r="Y353"/>
        </row>
        <row r="354">
          <cell r="A354"/>
          <cell r="B354"/>
          <cell r="C354"/>
          <cell r="D354"/>
          <cell r="F354"/>
          <cell r="G354"/>
          <cell r="H354"/>
          <cell r="I354"/>
          <cell r="J354"/>
          <cell r="K354"/>
          <cell r="M354"/>
          <cell r="N354"/>
          <cell r="O354"/>
          <cell r="P354"/>
          <cell r="Q354"/>
          <cell r="R354"/>
          <cell r="S354"/>
          <cell r="T354"/>
          <cell r="U354"/>
          <cell r="V354"/>
          <cell r="W354"/>
          <cell r="X354"/>
          <cell r="Y354"/>
        </row>
        <row r="355">
          <cell r="A355"/>
          <cell r="B355"/>
          <cell r="C355"/>
          <cell r="D355"/>
          <cell r="F355"/>
          <cell r="G355"/>
          <cell r="H355"/>
          <cell r="I355"/>
          <cell r="J355"/>
          <cell r="K355"/>
          <cell r="M355"/>
          <cell r="N355"/>
          <cell r="O355"/>
          <cell r="P355"/>
          <cell r="Q355"/>
          <cell r="R355"/>
          <cell r="S355"/>
          <cell r="T355"/>
          <cell r="U355"/>
          <cell r="V355"/>
          <cell r="W355"/>
          <cell r="X355"/>
          <cell r="Y355"/>
        </row>
        <row r="356">
          <cell r="A356"/>
          <cell r="B356"/>
          <cell r="C356"/>
          <cell r="D356"/>
          <cell r="F356"/>
          <cell r="G356"/>
          <cell r="H356"/>
          <cell r="I356"/>
          <cell r="J356"/>
          <cell r="K356"/>
          <cell r="M356"/>
          <cell r="N356"/>
          <cell r="O356"/>
          <cell r="P356"/>
          <cell r="Q356"/>
          <cell r="R356"/>
          <cell r="S356"/>
          <cell r="T356"/>
          <cell r="U356"/>
          <cell r="V356"/>
          <cell r="W356"/>
          <cell r="X356"/>
          <cell r="Y356"/>
        </row>
        <row r="357">
          <cell r="A357"/>
          <cell r="B357"/>
          <cell r="C357"/>
          <cell r="D357"/>
          <cell r="F357"/>
          <cell r="G357"/>
          <cell r="H357"/>
          <cell r="I357"/>
          <cell r="J357"/>
          <cell r="K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  <cell r="X357"/>
          <cell r="Y357"/>
        </row>
        <row r="358">
          <cell r="A358"/>
          <cell r="B358"/>
          <cell r="C358"/>
          <cell r="D358"/>
          <cell r="F358"/>
          <cell r="G358"/>
          <cell r="H358"/>
          <cell r="I358"/>
          <cell r="J358"/>
          <cell r="K358"/>
          <cell r="M358"/>
          <cell r="N358"/>
          <cell r="O358"/>
          <cell r="P358"/>
          <cell r="Q358"/>
          <cell r="R358"/>
          <cell r="S358"/>
          <cell r="T358"/>
          <cell r="U358"/>
          <cell r="V358"/>
          <cell r="W358"/>
          <cell r="X358"/>
          <cell r="Y358"/>
        </row>
        <row r="359">
          <cell r="A359"/>
          <cell r="B359"/>
          <cell r="C359"/>
          <cell r="D359"/>
          <cell r="F359"/>
          <cell r="G359"/>
          <cell r="H359"/>
          <cell r="I359"/>
          <cell r="J359"/>
          <cell r="K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Y359"/>
        </row>
        <row r="360">
          <cell r="A360"/>
          <cell r="B360"/>
          <cell r="C360"/>
          <cell r="D360"/>
          <cell r="F360"/>
          <cell r="G360"/>
          <cell r="H360"/>
          <cell r="I360"/>
          <cell r="J360"/>
          <cell r="K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Y360"/>
        </row>
        <row r="361">
          <cell r="A361"/>
          <cell r="B361"/>
          <cell r="C361"/>
          <cell r="D361"/>
          <cell r="F361"/>
          <cell r="G361"/>
          <cell r="H361"/>
          <cell r="I361"/>
          <cell r="J361"/>
          <cell r="K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X361"/>
          <cell r="Y361"/>
        </row>
        <row r="362">
          <cell r="A362"/>
          <cell r="B362"/>
          <cell r="C362"/>
          <cell r="D362"/>
          <cell r="F362"/>
          <cell r="G362"/>
          <cell r="H362"/>
          <cell r="I362"/>
          <cell r="J362"/>
          <cell r="K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Y362"/>
        </row>
        <row r="363">
          <cell r="A363"/>
          <cell r="B363"/>
          <cell r="C363"/>
          <cell r="D363"/>
          <cell r="F363"/>
          <cell r="G363"/>
          <cell r="H363"/>
          <cell r="I363"/>
          <cell r="J363"/>
          <cell r="K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Y363"/>
        </row>
        <row r="364">
          <cell r="B364"/>
          <cell r="C364"/>
          <cell r="D364"/>
          <cell r="F364"/>
          <cell r="G364"/>
          <cell r="H364"/>
          <cell r="I364"/>
          <cell r="J364"/>
          <cell r="K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Y364"/>
        </row>
        <row r="365">
          <cell r="B365"/>
          <cell r="C365"/>
          <cell r="D365"/>
          <cell r="F365"/>
          <cell r="G365"/>
          <cell r="H365"/>
          <cell r="I365"/>
          <cell r="J365"/>
          <cell r="K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X365"/>
          <cell r="Y365"/>
        </row>
        <row r="366">
          <cell r="B366"/>
          <cell r="C366"/>
          <cell r="D366"/>
          <cell r="F366"/>
          <cell r="G366"/>
          <cell r="H366"/>
          <cell r="I366"/>
          <cell r="J366"/>
          <cell r="K366"/>
          <cell r="M366"/>
          <cell r="N366"/>
          <cell r="O366"/>
          <cell r="P366"/>
          <cell r="Q366"/>
          <cell r="R366"/>
          <cell r="S366"/>
          <cell r="T366"/>
          <cell r="U366"/>
          <cell r="V366"/>
          <cell r="Y366"/>
        </row>
        <row r="367">
          <cell r="B367"/>
          <cell r="C367"/>
          <cell r="D367"/>
          <cell r="F367"/>
          <cell r="G367"/>
          <cell r="H367"/>
          <cell r="I367"/>
          <cell r="J367"/>
          <cell r="K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Y367"/>
        </row>
        <row r="368">
          <cell r="B368"/>
          <cell r="C368"/>
          <cell r="D368"/>
          <cell r="F368"/>
          <cell r="G368"/>
          <cell r="H368"/>
          <cell r="I368"/>
          <cell r="J368"/>
          <cell r="K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Y368"/>
        </row>
        <row r="369">
          <cell r="B369"/>
          <cell r="C369"/>
          <cell r="D369"/>
          <cell r="F369"/>
          <cell r="G369"/>
          <cell r="H369"/>
          <cell r="I369"/>
          <cell r="J369"/>
          <cell r="K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X369"/>
          <cell r="Y369"/>
        </row>
        <row r="370">
          <cell r="B370"/>
          <cell r="C370"/>
          <cell r="D370"/>
          <cell r="F370"/>
          <cell r="G370"/>
          <cell r="H370"/>
          <cell r="I370"/>
          <cell r="J370"/>
          <cell r="K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Y370"/>
        </row>
        <row r="371">
          <cell r="B371"/>
          <cell r="C371"/>
          <cell r="D371"/>
          <cell r="F371"/>
          <cell r="G371"/>
          <cell r="H371"/>
          <cell r="I371"/>
          <cell r="J371"/>
          <cell r="K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Y371"/>
        </row>
        <row r="372">
          <cell r="B372"/>
          <cell r="C372"/>
          <cell r="D372"/>
          <cell r="F372"/>
          <cell r="G372"/>
          <cell r="H372"/>
          <cell r="I372"/>
          <cell r="J372"/>
          <cell r="K372"/>
          <cell r="M372"/>
          <cell r="N372"/>
          <cell r="O372"/>
          <cell r="P372"/>
          <cell r="Q372"/>
          <cell r="R372"/>
          <cell r="S372"/>
          <cell r="T372"/>
          <cell r="U372"/>
          <cell r="V372"/>
          <cell r="Y372"/>
        </row>
        <row r="373">
          <cell r="B373"/>
          <cell r="C373"/>
          <cell r="D373"/>
          <cell r="F373"/>
          <cell r="G373"/>
          <cell r="H373"/>
          <cell r="I373"/>
          <cell r="J373"/>
          <cell r="K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Y373"/>
        </row>
        <row r="374">
          <cell r="B374"/>
          <cell r="C374"/>
          <cell r="D374"/>
          <cell r="F374"/>
          <cell r="G374"/>
          <cell r="H374"/>
          <cell r="I374"/>
          <cell r="J374"/>
          <cell r="K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X374"/>
          <cell r="Y374"/>
        </row>
        <row r="375">
          <cell r="B375"/>
          <cell r="C375"/>
          <cell r="D375"/>
          <cell r="F375"/>
          <cell r="G375"/>
          <cell r="H375"/>
          <cell r="I375"/>
          <cell r="J375"/>
          <cell r="K375"/>
          <cell r="M375"/>
          <cell r="N375"/>
          <cell r="O375"/>
          <cell r="P375"/>
          <cell r="Q375"/>
          <cell r="R375"/>
          <cell r="S375"/>
          <cell r="T375"/>
          <cell r="U375"/>
          <cell r="V375"/>
          <cell r="Y375"/>
        </row>
        <row r="376">
          <cell r="B376"/>
          <cell r="C376"/>
          <cell r="D376"/>
          <cell r="F376"/>
          <cell r="G376"/>
          <cell r="H376"/>
          <cell r="I376"/>
          <cell r="J376"/>
          <cell r="K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Y376"/>
        </row>
        <row r="377">
          <cell r="B377"/>
          <cell r="C377"/>
          <cell r="D377"/>
          <cell r="F377"/>
          <cell r="G377"/>
          <cell r="H377"/>
          <cell r="I377"/>
          <cell r="J377"/>
          <cell r="K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Y377"/>
        </row>
        <row r="378">
          <cell r="B378"/>
          <cell r="C378"/>
          <cell r="D378"/>
          <cell r="F378"/>
          <cell r="G378"/>
          <cell r="H378"/>
          <cell r="I378"/>
          <cell r="J378"/>
          <cell r="K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Y378"/>
        </row>
        <row r="379">
          <cell r="B379"/>
          <cell r="C379"/>
          <cell r="D379"/>
          <cell r="F379"/>
          <cell r="G379"/>
          <cell r="H379"/>
          <cell r="I379"/>
          <cell r="J379"/>
          <cell r="K379"/>
          <cell r="M379"/>
          <cell r="N379"/>
          <cell r="O379"/>
          <cell r="P379"/>
          <cell r="Q379"/>
          <cell r="R379"/>
          <cell r="S379"/>
          <cell r="T379"/>
          <cell r="U379"/>
          <cell r="V379"/>
          <cell r="Y379"/>
        </row>
        <row r="380">
          <cell r="B380"/>
          <cell r="C380"/>
          <cell r="D380"/>
          <cell r="F380"/>
          <cell r="G380"/>
          <cell r="H380"/>
          <cell r="I380"/>
          <cell r="J380"/>
          <cell r="K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X380"/>
          <cell r="Y380"/>
        </row>
        <row r="381">
          <cell r="B381"/>
          <cell r="C381"/>
          <cell r="D381"/>
          <cell r="F381"/>
          <cell r="G381"/>
          <cell r="H381"/>
          <cell r="I381"/>
          <cell r="J381"/>
          <cell r="K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Y381"/>
        </row>
        <row r="382">
          <cell r="B382"/>
          <cell r="C382"/>
          <cell r="D382"/>
          <cell r="F382"/>
          <cell r="G382"/>
          <cell r="H382"/>
          <cell r="I382"/>
          <cell r="J382"/>
          <cell r="K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Y382"/>
        </row>
        <row r="383">
          <cell r="B383"/>
          <cell r="C383"/>
          <cell r="D383"/>
          <cell r="F383"/>
          <cell r="G383"/>
          <cell r="H383"/>
          <cell r="I383"/>
          <cell r="J383"/>
          <cell r="K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Y383"/>
        </row>
        <row r="384">
          <cell r="B384"/>
          <cell r="C384"/>
          <cell r="D384"/>
          <cell r="F384"/>
          <cell r="G384"/>
          <cell r="H384"/>
          <cell r="I384"/>
          <cell r="J384"/>
          <cell r="K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Y384"/>
        </row>
        <row r="385">
          <cell r="B385"/>
          <cell r="C385"/>
          <cell r="D385"/>
          <cell r="F385"/>
          <cell r="G385"/>
          <cell r="H385"/>
          <cell r="I385"/>
          <cell r="J385"/>
          <cell r="K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Y385"/>
        </row>
        <row r="386">
          <cell r="B386"/>
          <cell r="C386"/>
          <cell r="D386"/>
          <cell r="F386"/>
          <cell r="G386"/>
          <cell r="H386"/>
          <cell r="I386"/>
          <cell r="J386"/>
          <cell r="K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Y386"/>
        </row>
        <row r="387">
          <cell r="B387"/>
          <cell r="C387"/>
          <cell r="D387"/>
          <cell r="F387"/>
          <cell r="G387"/>
          <cell r="H387"/>
          <cell r="I387"/>
          <cell r="J387"/>
          <cell r="K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Y387"/>
        </row>
        <row r="388">
          <cell r="B388"/>
          <cell r="C388"/>
          <cell r="D388"/>
          <cell r="F388"/>
          <cell r="G388"/>
          <cell r="H388"/>
          <cell r="I388"/>
          <cell r="J388"/>
          <cell r="K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Y388"/>
        </row>
        <row r="389">
          <cell r="B389"/>
          <cell r="C389"/>
          <cell r="D389"/>
          <cell r="F389"/>
          <cell r="G389"/>
          <cell r="H389"/>
          <cell r="I389"/>
          <cell r="J389"/>
          <cell r="K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X389"/>
          <cell r="Y389"/>
        </row>
        <row r="390">
          <cell r="B390"/>
          <cell r="C390"/>
          <cell r="D390"/>
          <cell r="F390"/>
          <cell r="G390"/>
          <cell r="H390"/>
          <cell r="I390"/>
          <cell r="J390"/>
          <cell r="K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Y390"/>
        </row>
        <row r="391">
          <cell r="B391"/>
          <cell r="C391"/>
          <cell r="D391"/>
          <cell r="F391"/>
          <cell r="G391"/>
          <cell r="H391"/>
          <cell r="I391"/>
          <cell r="J391"/>
          <cell r="K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Y391"/>
        </row>
        <row r="392">
          <cell r="B392"/>
          <cell r="C392"/>
          <cell r="D392"/>
          <cell r="F392"/>
          <cell r="G392"/>
          <cell r="H392"/>
          <cell r="I392"/>
          <cell r="J392"/>
          <cell r="K392"/>
          <cell r="M392"/>
          <cell r="N392"/>
          <cell r="O392"/>
          <cell r="P392"/>
          <cell r="Q392"/>
          <cell r="R392"/>
          <cell r="S392"/>
          <cell r="T392"/>
          <cell r="U392"/>
          <cell r="V392"/>
          <cell r="Y392"/>
        </row>
        <row r="393">
          <cell r="B393"/>
          <cell r="C393"/>
          <cell r="D393"/>
          <cell r="F393"/>
          <cell r="G393"/>
          <cell r="H393"/>
          <cell r="I393"/>
          <cell r="J393"/>
          <cell r="K393"/>
          <cell r="M393"/>
          <cell r="N393"/>
          <cell r="O393"/>
          <cell r="P393"/>
          <cell r="Q393"/>
          <cell r="R393"/>
          <cell r="S393"/>
          <cell r="T393"/>
          <cell r="U393"/>
          <cell r="V393"/>
          <cell r="Y393"/>
        </row>
        <row r="394">
          <cell r="B394"/>
          <cell r="C394"/>
          <cell r="D394"/>
          <cell r="F394"/>
          <cell r="G394"/>
          <cell r="H394"/>
          <cell r="I394"/>
          <cell r="J394"/>
          <cell r="K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Y394"/>
        </row>
        <row r="395">
          <cell r="B395"/>
          <cell r="C395"/>
          <cell r="D395"/>
          <cell r="F395"/>
          <cell r="G395"/>
          <cell r="H395"/>
          <cell r="I395"/>
          <cell r="J395"/>
          <cell r="K395"/>
          <cell r="M395"/>
          <cell r="N395"/>
          <cell r="O395"/>
          <cell r="P395"/>
          <cell r="Q395"/>
          <cell r="R395"/>
          <cell r="S395"/>
          <cell r="T395"/>
          <cell r="U395"/>
          <cell r="V395"/>
          <cell r="Y395"/>
        </row>
        <row r="396">
          <cell r="B396"/>
          <cell r="C396"/>
          <cell r="D396"/>
          <cell r="F396"/>
          <cell r="G396"/>
          <cell r="H396"/>
          <cell r="I396"/>
          <cell r="J396"/>
          <cell r="K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Y396"/>
        </row>
        <row r="397">
          <cell r="B397"/>
          <cell r="C397"/>
          <cell r="D397"/>
          <cell r="F397"/>
          <cell r="G397"/>
          <cell r="H397"/>
          <cell r="I397"/>
          <cell r="J397"/>
          <cell r="K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Y397"/>
        </row>
        <row r="398">
          <cell r="B398"/>
          <cell r="C398"/>
          <cell r="D398"/>
          <cell r="F398"/>
          <cell r="G398"/>
          <cell r="H398"/>
          <cell r="I398"/>
          <cell r="J398"/>
          <cell r="K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Y398"/>
        </row>
        <row r="399">
          <cell r="B399"/>
          <cell r="C399"/>
          <cell r="D399"/>
          <cell r="F399"/>
          <cell r="G399"/>
          <cell r="H399"/>
          <cell r="I399"/>
          <cell r="J399"/>
          <cell r="K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Y399"/>
        </row>
        <row r="400">
          <cell r="B400"/>
          <cell r="C400"/>
          <cell r="D400"/>
          <cell r="F400"/>
          <cell r="G400"/>
          <cell r="H400"/>
          <cell r="I400"/>
          <cell r="J400"/>
          <cell r="K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Y400"/>
        </row>
        <row r="401">
          <cell r="B401"/>
          <cell r="C401"/>
          <cell r="D401"/>
          <cell r="F401"/>
          <cell r="G401"/>
          <cell r="H401"/>
          <cell r="I401"/>
          <cell r="J401"/>
          <cell r="K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Y401"/>
        </row>
        <row r="402">
          <cell r="B402"/>
          <cell r="C402"/>
          <cell r="D402"/>
          <cell r="F402"/>
          <cell r="G402"/>
          <cell r="H402"/>
          <cell r="I402"/>
          <cell r="J402"/>
          <cell r="K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Y402"/>
        </row>
        <row r="403">
          <cell r="B403"/>
          <cell r="C403"/>
          <cell r="D403"/>
          <cell r="F403"/>
          <cell r="G403"/>
          <cell r="H403"/>
          <cell r="I403"/>
          <cell r="J403"/>
          <cell r="K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Y403"/>
        </row>
        <row r="404">
          <cell r="B404"/>
          <cell r="C404"/>
          <cell r="D404"/>
          <cell r="F404"/>
          <cell r="G404"/>
          <cell r="H404"/>
          <cell r="I404"/>
          <cell r="J404"/>
          <cell r="K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Y404"/>
        </row>
        <row r="405">
          <cell r="B405"/>
          <cell r="C405"/>
          <cell r="D405"/>
          <cell r="F405"/>
          <cell r="G405"/>
          <cell r="H405"/>
          <cell r="I405"/>
          <cell r="J405"/>
          <cell r="K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Y405"/>
        </row>
        <row r="406">
          <cell r="B406"/>
          <cell r="C406"/>
          <cell r="D406"/>
          <cell r="F406"/>
          <cell r="G406"/>
          <cell r="H406"/>
          <cell r="I406"/>
          <cell r="J406"/>
          <cell r="K406"/>
          <cell r="M406"/>
          <cell r="N406"/>
          <cell r="O406"/>
          <cell r="P406"/>
          <cell r="Q406"/>
          <cell r="R406"/>
          <cell r="S406"/>
          <cell r="T406"/>
          <cell r="U406"/>
          <cell r="V406"/>
          <cell r="Y406"/>
        </row>
        <row r="407">
          <cell r="B407"/>
          <cell r="C407"/>
          <cell r="D407"/>
          <cell r="F407"/>
          <cell r="G407"/>
          <cell r="H407"/>
          <cell r="I407"/>
          <cell r="J407"/>
          <cell r="K407"/>
          <cell r="M407"/>
          <cell r="N407"/>
          <cell r="O407"/>
          <cell r="P407"/>
          <cell r="Q407"/>
          <cell r="R407"/>
          <cell r="S407"/>
          <cell r="T407"/>
          <cell r="U407"/>
          <cell r="V407"/>
          <cell r="X407"/>
          <cell r="Y407"/>
        </row>
        <row r="408">
          <cell r="B408"/>
          <cell r="C408"/>
          <cell r="D408"/>
          <cell r="F408"/>
          <cell r="G408"/>
          <cell r="H408"/>
          <cell r="I408"/>
          <cell r="J408"/>
          <cell r="K408"/>
          <cell r="M408"/>
          <cell r="N408"/>
          <cell r="O408"/>
          <cell r="P408"/>
          <cell r="Q408"/>
          <cell r="R408"/>
          <cell r="S408"/>
          <cell r="T408"/>
          <cell r="U408"/>
          <cell r="V408"/>
          <cell r="Y408"/>
        </row>
        <row r="409">
          <cell r="B409"/>
          <cell r="C409"/>
          <cell r="D409"/>
          <cell r="F409"/>
          <cell r="G409"/>
          <cell r="H409"/>
          <cell r="I409"/>
          <cell r="J409"/>
          <cell r="K409"/>
          <cell r="M409"/>
          <cell r="N409"/>
          <cell r="O409"/>
          <cell r="P409"/>
          <cell r="Q409"/>
          <cell r="R409"/>
          <cell r="S409"/>
          <cell r="T409"/>
          <cell r="U409"/>
          <cell r="V409"/>
          <cell r="Y409"/>
        </row>
        <row r="410">
          <cell r="B410"/>
          <cell r="C410"/>
          <cell r="D410"/>
          <cell r="F410"/>
          <cell r="G410"/>
          <cell r="H410"/>
          <cell r="I410"/>
          <cell r="J410"/>
          <cell r="K410"/>
          <cell r="M410"/>
          <cell r="N410"/>
          <cell r="O410"/>
          <cell r="P410"/>
          <cell r="Q410"/>
          <cell r="R410"/>
          <cell r="S410"/>
          <cell r="T410"/>
          <cell r="U410"/>
          <cell r="V410"/>
          <cell r="Y410"/>
        </row>
        <row r="411">
          <cell r="B411"/>
          <cell r="C411"/>
          <cell r="D411"/>
          <cell r="F411"/>
          <cell r="G411"/>
          <cell r="H411"/>
          <cell r="I411"/>
          <cell r="J411"/>
          <cell r="K411"/>
          <cell r="M411"/>
          <cell r="N411"/>
          <cell r="O411"/>
          <cell r="P411"/>
          <cell r="Q411"/>
          <cell r="R411"/>
          <cell r="S411"/>
          <cell r="T411"/>
          <cell r="U411"/>
          <cell r="V411"/>
          <cell r="Y411"/>
        </row>
        <row r="412">
          <cell r="B412"/>
          <cell r="C412"/>
          <cell r="D412"/>
          <cell r="F412"/>
          <cell r="G412"/>
          <cell r="H412"/>
          <cell r="I412"/>
          <cell r="J412"/>
          <cell r="K412"/>
          <cell r="M412"/>
          <cell r="N412"/>
          <cell r="O412"/>
          <cell r="P412"/>
          <cell r="Q412"/>
          <cell r="R412"/>
          <cell r="S412"/>
          <cell r="T412"/>
          <cell r="U412"/>
          <cell r="V412"/>
          <cell r="Y412"/>
        </row>
        <row r="413">
          <cell r="B413"/>
          <cell r="C413"/>
          <cell r="D413"/>
          <cell r="F413"/>
          <cell r="G413"/>
          <cell r="H413"/>
          <cell r="I413"/>
          <cell r="J413"/>
          <cell r="K413"/>
          <cell r="M413"/>
          <cell r="N413"/>
          <cell r="O413"/>
          <cell r="P413"/>
          <cell r="Q413"/>
          <cell r="R413"/>
          <cell r="S413"/>
          <cell r="T413"/>
          <cell r="U413"/>
          <cell r="V413"/>
          <cell r="Y413"/>
        </row>
        <row r="414">
          <cell r="B414"/>
          <cell r="C414"/>
          <cell r="D414"/>
          <cell r="F414"/>
          <cell r="G414"/>
          <cell r="H414"/>
          <cell r="I414"/>
          <cell r="J414"/>
          <cell r="K414"/>
          <cell r="M414"/>
          <cell r="N414"/>
          <cell r="O414"/>
          <cell r="P414"/>
          <cell r="Q414"/>
          <cell r="R414"/>
          <cell r="S414"/>
          <cell r="T414"/>
          <cell r="U414"/>
          <cell r="V414"/>
          <cell r="X414"/>
          <cell r="Y414"/>
        </row>
        <row r="415">
          <cell r="B415"/>
          <cell r="C415"/>
          <cell r="D415"/>
          <cell r="F415"/>
          <cell r="G415"/>
          <cell r="H415"/>
          <cell r="I415"/>
          <cell r="J415"/>
          <cell r="K415"/>
          <cell r="M415"/>
          <cell r="N415"/>
          <cell r="O415"/>
          <cell r="P415"/>
          <cell r="Q415"/>
          <cell r="R415"/>
          <cell r="S415"/>
          <cell r="T415"/>
          <cell r="U415"/>
          <cell r="V415"/>
          <cell r="Y415"/>
        </row>
        <row r="416">
          <cell r="B416"/>
          <cell r="C416"/>
          <cell r="D416"/>
          <cell r="F416"/>
          <cell r="H416"/>
          <cell r="I416"/>
          <cell r="J416"/>
          <cell r="K416"/>
          <cell r="M416"/>
          <cell r="N416"/>
          <cell r="O416"/>
          <cell r="P416"/>
          <cell r="Q416"/>
          <cell r="R416"/>
          <cell r="S416"/>
          <cell r="T416"/>
          <cell r="U416"/>
          <cell r="V416"/>
          <cell r="Y416"/>
        </row>
        <row r="417">
          <cell r="B417"/>
          <cell r="C417"/>
          <cell r="D417"/>
          <cell r="F417"/>
          <cell r="H417"/>
          <cell r="I417"/>
          <cell r="J417"/>
          <cell r="K417"/>
          <cell r="M417"/>
          <cell r="N417"/>
          <cell r="O417"/>
          <cell r="P417"/>
          <cell r="Q417"/>
          <cell r="R417"/>
          <cell r="S417"/>
          <cell r="T417"/>
          <cell r="U417"/>
          <cell r="V417"/>
          <cell r="X417"/>
          <cell r="Y417"/>
        </row>
        <row r="418">
          <cell r="B418"/>
          <cell r="C418"/>
          <cell r="D418"/>
          <cell r="F418"/>
          <cell r="H418"/>
          <cell r="I418"/>
          <cell r="J418"/>
          <cell r="K418"/>
          <cell r="M418"/>
          <cell r="N418"/>
          <cell r="O418"/>
          <cell r="P418"/>
          <cell r="Q418"/>
          <cell r="R418"/>
          <cell r="S418"/>
          <cell r="T418"/>
          <cell r="U418"/>
          <cell r="V418"/>
          <cell r="Y418"/>
        </row>
        <row r="419">
          <cell r="B419"/>
          <cell r="C419"/>
          <cell r="D419"/>
          <cell r="F419"/>
          <cell r="H419"/>
          <cell r="I419"/>
          <cell r="J419"/>
          <cell r="K419"/>
          <cell r="M419"/>
          <cell r="N419"/>
          <cell r="O419"/>
          <cell r="P419"/>
          <cell r="Q419"/>
          <cell r="R419"/>
          <cell r="S419"/>
          <cell r="T419"/>
          <cell r="U419"/>
          <cell r="V419"/>
          <cell r="Y419"/>
        </row>
        <row r="420">
          <cell r="B420"/>
          <cell r="C420"/>
          <cell r="D420"/>
          <cell r="H420"/>
          <cell r="I420"/>
          <cell r="J420"/>
          <cell r="K420"/>
          <cell r="M420"/>
          <cell r="N420"/>
          <cell r="O420"/>
          <cell r="P420"/>
          <cell r="Q420"/>
          <cell r="R420"/>
          <cell r="S420"/>
          <cell r="T420"/>
          <cell r="U420"/>
          <cell r="V420"/>
          <cell r="X420"/>
          <cell r="Y420"/>
        </row>
        <row r="421">
          <cell r="B421"/>
          <cell r="C421"/>
          <cell r="D421"/>
          <cell r="F421"/>
          <cell r="H421"/>
          <cell r="I421"/>
          <cell r="J421"/>
          <cell r="K421"/>
          <cell r="M421"/>
          <cell r="N421"/>
          <cell r="O421"/>
          <cell r="P421"/>
          <cell r="Q421"/>
          <cell r="R421"/>
          <cell r="S421"/>
          <cell r="T421"/>
          <cell r="U421"/>
          <cell r="V421"/>
          <cell r="Y421"/>
        </row>
        <row r="422">
          <cell r="B422"/>
          <cell r="C422"/>
          <cell r="D422"/>
          <cell r="F422"/>
          <cell r="H422"/>
          <cell r="I422"/>
          <cell r="J422"/>
          <cell r="K422"/>
          <cell r="M422"/>
          <cell r="N422"/>
          <cell r="O422"/>
          <cell r="P422"/>
          <cell r="Q422"/>
          <cell r="R422"/>
          <cell r="S422"/>
          <cell r="T422"/>
          <cell r="U422"/>
          <cell r="V422"/>
          <cell r="Y422"/>
        </row>
        <row r="423">
          <cell r="B423"/>
          <cell r="C423"/>
          <cell r="D423"/>
          <cell r="F423"/>
          <cell r="H423"/>
          <cell r="I423"/>
          <cell r="J423"/>
          <cell r="K423"/>
          <cell r="M423"/>
          <cell r="N423"/>
          <cell r="O423"/>
          <cell r="P423"/>
          <cell r="Q423"/>
          <cell r="R423"/>
          <cell r="S423"/>
          <cell r="T423"/>
          <cell r="U423"/>
          <cell r="V423"/>
          <cell r="Y423"/>
        </row>
        <row r="424">
          <cell r="B424"/>
          <cell r="C424"/>
          <cell r="D424"/>
          <cell r="H424"/>
          <cell r="I424"/>
          <cell r="J424"/>
          <cell r="K424"/>
          <cell r="M424"/>
          <cell r="N424"/>
          <cell r="O424"/>
          <cell r="P424"/>
          <cell r="Q424"/>
          <cell r="R424"/>
          <cell r="S424"/>
          <cell r="T424"/>
          <cell r="U424"/>
          <cell r="V424"/>
          <cell r="Y424"/>
        </row>
        <row r="425">
          <cell r="B425"/>
          <cell r="C425"/>
          <cell r="D425"/>
          <cell r="F425"/>
          <cell r="H425"/>
          <cell r="I425"/>
          <cell r="J425"/>
          <cell r="K425"/>
          <cell r="M425"/>
          <cell r="N425"/>
          <cell r="O425"/>
          <cell r="P425"/>
          <cell r="Q425"/>
          <cell r="R425"/>
          <cell r="S425"/>
          <cell r="T425"/>
          <cell r="U425"/>
          <cell r="V425"/>
          <cell r="Y425"/>
        </row>
        <row r="426">
          <cell r="B426"/>
          <cell r="C426"/>
          <cell r="D426"/>
          <cell r="F426"/>
          <cell r="H426"/>
          <cell r="I426"/>
          <cell r="J426"/>
          <cell r="K426"/>
          <cell r="M426"/>
          <cell r="N426"/>
          <cell r="O426"/>
          <cell r="P426"/>
          <cell r="Q426"/>
          <cell r="R426"/>
          <cell r="S426"/>
          <cell r="T426"/>
          <cell r="U426"/>
          <cell r="V426"/>
          <cell r="Y426"/>
        </row>
        <row r="427">
          <cell r="B427"/>
          <cell r="C427"/>
          <cell r="D427"/>
          <cell r="F427"/>
          <cell r="H427"/>
          <cell r="I427"/>
          <cell r="J427"/>
          <cell r="K427"/>
          <cell r="M427"/>
          <cell r="N427"/>
          <cell r="O427"/>
          <cell r="P427"/>
          <cell r="Q427"/>
          <cell r="R427"/>
          <cell r="S427"/>
          <cell r="T427"/>
          <cell r="U427"/>
          <cell r="V427"/>
          <cell r="Y427"/>
        </row>
        <row r="428">
          <cell r="B428"/>
          <cell r="C428"/>
          <cell r="D428"/>
          <cell r="H428"/>
          <cell r="I428"/>
          <cell r="J428"/>
          <cell r="K428"/>
          <cell r="M428"/>
          <cell r="N428"/>
          <cell r="O428"/>
          <cell r="P428"/>
          <cell r="Q428"/>
          <cell r="R428"/>
          <cell r="S428"/>
          <cell r="T428"/>
          <cell r="U428"/>
          <cell r="V428"/>
          <cell r="Y428"/>
        </row>
        <row r="429">
          <cell r="B429"/>
          <cell r="C429"/>
          <cell r="D429"/>
          <cell r="H429"/>
          <cell r="I429"/>
          <cell r="J429"/>
          <cell r="K429"/>
          <cell r="M429"/>
          <cell r="N429"/>
          <cell r="O429"/>
          <cell r="P429"/>
          <cell r="Q429"/>
          <cell r="R429"/>
          <cell r="S429"/>
          <cell r="T429"/>
          <cell r="U429"/>
          <cell r="V429"/>
          <cell r="Y429"/>
        </row>
        <row r="430">
          <cell r="B430"/>
          <cell r="C430"/>
          <cell r="D430"/>
          <cell r="F430"/>
          <cell r="H430"/>
          <cell r="I430"/>
          <cell r="J430"/>
          <cell r="K430"/>
          <cell r="M430"/>
          <cell r="N430"/>
          <cell r="O430"/>
          <cell r="P430"/>
          <cell r="Q430"/>
          <cell r="R430"/>
          <cell r="S430"/>
          <cell r="T430"/>
          <cell r="U430"/>
          <cell r="V430"/>
          <cell r="Y430"/>
        </row>
        <row r="431">
          <cell r="B431"/>
          <cell r="C431"/>
          <cell r="D431"/>
          <cell r="H431"/>
          <cell r="I431"/>
          <cell r="J431"/>
          <cell r="K431"/>
          <cell r="M431"/>
          <cell r="N431"/>
          <cell r="O431"/>
          <cell r="P431"/>
          <cell r="Q431"/>
          <cell r="R431"/>
          <cell r="S431"/>
          <cell r="T431"/>
          <cell r="U431"/>
          <cell r="V431"/>
          <cell r="Y431"/>
        </row>
        <row r="432">
          <cell r="B432"/>
          <cell r="C432"/>
          <cell r="D432"/>
          <cell r="F432"/>
          <cell r="H432"/>
          <cell r="I432"/>
          <cell r="J432"/>
          <cell r="K432"/>
          <cell r="M432"/>
          <cell r="N432"/>
          <cell r="O432"/>
          <cell r="P432"/>
          <cell r="Q432"/>
          <cell r="R432"/>
          <cell r="S432"/>
          <cell r="T432"/>
          <cell r="U432"/>
          <cell r="V432"/>
          <cell r="Y432"/>
        </row>
        <row r="433">
          <cell r="B433"/>
          <cell r="C433"/>
          <cell r="D433"/>
          <cell r="F433"/>
          <cell r="H433"/>
          <cell r="I433"/>
          <cell r="J433"/>
          <cell r="K433"/>
          <cell r="M433"/>
          <cell r="N433"/>
          <cell r="O433"/>
          <cell r="P433"/>
          <cell r="Q433"/>
          <cell r="R433"/>
          <cell r="S433"/>
          <cell r="T433"/>
          <cell r="U433"/>
          <cell r="V433"/>
          <cell r="Y433"/>
        </row>
        <row r="434">
          <cell r="B434"/>
          <cell r="C434"/>
          <cell r="D434"/>
          <cell r="H434"/>
          <cell r="I434"/>
          <cell r="J434"/>
          <cell r="K434"/>
          <cell r="M434"/>
          <cell r="N434"/>
          <cell r="O434"/>
          <cell r="P434"/>
          <cell r="Q434"/>
          <cell r="R434"/>
          <cell r="S434"/>
          <cell r="T434"/>
          <cell r="U434"/>
          <cell r="V434"/>
          <cell r="Y434"/>
        </row>
        <row r="435">
          <cell r="B435"/>
          <cell r="C435"/>
          <cell r="D435"/>
          <cell r="H435"/>
          <cell r="I435"/>
          <cell r="J435"/>
          <cell r="K435"/>
          <cell r="M435"/>
          <cell r="N435"/>
          <cell r="O435"/>
          <cell r="P435"/>
          <cell r="Q435"/>
          <cell r="R435"/>
          <cell r="S435"/>
          <cell r="T435"/>
          <cell r="U435"/>
          <cell r="V435"/>
          <cell r="Y435"/>
        </row>
        <row r="436">
          <cell r="B436"/>
          <cell r="C436"/>
          <cell r="D436"/>
          <cell r="F436"/>
          <cell r="H436"/>
          <cell r="I436"/>
          <cell r="J436"/>
          <cell r="K436"/>
          <cell r="M436"/>
          <cell r="N436"/>
          <cell r="O436"/>
          <cell r="P436"/>
          <cell r="Q436"/>
          <cell r="R436"/>
          <cell r="S436"/>
          <cell r="T436"/>
          <cell r="U436"/>
          <cell r="V436"/>
          <cell r="Y436"/>
        </row>
        <row r="437">
          <cell r="B437"/>
          <cell r="C437"/>
          <cell r="D437"/>
          <cell r="F437"/>
          <cell r="H437"/>
          <cell r="I437"/>
          <cell r="J437"/>
          <cell r="K437"/>
          <cell r="M437"/>
          <cell r="N437"/>
          <cell r="O437"/>
          <cell r="P437"/>
          <cell r="Q437"/>
          <cell r="R437"/>
          <cell r="S437"/>
          <cell r="T437"/>
          <cell r="U437"/>
          <cell r="V437"/>
          <cell r="Y437"/>
        </row>
        <row r="438">
          <cell r="B438"/>
          <cell r="C438"/>
          <cell r="D438"/>
          <cell r="F438"/>
          <cell r="H438"/>
          <cell r="I438"/>
          <cell r="J438"/>
          <cell r="K438"/>
          <cell r="M438"/>
          <cell r="N438"/>
          <cell r="O438"/>
          <cell r="P438"/>
          <cell r="Q438"/>
          <cell r="R438"/>
          <cell r="S438"/>
          <cell r="T438"/>
          <cell r="U438"/>
          <cell r="V438"/>
          <cell r="Y438"/>
        </row>
        <row r="439">
          <cell r="B439"/>
          <cell r="C439"/>
          <cell r="D439"/>
          <cell r="H439"/>
          <cell r="I439"/>
          <cell r="J439"/>
          <cell r="K439"/>
          <cell r="M439"/>
          <cell r="N439"/>
          <cell r="O439"/>
          <cell r="P439"/>
          <cell r="Q439"/>
          <cell r="R439"/>
          <cell r="S439"/>
          <cell r="T439"/>
          <cell r="U439"/>
          <cell r="V439"/>
          <cell r="Y439"/>
        </row>
        <row r="440">
          <cell r="B440"/>
          <cell r="C440"/>
          <cell r="D440"/>
          <cell r="H440"/>
          <cell r="I440"/>
          <cell r="J440"/>
          <cell r="K440"/>
          <cell r="M440"/>
          <cell r="N440"/>
          <cell r="O440"/>
          <cell r="P440"/>
          <cell r="Q440"/>
          <cell r="R440"/>
          <cell r="S440"/>
          <cell r="T440"/>
          <cell r="U440"/>
          <cell r="V440"/>
          <cell r="Y440"/>
        </row>
        <row r="441">
          <cell r="B441"/>
          <cell r="C441"/>
          <cell r="D441"/>
          <cell r="F441"/>
          <cell r="H441"/>
          <cell r="I441"/>
          <cell r="J441"/>
          <cell r="K441"/>
          <cell r="M441"/>
          <cell r="N441"/>
          <cell r="O441"/>
          <cell r="P441"/>
          <cell r="Q441"/>
          <cell r="R441"/>
          <cell r="S441"/>
          <cell r="T441"/>
          <cell r="U441"/>
          <cell r="V441"/>
          <cell r="Y441"/>
        </row>
        <row r="442">
          <cell r="B442"/>
          <cell r="C442"/>
          <cell r="D442"/>
          <cell r="H442"/>
          <cell r="I442"/>
          <cell r="J442"/>
          <cell r="K442"/>
          <cell r="M442"/>
          <cell r="N442"/>
          <cell r="O442"/>
          <cell r="P442"/>
          <cell r="Q442"/>
          <cell r="R442"/>
          <cell r="S442"/>
          <cell r="T442"/>
          <cell r="U442"/>
          <cell r="V442"/>
          <cell r="Y442"/>
        </row>
        <row r="443">
          <cell r="B443"/>
          <cell r="C443"/>
          <cell r="D443"/>
          <cell r="H443"/>
          <cell r="I443"/>
          <cell r="J443"/>
          <cell r="K443"/>
          <cell r="M443"/>
          <cell r="N443"/>
          <cell r="O443"/>
          <cell r="P443"/>
          <cell r="Q443"/>
          <cell r="R443"/>
          <cell r="S443"/>
          <cell r="T443"/>
          <cell r="U443"/>
          <cell r="V443"/>
          <cell r="Y443"/>
        </row>
        <row r="444">
          <cell r="B444"/>
          <cell r="C444"/>
          <cell r="D444"/>
          <cell r="H444"/>
          <cell r="I444"/>
          <cell r="J444"/>
          <cell r="K444"/>
          <cell r="M444"/>
          <cell r="N444"/>
          <cell r="O444"/>
          <cell r="P444"/>
          <cell r="Q444"/>
          <cell r="R444"/>
          <cell r="S444"/>
          <cell r="T444"/>
          <cell r="U444"/>
          <cell r="V444"/>
          <cell r="Y444"/>
        </row>
        <row r="445">
          <cell r="B445"/>
          <cell r="C445"/>
          <cell r="D445"/>
          <cell r="H445"/>
          <cell r="I445"/>
          <cell r="J445"/>
          <cell r="K445"/>
          <cell r="M445"/>
          <cell r="N445"/>
          <cell r="O445"/>
          <cell r="P445"/>
          <cell r="Q445"/>
          <cell r="R445"/>
          <cell r="S445"/>
          <cell r="T445"/>
          <cell r="U445"/>
          <cell r="V445"/>
          <cell r="Y445"/>
        </row>
        <row r="446">
          <cell r="B446"/>
          <cell r="C446"/>
          <cell r="D446"/>
          <cell r="H446"/>
          <cell r="I446"/>
          <cell r="J446"/>
          <cell r="K446"/>
          <cell r="M446"/>
          <cell r="N446"/>
          <cell r="O446"/>
          <cell r="P446"/>
          <cell r="Q446"/>
          <cell r="R446"/>
          <cell r="S446"/>
          <cell r="T446"/>
          <cell r="U446"/>
          <cell r="V446"/>
        </row>
        <row r="447">
          <cell r="B447"/>
          <cell r="C447"/>
          <cell r="D447"/>
          <cell r="H447"/>
          <cell r="I447"/>
          <cell r="J447"/>
          <cell r="K447"/>
          <cell r="M447"/>
          <cell r="N447"/>
          <cell r="O447"/>
          <cell r="P447"/>
          <cell r="Q447"/>
          <cell r="R447"/>
          <cell r="S447"/>
          <cell r="T447"/>
          <cell r="V447"/>
        </row>
        <row r="448">
          <cell r="B448"/>
          <cell r="C448"/>
          <cell r="D448"/>
          <cell r="H448"/>
          <cell r="I448"/>
          <cell r="J448"/>
          <cell r="K448"/>
          <cell r="M448"/>
          <cell r="N448"/>
          <cell r="O448"/>
          <cell r="P448"/>
          <cell r="Q448"/>
          <cell r="R448"/>
          <cell r="S448"/>
          <cell r="T448"/>
          <cell r="V448"/>
        </row>
        <row r="449">
          <cell r="B449"/>
          <cell r="C449"/>
          <cell r="D449"/>
          <cell r="H449"/>
          <cell r="I449"/>
          <cell r="J449"/>
          <cell r="K449"/>
          <cell r="M449"/>
          <cell r="N449"/>
          <cell r="O449"/>
          <cell r="P449"/>
          <cell r="Q449"/>
          <cell r="R449"/>
          <cell r="S449"/>
          <cell r="T449"/>
          <cell r="V449"/>
        </row>
        <row r="450">
          <cell r="B450"/>
          <cell r="C450"/>
          <cell r="D450"/>
          <cell r="H450"/>
          <cell r="I450"/>
          <cell r="J450"/>
          <cell r="K450"/>
          <cell r="M450"/>
          <cell r="N450"/>
          <cell r="O450"/>
          <cell r="P450"/>
          <cell r="Q450"/>
          <cell r="R450"/>
          <cell r="S450"/>
          <cell r="T450"/>
          <cell r="V450"/>
        </row>
        <row r="451">
          <cell r="B451"/>
          <cell r="C451"/>
          <cell r="D451"/>
          <cell r="F451"/>
          <cell r="H451"/>
          <cell r="I451"/>
          <cell r="J451"/>
          <cell r="K451"/>
          <cell r="M451"/>
          <cell r="N451"/>
          <cell r="O451"/>
          <cell r="P451"/>
          <cell r="Q451"/>
          <cell r="R451"/>
          <cell r="S451"/>
          <cell r="T451"/>
          <cell r="V451"/>
        </row>
        <row r="452">
          <cell r="B452"/>
          <cell r="C452"/>
          <cell r="D452"/>
          <cell r="H452"/>
          <cell r="I452"/>
          <cell r="J452"/>
          <cell r="K452"/>
          <cell r="M452"/>
          <cell r="N452"/>
          <cell r="O452"/>
          <cell r="P452"/>
          <cell r="Q452"/>
          <cell r="R452"/>
          <cell r="S452"/>
          <cell r="T452"/>
          <cell r="V452"/>
        </row>
        <row r="453">
          <cell r="B453"/>
          <cell r="C453"/>
          <cell r="D453"/>
          <cell r="F453"/>
          <cell r="H453"/>
          <cell r="I453"/>
          <cell r="J453"/>
          <cell r="K453"/>
          <cell r="M453"/>
          <cell r="N453"/>
          <cell r="O453"/>
          <cell r="P453"/>
          <cell r="Q453"/>
          <cell r="R453"/>
          <cell r="S453"/>
          <cell r="T453"/>
          <cell r="V453"/>
        </row>
        <row r="454">
          <cell r="B454"/>
          <cell r="C454"/>
          <cell r="D454"/>
          <cell r="F454"/>
          <cell r="H454"/>
          <cell r="I454"/>
          <cell r="J454"/>
          <cell r="K454"/>
          <cell r="M454"/>
          <cell r="N454"/>
          <cell r="O454"/>
          <cell r="P454"/>
          <cell r="Q454"/>
          <cell r="R454"/>
          <cell r="S454"/>
          <cell r="T454"/>
          <cell r="V454"/>
        </row>
        <row r="455">
          <cell r="B455"/>
          <cell r="C455"/>
          <cell r="D455"/>
          <cell r="H455"/>
          <cell r="I455"/>
          <cell r="J455"/>
          <cell r="K455"/>
          <cell r="M455"/>
          <cell r="N455"/>
          <cell r="O455"/>
          <cell r="P455"/>
          <cell r="Q455"/>
          <cell r="R455"/>
          <cell r="S455"/>
          <cell r="T455"/>
          <cell r="V455"/>
        </row>
        <row r="456">
          <cell r="B456"/>
          <cell r="C456"/>
          <cell r="D456"/>
          <cell r="H456"/>
          <cell r="I456"/>
          <cell r="J456"/>
          <cell r="K456"/>
          <cell r="M456"/>
          <cell r="N456"/>
          <cell r="O456"/>
          <cell r="P456"/>
          <cell r="Q456"/>
          <cell r="R456"/>
          <cell r="S456"/>
          <cell r="T456"/>
          <cell r="V456"/>
        </row>
        <row r="457">
          <cell r="C457"/>
          <cell r="D457"/>
          <cell r="H457"/>
          <cell r="I457"/>
          <cell r="J457"/>
          <cell r="K457"/>
          <cell r="M457"/>
          <cell r="N457"/>
          <cell r="O457"/>
          <cell r="P457"/>
          <cell r="Q457"/>
          <cell r="R457"/>
          <cell r="S457"/>
          <cell r="T457"/>
          <cell r="V457"/>
        </row>
        <row r="458">
          <cell r="C458"/>
          <cell r="D458"/>
          <cell r="F458"/>
          <cell r="H458"/>
          <cell r="I458"/>
          <cell r="J458"/>
          <cell r="K458"/>
          <cell r="M458"/>
          <cell r="N458"/>
          <cell r="O458"/>
          <cell r="P458"/>
          <cell r="Q458"/>
          <cell r="R458"/>
          <cell r="S458"/>
          <cell r="T458"/>
          <cell r="V458"/>
        </row>
        <row r="459">
          <cell r="B459"/>
          <cell r="C459"/>
          <cell r="D459"/>
          <cell r="H459"/>
          <cell r="I459"/>
          <cell r="J459"/>
          <cell r="K459"/>
          <cell r="M459"/>
          <cell r="N459"/>
          <cell r="O459"/>
          <cell r="P459"/>
          <cell r="Q459"/>
          <cell r="R459"/>
          <cell r="S459"/>
          <cell r="T459"/>
          <cell r="V459"/>
        </row>
        <row r="460">
          <cell r="C460"/>
          <cell r="D460"/>
          <cell r="H460"/>
          <cell r="I460"/>
          <cell r="J460"/>
          <cell r="K460"/>
          <cell r="M460"/>
          <cell r="N460"/>
          <cell r="O460"/>
          <cell r="P460"/>
          <cell r="Q460"/>
          <cell r="R460"/>
          <cell r="S460"/>
          <cell r="T460"/>
          <cell r="V460"/>
        </row>
        <row r="461">
          <cell r="C461"/>
          <cell r="D461"/>
          <cell r="F461"/>
          <cell r="H461"/>
          <cell r="I461"/>
          <cell r="J461"/>
          <cell r="K461"/>
          <cell r="M461"/>
          <cell r="N461"/>
          <cell r="O461"/>
          <cell r="P461"/>
          <cell r="Q461"/>
          <cell r="R461"/>
          <cell r="S461"/>
          <cell r="T461"/>
          <cell r="V461"/>
        </row>
        <row r="462">
          <cell r="C462"/>
          <cell r="D462"/>
          <cell r="I462"/>
          <cell r="J462"/>
          <cell r="K462"/>
          <cell r="M462"/>
          <cell r="N462"/>
          <cell r="O462"/>
          <cell r="P462"/>
          <cell r="Q462"/>
          <cell r="R462"/>
          <cell r="S462"/>
          <cell r="T462"/>
          <cell r="V462"/>
        </row>
        <row r="463">
          <cell r="C463"/>
          <cell r="D463"/>
          <cell r="I463"/>
          <cell r="J463"/>
          <cell r="K463"/>
          <cell r="M463"/>
          <cell r="N463"/>
          <cell r="O463"/>
          <cell r="P463"/>
          <cell r="Q463"/>
          <cell r="R463"/>
          <cell r="S463"/>
          <cell r="T463"/>
          <cell r="V463"/>
        </row>
        <row r="464">
          <cell r="B464"/>
          <cell r="C464"/>
          <cell r="D464"/>
          <cell r="K464"/>
          <cell r="M464"/>
          <cell r="N464"/>
          <cell r="O464"/>
          <cell r="P464"/>
          <cell r="Q464"/>
          <cell r="R464"/>
          <cell r="S464"/>
          <cell r="T464"/>
          <cell r="V464"/>
        </row>
        <row r="465">
          <cell r="C465"/>
          <cell r="D465"/>
          <cell r="K465"/>
          <cell r="M465"/>
          <cell r="N465"/>
          <cell r="O465"/>
          <cell r="P465"/>
          <cell r="Q465"/>
          <cell r="R465"/>
          <cell r="S465"/>
          <cell r="T465"/>
          <cell r="V465"/>
        </row>
        <row r="466">
          <cell r="B466"/>
          <cell r="C466"/>
          <cell r="D466"/>
          <cell r="K466"/>
          <cell r="M466"/>
          <cell r="N466"/>
          <cell r="O466"/>
          <cell r="P466"/>
          <cell r="Q466"/>
          <cell r="R466"/>
          <cell r="S466"/>
          <cell r="T466"/>
          <cell r="V466"/>
        </row>
        <row r="467">
          <cell r="B467"/>
          <cell r="C467"/>
          <cell r="D467"/>
          <cell r="K467"/>
          <cell r="M467"/>
          <cell r="N467"/>
          <cell r="O467"/>
          <cell r="P467"/>
          <cell r="Q467"/>
          <cell r="R467"/>
          <cell r="S467"/>
          <cell r="T467"/>
          <cell r="V467"/>
          <cell r="X467"/>
        </row>
        <row r="468">
          <cell r="C468"/>
          <cell r="D468"/>
          <cell r="K468"/>
          <cell r="M468"/>
          <cell r="N468"/>
          <cell r="O468"/>
          <cell r="P468"/>
          <cell r="Q468"/>
          <cell r="R468"/>
          <cell r="S468"/>
          <cell r="T468"/>
          <cell r="V468"/>
        </row>
        <row r="469">
          <cell r="C469"/>
          <cell r="D469"/>
          <cell r="F469"/>
          <cell r="K469"/>
          <cell r="M469"/>
          <cell r="N469"/>
          <cell r="O469"/>
          <cell r="P469"/>
          <cell r="Q469"/>
          <cell r="R469"/>
          <cell r="S469"/>
          <cell r="T469"/>
          <cell r="V469"/>
        </row>
        <row r="470">
          <cell r="B470"/>
          <cell r="C470"/>
          <cell r="D470"/>
          <cell r="K470"/>
          <cell r="M470"/>
          <cell r="N470"/>
          <cell r="O470"/>
          <cell r="P470"/>
          <cell r="Q470"/>
          <cell r="R470"/>
          <cell r="S470"/>
          <cell r="T470"/>
          <cell r="V470"/>
        </row>
        <row r="471">
          <cell r="B471"/>
          <cell r="C471"/>
          <cell r="D471"/>
          <cell r="F471"/>
          <cell r="K471"/>
          <cell r="M471"/>
          <cell r="N471"/>
          <cell r="O471"/>
          <cell r="P471"/>
          <cell r="Q471"/>
          <cell r="R471"/>
          <cell r="S471"/>
          <cell r="T471"/>
          <cell r="V471"/>
        </row>
        <row r="472">
          <cell r="C472"/>
          <cell r="D472"/>
          <cell r="F472"/>
          <cell r="K472"/>
          <cell r="M472"/>
          <cell r="N472"/>
          <cell r="O472"/>
          <cell r="P472"/>
          <cell r="Q472"/>
          <cell r="R472"/>
          <cell r="S472"/>
          <cell r="T472"/>
          <cell r="V472"/>
        </row>
        <row r="473">
          <cell r="C473"/>
          <cell r="D473"/>
          <cell r="K473"/>
          <cell r="M473"/>
          <cell r="N473"/>
          <cell r="O473"/>
          <cell r="P473"/>
          <cell r="Q473"/>
          <cell r="R473"/>
          <cell r="S473"/>
          <cell r="T473"/>
          <cell r="V473"/>
        </row>
        <row r="474">
          <cell r="C474"/>
          <cell r="D474"/>
          <cell r="M474"/>
          <cell r="N474"/>
          <cell r="O474"/>
          <cell r="P474"/>
          <cell r="Q474"/>
          <cell r="R474"/>
          <cell r="S474"/>
          <cell r="T474"/>
          <cell r="V474"/>
        </row>
        <row r="475">
          <cell r="C475"/>
          <cell r="D475"/>
          <cell r="F475"/>
          <cell r="M475"/>
          <cell r="N475"/>
          <cell r="O475"/>
          <cell r="P475"/>
          <cell r="Q475"/>
          <cell r="R475"/>
          <cell r="S475"/>
          <cell r="T475"/>
          <cell r="V475"/>
        </row>
        <row r="476">
          <cell r="C476"/>
          <cell r="D476"/>
          <cell r="F476"/>
          <cell r="M476"/>
          <cell r="N476"/>
          <cell r="O476"/>
          <cell r="P476"/>
          <cell r="Q476"/>
          <cell r="R476"/>
          <cell r="S476"/>
          <cell r="T476"/>
          <cell r="V476"/>
        </row>
        <row r="477">
          <cell r="C477"/>
          <cell r="D477"/>
          <cell r="F477"/>
          <cell r="M477"/>
          <cell r="N477"/>
          <cell r="O477"/>
          <cell r="P477"/>
          <cell r="Q477"/>
          <cell r="R477"/>
          <cell r="S477"/>
          <cell r="T477"/>
          <cell r="V477"/>
        </row>
        <row r="478">
          <cell r="C478"/>
          <cell r="D478"/>
          <cell r="F478"/>
          <cell r="M478"/>
          <cell r="N478"/>
          <cell r="O478"/>
          <cell r="P478"/>
          <cell r="Q478"/>
          <cell r="R478"/>
          <cell r="V478"/>
        </row>
        <row r="479">
          <cell r="B479"/>
          <cell r="C479"/>
          <cell r="D479"/>
          <cell r="M479"/>
          <cell r="N479"/>
          <cell r="O479"/>
          <cell r="P479"/>
          <cell r="Q479"/>
          <cell r="R479"/>
          <cell r="V479"/>
        </row>
        <row r="480">
          <cell r="B480"/>
          <cell r="C480"/>
          <cell r="D480"/>
          <cell r="M480"/>
          <cell r="N480"/>
          <cell r="O480"/>
          <cell r="P480"/>
          <cell r="Q480"/>
          <cell r="R480"/>
          <cell r="V480"/>
        </row>
        <row r="481">
          <cell r="C481"/>
          <cell r="D481"/>
          <cell r="M481"/>
          <cell r="N481"/>
          <cell r="O481"/>
          <cell r="P481"/>
          <cell r="Q481"/>
          <cell r="R481"/>
          <cell r="V481"/>
        </row>
        <row r="482">
          <cell r="B482"/>
          <cell r="C482"/>
          <cell r="D482"/>
          <cell r="M482"/>
          <cell r="N482"/>
          <cell r="O482"/>
          <cell r="P482"/>
          <cell r="Q482"/>
          <cell r="R482"/>
          <cell r="V482"/>
        </row>
        <row r="483">
          <cell r="B483"/>
          <cell r="C483"/>
          <cell r="D483"/>
          <cell r="M483"/>
          <cell r="N483"/>
          <cell r="O483"/>
          <cell r="P483"/>
          <cell r="Q483"/>
          <cell r="R483"/>
          <cell r="V483"/>
        </row>
        <row r="484">
          <cell r="B484"/>
          <cell r="C484"/>
          <cell r="D484"/>
          <cell r="M484"/>
          <cell r="N484"/>
          <cell r="O484"/>
          <cell r="P484"/>
          <cell r="Q484"/>
          <cell r="R484"/>
        </row>
        <row r="485">
          <cell r="B485"/>
          <cell r="C485"/>
          <cell r="D485"/>
          <cell r="M485"/>
          <cell r="N485"/>
          <cell r="O485"/>
          <cell r="P485"/>
          <cell r="R485"/>
        </row>
        <row r="486">
          <cell r="C486"/>
          <cell r="D486"/>
          <cell r="M486"/>
          <cell r="N486"/>
          <cell r="O486"/>
          <cell r="P486"/>
        </row>
        <row r="487">
          <cell r="C487"/>
          <cell r="D487"/>
          <cell r="M487"/>
          <cell r="N487"/>
          <cell r="O487"/>
          <cell r="P487"/>
        </row>
        <row r="488">
          <cell r="B488"/>
          <cell r="C488"/>
          <cell r="D488"/>
          <cell r="M488"/>
          <cell r="N488"/>
          <cell r="O488"/>
          <cell r="P488"/>
        </row>
        <row r="489">
          <cell r="C489"/>
          <cell r="D489"/>
          <cell r="O489"/>
          <cell r="P489"/>
        </row>
        <row r="490">
          <cell r="C490"/>
          <cell r="D490"/>
          <cell r="O490"/>
          <cell r="P490"/>
        </row>
        <row r="491">
          <cell r="C491"/>
          <cell r="D491"/>
          <cell r="O491"/>
          <cell r="P491"/>
        </row>
        <row r="492">
          <cell r="C492"/>
          <cell r="D492"/>
          <cell r="O492"/>
          <cell r="P492"/>
        </row>
        <row r="493">
          <cell r="C493"/>
          <cell r="D493"/>
          <cell r="O493"/>
          <cell r="P493"/>
        </row>
        <row r="494">
          <cell r="C494"/>
          <cell r="D494"/>
          <cell r="O494"/>
          <cell r="P494"/>
        </row>
        <row r="495">
          <cell r="C495"/>
          <cell r="D495"/>
          <cell r="O495"/>
          <cell r="P495"/>
        </row>
        <row r="496">
          <cell r="C496"/>
          <cell r="D496"/>
          <cell r="O496"/>
          <cell r="P496"/>
        </row>
        <row r="497">
          <cell r="C497"/>
          <cell r="D497"/>
          <cell r="O497"/>
          <cell r="P497"/>
        </row>
        <row r="498">
          <cell r="C498"/>
          <cell r="D498"/>
          <cell r="O498"/>
          <cell r="P498"/>
        </row>
        <row r="499">
          <cell r="C499"/>
          <cell r="D499"/>
          <cell r="O499"/>
          <cell r="P499"/>
        </row>
        <row r="500">
          <cell r="C500"/>
          <cell r="D500"/>
          <cell r="O500"/>
          <cell r="P500"/>
        </row>
        <row r="501">
          <cell r="C501"/>
          <cell r="D501"/>
          <cell r="O501"/>
          <cell r="P501"/>
        </row>
        <row r="502">
          <cell r="C502"/>
          <cell r="D502"/>
          <cell r="O502"/>
          <cell r="P502"/>
        </row>
        <row r="503">
          <cell r="C503"/>
          <cell r="D503"/>
          <cell r="O503"/>
          <cell r="P503"/>
        </row>
        <row r="504">
          <cell r="C504"/>
          <cell r="D504"/>
          <cell r="O504"/>
          <cell r="P504"/>
        </row>
        <row r="505">
          <cell r="C505"/>
          <cell r="D505"/>
          <cell r="O505"/>
          <cell r="P505"/>
        </row>
        <row r="506">
          <cell r="C506"/>
          <cell r="D506"/>
          <cell r="O506"/>
          <cell r="P506"/>
        </row>
        <row r="507">
          <cell r="C507"/>
          <cell r="D507"/>
          <cell r="O507"/>
          <cell r="P507"/>
        </row>
        <row r="508">
          <cell r="C508"/>
          <cell r="D508"/>
          <cell r="O508"/>
          <cell r="P508"/>
        </row>
        <row r="509">
          <cell r="C509"/>
          <cell r="D509"/>
          <cell r="O509"/>
          <cell r="P509"/>
        </row>
        <row r="510">
          <cell r="C510"/>
          <cell r="D510"/>
          <cell r="O510"/>
          <cell r="P510"/>
        </row>
        <row r="511">
          <cell r="C511"/>
          <cell r="D511"/>
          <cell r="O511"/>
          <cell r="P511"/>
        </row>
        <row r="512">
          <cell r="C512"/>
          <cell r="D512"/>
          <cell r="O512"/>
          <cell r="P512"/>
        </row>
        <row r="513">
          <cell r="C513"/>
          <cell r="D513"/>
        </row>
        <row r="514">
          <cell r="C514"/>
          <cell r="D514"/>
        </row>
        <row r="515">
          <cell r="C515"/>
          <cell r="D515"/>
        </row>
        <row r="516">
          <cell r="C516"/>
          <cell r="D516"/>
        </row>
        <row r="517">
          <cell r="C517"/>
          <cell r="D517"/>
        </row>
        <row r="518">
          <cell r="C518"/>
          <cell r="D518"/>
        </row>
        <row r="519">
          <cell r="C519"/>
          <cell r="D519"/>
        </row>
        <row r="520">
          <cell r="C520"/>
          <cell r="D520"/>
        </row>
        <row r="521">
          <cell r="C521"/>
          <cell r="D521"/>
        </row>
        <row r="522">
          <cell r="C522"/>
          <cell r="D522"/>
        </row>
        <row r="523">
          <cell r="C523"/>
          <cell r="D523"/>
        </row>
        <row r="524">
          <cell r="C524"/>
          <cell r="D524"/>
        </row>
        <row r="525">
          <cell r="C525"/>
          <cell r="D525"/>
        </row>
        <row r="526">
          <cell r="C526"/>
          <cell r="D526"/>
        </row>
        <row r="527">
          <cell r="C527"/>
          <cell r="D527"/>
        </row>
        <row r="528">
          <cell r="C528"/>
          <cell r="D528"/>
        </row>
        <row r="529">
          <cell r="C529"/>
          <cell r="D529"/>
        </row>
        <row r="530">
          <cell r="C530"/>
          <cell r="D530"/>
        </row>
        <row r="531">
          <cell r="C531"/>
          <cell r="D531"/>
        </row>
        <row r="532">
          <cell r="C532"/>
          <cell r="D532"/>
        </row>
        <row r="533">
          <cell r="C533"/>
          <cell r="D533"/>
        </row>
        <row r="534">
          <cell r="C534"/>
          <cell r="D534"/>
        </row>
        <row r="535">
          <cell r="C535"/>
          <cell r="D535"/>
        </row>
        <row r="536">
          <cell r="C536"/>
          <cell r="D536"/>
        </row>
        <row r="537">
          <cell r="C537"/>
          <cell r="D537"/>
        </row>
        <row r="538">
          <cell r="C538"/>
          <cell r="D538"/>
        </row>
        <row r="539">
          <cell r="C539"/>
          <cell r="D539"/>
        </row>
        <row r="540">
          <cell r="C540"/>
          <cell r="D540"/>
        </row>
        <row r="541">
          <cell r="C541"/>
          <cell r="D541"/>
        </row>
      </sheetData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5" name="T_inscription" displayName="T_inscription" ref="B2:M3" insertRow="1" totalsRowShown="0" dataDxfId="103" tableBorderDxfId="102">
  <autoFilter ref="B2:M3"/>
  <tableColumns count="12">
    <tableColumn id="1" name="Bassin" dataDxfId="101"/>
    <tableColumn id="2" name="RLS" dataDxfId="100"/>
    <tableColumn id="3" name="# " dataDxfId="99"/>
    <tableColumn id="5" name="Nom, Prénom_x000a_de l'usager" dataDxfId="98"/>
    <tableColumn id="6" name="Langue_x000a_" dataDxfId="97"/>
    <tableColumn id="7" name="NAM                   _x000a_" dataDxfId="96"/>
    <tableColumn id="8" name="DDN_x000a_" dataDxfId="95"/>
    <tableColumn id="9" name="Type de demande" dataDxfId="94"/>
    <tableColumn id="10" name="Intervenant _x000a_pivot poste tél." dataDxfId="93"/>
    <tableColumn id="12" name="Profil_x000a_intervention_x000a_(Type de clientèle)" dataDxfId="92"/>
    <tableColumn id="13" name="Profil _x000a_SMAF_x000a_(ISO)" dataDxfId="91"/>
    <tableColumn id="14" name="Date OEMC_x000a_" dataDxfId="90"/>
  </tableColumns>
  <tableStyleInfo name="TableStyleMedium25" showFirstColumn="0" showLastColumn="0" showRowStripes="1" showColumnStripes="1"/>
</table>
</file>

<file path=xl/tables/table2.xml><?xml version="1.0" encoding="utf-8"?>
<table xmlns="http://schemas.openxmlformats.org/spreadsheetml/2006/main" id="6" name="Tableau6" displayName="Tableau6" ref="B6:O9" totalsRowShown="0" headerRowDxfId="89" dataDxfId="87" headerRowBorderDxfId="88" tableBorderDxfId="86" totalsRowBorderDxfId="85">
  <autoFilter ref="B6:O9"/>
  <tableColumns count="14">
    <tableColumn id="1" name="Bassin" dataDxfId="84">
      <calculatedColumnFormula>Inscriptions!#REF!</calculatedColumnFormula>
    </tableColumn>
    <tableColumn id="2" name="RLS" dataDxfId="83"/>
    <tableColumn id="3" name="# " dataDxfId="82"/>
    <tableColumn id="4" name="HEURE" dataDxfId="81"/>
    <tableColumn id="5" name="Nom, Prénom" dataDxfId="80"/>
    <tableColumn id="6" name="Langue" dataDxfId="79"/>
    <tableColumn id="7" name="NAM" dataDxfId="78"/>
    <tableColumn id="8" name="DDN_x000a_" dataDxfId="77"/>
    <tableColumn id="9" name="Type de demande" dataDxfId="76"/>
    <tableColumn id="10" name="Intervenant _x000a_pivot" dataDxfId="75"/>
    <tableColumn id="11" name="Intervenant autre" dataDxfId="74"/>
    <tableColumn id="12" name="Profil_x000a_intervention_x000a_(Type de clientèle)" dataDxfId="73"/>
    <tableColumn id="13" name="Profil _x000a_SMAF_x000a_(ISO)" dataDxfId="72"/>
    <tableColumn id="14" name="Date OEMC_x000a_" dataDxfId="71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P6:AB7" totalsRowShown="0" headerRowDxfId="70" dataDxfId="68" headerRowBorderDxfId="69" tableBorderDxfId="67" totalsRowBorderDxfId="66">
  <autoFilter ref="P6:AB7"/>
  <tableColumns count="13">
    <tableColumn id="1" name="Budget" dataDxfId="65">
      <calculatedColumnFormula>#REF!</calculatedColumnFormula>
    </tableColumn>
    <tableColumn id="2" name="Nom du dispensataire de service" dataDxfId="64">
      <calculatedColumnFormula>#REF!</calculatedColumnFormula>
    </tableColumn>
    <tableColumn id="3" name="Type de dispensataire" dataDxfId="63"/>
    <tableColumn id="4" name="Date du comité" dataDxfId="62"/>
    <tableColumn id="5" name="Date de début" dataDxfId="61"/>
    <tableColumn id="6" name="Date de fin" dataDxfId="60"/>
    <tableColumn id="7" name="AVQ en heure" dataDxfId="59"/>
    <tableColumn id="8" name="AVD en heure" dataDxfId="58"/>
    <tableColumn id="9" name="Loi 90 en heure" dataDxfId="57"/>
    <tableColumn id="10" name="Ass. à la personne _x000a_Répit-gardiennage_x000a_(en heure)" dataDxfId="56"/>
    <tableColumn id="11" name="Travaux lourd _x000a_(en heure)                                                                          Soutien civique)" dataDxfId="55"/>
    <tableColumn id="12" name="Heures accordées_x000a_/sem." dataDxfId="54"/>
    <tableColumn id="13" name="heures en attente en heure" dataDxfId="53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07:H839" totalsRowShown="0" headerRowDxfId="52">
  <autoFilter ref="A107:H839"/>
  <tableColumns count="8">
    <tableColumn id="1" name="Heures"/>
    <tableColumn id="2" name="Numéro"/>
    <tableColumn id="3" name="BASSIN"/>
    <tableColumn id="4" name="RLS "/>
    <tableColumn id="5" name="Profils d'intervention"/>
    <tableColumn id="6" name="Profil Iso_Smaf"/>
    <tableColumn id="7" name="Date OEMC" dataDxfId="51"/>
    <tableColumn id="8" name="Langu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B4:B12" totalsRowShown="0" headerRowDxfId="50" dataDxfId="48" headerRowBorderDxfId="49" tableBorderDxfId="47">
  <autoFilter ref="B4:B12"/>
  <tableColumns count="1">
    <tableColumn id="1" name="Demande" dataDxfId="4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L14:L24" totalsRowShown="0" headerRowDxfId="45" dataDxfId="43" headerRowBorderDxfId="44" tableBorderDxfId="42" totalsRowBorderDxfId="41">
  <autoFilter ref="L14:L24"/>
  <tableColumns count="1">
    <tableColumn id="1" name="Profil intervention" dataDxfId="40">
      <calculatedColumnFormula>N15&amp;" - "&amp;M15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J107:J108" totalsRowShown="0">
  <autoFilter ref="J107:J108"/>
  <tableColumns count="1">
    <tableColumn id="1" name="Numero Lign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7" Type="http://schemas.openxmlformats.org/officeDocument/2006/relationships/table" Target="../tables/table7.xml"/><Relationship Id="rId2" Type="http://schemas.openxmlformats.org/officeDocument/2006/relationships/hyperlink" Target="mailto:alloc-services-sad-nord.cissslau@ssss.gouv.qc.ca" TargetMode="External"/><Relationship Id="rId1" Type="http://schemas.openxmlformats.org/officeDocument/2006/relationships/hyperlink" Target="mailto:alloc-services-sad-sud.cissslau@ssss.gouv.qc.ca" TargetMode="Externa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S114"/>
  <sheetViews>
    <sheetView tabSelected="1" zoomScale="70" zoomScaleNormal="70" workbookViewId="0">
      <pane ySplit="2" topLeftCell="A3" activePane="bottomLeft" state="frozen"/>
      <selection pane="bottomLeft" activeCell="S22" sqref="S22"/>
    </sheetView>
  </sheetViews>
  <sheetFormatPr baseColWidth="10" defaultColWidth="11.42578125" defaultRowHeight="15" x14ac:dyDescent="0.25"/>
  <cols>
    <col min="1" max="1" width="4.42578125" style="100" customWidth="1"/>
    <col min="2" max="4" width="11.42578125" style="100"/>
    <col min="5" max="5" width="25.7109375" style="100" customWidth="1"/>
    <col min="6" max="6" width="15.7109375" style="100" customWidth="1"/>
    <col min="7" max="9" width="22.7109375" style="100" customWidth="1"/>
    <col min="10" max="11" width="25.7109375" style="100" customWidth="1"/>
    <col min="12" max="12" width="24.42578125" style="100" customWidth="1"/>
    <col min="13" max="13" width="17.7109375" style="100" customWidth="1"/>
    <col min="14" max="16384" width="11.42578125" style="100"/>
  </cols>
  <sheetData>
    <row r="1" spans="2:19" s="102" customFormat="1" ht="102.75" customHeight="1" thickBot="1" x14ac:dyDescent="0.4">
      <c r="G1" s="103"/>
      <c r="H1" s="262" t="s">
        <v>135</v>
      </c>
      <c r="I1" s="262"/>
      <c r="J1" s="104">
        <v>44724</v>
      </c>
      <c r="K1" s="261" t="s">
        <v>380</v>
      </c>
      <c r="L1" s="259" t="s">
        <v>75</v>
      </c>
    </row>
    <row r="2" spans="2:19" s="102" customFormat="1" ht="69" customHeight="1" thickBot="1" x14ac:dyDescent="0.3">
      <c r="B2" s="75" t="s">
        <v>1</v>
      </c>
      <c r="C2" s="76" t="s">
        <v>2</v>
      </c>
      <c r="D2" s="76" t="s">
        <v>136</v>
      </c>
      <c r="E2" s="76" t="s">
        <v>4</v>
      </c>
      <c r="F2" s="77" t="s">
        <v>131</v>
      </c>
      <c r="G2" s="77" t="s">
        <v>5</v>
      </c>
      <c r="H2" s="77" t="s">
        <v>130</v>
      </c>
      <c r="I2" s="76" t="s">
        <v>6</v>
      </c>
      <c r="J2" s="76" t="s">
        <v>7</v>
      </c>
      <c r="K2" s="76" t="s">
        <v>238</v>
      </c>
      <c r="L2" s="76" t="s">
        <v>239</v>
      </c>
      <c r="M2" s="77" t="s">
        <v>134</v>
      </c>
    </row>
    <row r="3" spans="2:19" s="102" customFormat="1" ht="15" customHeight="1" x14ac:dyDescent="0.35"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6"/>
      <c r="O3" s="107"/>
      <c r="P3" s="107"/>
      <c r="Q3" s="107"/>
      <c r="R3" s="107"/>
      <c r="S3" s="107"/>
    </row>
    <row r="4" spans="2:19" s="102" customFormat="1" ht="15" customHeight="1" x14ac:dyDescent="0.35"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7"/>
    </row>
    <row r="5" spans="2:19" s="102" customFormat="1" ht="15" customHeight="1" x14ac:dyDescent="0.35"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7"/>
    </row>
    <row r="6" spans="2:19" s="102" customFormat="1" ht="15" customHeight="1" x14ac:dyDescent="0.35"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7"/>
    </row>
    <row r="7" spans="2:19" s="102" customFormat="1" ht="15" customHeight="1" x14ac:dyDescent="0.35"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7"/>
    </row>
    <row r="8" spans="2:19" s="102" customFormat="1" ht="15" customHeight="1" x14ac:dyDescent="0.35"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7"/>
    </row>
    <row r="9" spans="2:19" s="102" customFormat="1" ht="15" customHeight="1" x14ac:dyDescent="0.25"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</row>
    <row r="10" spans="2:19" s="102" customFormat="1" ht="15" customHeight="1" x14ac:dyDescent="0.25"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</row>
    <row r="11" spans="2:19" s="102" customFormat="1" ht="15" customHeight="1" x14ac:dyDescent="0.25"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</row>
    <row r="12" spans="2:19" s="102" customFormat="1" ht="15" customHeight="1" x14ac:dyDescent="0.25"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</row>
    <row r="13" spans="2:19" s="212" customFormat="1" ht="15" customHeight="1" x14ac:dyDescent="0.25"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</row>
    <row r="14" spans="2:19" s="212" customFormat="1" ht="15" customHeight="1" x14ac:dyDescent="0.25"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</row>
    <row r="15" spans="2:19" s="212" customFormat="1" ht="15" customHeight="1" x14ac:dyDescent="0.25"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</row>
    <row r="16" spans="2:19" s="212" customFormat="1" ht="15" customHeight="1" x14ac:dyDescent="0.25"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</row>
    <row r="17" spans="2:13" s="212" customFormat="1" ht="15" customHeight="1" x14ac:dyDescent="0.25"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</row>
    <row r="18" spans="2:13" s="212" customFormat="1" ht="15" customHeight="1" x14ac:dyDescent="0.25"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</row>
    <row r="19" spans="2:13" s="212" customFormat="1" ht="15" customHeight="1" x14ac:dyDescent="0.25"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</row>
    <row r="20" spans="2:13" s="212" customFormat="1" ht="15" customHeight="1" x14ac:dyDescent="0.25"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</row>
    <row r="21" spans="2:13" s="212" customFormat="1" ht="15" customHeight="1" x14ac:dyDescent="0.25"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</row>
    <row r="22" spans="2:13" s="212" customFormat="1" ht="15" customHeight="1" x14ac:dyDescent="0.25"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</row>
    <row r="23" spans="2:13" s="212" customFormat="1" ht="15" customHeight="1" x14ac:dyDescent="0.25"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</row>
    <row r="24" spans="2:13" s="212" customFormat="1" ht="15" customHeight="1" x14ac:dyDescent="0.25"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</row>
    <row r="25" spans="2:13" s="212" customFormat="1" ht="15" customHeight="1" x14ac:dyDescent="0.25"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</row>
    <row r="26" spans="2:13" s="212" customFormat="1" ht="15" customHeight="1" x14ac:dyDescent="0.25"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</row>
    <row r="27" spans="2:13" s="212" customFormat="1" ht="15" customHeight="1" x14ac:dyDescent="0.25"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</row>
    <row r="28" spans="2:13" s="212" customFormat="1" ht="15" customHeight="1" x14ac:dyDescent="0.25"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</row>
    <row r="29" spans="2:13" s="212" customFormat="1" ht="15" customHeight="1" x14ac:dyDescent="0.25"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</row>
    <row r="30" spans="2:13" s="212" customFormat="1" ht="15" customHeight="1" x14ac:dyDescent="0.25"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</row>
    <row r="31" spans="2:13" s="212" customFormat="1" ht="15" customHeight="1" x14ac:dyDescent="0.25"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</row>
    <row r="32" spans="2:13" s="212" customFormat="1" ht="15" customHeight="1" x14ac:dyDescent="0.25"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</row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</sheetData>
  <sheetProtection algorithmName="SHA-512" hashValue="YjpbgBBdNEEdTTpO0YPeaXTAaXRiEgga8vd9+tMKZDBBlMhPR2KkPTCcNmH0fYMGLVXv+/30aiDXnd6482NrwQ==" saltValue="mGbYzW/egJx/LhxqddGfOA==" spinCount="100000" sheet="1" objects="1" scenarios="1" selectLockedCells="1" selectUnlockedCells="1"/>
  <mergeCells count="1">
    <mergeCell ref="H1:I1"/>
  </mergeCells>
  <conditionalFormatting sqref="B3:M3">
    <cfRule type="expression" dxfId="39" priority="26">
      <formula>(MOD(ROW(),2))</formula>
    </cfRule>
    <cfRule type="cellIs" dxfId="38" priority="34" operator="equal">
      <formula>0</formula>
    </cfRule>
    <cfRule type="expression" priority="35">
      <formula>MOD(_xludf.ROW(),2)=0</formula>
    </cfRule>
  </conditionalFormatting>
  <conditionalFormatting sqref="B3:M3">
    <cfRule type="cellIs" dxfId="37" priority="13" operator="equal">
      <formula>"#REF"</formula>
    </cfRule>
  </conditionalFormatting>
  <pageMargins left="0.7" right="0.7" top="0.75" bottom="0.75" header="0.3" footer="0.3"/>
  <pageSetup scale="33" orientation="landscape" horizontalDpi="204" verticalDpi="192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déroulante'!$J$2:$J$4</xm:f>
          </x14:formula1>
          <xm:sqref>L1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AB29"/>
  <sheetViews>
    <sheetView showZeros="0" zoomScale="80" zoomScaleNormal="80" workbookViewId="0">
      <selection activeCell="A8" sqref="A8:XFD8"/>
    </sheetView>
  </sheetViews>
  <sheetFormatPr baseColWidth="10" defaultColWidth="11.42578125" defaultRowHeight="15" x14ac:dyDescent="0.25"/>
  <cols>
    <col min="1" max="1" width="3.85546875" style="9" customWidth="1"/>
    <col min="2" max="4" width="11.5703125" style="9" customWidth="1"/>
    <col min="5" max="5" width="12.140625" style="9" customWidth="1"/>
    <col min="6" max="6" width="22.28515625" style="9" bestFit="1" customWidth="1"/>
    <col min="7" max="7" width="11.5703125" style="9" customWidth="1"/>
    <col min="8" max="8" width="14" style="9" bestFit="1" customWidth="1"/>
    <col min="9" max="9" width="14.28515625" style="9" customWidth="1"/>
    <col min="10" max="10" width="20.85546875" style="9" customWidth="1"/>
    <col min="11" max="11" width="28.5703125" style="9" bestFit="1" customWidth="1"/>
    <col min="12" max="12" width="20.140625" style="9" customWidth="1"/>
    <col min="13" max="13" width="18.5703125" style="9" customWidth="1"/>
    <col min="14" max="15" width="12.5703125" style="9" customWidth="1"/>
    <col min="16" max="16" width="11.28515625" style="9" customWidth="1"/>
    <col min="17" max="17" width="32.140625" style="9" customWidth="1"/>
    <col min="18" max="18" width="22.5703125" style="9" customWidth="1"/>
    <col min="19" max="19" width="16.42578125" style="9" customWidth="1"/>
    <col min="20" max="20" width="15.28515625" style="9" customWidth="1"/>
    <col min="21" max="21" width="12.5703125" style="9" customWidth="1"/>
    <col min="22" max="22" width="15.42578125" style="9" customWidth="1"/>
    <col min="23" max="23" width="15.28515625" style="9" customWidth="1"/>
    <col min="24" max="24" width="16.85546875" style="9" customWidth="1"/>
    <col min="25" max="25" width="18.7109375" style="9" customWidth="1"/>
    <col min="26" max="26" width="16.42578125" style="9" customWidth="1"/>
    <col min="27" max="27" width="12.140625" style="9" customWidth="1"/>
    <col min="28" max="28" width="26.5703125" style="9" customWidth="1"/>
    <col min="29" max="16384" width="11.42578125" style="9"/>
  </cols>
  <sheetData>
    <row r="1" spans="2:28" ht="24" customHeight="1" x14ac:dyDescent="0.35">
      <c r="B1" s="90" t="str">
        <f>Inscriptions!H1</f>
        <v>COMITÉ D'ALLOCATION SECTEUR 6</v>
      </c>
      <c r="C1" s="90"/>
      <c r="D1" s="90"/>
      <c r="E1" s="90"/>
    </row>
    <row r="3" spans="2:28" ht="21.75" thickBot="1" x14ac:dyDescent="0.4">
      <c r="B3" s="74"/>
      <c r="D3" s="263">
        <f>Inscriptions!J1</f>
        <v>44724</v>
      </c>
      <c r="E3" s="263"/>
      <c r="F3" s="7"/>
      <c r="G3" s="7"/>
      <c r="H3" s="7"/>
    </row>
    <row r="4" spans="2:28" ht="23.25" x14ac:dyDescent="0.35">
      <c r="P4" s="78" t="s">
        <v>138</v>
      </c>
      <c r="Q4" s="79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</row>
    <row r="5" spans="2:28" x14ac:dyDescent="0.25"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</row>
    <row r="6" spans="2:28" ht="71.25" customHeight="1" x14ac:dyDescent="0.25">
      <c r="B6" s="87" t="s">
        <v>1</v>
      </c>
      <c r="C6" s="83" t="s">
        <v>2</v>
      </c>
      <c r="D6" s="82" t="s">
        <v>136</v>
      </c>
      <c r="E6" s="82" t="s">
        <v>14</v>
      </c>
      <c r="F6" s="82" t="s">
        <v>15</v>
      </c>
      <c r="G6" s="82" t="s">
        <v>39</v>
      </c>
      <c r="H6" s="82" t="s">
        <v>31</v>
      </c>
      <c r="I6" s="88" t="s">
        <v>130</v>
      </c>
      <c r="J6" s="82" t="s">
        <v>6</v>
      </c>
      <c r="K6" s="82" t="s">
        <v>16</v>
      </c>
      <c r="L6" s="82" t="s">
        <v>40</v>
      </c>
      <c r="M6" s="82" t="s">
        <v>132</v>
      </c>
      <c r="N6" s="82" t="s">
        <v>133</v>
      </c>
      <c r="O6" s="89" t="s">
        <v>134</v>
      </c>
      <c r="P6" s="84" t="s">
        <v>17</v>
      </c>
      <c r="Q6" s="84" t="s">
        <v>18</v>
      </c>
      <c r="R6" s="85" t="s">
        <v>19</v>
      </c>
      <c r="S6" s="85" t="s">
        <v>20</v>
      </c>
      <c r="T6" s="85" t="s">
        <v>21</v>
      </c>
      <c r="U6" s="85" t="s">
        <v>22</v>
      </c>
      <c r="V6" s="85" t="s">
        <v>23</v>
      </c>
      <c r="W6" s="85" t="s">
        <v>24</v>
      </c>
      <c r="X6" s="85" t="s">
        <v>25</v>
      </c>
      <c r="Y6" s="85" t="s">
        <v>26</v>
      </c>
      <c r="Z6" s="85" t="s">
        <v>27</v>
      </c>
      <c r="AA6" s="85" t="s">
        <v>28</v>
      </c>
      <c r="AB6" s="86" t="s">
        <v>29</v>
      </c>
    </row>
    <row r="7" spans="2:28" ht="20.100000000000001" customHeight="1" x14ac:dyDescent="0.25">
      <c r="B7" s="94">
        <f ca="1">INDIRECT("Inscriptions!B3")</f>
        <v>0</v>
      </c>
      <c r="C7" s="94">
        <f ca="1">INDIRECT("Inscriptions!c3")</f>
        <v>0</v>
      </c>
      <c r="D7" s="94">
        <f ca="1">INDIRECT("Inscriptions!d3")</f>
        <v>0</v>
      </c>
      <c r="E7" s="94">
        <f ca="1">INDIRECT("Inscriptions!e3")</f>
        <v>0</v>
      </c>
      <c r="F7" s="94">
        <f ca="1">INDIRECT("Inscriptions!f3")</f>
        <v>0</v>
      </c>
      <c r="G7" s="94">
        <f ca="1">INDIRECT("Inscriptions!g3")</f>
        <v>0</v>
      </c>
      <c r="H7" s="94">
        <f ca="1">INDIRECT("Inscriptions!h3")</f>
        <v>0</v>
      </c>
      <c r="I7" s="98">
        <f ca="1">INDIRECT("Inscriptions!i3")</f>
        <v>0</v>
      </c>
      <c r="J7" s="94">
        <f ca="1">INDIRECT("Inscriptions!j3")</f>
        <v>0</v>
      </c>
      <c r="K7" s="94">
        <f ca="1">INDIRECT("Inscriptions!k3")</f>
        <v>0</v>
      </c>
      <c r="L7" s="94">
        <f ca="1">INDIRECT("Inscriptions!l3")</f>
        <v>0</v>
      </c>
      <c r="M7" s="94">
        <f ca="1">INDIRECT("Inscriptions!m3")</f>
        <v>0</v>
      </c>
      <c r="N7" s="94">
        <f ca="1">INDIRECT("Inscriptions!n3")</f>
        <v>0</v>
      </c>
      <c r="O7" s="98">
        <f ca="1">INDIRECT("Inscriptions!o3")</f>
        <v>0</v>
      </c>
      <c r="P7" s="91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3"/>
    </row>
    <row r="8" spans="2:28" ht="20.100000000000001" customHeight="1" x14ac:dyDescent="0.25">
      <c r="B8" s="95">
        <f ca="1">INDIRECT("Inscriptions!B5")</f>
        <v>0</v>
      </c>
      <c r="C8" s="95">
        <f ca="1">INDIRECT("Inscriptions!C5")</f>
        <v>0</v>
      </c>
      <c r="D8" s="95">
        <f ca="1">INDIRECT("Inscriptions!D5")</f>
        <v>0</v>
      </c>
      <c r="E8" s="96">
        <f ca="1">INDIRECT("Inscriptions!E5")</f>
        <v>0</v>
      </c>
      <c r="F8" s="95">
        <f ca="1">INDIRECT("Inscriptions!F5")</f>
        <v>0</v>
      </c>
      <c r="G8" s="95">
        <f ca="1">INDIRECT("Inscriptions!G5")</f>
        <v>0</v>
      </c>
      <c r="H8" s="95">
        <f ca="1">INDIRECT("Inscriptions!H5")</f>
        <v>0</v>
      </c>
      <c r="I8" s="97">
        <f ca="1">INDIRECT("Inscriptions!i5")</f>
        <v>0</v>
      </c>
      <c r="J8" s="95">
        <f ca="1">INDIRECT("Inscriptions!j5")</f>
        <v>0</v>
      </c>
      <c r="K8" s="95">
        <f ca="1">INDIRECT("Inscriptions!k5")</f>
        <v>0</v>
      </c>
      <c r="L8" s="95">
        <f ca="1">INDIRECT("Inscriptions!l5")</f>
        <v>0</v>
      </c>
      <c r="M8" s="95">
        <f ca="1">INDIRECT("Inscriptions!m5")</f>
        <v>0</v>
      </c>
      <c r="N8" s="95">
        <f ca="1">INDIRECT("Inscriptions!n5")</f>
        <v>0</v>
      </c>
      <c r="O8" s="97">
        <f ca="1">INDIRECT("Inscriptions!o5")</f>
        <v>0</v>
      </c>
    </row>
    <row r="9" spans="2:28" ht="20.100000000000001" customHeight="1" x14ac:dyDescent="0.25">
      <c r="B9" s="94">
        <f ca="1">INDIRECT("Inscriptions!B7")</f>
        <v>0</v>
      </c>
      <c r="C9" s="94">
        <f ca="1">INDIRECT("Inscriptions!C7")</f>
        <v>0</v>
      </c>
      <c r="D9" s="94">
        <f ca="1">INDIRECT("Inscriptions!d7")</f>
        <v>0</v>
      </c>
      <c r="E9" s="94">
        <f ca="1">INDIRECT("Inscriptions!e7")</f>
        <v>0</v>
      </c>
      <c r="F9" s="94">
        <f ca="1">INDIRECT("Inscriptions!f7")</f>
        <v>0</v>
      </c>
      <c r="G9" s="94">
        <f ca="1">INDIRECT("Inscriptions!g7")</f>
        <v>0</v>
      </c>
      <c r="H9" s="94">
        <f ca="1">INDIRECT("Inscriptions!h7")</f>
        <v>0</v>
      </c>
      <c r="I9" s="98">
        <f ca="1">INDIRECT("Inscriptions!i7")</f>
        <v>0</v>
      </c>
      <c r="J9" s="94">
        <f ca="1">INDIRECT("Inscriptions!j7")</f>
        <v>0</v>
      </c>
      <c r="K9" s="94">
        <f ca="1">INDIRECT("Inscriptions!k7")</f>
        <v>0</v>
      </c>
      <c r="L9" s="94">
        <f ca="1">INDIRECT("Inscriptions!l7")</f>
        <v>0</v>
      </c>
      <c r="M9" s="94">
        <f ca="1">INDIRECT("Inscriptions!m7")</f>
        <v>0</v>
      </c>
      <c r="N9" s="94">
        <f ca="1">INDIRECT("Inscriptions!n7")</f>
        <v>0</v>
      </c>
      <c r="O9" s="98">
        <f ca="1">INDIRECT("Inscriptions!o7")</f>
        <v>0</v>
      </c>
    </row>
    <row r="10" spans="2:28" ht="20.100000000000001" customHeight="1" x14ac:dyDescent="0.25"/>
    <row r="11" spans="2:28" ht="20.100000000000001" customHeight="1" x14ac:dyDescent="0.25"/>
    <row r="12" spans="2:28" ht="20.100000000000001" customHeight="1" x14ac:dyDescent="0.25"/>
    <row r="13" spans="2:28" ht="20.100000000000001" customHeight="1" x14ac:dyDescent="0.25"/>
    <row r="14" spans="2:28" ht="20.100000000000001" customHeight="1" x14ac:dyDescent="0.25"/>
    <row r="15" spans="2:28" ht="20.100000000000001" customHeight="1" x14ac:dyDescent="0.25"/>
    <row r="16" spans="2:28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19.5" customHeight="1" x14ac:dyDescent="0.25"/>
  </sheetData>
  <sheetProtection algorithmName="SHA-512" hashValue="3M3GAJt1SKsdvc1s441XIkxcSQxXksy68KZk0av25uHcKJ6af6lw+sLXXk3ZgxR6jznd/WZMqfCUPBF+bqxv2w==" saltValue="jxTMQQ40vUxIWh5GAXcoXA==" spinCount="100000" sheet="1" sort="0" pivotTables="0"/>
  <mergeCells count="1">
    <mergeCell ref="D3:E3"/>
  </mergeCells>
  <conditionalFormatting sqref="B7:O7">
    <cfRule type="cellIs" dxfId="36" priority="5" operator="equal">
      <formula>0</formula>
    </cfRule>
    <cfRule type="cellIs" dxfId="35" priority="6" operator="equal">
      <formula>0</formula>
    </cfRule>
  </conditionalFormatting>
  <conditionalFormatting sqref="B8:O9">
    <cfRule type="cellIs" dxfId="34" priority="4" operator="equal">
      <formula>0</formula>
    </cfRule>
  </conditionalFormatting>
  <conditionalFormatting sqref="B8:O9">
    <cfRule type="cellIs" dxfId="33" priority="2" operator="equal">
      <formula>0</formula>
    </cfRule>
  </conditionalFormatting>
  <conditionalFormatting sqref="B7:O9">
    <cfRule type="expression" dxfId="32" priority="1">
      <formula>MOD(_xludf.ROW(),2)=0</formula>
    </cfRule>
  </conditionalFormatting>
  <pageMargins left="0.7" right="0.7" top="0.75" bottom="0.75" header="0.3" footer="0.3"/>
  <pageSetup scale="32" orientation="landscape" horizontalDpi="204" verticalDpi="192" r:id="rId1"/>
  <ignoredErrors>
    <ignoredError sqref="B7:B9" calculatedColumn="1"/>
  </ignoredErrors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déroulante'!$M$29:$M$33</xm:f>
          </x14:formula1>
          <xm:sqref>R7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2" tint="-9.9978637043366805E-2"/>
  </sheetPr>
  <dimension ref="A1:AM949"/>
  <sheetViews>
    <sheetView showGridLines="0" zoomScale="70" zoomScaleNormal="70" zoomScaleSheetLayoutView="55" workbookViewId="0">
      <pane xSplit="2" ySplit="10" topLeftCell="C68" activePane="bottomRight" state="frozen"/>
      <selection pane="topRight" activeCell="C1" sqref="C1"/>
      <selection pane="bottomLeft" activeCell="A11" sqref="A11"/>
      <selection pane="bottomRight" activeCell="N23" sqref="N23"/>
    </sheetView>
  </sheetViews>
  <sheetFormatPr baseColWidth="10" defaultColWidth="11.42578125" defaultRowHeight="18.75" x14ac:dyDescent="0.25"/>
  <cols>
    <col min="1" max="1" width="18.140625" style="110" customWidth="1"/>
    <col min="2" max="2" width="22.42578125" style="110" customWidth="1"/>
    <col min="3" max="3" width="21.28515625" style="110" customWidth="1"/>
    <col min="4" max="4" width="18.42578125" style="110" customWidth="1"/>
    <col min="5" max="5" width="16.28515625" style="110" customWidth="1"/>
    <col min="6" max="6" width="17.5703125" style="110" customWidth="1"/>
    <col min="7" max="7" width="19.28515625" style="110" customWidth="1"/>
    <col min="8" max="8" width="19.85546875" style="110" customWidth="1"/>
    <col min="9" max="9" width="19.7109375" style="110" customWidth="1"/>
    <col min="10" max="10" width="19.28515625" style="110" customWidth="1"/>
    <col min="11" max="11" width="24.140625" style="110" customWidth="1"/>
    <col min="12" max="12" width="17" style="256" customWidth="1"/>
    <col min="13" max="13" width="15.5703125" style="257" customWidth="1"/>
    <col min="14" max="14" width="14.42578125" style="257" customWidth="1"/>
    <col min="15" max="15" width="15.5703125" style="257" customWidth="1"/>
    <col min="16" max="17" width="11.42578125" style="26"/>
    <col min="18" max="16384" width="11.42578125" style="110"/>
  </cols>
  <sheetData>
    <row r="1" spans="1:39" ht="85.5" customHeight="1" thickBot="1" x14ac:dyDescent="0.3">
      <c r="A1" s="271" t="s">
        <v>139</v>
      </c>
      <c r="B1" s="272"/>
      <c r="C1" s="272"/>
      <c r="D1" s="272"/>
      <c r="E1" s="272"/>
      <c r="F1" s="272"/>
      <c r="G1" s="272"/>
      <c r="H1" s="272"/>
      <c r="I1" s="272"/>
      <c r="J1" s="272"/>
      <c r="K1" s="273"/>
      <c r="L1" s="108"/>
      <c r="M1" s="109"/>
      <c r="N1" s="109"/>
      <c r="O1" s="109"/>
      <c r="P1" s="99"/>
      <c r="Q1" s="99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</row>
    <row r="2" spans="1:39" s="116" customFormat="1" ht="33.75" customHeight="1" thickBot="1" x14ac:dyDescent="0.4">
      <c r="A2" s="264" t="s">
        <v>140</v>
      </c>
      <c r="B2" s="265"/>
      <c r="C2" s="266"/>
      <c r="D2" s="274">
        <f>Inscriptions!E3</f>
        <v>0</v>
      </c>
      <c r="E2" s="275"/>
      <c r="F2" s="275"/>
      <c r="G2" s="275"/>
      <c r="H2" s="275"/>
      <c r="I2" s="276" t="s">
        <v>31</v>
      </c>
      <c r="J2" s="276"/>
      <c r="K2" s="111">
        <f>Inscriptions!G3</f>
        <v>0</v>
      </c>
      <c r="L2" s="112"/>
      <c r="M2" s="113"/>
      <c r="N2" s="113"/>
      <c r="O2" s="109"/>
      <c r="P2" s="114"/>
      <c r="Q2" s="114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</row>
    <row r="3" spans="1:39" s="116" customFormat="1" ht="24" customHeight="1" thickBot="1" x14ac:dyDescent="0.3">
      <c r="A3" s="264" t="s">
        <v>141</v>
      </c>
      <c r="B3" s="265"/>
      <c r="C3" s="266"/>
      <c r="D3" s="277">
        <f>Inscriptions!J3</f>
        <v>0</v>
      </c>
      <c r="E3" s="277"/>
      <c r="F3" s="277"/>
      <c r="G3" s="277"/>
      <c r="H3" s="277"/>
      <c r="I3" s="268" t="s">
        <v>142</v>
      </c>
      <c r="J3" s="268"/>
      <c r="K3" s="258">
        <f>Inscriptions!H3</f>
        <v>0</v>
      </c>
      <c r="L3" s="118"/>
      <c r="M3" s="119"/>
      <c r="N3" s="113"/>
      <c r="O3" s="109"/>
      <c r="P3" s="114"/>
      <c r="Q3" s="114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</row>
    <row r="4" spans="1:39" s="116" customFormat="1" ht="24" customHeight="1" thickBot="1" x14ac:dyDescent="0.3">
      <c r="A4" s="264" t="s">
        <v>143</v>
      </c>
      <c r="B4" s="265"/>
      <c r="C4" s="266"/>
      <c r="D4" s="267">
        <f>Inscriptions!J1</f>
        <v>44724</v>
      </c>
      <c r="E4" s="267"/>
      <c r="F4" s="267"/>
      <c r="G4" s="267"/>
      <c r="H4" s="267"/>
      <c r="I4" s="268" t="s">
        <v>144</v>
      </c>
      <c r="J4" s="268"/>
      <c r="K4" s="120"/>
      <c r="L4" s="112"/>
      <c r="M4" s="113"/>
      <c r="N4" s="113"/>
      <c r="O4" s="109"/>
      <c r="P4" s="114"/>
      <c r="Q4" s="114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</row>
    <row r="5" spans="1:39" s="116" customFormat="1" ht="24" customHeight="1" thickBot="1" x14ac:dyDescent="0.3">
      <c r="A5" s="264" t="s">
        <v>127</v>
      </c>
      <c r="B5" s="265"/>
      <c r="C5" s="266"/>
      <c r="D5" s="269">
        <f>Inscriptions!H3</f>
        <v>0</v>
      </c>
      <c r="E5" s="270"/>
      <c r="F5" s="264" t="s">
        <v>240</v>
      </c>
      <c r="G5" s="266"/>
      <c r="H5" s="121">
        <f>Inscriptions!L3</f>
        <v>0</v>
      </c>
      <c r="I5" s="264" t="s">
        <v>146</v>
      </c>
      <c r="J5" s="266"/>
      <c r="K5" s="117" t="e">
        <f>Inscriptions!#REF!</f>
        <v>#REF!</v>
      </c>
      <c r="L5" s="122"/>
      <c r="M5" s="123"/>
      <c r="N5" s="113"/>
      <c r="O5" s="113"/>
      <c r="P5" s="124"/>
      <c r="Q5" s="114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</row>
    <row r="6" spans="1:39" s="116" customFormat="1" ht="24" customHeight="1" thickBot="1" x14ac:dyDescent="0.3">
      <c r="A6" s="264" t="s">
        <v>6</v>
      </c>
      <c r="B6" s="265"/>
      <c r="C6" s="266"/>
      <c r="D6" s="294">
        <f>Inscriptions!I3</f>
        <v>0</v>
      </c>
      <c r="E6" s="295"/>
      <c r="F6" s="295"/>
      <c r="G6" s="295"/>
      <c r="H6" s="296"/>
      <c r="I6" s="264" t="s">
        <v>147</v>
      </c>
      <c r="J6" s="266"/>
      <c r="K6" s="111"/>
      <c r="L6" s="122"/>
      <c r="M6" s="123"/>
      <c r="N6" s="113"/>
      <c r="O6" s="113"/>
      <c r="P6" s="124"/>
      <c r="Q6" s="114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</row>
    <row r="7" spans="1:39" ht="8.25" customHeight="1" thickBot="1" x14ac:dyDescent="0.3">
      <c r="A7" s="125"/>
      <c r="B7" s="125"/>
      <c r="C7" s="125"/>
      <c r="D7" s="125"/>
      <c r="E7" s="125"/>
      <c r="F7" s="125"/>
      <c r="G7" s="126"/>
      <c r="H7" s="99"/>
      <c r="I7" s="99"/>
      <c r="J7" s="99"/>
      <c r="K7" s="99"/>
      <c r="L7" s="108"/>
      <c r="M7" s="109"/>
      <c r="N7" s="109"/>
      <c r="O7" s="109"/>
      <c r="P7" s="99"/>
      <c r="Q7" s="99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</row>
    <row r="8" spans="1:39" s="130" customFormat="1" ht="21.75" customHeight="1" thickBot="1" x14ac:dyDescent="0.4">
      <c r="A8" s="297" t="s">
        <v>148</v>
      </c>
      <c r="B8" s="298"/>
      <c r="C8" s="298"/>
      <c r="D8" s="298"/>
      <c r="E8" s="298"/>
      <c r="F8" s="298"/>
      <c r="G8" s="298"/>
      <c r="H8" s="298"/>
      <c r="I8" s="298"/>
      <c r="J8" s="298"/>
      <c r="K8" s="299"/>
      <c r="L8" s="127"/>
      <c r="M8" s="128"/>
      <c r="N8" s="128"/>
      <c r="O8" s="109"/>
      <c r="P8" s="129"/>
      <c r="Q8" s="129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</row>
    <row r="9" spans="1:39" s="130" customFormat="1" ht="47.25" customHeight="1" thickBot="1" x14ac:dyDescent="0.4">
      <c r="A9" s="300" t="s">
        <v>149</v>
      </c>
      <c r="B9" s="301"/>
      <c r="C9" s="301"/>
      <c r="D9" s="301"/>
      <c r="E9" s="301"/>
      <c r="F9" s="302"/>
      <c r="G9" s="302"/>
      <c r="H9" s="302"/>
      <c r="I9" s="302"/>
      <c r="J9" s="302"/>
      <c r="K9" s="303"/>
      <c r="L9" s="108"/>
      <c r="M9" s="109"/>
      <c r="N9" s="109"/>
      <c r="O9" s="109"/>
      <c r="P9" s="129"/>
      <c r="Q9" s="129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</row>
    <row r="10" spans="1:39" s="130" customFormat="1" ht="7.5" customHeight="1" thickBot="1" x14ac:dyDescent="0.4">
      <c r="A10" s="131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12"/>
      <c r="M10" s="113"/>
      <c r="N10" s="109"/>
      <c r="O10" s="109"/>
      <c r="P10" s="129"/>
      <c r="Q10" s="129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</row>
    <row r="11" spans="1:39" s="130" customFormat="1" ht="42" customHeight="1" x14ac:dyDescent="0.35">
      <c r="A11" s="304" t="s">
        <v>150</v>
      </c>
      <c r="B11" s="305"/>
      <c r="C11" s="132"/>
      <c r="D11" s="310" t="s">
        <v>151</v>
      </c>
      <c r="E11" s="310"/>
      <c r="F11" s="310"/>
      <c r="G11" s="310"/>
      <c r="H11" s="133"/>
      <c r="I11" s="311" t="s">
        <v>152</v>
      </c>
      <c r="J11" s="312"/>
      <c r="K11" s="134"/>
      <c r="L11" s="112"/>
      <c r="M11" s="113"/>
      <c r="N11" s="109"/>
      <c r="O11" s="109"/>
      <c r="P11" s="129"/>
      <c r="Q11" s="129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</row>
    <row r="12" spans="1:39" s="137" customFormat="1" ht="42" customHeight="1" x14ac:dyDescent="0.35">
      <c r="A12" s="306"/>
      <c r="B12" s="307"/>
      <c r="C12" s="313"/>
      <c r="D12" s="315" t="s">
        <v>153</v>
      </c>
      <c r="E12" s="278"/>
      <c r="F12" s="278"/>
      <c r="G12" s="278"/>
      <c r="H12" s="280" t="s">
        <v>154</v>
      </c>
      <c r="I12" s="282"/>
      <c r="J12" s="282"/>
      <c r="K12" s="283"/>
      <c r="L12" s="112"/>
      <c r="M12" s="113"/>
      <c r="N12" s="113"/>
      <c r="O12" s="113"/>
      <c r="P12" s="135"/>
      <c r="Q12" s="135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</row>
    <row r="13" spans="1:39" s="137" customFormat="1" ht="18.75" customHeight="1" thickBot="1" x14ac:dyDescent="0.4">
      <c r="A13" s="308"/>
      <c r="B13" s="309"/>
      <c r="C13" s="314"/>
      <c r="D13" s="316"/>
      <c r="E13" s="279"/>
      <c r="F13" s="279"/>
      <c r="G13" s="279"/>
      <c r="H13" s="281"/>
      <c r="I13" s="284"/>
      <c r="J13" s="284"/>
      <c r="K13" s="285"/>
      <c r="L13" s="112"/>
      <c r="M13" s="113"/>
      <c r="N13" s="113"/>
      <c r="O13" s="113"/>
      <c r="P13" s="135"/>
      <c r="Q13" s="135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</row>
    <row r="14" spans="1:39" s="130" customFormat="1" ht="7.5" customHeight="1" thickBot="1" x14ac:dyDescent="0.4">
      <c r="A14" s="138"/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12"/>
      <c r="M14" s="113"/>
      <c r="N14" s="109"/>
      <c r="O14" s="109"/>
      <c r="P14" s="129"/>
      <c r="Q14" s="129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</row>
    <row r="15" spans="1:39" s="130" customFormat="1" ht="47.25" customHeight="1" thickBot="1" x14ac:dyDescent="0.4">
      <c r="A15" s="286" t="s">
        <v>155</v>
      </c>
      <c r="B15" s="287"/>
      <c r="C15" s="287"/>
      <c r="D15" s="287"/>
      <c r="E15" s="287"/>
      <c r="F15" s="287"/>
      <c r="G15" s="287"/>
      <c r="H15" s="287"/>
      <c r="I15" s="287"/>
      <c r="J15" s="287"/>
      <c r="K15" s="288"/>
      <c r="L15" s="112"/>
      <c r="M15" s="113"/>
      <c r="N15" s="109"/>
      <c r="O15" s="109"/>
      <c r="P15" s="129"/>
      <c r="Q15" s="129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</row>
    <row r="16" spans="1:39" s="130" customFormat="1" ht="21.75" customHeight="1" thickBot="1" x14ac:dyDescent="0.4">
      <c r="A16" s="289" t="s">
        <v>156</v>
      </c>
      <c r="B16" s="290"/>
      <c r="C16" s="290"/>
      <c r="D16" s="291" t="s">
        <v>34</v>
      </c>
      <c r="E16" s="292"/>
      <c r="F16" s="292"/>
      <c r="G16" s="292"/>
      <c r="H16" s="292"/>
      <c r="I16" s="292"/>
      <c r="J16" s="292"/>
      <c r="K16" s="293"/>
      <c r="L16" s="112"/>
      <c r="M16" s="113"/>
      <c r="N16" s="109"/>
      <c r="O16" s="109"/>
      <c r="P16" s="129"/>
      <c r="Q16" s="129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</row>
    <row r="17" spans="1:39" ht="58.5" customHeight="1" thickBot="1" x14ac:dyDescent="0.3">
      <c r="A17" s="329" t="s">
        <v>157</v>
      </c>
      <c r="B17" s="330"/>
      <c r="C17" s="331"/>
      <c r="D17" s="335" t="s">
        <v>158</v>
      </c>
      <c r="E17" s="335"/>
      <c r="F17" s="335"/>
      <c r="G17" s="317" t="s">
        <v>159</v>
      </c>
      <c r="H17" s="317" t="s">
        <v>160</v>
      </c>
      <c r="I17" s="317" t="s">
        <v>161</v>
      </c>
      <c r="J17" s="317" t="s">
        <v>162</v>
      </c>
      <c r="K17" s="317" t="s">
        <v>163</v>
      </c>
      <c r="L17" s="108"/>
      <c r="M17" s="109"/>
      <c r="N17" s="109"/>
      <c r="O17" s="109"/>
      <c r="P17" s="99"/>
      <c r="Q17" s="99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</row>
    <row r="18" spans="1:39" ht="39" customHeight="1" thickBot="1" x14ac:dyDescent="0.3">
      <c r="A18" s="332"/>
      <c r="B18" s="333"/>
      <c r="C18" s="334"/>
      <c r="D18" s="139">
        <v>-1</v>
      </c>
      <c r="E18" s="139">
        <v>-2</v>
      </c>
      <c r="F18" s="139">
        <v>-3</v>
      </c>
      <c r="G18" s="318"/>
      <c r="H18" s="318"/>
      <c r="I18" s="318"/>
      <c r="J18" s="318"/>
      <c r="K18" s="318"/>
      <c r="L18" s="108"/>
      <c r="M18" s="109"/>
      <c r="N18" s="109"/>
      <c r="O18" s="109"/>
      <c r="P18" s="99"/>
      <c r="Q18" s="99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</row>
    <row r="19" spans="1:39" ht="44.25" customHeight="1" thickBot="1" x14ac:dyDescent="0.3">
      <c r="A19" s="319" t="s">
        <v>164</v>
      </c>
      <c r="B19" s="320"/>
      <c r="C19" s="320"/>
      <c r="D19" s="320"/>
      <c r="E19" s="320"/>
      <c r="F19" s="320"/>
      <c r="G19" s="320"/>
      <c r="H19" s="320"/>
      <c r="I19" s="320"/>
      <c r="J19" s="320"/>
      <c r="K19" s="321"/>
      <c r="L19" s="108"/>
      <c r="M19" s="109"/>
      <c r="N19" s="109"/>
      <c r="O19" s="109"/>
      <c r="P19" s="99"/>
      <c r="Q19" s="99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</row>
    <row r="20" spans="1:39" ht="24" customHeight="1" thickBot="1" x14ac:dyDescent="0.3">
      <c r="A20" s="322" t="s">
        <v>165</v>
      </c>
      <c r="B20" s="323"/>
      <c r="C20" s="323"/>
      <c r="D20" s="323"/>
      <c r="E20" s="323"/>
      <c r="F20" s="323"/>
      <c r="G20" s="323"/>
      <c r="H20" s="323"/>
      <c r="I20" s="323"/>
      <c r="J20" s="323"/>
      <c r="K20" s="324"/>
      <c r="L20" s="108"/>
      <c r="M20" s="109"/>
      <c r="N20" s="109"/>
      <c r="O20" s="109"/>
      <c r="P20" s="99"/>
      <c r="Q20" s="99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</row>
    <row r="21" spans="1:39" ht="24" customHeight="1" x14ac:dyDescent="0.25">
      <c r="A21" s="325" t="s">
        <v>166</v>
      </c>
      <c r="B21" s="326"/>
      <c r="C21" s="326"/>
      <c r="D21" s="326"/>
      <c r="E21" s="326"/>
      <c r="F21" s="326"/>
      <c r="G21" s="326"/>
      <c r="H21" s="326"/>
      <c r="I21" s="326"/>
      <c r="J21" s="326"/>
      <c r="K21" s="327"/>
      <c r="L21" s="108"/>
      <c r="M21" s="109"/>
      <c r="N21" s="109"/>
      <c r="O21" s="109"/>
      <c r="P21" s="99"/>
      <c r="Q21" s="99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</row>
    <row r="22" spans="1:39" ht="24" customHeight="1" x14ac:dyDescent="0.25">
      <c r="A22" s="328" t="s">
        <v>167</v>
      </c>
      <c r="B22" s="328"/>
      <c r="C22" s="328"/>
      <c r="D22" s="140">
        <f>IF(COUNTIF(D16,"ASSS"),'[1]Liste déroulante'!B84,IF(COUNTIF(D16,"CES"),'[1]Liste déroulante'!C84,IF(COUNTIF(D16,"EESAD"),'[1]Liste déroulante'!D84,IF(COUNTIF(D16,"RPA"),'[1]Liste déroulante'!E84,IF(COUNTIF(D16,"Agence"),'[1]Liste déroulante'!F84,"X")))))</f>
        <v>15</v>
      </c>
      <c r="E22" s="140">
        <f>IF(COUNTIF(D16,"ASSS"),'[1]Liste déroulante'!B85,IF(COUNTIF(D16,"CES"),'[1]Liste déroulante'!C85,IF(COUNTIF(D16,"EESAD"),'[1]Liste déroulante'!D85,IF(COUNTIF(D16,"RPA"),'[1]Liste déroulante'!E85,IF(COUNTIF(D16,"Agence"),'[1]Liste déroulante'!F85,"X")))))</f>
        <v>15</v>
      </c>
      <c r="F22" s="141">
        <f>IF(COUNTIF(D16,"ASSS"),'[1]Liste déroulante'!B86,IF(COUNTIF(D16,"CES"),'[1]Liste déroulante'!C86,IF(COUNTIF(D16,"EESAD"),'[1]Liste déroulante'!D86,IF(COUNTIF(D16,"RPA"),'[1]Liste déroulante'!E86,IF(COUNTIF(D16,"Agence"),'[1]Liste déroulante'!F86,"X")))))</f>
        <v>15</v>
      </c>
      <c r="G22" s="142"/>
      <c r="H22" s="143"/>
      <c r="I22" s="143"/>
      <c r="J22" s="142"/>
      <c r="K22" s="144">
        <f>J22*(IF(G22=-1,$D$22,IF(G22=-2,$E$22,IF(G22=-3,$F$22))))</f>
        <v>0</v>
      </c>
      <c r="L22" s="108"/>
      <c r="M22" s="109"/>
      <c r="N22" s="109"/>
      <c r="O22" s="109"/>
      <c r="P22" s="99"/>
      <c r="Q22" s="99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</row>
    <row r="23" spans="1:39" ht="24" customHeight="1" x14ac:dyDescent="0.25">
      <c r="A23" s="328" t="s">
        <v>168</v>
      </c>
      <c r="B23" s="328"/>
      <c r="C23" s="328"/>
      <c r="D23" s="140">
        <f>IF(COUNTIF(D16,"ASSS"),'[1]Liste déroulante'!B87,IF(COUNTIF(D16,"CES"),'[1]Liste déroulante'!C87,IF(COUNTIF(D16,"EESAD"),'[1]Liste déroulante'!D87,IF(COUNTIF(D16,"RPA"),'[1]Liste déroulante'!E87,IF(COUNTIF(D16,"Agence"),'[1]Liste déroulante'!F87,"X")))))</f>
        <v>30</v>
      </c>
      <c r="E23" s="140">
        <f>IF(COUNTIF(D16,"ASSS"),'[1]Liste déroulante'!B88,IF(COUNTIF(D16,"CES"),'[1]Liste déroulante'!C88,IF(COUNTIF(D16,"EESAD"),'[1]Liste déroulante'!D88,IF(COUNTIF(D16,"RPA"),'[1]Liste déroulante'!E88,IF(COUNTIF(D16,"Agence"),'[1]Liste déroulante'!F88,"X")))))</f>
        <v>30</v>
      </c>
      <c r="F23" s="141">
        <f>IF(COUNTIF(D16,"ASSS"),'[1]Liste déroulante'!B89,IF(COUNTIF(D16,"CES"),'[1]Liste déroulante'!C89,IF(COUNTIF(D16,"EESAD"),'[1]Liste déroulante'!D89,IF(COUNTIF(D16,"RPA"),'[1]Liste déroulante'!E89,IF(COUNTIF(D16,"Agence"),'[1]Liste déroulante'!F89,"X")))))</f>
        <v>30</v>
      </c>
      <c r="G23" s="142"/>
      <c r="H23" s="143"/>
      <c r="I23" s="143"/>
      <c r="J23" s="142"/>
      <c r="K23" s="144">
        <f>J23*(IF(G23=-1,$D$23,IF(G23=-2,$E$23,IF(G23=-3,$F$23))))</f>
        <v>0</v>
      </c>
      <c r="L23" s="108"/>
      <c r="M23" s="109"/>
      <c r="N23" s="109"/>
      <c r="O23" s="109"/>
      <c r="P23" s="99"/>
      <c r="Q23" s="99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</row>
    <row r="24" spans="1:39" ht="24" customHeight="1" x14ac:dyDescent="0.25">
      <c r="A24" s="328" t="s">
        <v>169</v>
      </c>
      <c r="B24" s="328"/>
      <c r="C24" s="328"/>
      <c r="D24" s="140">
        <f>IF(COUNTIF(D16,"ASSS"),'[1]Liste déroulante'!B90,IF(COUNTIF(D16,"CES"),'[1]Liste déroulante'!C90,IF(COUNTIF(D16,"EESAD"),'[1]Liste déroulante'!D90,IF(COUNTIF(D16,"RPA"),'[1]Liste déroulante'!E90,IF(COUNTIF(D16,"Agence"),'[1]Liste déroulante'!F90,"X")))))</f>
        <v>30</v>
      </c>
      <c r="E24" s="140">
        <f>IF(COUNTIF(D16,"ASSS"),'[1]Liste déroulante'!B91,IF(COUNTIF(D16,"CES"),'[1]Liste déroulante'!C91,IF(COUNTIF(D16,"EESAD"),'[1]Liste déroulante'!D91,IF(COUNTIF(D16,"RPA"),'[1]Liste déroulante'!E91,IF(COUNTIF(D16,"Agence"),'[1]Liste déroulante'!F91,"X")))))</f>
        <v>30</v>
      </c>
      <c r="F24" s="141">
        <f>IF(COUNTIF(D16,"ASSS"),'[1]Liste déroulante'!B92,IF(COUNTIF(D16,"CES"),'[1]Liste déroulante'!C92,IF(COUNTIF(D16,"EESAD"),'[1]Liste déroulante'!D92,IF(COUNTIF(D16,"RPA"),'[1]Liste déroulante'!E92,IF(COUNTIF(D16,"Agence"),'[1]Liste déroulante'!F92,"X")))))</f>
        <v>30</v>
      </c>
      <c r="G24" s="142"/>
      <c r="H24" s="143"/>
      <c r="I24" s="143"/>
      <c r="J24" s="142"/>
      <c r="K24" s="144">
        <f>J24*(IF(G24=-1,$D$24,IF(G24=-2,$E$24,IF(G24=-3,$F$24))))</f>
        <v>0</v>
      </c>
      <c r="L24" s="108"/>
      <c r="M24" s="109"/>
      <c r="N24" s="109"/>
      <c r="O24" s="109"/>
      <c r="P24" s="99"/>
      <c r="Q24" s="99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</row>
    <row r="25" spans="1:39" ht="24" customHeight="1" x14ac:dyDescent="0.25">
      <c r="A25" s="338" t="s">
        <v>170</v>
      </c>
      <c r="B25" s="338"/>
      <c r="C25" s="338"/>
      <c r="D25" s="338"/>
      <c r="E25" s="338"/>
      <c r="F25" s="338"/>
      <c r="G25" s="338"/>
      <c r="H25" s="338"/>
      <c r="I25" s="338"/>
      <c r="J25" s="338"/>
      <c r="K25" s="145">
        <f>SUM(K22:K24)/24/60</f>
        <v>0</v>
      </c>
      <c r="L25" s="108">
        <f>SUM(K22:K24)</f>
        <v>0</v>
      </c>
      <c r="M25" s="109"/>
      <c r="N25" s="109"/>
      <c r="O25" s="109"/>
      <c r="P25" s="99"/>
      <c r="Q25" s="99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</row>
    <row r="26" spans="1:39" ht="24" customHeight="1" x14ac:dyDescent="0.25">
      <c r="A26" s="339" t="s">
        <v>171</v>
      </c>
      <c r="B26" s="339"/>
      <c r="C26" s="339"/>
      <c r="D26" s="339"/>
      <c r="E26" s="339"/>
      <c r="F26" s="339"/>
      <c r="G26" s="339"/>
      <c r="H26" s="339"/>
      <c r="I26" s="339"/>
      <c r="J26" s="339"/>
      <c r="K26" s="339"/>
      <c r="L26" s="108"/>
      <c r="M26" s="109"/>
      <c r="N26" s="146"/>
      <c r="O26" s="109"/>
      <c r="P26" s="99"/>
      <c r="Q26" s="99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</row>
    <row r="27" spans="1:39" ht="24" customHeight="1" x14ac:dyDescent="0.25">
      <c r="A27" s="328" t="s">
        <v>172</v>
      </c>
      <c r="B27" s="328"/>
      <c r="C27" s="328"/>
      <c r="D27" s="140">
        <f>IF(COUNTIF(D16,"ASSS"),'[1]Liste déroulante'!B93,IF(COUNTIF(D16,"CES"),'[1]Liste déroulante'!C93,IF(COUNTIF(D16,"EESAD"),'[1]Liste déroulante'!D93,IF(COUNTIF(D16,"RPA"),'[1]Liste déroulante'!E93,IF(COUNTIF(D16,"Agence"),'[1]Liste déroulante'!F93,"X")))))</f>
        <v>45</v>
      </c>
      <c r="E27" s="140">
        <f>IF(COUNTIF(D16,"ASSS"),'[1]Liste déroulante'!B94,IF(COUNTIF(D16,"CES"),'[1]Liste déroulante'!C94,IF(COUNTIF(D16,"EESAD"),'[1]Liste déroulante'!D94,IF(COUNTIF(D16,"RPA"),'[1]Liste déroulante'!E94,IF(COUNTIF(D16,"Agence"),'[1]Liste déroulante'!F94,"X")))))</f>
        <v>45</v>
      </c>
      <c r="F27" s="141">
        <f>IF(COUNTIF(D16,"ASSS"),'[1]Liste déroulante'!B95,IF(COUNTIF(D16,"CES"),'[1]Liste déroulante'!C95,IF(COUNTIF(D16,"EESAD"),'[1]Liste déroulante'!D95,IF(COUNTIF(D16,"RPA"),'[1]Liste déroulante'!E95,IF(COUNTIF(D16,"Agence"),'[1]Liste déroulante'!F95,"X")))))</f>
        <v>45</v>
      </c>
      <c r="G27" s="142">
        <v>-1</v>
      </c>
      <c r="H27" s="143"/>
      <c r="I27" s="143"/>
      <c r="J27" s="142">
        <v>2</v>
      </c>
      <c r="K27" s="144">
        <f>J27*(IF(G27=-1,$D$27,IF(G27=-2,$E$27,IF(G27=-3,$F$27))))</f>
        <v>90</v>
      </c>
      <c r="L27" s="108"/>
      <c r="M27" s="109"/>
      <c r="N27" s="109"/>
      <c r="O27" s="109"/>
      <c r="P27" s="99"/>
      <c r="Q27" s="99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</row>
    <row r="28" spans="1:39" ht="24" customHeight="1" x14ac:dyDescent="0.25">
      <c r="A28" s="328" t="s">
        <v>173</v>
      </c>
      <c r="B28" s="328"/>
      <c r="C28" s="328"/>
      <c r="D28" s="328"/>
      <c r="E28" s="328"/>
      <c r="F28" s="141">
        <f>IF(COUNTIF(D16,"ASSS"),'[1]Liste déroulante'!B96,IF(COUNTIF(D16,"CES"),'[1]Liste déroulante'!C96,IF(COUNTIF(D16,"EESAD"),'[1]Liste déroulante'!D96,IF(COUNTIF(D16,"RPA"),'[1]Liste déroulante'!E96,IF(COUNTIF(D16,"Agence"),'[1]Liste déroulante'!F96,"X")))))</f>
        <v>30</v>
      </c>
      <c r="G28" s="147" t="s">
        <v>174</v>
      </c>
      <c r="H28" s="143"/>
      <c r="I28" s="143"/>
      <c r="J28" s="142"/>
      <c r="K28" s="144">
        <f>J28*F28</f>
        <v>0</v>
      </c>
      <c r="L28" s="148"/>
      <c r="M28" s="149"/>
      <c r="N28" s="109"/>
      <c r="O28" s="109"/>
      <c r="P28" s="99"/>
      <c r="Q28" s="99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</row>
    <row r="29" spans="1:39" ht="24" customHeight="1" x14ac:dyDescent="0.25">
      <c r="A29" s="338" t="s">
        <v>170</v>
      </c>
      <c r="B29" s="338"/>
      <c r="C29" s="338"/>
      <c r="D29" s="338"/>
      <c r="E29" s="338"/>
      <c r="F29" s="338"/>
      <c r="G29" s="338"/>
      <c r="H29" s="338"/>
      <c r="I29" s="338"/>
      <c r="J29" s="338"/>
      <c r="K29" s="145">
        <f>SUM(K27:K28)/24/60</f>
        <v>6.25E-2</v>
      </c>
      <c r="L29" s="108">
        <f>SUM(K27:K28)</f>
        <v>90</v>
      </c>
      <c r="M29" s="109"/>
      <c r="N29" s="109"/>
      <c r="O29" s="109"/>
      <c r="P29" s="99"/>
      <c r="Q29" s="99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</row>
    <row r="30" spans="1:39" ht="24" customHeight="1" x14ac:dyDescent="0.25">
      <c r="A30" s="336" t="s">
        <v>175</v>
      </c>
      <c r="B30" s="336"/>
      <c r="C30" s="336"/>
      <c r="D30" s="336"/>
      <c r="E30" s="336"/>
      <c r="F30" s="336"/>
      <c r="G30" s="336"/>
      <c r="H30" s="336"/>
      <c r="I30" s="336"/>
      <c r="J30" s="336"/>
      <c r="K30" s="336"/>
      <c r="L30" s="108"/>
      <c r="M30" s="109"/>
      <c r="N30" s="109"/>
      <c r="O30" s="109"/>
      <c r="P30" s="99"/>
      <c r="Q30" s="99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</row>
    <row r="31" spans="1:39" s="116" customFormat="1" ht="24" customHeight="1" x14ac:dyDescent="0.25">
      <c r="A31" s="328" t="s">
        <v>176</v>
      </c>
      <c r="B31" s="328"/>
      <c r="C31" s="328"/>
      <c r="D31" s="337">
        <f>IF(COUNTIF(D16,"ASSS"),'[1]Liste déroulante'!B97,IF(COUNTIF(D16,"CES"),'[1]Liste déroulante'!C97,IF(COUNTIF(D16,"EESAD"),'[1]Liste déroulante'!D97,IF(COUNTIF(D16,"RPA"),'[1]Liste déroulante'!E97,IF(COUNTIF(D16,"Agence"),'[1]Liste déroulante'!F97,"X")))))</f>
        <v>15</v>
      </c>
      <c r="E31" s="337">
        <f>IF(COUNTIF(D16,"ASSS"),'[1]Liste déroulante'!B98,IF(COUNTIF(D16,"CES"),'[1]Liste déroulante'!C98,IF(COUNTIF(D16,"EESAD"),'[1]Liste déroulante'!D98,IF(COUNTIF(D16,"RPA"),'[1]Liste déroulante'!E98,IF(COUNTIF(D16,"Agence"),'[1]Liste déroulante'!F98,"X")))))</f>
        <v>15</v>
      </c>
      <c r="F31" s="337">
        <f>IF(COUNTIF(D16,"ASSS"),'[1]Liste déroulante'!B99,IF(COUNTIF(D16,"CES"),'[1]Liste déroulante'!C99,IF(COUNTIF(D16,"EESAD"),'[1]Liste déroulante'!D99,IF(COUNTIF(D16,"RPA"),'[1]Liste déroulante'!E99,IF(COUNTIF(D16,"Agence"),'[1]Liste déroulante'!F99,"X")))))</f>
        <v>15</v>
      </c>
      <c r="G31" s="142"/>
      <c r="H31" s="143"/>
      <c r="I31" s="143"/>
      <c r="J31" s="142"/>
      <c r="K31" s="144">
        <f>J31*(IF(G31=-1,$D$31,IF(G31=-2,$E$31,IF(G31=-3,$F$31))))</f>
        <v>0</v>
      </c>
      <c r="L31" s="108"/>
      <c r="M31" s="109"/>
      <c r="N31" s="109"/>
      <c r="O31" s="109"/>
      <c r="P31" s="114"/>
      <c r="Q31" s="114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</row>
    <row r="32" spans="1:39" s="116" customFormat="1" ht="24" customHeight="1" x14ac:dyDescent="0.25">
      <c r="A32" s="328" t="s">
        <v>177</v>
      </c>
      <c r="B32" s="328"/>
      <c r="C32" s="328"/>
      <c r="D32" s="337"/>
      <c r="E32" s="337"/>
      <c r="F32" s="337"/>
      <c r="G32" s="142"/>
      <c r="H32" s="143"/>
      <c r="I32" s="143"/>
      <c r="J32" s="142"/>
      <c r="K32" s="144">
        <f>J32*(IF(G32=-1,$D$31,IF(G32=-2,$E$31,IF(G32=-3,$F$31))))</f>
        <v>0</v>
      </c>
      <c r="L32" s="108"/>
      <c r="M32" s="109"/>
      <c r="N32" s="109"/>
      <c r="O32" s="109"/>
      <c r="P32" s="114"/>
      <c r="Q32" s="114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</row>
    <row r="33" spans="1:39" ht="24" customHeight="1" x14ac:dyDescent="0.25">
      <c r="A33" s="338" t="s">
        <v>170</v>
      </c>
      <c r="B33" s="338"/>
      <c r="C33" s="338"/>
      <c r="D33" s="338"/>
      <c r="E33" s="338"/>
      <c r="F33" s="338"/>
      <c r="G33" s="338"/>
      <c r="H33" s="338"/>
      <c r="I33" s="338"/>
      <c r="J33" s="338"/>
      <c r="K33" s="145">
        <f>SUM(K31:K32)/24/60</f>
        <v>0</v>
      </c>
      <c r="L33" s="108">
        <f>SUM(K31:K32)</f>
        <v>0</v>
      </c>
      <c r="M33" s="109"/>
      <c r="N33" s="109"/>
      <c r="O33" s="109"/>
      <c r="P33" s="99"/>
      <c r="Q33" s="99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</row>
    <row r="34" spans="1:39" s="116" customFormat="1" ht="24" customHeight="1" x14ac:dyDescent="0.25">
      <c r="A34" s="342" t="s">
        <v>178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108"/>
      <c r="M34" s="109"/>
      <c r="N34" s="109"/>
      <c r="O34" s="109"/>
      <c r="P34" s="114"/>
      <c r="Q34" s="114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</row>
    <row r="35" spans="1:39" s="116" customFormat="1" ht="24" customHeight="1" x14ac:dyDescent="0.25">
      <c r="A35" s="328" t="s">
        <v>179</v>
      </c>
      <c r="B35" s="328"/>
      <c r="C35" s="328"/>
      <c r="D35" s="140">
        <f>IF(COUNTIF(D16,"ASSS"),'[1]Liste déroulante'!B100,IF(COUNTIF(D16,"CES"),'[1]Liste déroulante'!C100,IF(COUNTIF(D16,"EESAD"),'[1]Liste déroulante'!D100,IF(COUNTIF(D16,"RPA"),'[1]Liste déroulante'!E100,IF(COUNTIF(D16,"Agence"),'[1]Liste déroulante'!F100,"X")))))</f>
        <v>15</v>
      </c>
      <c r="E35" s="140">
        <f>IF(COUNTIF(D16,"ASSS"),'[1]Liste déroulante'!B101,IF(COUNTIF(D16,"CES"),'[1]Liste déroulante'!C101,IF(COUNTIF(D16,"EESAD"),'[1]Liste déroulante'!D101,IF(COUNTIF(D16,"RPA"),'[1]Liste déroulante'!E101,IF(COUNTIF(D16,"Agence"),'[1]Liste déroulante'!F101,"X")))))</f>
        <v>15</v>
      </c>
      <c r="F35" s="141">
        <f>IF(COUNTIF(D16,"ASSS"),'[1]Liste déroulante'!B102,IF(COUNTIF(D16,"CES"),'[1]Liste déroulante'!C102,IF(COUNTIF(D16,"EESAD"),'[1]Liste déroulante'!D102,IF(COUNTIF(D16,"RPA"),'[1]Liste déroulante'!E102,IF(COUNTIF(D16,"Agence"),'[1]Liste déroulante'!F102,"X")))))</f>
        <v>15</v>
      </c>
      <c r="G35" s="142"/>
      <c r="H35" s="143"/>
      <c r="I35" s="143"/>
      <c r="J35" s="142"/>
      <c r="K35" s="144">
        <f>J35*(IF(G35=-1,$D$35,IF(G35=-2,$E$35,IF(G35=-3,$F$35))))</f>
        <v>0</v>
      </c>
      <c r="L35" s="108"/>
      <c r="M35" s="109"/>
      <c r="N35" s="109"/>
      <c r="O35" s="109"/>
      <c r="P35" s="114"/>
      <c r="Q35" s="114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</row>
    <row r="36" spans="1:39" ht="24" customHeight="1" x14ac:dyDescent="0.25">
      <c r="A36" s="338" t="s">
        <v>170</v>
      </c>
      <c r="B36" s="338"/>
      <c r="C36" s="338"/>
      <c r="D36" s="338"/>
      <c r="E36" s="338"/>
      <c r="F36" s="338"/>
      <c r="G36" s="338"/>
      <c r="H36" s="338"/>
      <c r="I36" s="338"/>
      <c r="J36" s="338"/>
      <c r="K36" s="145">
        <f>K35/24/60</f>
        <v>0</v>
      </c>
      <c r="L36" s="108">
        <f>K35</f>
        <v>0</v>
      </c>
      <c r="M36" s="109"/>
      <c r="N36" s="109"/>
      <c r="O36" s="109"/>
      <c r="P36" s="99"/>
      <c r="Q36" s="99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</row>
    <row r="37" spans="1:39" s="116" customFormat="1" ht="24" customHeight="1" x14ac:dyDescent="0.25">
      <c r="A37" s="343" t="s">
        <v>180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108"/>
      <c r="M37" s="109"/>
      <c r="N37" s="109"/>
      <c r="O37" s="109"/>
      <c r="P37" s="114"/>
      <c r="Q37" s="114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</row>
    <row r="38" spans="1:39" s="116" customFormat="1" ht="24" customHeight="1" x14ac:dyDescent="0.25">
      <c r="A38" s="342" t="s">
        <v>181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108"/>
      <c r="M38" s="109"/>
      <c r="N38" s="109"/>
      <c r="O38" s="109"/>
      <c r="P38" s="114"/>
      <c r="Q38" s="114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</row>
    <row r="39" spans="1:39" s="116" customFormat="1" ht="24" customHeight="1" x14ac:dyDescent="0.25">
      <c r="A39" s="340" t="s">
        <v>182</v>
      </c>
      <c r="B39" s="340"/>
      <c r="C39" s="340"/>
      <c r="D39" s="341">
        <f>IF(COUNTIF(D16,"ASSS"),'[1]Liste déroulante'!B103,IF(COUNTIF(D16,"CES"),'[1]Liste déroulante'!C103,IF(COUNTIF(D16,"EESAD"),'[1]Liste déroulante'!D103,IF(COUNTIF(D16,"RPA"),'[1]Liste déroulante'!E103,IF(COUNTIF(D16,"Agence"),'[1]Liste déroulante'!F103,"X")))))</f>
        <v>15</v>
      </c>
      <c r="E39" s="341">
        <f>IF(COUNTIF(D16,"ASSS"),'[1]Liste déroulante'!B104,IF(COUNTIF(D16,"CES"),'[1]Liste déroulante'!C104,IF(COUNTIF(D16,"EESAD"),'[1]Liste déroulante'!D104,IF(COUNTIF(D16,"RPA"),'[1]Liste déroulante'!E104,IF(COUNTIF(D16,"Agence"),'[1]Liste déroulante'!F104,"X")))))</f>
        <v>15</v>
      </c>
      <c r="F39" s="337">
        <f>IF(COUNTIF(D16,"ASSS"),'[1]Liste déroulante'!B105,IF(COUNTIF(D16,"CES"),'[1]Liste déroulante'!C105,IF(COUNTIF(D16,"EESAD"),'[1]Liste déroulante'!D105,IF(COUNTIF(D16,"RPA"),'[1]Liste déroulante'!E105,IF(COUNTIF(D16,"Agence"),'[1]Liste déroulante'!F105,"X")))))</f>
        <v>30</v>
      </c>
      <c r="G39" s="142"/>
      <c r="H39" s="143"/>
      <c r="I39" s="143"/>
      <c r="J39" s="142"/>
      <c r="K39" s="144">
        <f>J39*(IF(G39=-1,$D$39,IF(G39=-2,$E$39,IF(G39=-3,$F$39))))</f>
        <v>0</v>
      </c>
      <c r="L39" s="108"/>
      <c r="M39" s="109"/>
      <c r="N39" s="109"/>
      <c r="O39" s="109"/>
      <c r="P39" s="114"/>
      <c r="Q39" s="114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</row>
    <row r="40" spans="1:39" s="116" customFormat="1" ht="24" customHeight="1" x14ac:dyDescent="0.25">
      <c r="A40" s="340" t="s">
        <v>183</v>
      </c>
      <c r="B40" s="340"/>
      <c r="C40" s="340"/>
      <c r="D40" s="341"/>
      <c r="E40" s="341"/>
      <c r="F40" s="337"/>
      <c r="G40" s="142"/>
      <c r="H40" s="143"/>
      <c r="I40" s="143"/>
      <c r="J40" s="142"/>
      <c r="K40" s="144">
        <f>J40*(IF(G40=-1,$D$39,IF(G40=-2,$E$39,IF(G40=-3,$F$39))))</f>
        <v>0</v>
      </c>
      <c r="L40" s="108"/>
      <c r="M40" s="109"/>
      <c r="N40" s="109"/>
      <c r="O40" s="109"/>
      <c r="P40" s="114"/>
      <c r="Q40" s="114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</row>
    <row r="41" spans="1:39" ht="24" customHeight="1" x14ac:dyDescent="0.25">
      <c r="A41" s="338" t="s">
        <v>170</v>
      </c>
      <c r="B41" s="338"/>
      <c r="C41" s="338"/>
      <c r="D41" s="338"/>
      <c r="E41" s="338"/>
      <c r="F41" s="338"/>
      <c r="G41" s="338"/>
      <c r="H41" s="338"/>
      <c r="I41" s="338"/>
      <c r="J41" s="338"/>
      <c r="K41" s="145">
        <f>SUM(K39:K40)/24/60</f>
        <v>0</v>
      </c>
      <c r="L41" s="108">
        <f>SUM(K39:K40)</f>
        <v>0</v>
      </c>
      <c r="M41" s="109"/>
      <c r="N41" s="109"/>
      <c r="O41" s="109"/>
      <c r="P41" s="99"/>
      <c r="Q41" s="99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</row>
    <row r="42" spans="1:39" s="116" customFormat="1" ht="24" customHeight="1" x14ac:dyDescent="0.25">
      <c r="A42" s="346" t="s">
        <v>184</v>
      </c>
      <c r="B42" s="346"/>
      <c r="C42" s="346"/>
      <c r="D42" s="346"/>
      <c r="E42" s="346"/>
      <c r="F42" s="346"/>
      <c r="G42" s="346"/>
      <c r="H42" s="346"/>
      <c r="I42" s="346"/>
      <c r="J42" s="346"/>
      <c r="K42" s="150">
        <f>(K25+K29+K33+K36+K41)</f>
        <v>6.25E-2</v>
      </c>
      <c r="L42" s="151">
        <f>(L25+L29+L33+L36+L41)/60</f>
        <v>1.5</v>
      </c>
      <c r="M42" s="152"/>
      <c r="N42" s="153">
        <f>(L25+L29+L33+L36+L41)</f>
        <v>90</v>
      </c>
      <c r="O42" s="109"/>
      <c r="P42" s="114"/>
      <c r="Q42" s="114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</row>
    <row r="43" spans="1:39" s="160" customFormat="1" ht="8.25" customHeight="1" x14ac:dyDescent="0.25">
      <c r="A43" s="154"/>
      <c r="B43" s="154"/>
      <c r="C43" s="154"/>
      <c r="D43" s="155"/>
      <c r="E43" s="155"/>
      <c r="F43" s="155"/>
      <c r="G43" s="155"/>
      <c r="H43" s="155"/>
      <c r="I43" s="155"/>
      <c r="J43" s="155"/>
      <c r="K43" s="156"/>
      <c r="L43" s="157"/>
      <c r="M43" s="158"/>
      <c r="N43" s="159"/>
      <c r="O43" s="109"/>
      <c r="P43" s="114"/>
      <c r="Q43" s="114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</row>
    <row r="44" spans="1:39" ht="63" customHeight="1" x14ac:dyDescent="0.25">
      <c r="A44" s="347" t="s">
        <v>185</v>
      </c>
      <c r="B44" s="347"/>
      <c r="C44" s="347"/>
      <c r="D44" s="347"/>
      <c r="E44" s="347"/>
      <c r="F44" s="347"/>
      <c r="G44" s="347"/>
      <c r="H44" s="347"/>
      <c r="I44" s="347"/>
      <c r="J44" s="347"/>
      <c r="K44" s="347"/>
      <c r="L44" s="108"/>
      <c r="M44" s="109"/>
      <c r="N44" s="109"/>
      <c r="O44" s="109"/>
      <c r="P44" s="99"/>
      <c r="Q44" s="99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</row>
    <row r="45" spans="1:39" ht="61.5" customHeight="1" x14ac:dyDescent="0.25">
      <c r="A45" s="348" t="s">
        <v>186</v>
      </c>
      <c r="B45" s="348"/>
      <c r="C45" s="348"/>
      <c r="D45" s="348"/>
      <c r="E45" s="348"/>
      <c r="F45" s="348"/>
      <c r="G45" s="161" t="s">
        <v>187</v>
      </c>
      <c r="H45" s="162" t="s">
        <v>188</v>
      </c>
      <c r="I45" s="162" t="s">
        <v>189</v>
      </c>
      <c r="J45" s="349" t="s">
        <v>190</v>
      </c>
      <c r="K45" s="349"/>
      <c r="L45" s="108"/>
      <c r="M45" s="109"/>
      <c r="N45" s="109"/>
      <c r="O45" s="109"/>
      <c r="P45" s="99"/>
      <c r="Q45" s="99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</row>
    <row r="46" spans="1:39" s="116" customFormat="1" ht="24" customHeight="1" x14ac:dyDescent="0.25">
      <c r="A46" s="344" t="s">
        <v>191</v>
      </c>
      <c r="B46" s="344"/>
      <c r="C46" s="344"/>
      <c r="D46" s="344"/>
      <c r="E46" s="344"/>
      <c r="F46" s="344"/>
      <c r="G46" s="163">
        <v>0.125</v>
      </c>
      <c r="H46" s="164"/>
      <c r="I46" s="164"/>
      <c r="J46" s="345"/>
      <c r="K46" s="345"/>
      <c r="L46" s="165">
        <f>J46*24*60</f>
        <v>0</v>
      </c>
      <c r="M46" s="149"/>
      <c r="N46" s="109"/>
      <c r="O46" s="109"/>
      <c r="P46" s="114"/>
      <c r="Q46" s="114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</row>
    <row r="47" spans="1:39" s="116" customFormat="1" ht="24" customHeight="1" x14ac:dyDescent="0.25">
      <c r="A47" s="344" t="s">
        <v>192</v>
      </c>
      <c r="B47" s="344"/>
      <c r="C47" s="344"/>
      <c r="D47" s="344"/>
      <c r="E47" s="344"/>
      <c r="F47" s="344"/>
      <c r="G47" s="163">
        <v>8.3333333333333329E-2</v>
      </c>
      <c r="H47" s="164"/>
      <c r="I47" s="164"/>
      <c r="J47" s="345"/>
      <c r="K47" s="345"/>
      <c r="L47" s="165">
        <f t="shared" ref="L47:L49" si="0">J47*24*60</f>
        <v>0</v>
      </c>
      <c r="M47" s="149"/>
      <c r="N47" s="109"/>
      <c r="O47" s="109"/>
      <c r="P47" s="114"/>
      <c r="Q47" s="114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</row>
    <row r="48" spans="1:39" ht="24" customHeight="1" x14ac:dyDescent="0.25">
      <c r="A48" s="344" t="s">
        <v>193</v>
      </c>
      <c r="B48" s="344"/>
      <c r="C48" s="344"/>
      <c r="D48" s="344"/>
      <c r="E48" s="344"/>
      <c r="F48" s="344"/>
      <c r="G48" s="163">
        <v>0.125</v>
      </c>
      <c r="H48" s="164"/>
      <c r="I48" s="164"/>
      <c r="J48" s="345"/>
      <c r="K48" s="345"/>
      <c r="L48" s="165">
        <f t="shared" si="0"/>
        <v>0</v>
      </c>
      <c r="M48" s="149"/>
      <c r="N48" s="109"/>
      <c r="O48" s="109"/>
      <c r="P48" s="99"/>
      <c r="Q48" s="99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</row>
    <row r="49" spans="1:39" ht="24" customHeight="1" x14ac:dyDescent="0.25">
      <c r="A49" s="344" t="s">
        <v>194</v>
      </c>
      <c r="B49" s="344"/>
      <c r="C49" s="344"/>
      <c r="D49" s="344"/>
      <c r="E49" s="344"/>
      <c r="F49" s="344"/>
      <c r="G49" s="166" t="s">
        <v>195</v>
      </c>
      <c r="H49" s="164"/>
      <c r="I49" s="164"/>
      <c r="J49" s="345"/>
      <c r="K49" s="345"/>
      <c r="L49" s="165">
        <f t="shared" si="0"/>
        <v>0</v>
      </c>
      <c r="M49" s="149"/>
      <c r="N49" s="109"/>
      <c r="O49" s="109"/>
      <c r="P49" s="99"/>
      <c r="Q49" s="99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</row>
    <row r="50" spans="1:39" ht="24" customHeight="1" x14ac:dyDescent="0.25">
      <c r="A50" s="346" t="s">
        <v>196</v>
      </c>
      <c r="B50" s="346"/>
      <c r="C50" s="346"/>
      <c r="D50" s="346"/>
      <c r="E50" s="346"/>
      <c r="F50" s="346"/>
      <c r="G50" s="346"/>
      <c r="H50" s="346"/>
      <c r="I50" s="346"/>
      <c r="J50" s="352">
        <f>SUM(J46:K49)</f>
        <v>0</v>
      </c>
      <c r="K50" s="352"/>
      <c r="L50" s="167"/>
      <c r="M50" s="149"/>
      <c r="N50" s="109"/>
      <c r="O50" s="109"/>
      <c r="P50" s="99"/>
      <c r="Q50" s="99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</row>
    <row r="51" spans="1:39" s="170" customFormat="1" ht="9.75" customHeight="1" x14ac:dyDescent="0.25">
      <c r="A51" s="168"/>
      <c r="B51" s="168"/>
      <c r="C51" s="168"/>
      <c r="D51" s="168"/>
      <c r="E51" s="168"/>
      <c r="F51" s="168"/>
      <c r="G51" s="168"/>
      <c r="H51" s="168"/>
      <c r="I51" s="168"/>
      <c r="J51" s="169"/>
      <c r="K51" s="169"/>
      <c r="L51" s="167"/>
      <c r="M51" s="149"/>
      <c r="N51" s="109"/>
      <c r="O51" s="109"/>
      <c r="P51" s="99"/>
      <c r="Q51" s="99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</row>
    <row r="52" spans="1:39" ht="63.75" customHeight="1" x14ac:dyDescent="0.25">
      <c r="A52" s="348" t="s">
        <v>197</v>
      </c>
      <c r="B52" s="348"/>
      <c r="C52" s="348"/>
      <c r="D52" s="348"/>
      <c r="E52" s="348"/>
      <c r="F52" s="348"/>
      <c r="G52" s="161" t="s">
        <v>198</v>
      </c>
      <c r="H52" s="162" t="s">
        <v>199</v>
      </c>
      <c r="I52" s="162" t="s">
        <v>200</v>
      </c>
      <c r="J52" s="171" t="s">
        <v>201</v>
      </c>
      <c r="K52" s="171" t="s">
        <v>202</v>
      </c>
      <c r="L52" s="167"/>
      <c r="M52" s="149"/>
      <c r="N52" s="109"/>
      <c r="O52" s="109"/>
      <c r="P52" s="99"/>
      <c r="Q52" s="99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</row>
    <row r="53" spans="1:39" ht="24" customHeight="1" x14ac:dyDescent="0.25">
      <c r="A53" s="353" t="s">
        <v>203</v>
      </c>
      <c r="B53" s="353"/>
      <c r="C53" s="172" t="s">
        <v>204</v>
      </c>
      <c r="D53" s="350"/>
      <c r="E53" s="350"/>
      <c r="F53" s="350"/>
      <c r="G53" s="173"/>
      <c r="H53" s="143"/>
      <c r="I53" s="143"/>
      <c r="J53" s="174"/>
      <c r="K53" s="175">
        <f>L53/24/60</f>
        <v>0</v>
      </c>
      <c r="L53" s="176">
        <f>J53*G53</f>
        <v>0</v>
      </c>
      <c r="M53" s="109"/>
      <c r="N53" s="109"/>
      <c r="O53" s="109"/>
      <c r="P53" s="99"/>
      <c r="Q53" s="99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</row>
    <row r="54" spans="1:39" ht="24" customHeight="1" x14ac:dyDescent="0.25">
      <c r="A54" s="350" t="s">
        <v>85</v>
      </c>
      <c r="B54" s="350"/>
      <c r="C54" s="172" t="s">
        <v>204</v>
      </c>
      <c r="D54" s="350"/>
      <c r="E54" s="350"/>
      <c r="F54" s="350"/>
      <c r="G54" s="173"/>
      <c r="H54" s="143"/>
      <c r="I54" s="143"/>
      <c r="J54" s="174"/>
      <c r="K54" s="175">
        <f>L54/24/60</f>
        <v>0</v>
      </c>
      <c r="L54" s="177">
        <f>J54*G54</f>
        <v>0</v>
      </c>
      <c r="M54" s="109"/>
      <c r="N54" s="109"/>
      <c r="O54" s="109"/>
      <c r="P54" s="99"/>
      <c r="Q54" s="99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</row>
    <row r="55" spans="1:39" ht="24" customHeight="1" x14ac:dyDescent="0.25">
      <c r="A55" s="350" t="s">
        <v>85</v>
      </c>
      <c r="B55" s="350"/>
      <c r="C55" s="172" t="s">
        <v>204</v>
      </c>
      <c r="D55" s="350"/>
      <c r="E55" s="350"/>
      <c r="F55" s="350"/>
      <c r="G55" s="173"/>
      <c r="H55" s="143"/>
      <c r="I55" s="143"/>
      <c r="J55" s="174"/>
      <c r="K55" s="175">
        <f>L55/24/60</f>
        <v>0</v>
      </c>
      <c r="L55" s="176">
        <f>J55*G55</f>
        <v>0</v>
      </c>
      <c r="M55" s="109"/>
      <c r="N55" s="109"/>
      <c r="O55" s="109"/>
      <c r="P55" s="99"/>
      <c r="Q55" s="99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</row>
    <row r="56" spans="1:39" ht="24" customHeight="1" x14ac:dyDescent="0.25">
      <c r="A56" s="351" t="s">
        <v>205</v>
      </c>
      <c r="B56" s="351"/>
      <c r="C56" s="172" t="s">
        <v>204</v>
      </c>
      <c r="D56" s="350"/>
      <c r="E56" s="350"/>
      <c r="F56" s="350"/>
      <c r="G56" s="173"/>
      <c r="H56" s="143"/>
      <c r="I56" s="143"/>
      <c r="J56" s="174"/>
      <c r="K56" s="175">
        <f>L56/24/60</f>
        <v>0</v>
      </c>
      <c r="L56" s="176">
        <f>J56*G56</f>
        <v>0</v>
      </c>
      <c r="M56" s="109"/>
      <c r="N56" s="109"/>
      <c r="O56" s="109"/>
      <c r="P56" s="99"/>
      <c r="Q56" s="99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</row>
    <row r="57" spans="1:39" ht="24" customHeight="1" x14ac:dyDescent="0.25">
      <c r="A57" s="346" t="s">
        <v>206</v>
      </c>
      <c r="B57" s="346"/>
      <c r="C57" s="346"/>
      <c r="D57" s="346"/>
      <c r="E57" s="346"/>
      <c r="F57" s="346"/>
      <c r="G57" s="346"/>
      <c r="H57" s="346"/>
      <c r="I57" s="346"/>
      <c r="J57" s="352">
        <f>SUM(K53,K54,K55,K56)</f>
        <v>0</v>
      </c>
      <c r="K57" s="352"/>
      <c r="L57" s="167"/>
      <c r="M57" s="149"/>
      <c r="N57" s="109"/>
      <c r="O57" s="109"/>
      <c r="P57" s="99"/>
      <c r="Q57" s="99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</row>
    <row r="58" spans="1:39" s="100" customFormat="1" ht="12.75" customHeight="1" x14ac:dyDescent="0.25">
      <c r="A58" s="178"/>
      <c r="B58" s="178"/>
      <c r="C58" s="178"/>
      <c r="D58" s="178"/>
      <c r="E58" s="178"/>
      <c r="F58" s="178"/>
      <c r="G58" s="179"/>
      <c r="H58" s="154"/>
      <c r="I58" s="154"/>
      <c r="J58" s="180"/>
      <c r="K58" s="180"/>
      <c r="L58" s="167"/>
      <c r="M58" s="149"/>
      <c r="N58" s="109"/>
      <c r="O58" s="109"/>
      <c r="P58" s="99"/>
      <c r="Q58" s="99"/>
    </row>
    <row r="59" spans="1:39" s="116" customFormat="1" ht="57" customHeight="1" x14ac:dyDescent="0.25">
      <c r="A59" s="354" t="s">
        <v>207</v>
      </c>
      <c r="B59" s="348"/>
      <c r="C59" s="348"/>
      <c r="D59" s="348"/>
      <c r="E59" s="348"/>
      <c r="F59" s="348"/>
      <c r="G59" s="162" t="s">
        <v>208</v>
      </c>
      <c r="H59" s="162" t="s">
        <v>188</v>
      </c>
      <c r="I59" s="162" t="s">
        <v>189</v>
      </c>
      <c r="J59" s="349" t="s">
        <v>209</v>
      </c>
      <c r="K59" s="349"/>
      <c r="L59" s="181"/>
      <c r="M59" s="152"/>
      <c r="N59" s="159"/>
      <c r="O59" s="109"/>
      <c r="P59" s="114"/>
      <c r="Q59" s="114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</row>
    <row r="60" spans="1:39" s="160" customFormat="1" ht="27.75" customHeight="1" x14ac:dyDescent="0.25">
      <c r="A60" s="355" t="s">
        <v>210</v>
      </c>
      <c r="B60" s="355"/>
      <c r="C60" s="355"/>
      <c r="D60" s="355"/>
      <c r="E60" s="355"/>
      <c r="F60" s="355"/>
      <c r="G60" s="356" t="s">
        <v>211</v>
      </c>
      <c r="H60" s="357"/>
      <c r="I60" s="357"/>
      <c r="J60" s="358"/>
      <c r="K60" s="358"/>
      <c r="L60" s="182"/>
      <c r="M60" s="149"/>
      <c r="N60" s="109"/>
      <c r="O60" s="183"/>
      <c r="P60" s="114"/>
      <c r="Q60" s="114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</row>
    <row r="61" spans="1:39" s="160" customFormat="1" ht="27.75" customHeight="1" x14ac:dyDescent="0.25">
      <c r="A61" s="184"/>
      <c r="B61" s="359" t="s">
        <v>212</v>
      </c>
      <c r="C61" s="359"/>
      <c r="D61" s="359"/>
      <c r="E61" s="359"/>
      <c r="F61" s="359"/>
      <c r="G61" s="356"/>
      <c r="H61" s="357"/>
      <c r="I61" s="357"/>
      <c r="J61" s="358"/>
      <c r="K61" s="358"/>
      <c r="L61" s="181"/>
      <c r="M61" s="152"/>
      <c r="N61" s="159"/>
      <c r="O61" s="109"/>
      <c r="P61" s="114"/>
      <c r="Q61" s="114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</row>
    <row r="62" spans="1:39" s="160" customFormat="1" ht="27.75" customHeight="1" x14ac:dyDescent="0.25">
      <c r="A62" s="185" t="s">
        <v>213</v>
      </c>
      <c r="B62" s="359" t="s">
        <v>214</v>
      </c>
      <c r="C62" s="359"/>
      <c r="D62" s="359"/>
      <c r="E62" s="359"/>
      <c r="F62" s="359"/>
      <c r="G62" s="356"/>
      <c r="H62" s="357"/>
      <c r="I62" s="357"/>
      <c r="J62" s="358"/>
      <c r="K62" s="358"/>
      <c r="L62" s="165">
        <f>J60*24*60</f>
        <v>0</v>
      </c>
      <c r="M62" s="152"/>
      <c r="N62" s="159"/>
      <c r="O62" s="109"/>
      <c r="P62" s="114"/>
      <c r="Q62" s="114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</row>
    <row r="63" spans="1:39" s="160" customFormat="1" ht="27.75" customHeight="1" x14ac:dyDescent="0.25">
      <c r="A63" s="185" t="s">
        <v>213</v>
      </c>
      <c r="B63" s="359" t="s">
        <v>215</v>
      </c>
      <c r="C63" s="359"/>
      <c r="D63" s="359"/>
      <c r="E63" s="359"/>
      <c r="F63" s="359"/>
      <c r="G63" s="356"/>
      <c r="H63" s="357"/>
      <c r="I63" s="357"/>
      <c r="J63" s="358"/>
      <c r="K63" s="358"/>
      <c r="L63" s="181"/>
      <c r="M63" s="152"/>
      <c r="N63" s="159"/>
      <c r="O63" s="109"/>
      <c r="P63" s="114"/>
      <c r="Q63" s="114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</row>
    <row r="64" spans="1:39" s="116" customFormat="1" ht="24" customHeight="1" x14ac:dyDescent="0.25">
      <c r="A64" s="367" t="s">
        <v>216</v>
      </c>
      <c r="B64" s="367"/>
      <c r="C64" s="367"/>
      <c r="D64" s="367"/>
      <c r="E64" s="367"/>
      <c r="F64" s="367"/>
      <c r="G64" s="367"/>
      <c r="H64" s="367"/>
      <c r="I64" s="367"/>
      <c r="J64" s="352">
        <f>J60</f>
        <v>0</v>
      </c>
      <c r="K64" s="352"/>
      <c r="L64" s="181"/>
      <c r="M64" s="152"/>
      <c r="N64" s="159"/>
      <c r="O64" s="109"/>
      <c r="P64" s="114"/>
      <c r="Q64" s="114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</row>
    <row r="65" spans="1:39" s="170" customFormat="1" ht="12.75" customHeight="1" x14ac:dyDescent="0.25">
      <c r="A65" s="178"/>
      <c r="B65" s="178"/>
      <c r="C65" s="178"/>
      <c r="D65" s="178"/>
      <c r="E65" s="178"/>
      <c r="F65" s="178"/>
      <c r="G65" s="179"/>
      <c r="H65" s="154"/>
      <c r="I65" s="154"/>
      <c r="J65" s="180"/>
      <c r="K65" s="180"/>
      <c r="L65" s="167"/>
      <c r="M65" s="149"/>
      <c r="N65" s="109"/>
      <c r="O65" s="109"/>
      <c r="P65" s="99"/>
      <c r="Q65" s="99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</row>
    <row r="66" spans="1:39" ht="24.75" customHeight="1" x14ac:dyDescent="0.25">
      <c r="A66" s="348" t="s">
        <v>217</v>
      </c>
      <c r="B66" s="348"/>
      <c r="C66" s="348"/>
      <c r="D66" s="348"/>
      <c r="E66" s="348"/>
      <c r="F66" s="348"/>
      <c r="G66" s="368" t="s">
        <v>218</v>
      </c>
      <c r="H66" s="368"/>
      <c r="I66" s="368"/>
      <c r="J66" s="358"/>
      <c r="K66" s="358"/>
      <c r="L66" s="165">
        <f>J66*24*60</f>
        <v>0</v>
      </c>
      <c r="M66" s="149"/>
      <c r="N66" s="109"/>
      <c r="O66" s="109"/>
      <c r="P66" s="99"/>
      <c r="Q66" s="99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</row>
    <row r="67" spans="1:39" ht="24.75" customHeight="1" x14ac:dyDescent="0.25">
      <c r="A67" s="348" t="s">
        <v>219</v>
      </c>
      <c r="B67" s="348"/>
      <c r="C67" s="348"/>
      <c r="D67" s="348"/>
      <c r="E67" s="348"/>
      <c r="F67" s="348"/>
      <c r="G67" s="368" t="s">
        <v>218</v>
      </c>
      <c r="H67" s="368"/>
      <c r="I67" s="368"/>
      <c r="J67" s="358"/>
      <c r="K67" s="358"/>
      <c r="L67" s="167"/>
      <c r="M67" s="149"/>
      <c r="N67" s="109"/>
      <c r="O67" s="109"/>
      <c r="P67" s="99"/>
      <c r="Q67" s="99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</row>
    <row r="68" spans="1:39" ht="27.75" customHeight="1" x14ac:dyDescent="0.25">
      <c r="A68" s="346" t="s">
        <v>220</v>
      </c>
      <c r="B68" s="346"/>
      <c r="C68" s="346"/>
      <c r="D68" s="346"/>
      <c r="E68" s="346"/>
      <c r="F68" s="346"/>
      <c r="G68" s="346"/>
      <c r="H68" s="346"/>
      <c r="I68" s="346"/>
      <c r="J68" s="352">
        <f>SUM(J66:K67)</f>
        <v>0</v>
      </c>
      <c r="K68" s="352"/>
      <c r="L68" s="182"/>
      <c r="M68" s="186"/>
      <c r="N68" s="183"/>
      <c r="O68" s="109"/>
      <c r="P68" s="99"/>
      <c r="Q68" s="99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</row>
    <row r="69" spans="1:39" s="195" customFormat="1" ht="8.25" customHeight="1" thickBot="1" x14ac:dyDescent="0.3">
      <c r="A69" s="187"/>
      <c r="B69" s="187"/>
      <c r="C69" s="187"/>
      <c r="D69" s="187"/>
      <c r="E69" s="187"/>
      <c r="F69" s="187"/>
      <c r="G69" s="187"/>
      <c r="H69" s="188"/>
      <c r="I69" s="188"/>
      <c r="J69" s="189"/>
      <c r="K69" s="189"/>
      <c r="L69" s="190"/>
      <c r="M69" s="191"/>
      <c r="N69" s="192"/>
      <c r="O69" s="113"/>
      <c r="P69" s="193"/>
      <c r="Q69" s="193"/>
      <c r="R69" s="194"/>
      <c r="S69" s="194"/>
      <c r="T69" s="194"/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4"/>
      <c r="AF69" s="194"/>
      <c r="AG69" s="194"/>
      <c r="AH69" s="194"/>
      <c r="AI69" s="194"/>
      <c r="AJ69" s="194"/>
      <c r="AK69" s="194"/>
      <c r="AL69" s="194"/>
      <c r="AM69" s="194"/>
    </row>
    <row r="70" spans="1:39" s="116" customFormat="1" ht="36.75" customHeight="1" thickBot="1" x14ac:dyDescent="0.3">
      <c r="A70" s="360" t="s">
        <v>221</v>
      </c>
      <c r="B70" s="361"/>
      <c r="C70" s="361"/>
      <c r="D70" s="361"/>
      <c r="E70" s="361"/>
      <c r="F70" s="361"/>
      <c r="G70" s="361"/>
      <c r="H70" s="361"/>
      <c r="I70" s="361"/>
      <c r="J70" s="361"/>
      <c r="K70" s="362"/>
      <c r="L70" s="363"/>
      <c r="M70" s="363"/>
      <c r="N70" s="196"/>
      <c r="O70" s="196"/>
      <c r="P70" s="114"/>
      <c r="Q70" s="114"/>
      <c r="R70" s="115"/>
      <c r="S70" s="115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</row>
    <row r="71" spans="1:39" s="116" customFormat="1" ht="6.75" customHeight="1" thickBot="1" x14ac:dyDescent="0.3">
      <c r="A71" s="197"/>
      <c r="B71" s="198"/>
      <c r="C71" s="198"/>
      <c r="D71" s="199"/>
      <c r="E71" s="199"/>
      <c r="F71" s="199"/>
      <c r="G71" s="199"/>
      <c r="H71" s="199"/>
      <c r="I71" s="198"/>
      <c r="J71" s="198"/>
      <c r="K71" s="200"/>
      <c r="L71" s="201"/>
      <c r="M71" s="198"/>
      <c r="N71" s="196"/>
      <c r="O71" s="196"/>
      <c r="P71" s="114"/>
      <c r="Q71" s="114"/>
      <c r="R71" s="115"/>
      <c r="S71" s="115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</row>
    <row r="72" spans="1:39" s="116" customFormat="1" ht="24.75" customHeight="1" thickBot="1" x14ac:dyDescent="0.3">
      <c r="A72" s="264" t="s">
        <v>140</v>
      </c>
      <c r="B72" s="265"/>
      <c r="C72" s="266"/>
      <c r="D72" s="364">
        <f>D2</f>
        <v>0</v>
      </c>
      <c r="E72" s="364"/>
      <c r="F72" s="364"/>
      <c r="G72" s="364"/>
      <c r="H72" s="364"/>
      <c r="I72" s="365" t="s">
        <v>31</v>
      </c>
      <c r="J72" s="366"/>
      <c r="K72" s="111">
        <f>K2</f>
        <v>0</v>
      </c>
      <c r="L72" s="201"/>
      <c r="M72" s="198"/>
      <c r="N72" s="196"/>
      <c r="O72" s="196"/>
      <c r="P72" s="114"/>
      <c r="Q72" s="114"/>
      <c r="R72" s="115"/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</row>
    <row r="73" spans="1:39" s="116" customFormat="1" ht="24.75" customHeight="1" thickBot="1" x14ac:dyDescent="0.3">
      <c r="A73" s="381" t="s">
        <v>241</v>
      </c>
      <c r="B73" s="265"/>
      <c r="C73" s="266"/>
      <c r="D73" s="269">
        <f>D5</f>
        <v>0</v>
      </c>
      <c r="E73" s="270"/>
      <c r="F73" s="264" t="s">
        <v>145</v>
      </c>
      <c r="G73" s="266"/>
      <c r="H73" s="202">
        <f>H5</f>
        <v>0</v>
      </c>
      <c r="I73" s="264" t="s">
        <v>6</v>
      </c>
      <c r="J73" s="266"/>
      <c r="K73" s="117">
        <f>D6</f>
        <v>0</v>
      </c>
      <c r="L73" s="122"/>
      <c r="M73" s="123"/>
      <c r="N73" s="113"/>
      <c r="O73" s="113"/>
      <c r="P73" s="124"/>
      <c r="Q73" s="114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</row>
    <row r="74" spans="1:39" s="116" customFormat="1" ht="10.5" customHeight="1" thickBot="1" x14ac:dyDescent="0.3">
      <c r="A74" s="197"/>
      <c r="B74" s="198"/>
      <c r="C74" s="198"/>
      <c r="D74" s="199"/>
      <c r="E74" s="199"/>
      <c r="F74" s="199"/>
      <c r="G74" s="199"/>
      <c r="H74" s="199"/>
      <c r="I74" s="198"/>
      <c r="J74" s="198"/>
      <c r="K74" s="200"/>
      <c r="L74" s="201"/>
      <c r="M74" s="198"/>
      <c r="N74" s="196"/>
      <c r="O74" s="196"/>
      <c r="P74" s="124"/>
      <c r="Q74" s="124"/>
      <c r="R74" s="203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</row>
    <row r="75" spans="1:39" s="115" customFormat="1" ht="24.75" customHeight="1" thickBot="1" x14ac:dyDescent="0.3">
      <c r="A75" s="382" t="s">
        <v>221</v>
      </c>
      <c r="B75" s="383"/>
      <c r="C75" s="384"/>
      <c r="D75" s="385" t="s">
        <v>81</v>
      </c>
      <c r="E75" s="386"/>
      <c r="F75" s="386"/>
      <c r="G75" s="386"/>
      <c r="H75" s="387"/>
      <c r="I75" s="204"/>
      <c r="J75" s="204"/>
      <c r="K75" s="205"/>
      <c r="L75" s="206"/>
      <c r="M75" s="207"/>
      <c r="N75" s="207"/>
      <c r="O75" s="113"/>
      <c r="P75" s="124"/>
      <c r="Q75" s="124"/>
      <c r="R75" s="203"/>
    </row>
    <row r="76" spans="1:39" ht="14.25" customHeight="1" x14ac:dyDescent="0.25">
      <c r="A76" s="208"/>
      <c r="B76" s="209"/>
      <c r="C76" s="209"/>
      <c r="D76" s="210"/>
      <c r="E76" s="211"/>
      <c r="F76" s="211"/>
      <c r="G76" s="211"/>
      <c r="H76" s="211"/>
      <c r="I76" s="204"/>
      <c r="J76" s="204"/>
      <c r="K76" s="205"/>
      <c r="L76" s="108"/>
      <c r="M76" s="113"/>
      <c r="N76" s="113"/>
      <c r="O76" s="113"/>
      <c r="P76" s="193"/>
      <c r="Q76" s="193"/>
      <c r="R76" s="194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</row>
    <row r="77" spans="1:39" ht="59.25" customHeight="1" x14ac:dyDescent="0.25">
      <c r="A77" s="369" t="s">
        <v>222</v>
      </c>
      <c r="B77" s="370"/>
      <c r="C77" s="370"/>
      <c r="D77" s="370"/>
      <c r="E77" s="370"/>
      <c r="F77" s="370"/>
      <c r="G77" s="370"/>
      <c r="H77" s="370"/>
      <c r="I77" s="370"/>
      <c r="J77" s="370"/>
      <c r="K77" s="371"/>
      <c r="L77" s="212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</row>
    <row r="78" spans="1:39" ht="10.5" customHeight="1" thickBot="1" x14ac:dyDescent="0.3">
      <c r="A78" s="208"/>
      <c r="B78" s="209"/>
      <c r="C78" s="209"/>
      <c r="D78" s="213"/>
      <c r="E78" s="211"/>
      <c r="F78" s="211"/>
      <c r="G78" s="211"/>
      <c r="H78" s="211"/>
      <c r="I78" s="204"/>
      <c r="J78" s="204"/>
      <c r="K78" s="205"/>
      <c r="L78" s="108"/>
      <c r="M78" s="113"/>
      <c r="N78" s="113"/>
      <c r="O78" s="113"/>
      <c r="P78" s="193"/>
      <c r="Q78" s="193"/>
      <c r="R78" s="194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</row>
    <row r="79" spans="1:39" s="224" customFormat="1" ht="76.5" customHeight="1" thickBot="1" x14ac:dyDescent="0.3">
      <c r="A79" s="214" t="s">
        <v>223</v>
      </c>
      <c r="B79" s="215" t="s">
        <v>18</v>
      </c>
      <c r="C79" s="216" t="s">
        <v>224</v>
      </c>
      <c r="D79" s="217" t="s">
        <v>225</v>
      </c>
      <c r="E79" s="218" t="s">
        <v>226</v>
      </c>
      <c r="F79" s="218" t="s">
        <v>227</v>
      </c>
      <c r="G79" s="218" t="s">
        <v>228</v>
      </c>
      <c r="H79" s="218" t="s">
        <v>229</v>
      </c>
      <c r="I79" s="219" t="s">
        <v>230</v>
      </c>
      <c r="J79" s="218" t="s">
        <v>231</v>
      </c>
      <c r="K79" s="217" t="s">
        <v>232</v>
      </c>
      <c r="L79" s="220"/>
      <c r="M79" s="221"/>
      <c r="N79" s="221"/>
      <c r="O79" s="221"/>
      <c r="P79" s="222"/>
      <c r="Q79" s="222"/>
      <c r="R79" s="221"/>
      <c r="S79" s="223"/>
      <c r="T79" s="223"/>
      <c r="U79" s="223"/>
      <c r="V79" s="223"/>
      <c r="W79" s="223"/>
      <c r="X79" s="223"/>
      <c r="Y79" s="223"/>
      <c r="Z79" s="223"/>
      <c r="AA79" s="223"/>
      <c r="AB79" s="223"/>
      <c r="AC79" s="223"/>
      <c r="AD79" s="223"/>
      <c r="AE79" s="223"/>
      <c r="AF79" s="223"/>
      <c r="AG79" s="223"/>
      <c r="AH79" s="223"/>
      <c r="AI79" s="223"/>
      <c r="AJ79" s="223"/>
      <c r="AK79" s="223"/>
      <c r="AL79" s="223"/>
      <c r="AM79" s="223"/>
    </row>
    <row r="80" spans="1:39" s="224" customFormat="1" ht="37.5" customHeight="1" x14ac:dyDescent="0.25">
      <c r="A80" s="225" t="s">
        <v>233</v>
      </c>
      <c r="B80" s="226" t="s">
        <v>264</v>
      </c>
      <c r="C80" s="227">
        <v>44717</v>
      </c>
      <c r="D80" s="228">
        <v>44753</v>
      </c>
      <c r="E80" s="229">
        <v>4.1666666666666664E-2</v>
      </c>
      <c r="F80" s="230">
        <v>2</v>
      </c>
      <c r="G80" s="231">
        <v>4.1666666666666664E-2</v>
      </c>
      <c r="H80" s="231">
        <v>1.0416666666666666E-2</v>
      </c>
      <c r="I80" s="232">
        <f>J68</f>
        <v>0</v>
      </c>
      <c r="J80" s="233">
        <f>SUM(E80:I80)</f>
        <v>2.0937499999999996</v>
      </c>
      <c r="K80" s="234"/>
      <c r="L80" s="127"/>
      <c r="M80" s="128"/>
      <c r="N80" s="235"/>
      <c r="O80" s="235"/>
      <c r="P80" s="222"/>
      <c r="Q80" s="222"/>
      <c r="R80" s="221"/>
      <c r="S80" s="223"/>
      <c r="T80" s="223"/>
      <c r="U80" s="223"/>
      <c r="V80" s="223"/>
      <c r="W80" s="223"/>
      <c r="X80" s="223"/>
      <c r="Y80" s="223"/>
      <c r="Z80" s="223"/>
      <c r="AA80" s="223"/>
      <c r="AB80" s="223"/>
      <c r="AC80" s="223"/>
      <c r="AD80" s="223"/>
      <c r="AE80" s="223"/>
      <c r="AF80" s="223"/>
      <c r="AG80" s="223"/>
      <c r="AH80" s="223"/>
      <c r="AI80" s="223"/>
      <c r="AJ80" s="223"/>
      <c r="AK80" s="223"/>
      <c r="AL80" s="223"/>
      <c r="AM80" s="223"/>
    </row>
    <row r="81" spans="1:39" s="224" customFormat="1" ht="37.5" customHeight="1" thickBot="1" x14ac:dyDescent="0.3">
      <c r="A81" s="236"/>
      <c r="B81" s="237"/>
      <c r="C81" s="238"/>
      <c r="D81" s="238"/>
      <c r="E81" s="239"/>
      <c r="F81" s="240"/>
      <c r="G81" s="241"/>
      <c r="H81" s="241"/>
      <c r="I81" s="241"/>
      <c r="J81" s="242"/>
      <c r="K81" s="243"/>
      <c r="L81" s="244"/>
      <c r="M81" s="128"/>
      <c r="N81" s="235"/>
      <c r="O81" s="235"/>
      <c r="P81" s="222"/>
      <c r="Q81" s="222"/>
      <c r="R81" s="221"/>
      <c r="S81" s="223"/>
      <c r="T81" s="223"/>
      <c r="U81" s="223"/>
      <c r="V81" s="223"/>
      <c r="W81" s="223"/>
      <c r="X81" s="223"/>
      <c r="Y81" s="223"/>
      <c r="Z81" s="223"/>
      <c r="AA81" s="223"/>
      <c r="AB81" s="223"/>
      <c r="AC81" s="223"/>
      <c r="AD81" s="223"/>
      <c r="AE81" s="223"/>
      <c r="AF81" s="223"/>
      <c r="AG81" s="223"/>
      <c r="AH81" s="223"/>
      <c r="AI81" s="223"/>
      <c r="AJ81" s="223"/>
      <c r="AK81" s="223"/>
      <c r="AL81" s="223"/>
      <c r="AM81" s="223"/>
    </row>
    <row r="82" spans="1:39" ht="90" customHeight="1" thickBot="1" x14ac:dyDescent="0.3">
      <c r="A82" s="372" t="s">
        <v>234</v>
      </c>
      <c r="B82" s="373"/>
      <c r="C82" s="374"/>
      <c r="D82" s="375"/>
      <c r="E82" s="375"/>
      <c r="F82" s="375"/>
      <c r="G82" s="375"/>
      <c r="H82" s="375"/>
      <c r="I82" s="375"/>
      <c r="J82" s="375"/>
      <c r="K82" s="376"/>
      <c r="L82" s="245"/>
      <c r="M82" s="246"/>
      <c r="N82" s="207"/>
      <c r="O82" s="207"/>
      <c r="P82" s="194"/>
      <c r="Q82" s="194"/>
      <c r="R82" s="194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</row>
    <row r="83" spans="1:39" ht="90" customHeight="1" thickBot="1" x14ac:dyDescent="0.3">
      <c r="A83" s="377" t="s">
        <v>235</v>
      </c>
      <c r="B83" s="378"/>
      <c r="C83" s="374" t="s">
        <v>236</v>
      </c>
      <c r="D83" s="375"/>
      <c r="E83" s="375"/>
      <c r="F83" s="375"/>
      <c r="G83" s="375"/>
      <c r="H83" s="375"/>
      <c r="I83" s="375"/>
      <c r="J83" s="375"/>
      <c r="K83" s="376"/>
      <c r="L83" s="112"/>
      <c r="M83" s="113"/>
      <c r="N83" s="113"/>
      <c r="O83" s="113"/>
      <c r="P83" s="193"/>
      <c r="Q83" s="193"/>
      <c r="R83" s="194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</row>
    <row r="84" spans="1:39" ht="8.25" customHeight="1" x14ac:dyDescent="0.3">
      <c r="A84" s="247"/>
      <c r="B84" s="248"/>
      <c r="C84" s="248"/>
      <c r="D84" s="248"/>
      <c r="E84" s="248"/>
      <c r="F84" s="193"/>
      <c r="G84" s="193"/>
      <c r="H84" s="193"/>
      <c r="I84" s="193"/>
      <c r="J84" s="193"/>
      <c r="K84" s="193"/>
      <c r="L84" s="249"/>
      <c r="M84" s="194"/>
      <c r="N84" s="194"/>
      <c r="O84" s="194"/>
      <c r="P84" s="194"/>
      <c r="Q84" s="194"/>
      <c r="R84" s="194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</row>
    <row r="85" spans="1:39" ht="27" customHeight="1" x14ac:dyDescent="0.25">
      <c r="A85" s="379" t="s">
        <v>237</v>
      </c>
      <c r="B85" s="379"/>
      <c r="C85" s="380"/>
      <c r="D85" s="380"/>
      <c r="E85" s="380"/>
      <c r="F85" s="250"/>
      <c r="G85" s="380"/>
      <c r="H85" s="380"/>
      <c r="I85" s="380"/>
      <c r="J85" s="251"/>
      <c r="K85" s="251"/>
      <c r="L85" s="249"/>
      <c r="M85" s="194"/>
      <c r="N85" s="194"/>
      <c r="O85" s="194"/>
      <c r="P85" s="194"/>
      <c r="Q85" s="194"/>
      <c r="R85" s="194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</row>
    <row r="86" spans="1:39" x14ac:dyDescent="0.3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12"/>
      <c r="M86" s="113"/>
      <c r="N86" s="252"/>
      <c r="O86" s="252"/>
      <c r="P86" s="194"/>
      <c r="Q86" s="193"/>
      <c r="R86" s="194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</row>
    <row r="87" spans="1:39" x14ac:dyDescent="0.3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8"/>
      <c r="M87" s="113"/>
      <c r="N87" s="253"/>
      <c r="O87" s="252"/>
      <c r="P87" s="194"/>
      <c r="Q87" s="193"/>
      <c r="R87" s="194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</row>
    <row r="88" spans="1:39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8"/>
      <c r="M88" s="113"/>
      <c r="N88" s="252"/>
      <c r="O88" s="252"/>
      <c r="P88" s="194"/>
      <c r="Q88" s="193"/>
      <c r="R88" s="194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</row>
    <row r="89" spans="1:39" x14ac:dyDescent="0.3">
      <c r="A89" s="212"/>
      <c r="B89" s="212"/>
      <c r="C89" s="100"/>
      <c r="D89" s="100"/>
      <c r="E89" s="100"/>
      <c r="F89" s="100"/>
      <c r="G89" s="100"/>
      <c r="H89" s="100"/>
      <c r="I89" s="100"/>
      <c r="J89" s="100"/>
      <c r="K89" s="100"/>
      <c r="L89" s="108"/>
      <c r="M89" s="113"/>
      <c r="N89" s="252"/>
      <c r="O89" s="252"/>
      <c r="P89" s="194"/>
      <c r="Q89" s="193"/>
      <c r="R89" s="194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</row>
    <row r="90" spans="1:39" x14ac:dyDescent="0.3">
      <c r="A90" s="212"/>
      <c r="B90" s="212" t="str">
        <f>IF(COUNTIF(B80,"RPA (nom à venir)"),"À VENIR",IF(COUNTIF(B80,"TDB - AVQ Coop Bon Ménage"),"TARIF 26,50$/heure",IF(COUNTIF(B80,"TDB - Agence Bien chez soi"),"TARIF 12,95$/heure ou 26$/heure",IF(COUNTIF(B80,"TDB - Agence Amika"),"TARIF 12,95$/heure",IF(COUNTIF(B80,"TDB - Bayshore"),"TARIF 12,95$/heure",IF(COUNTIF(B80,"TDB - Coop Bon Ménage "),"TARIF 13,73$/heure",IF(COUNTIF(B80,"TDB - Garde Confort"),"À DÉTERMINER",IF(COUNTIF(B80,"TDB - Jardin des Sources"),"TARIF 25$/heure",IF(COUNTIF(B80,"TDB - La Belle Desjardins"),"TARIF 14$/heure",IF(COUNTIF(B80,"TDB - Le 15 Lesage"),"TARIF 23$/heure",IF(COUNTIF(B80,"TDB - Le Boisé "),"À DÉTERMINER",IF(COUNTIF(B80,"TDB - Le Boisé Gagnon"),"TARIF 25$/heure",IF(COUNTIF(B80,"TDB - L'Étincelle"),"FORFAIT",IF(COUNTIF(B80,"TDB - Maison d'Hélène"),"14$",IF(COUNTIF(B80,"TDB - Manoir Fontainebleau"),"À DÉTERMINER",IF(COUNTIF(B80,"TDB - Jardins d'Émeraude"),"À DÉTERMINER",IF(COUNTIF(B80,"TDB - Résidence Desjardins-Boisbriand"),"TARIF 14$/heure",IF(COUNTIF(B80,"TDB - Manoir Joie de vivre"),"À DÉTERMINER",IF(COUNTIF(B80,"TDB - Résidence Montée Sanche RPA"),"TARIF 25$/heure",IF(COUNTIF(B80,"TDB - Rés. Paradis des Anges"),"TARIF 17$/heure",IF(COUNTIF(B80,"TDB - Résidence Le Boréa"),"FORFAIT",IF(COUNTIF(B80,"TDB - Ress. Santé L.M."),"24$/heure",IF(COUNTIF(B80,"TDB - Agence Assistance Mieux chez vous"),"TARIF 25$/heure","X")))))))))))))))))))))))</f>
        <v>X</v>
      </c>
      <c r="C90" s="100"/>
      <c r="D90" s="100"/>
      <c r="E90" s="100"/>
      <c r="F90" s="100"/>
      <c r="G90" s="100"/>
      <c r="H90" s="100"/>
      <c r="I90" s="100"/>
      <c r="J90" s="100"/>
      <c r="K90" s="100"/>
      <c r="L90" s="108"/>
      <c r="M90" s="113"/>
      <c r="N90" s="252"/>
      <c r="O90" s="252"/>
      <c r="P90" s="252"/>
      <c r="Q90" s="193"/>
      <c r="R90" s="194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</row>
    <row r="91" spans="1:39" x14ac:dyDescent="0.3">
      <c r="A91" s="212"/>
      <c r="B91" s="212"/>
      <c r="C91" s="100"/>
      <c r="D91" s="100"/>
      <c r="E91" s="100"/>
      <c r="F91" s="100"/>
      <c r="G91" s="100"/>
      <c r="H91" s="100"/>
      <c r="I91" s="100"/>
      <c r="J91" s="100"/>
      <c r="K91" s="100"/>
      <c r="L91" s="108"/>
      <c r="M91" s="113"/>
      <c r="N91" s="252"/>
      <c r="O91" s="252"/>
      <c r="P91" s="252"/>
      <c r="Q91" s="193"/>
      <c r="R91" s="194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</row>
    <row r="92" spans="1:39" x14ac:dyDescent="0.3">
      <c r="A92" s="212"/>
      <c r="B92" s="212"/>
      <c r="C92" s="100"/>
      <c r="D92" s="100"/>
      <c r="E92" s="100"/>
      <c r="F92" s="100"/>
      <c r="G92" s="100"/>
      <c r="H92" s="100"/>
      <c r="I92" s="100"/>
      <c r="J92" s="100"/>
      <c r="K92" s="100"/>
      <c r="L92" s="108"/>
      <c r="M92" s="113"/>
      <c r="N92" s="252"/>
      <c r="O92" s="252"/>
      <c r="P92" s="252"/>
      <c r="Q92" s="193"/>
      <c r="R92" s="194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</row>
    <row r="93" spans="1:39" x14ac:dyDescent="0.3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206"/>
      <c r="M93" s="207"/>
      <c r="N93" s="252"/>
      <c r="O93" s="252"/>
      <c r="P93" s="252"/>
      <c r="Q93" s="207"/>
      <c r="R93" s="194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</row>
    <row r="94" spans="1:39" x14ac:dyDescent="0.3">
      <c r="A94" s="100"/>
      <c r="B94" s="100"/>
      <c r="C94" s="100"/>
      <c r="D94" s="100"/>
      <c r="E94" s="100"/>
      <c r="F94" s="100"/>
      <c r="G94" s="100"/>
      <c r="H94" s="100"/>
      <c r="I94" s="207"/>
      <c r="J94" s="207"/>
      <c r="K94" s="207"/>
      <c r="L94" s="108"/>
      <c r="M94" s="113"/>
      <c r="N94" s="252"/>
      <c r="O94" s="254"/>
      <c r="P94" s="252"/>
      <c r="Q94" s="193"/>
      <c r="R94" s="194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</row>
    <row r="95" spans="1:39" x14ac:dyDescent="0.3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8"/>
      <c r="M95" s="113"/>
      <c r="N95" s="252"/>
      <c r="O95" s="194"/>
      <c r="P95" s="252"/>
      <c r="Q95" s="193"/>
      <c r="R95" s="194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</row>
    <row r="96" spans="1:39" x14ac:dyDescent="0.3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8"/>
      <c r="M96" s="109"/>
      <c r="N96" s="255"/>
      <c r="O96" s="100"/>
      <c r="P96" s="255"/>
      <c r="Q96" s="99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</row>
    <row r="97" spans="1:39" x14ac:dyDescent="0.3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8"/>
      <c r="M97" s="109"/>
      <c r="N97" s="255"/>
      <c r="O97" s="100"/>
      <c r="P97" s="255"/>
      <c r="Q97" s="99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</row>
    <row r="98" spans="1:39" x14ac:dyDescent="0.3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8"/>
      <c r="M98" s="109"/>
      <c r="N98" s="255"/>
      <c r="O98" s="100"/>
      <c r="P98" s="255"/>
      <c r="Q98" s="99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</row>
    <row r="99" spans="1:39" x14ac:dyDescent="0.3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8"/>
      <c r="M99" s="109"/>
      <c r="N99" s="255"/>
      <c r="O99" s="100"/>
      <c r="P99" s="255"/>
      <c r="Q99" s="99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</row>
    <row r="100" spans="1:39" x14ac:dyDescent="0.3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8"/>
      <c r="M100" s="109"/>
      <c r="N100" s="255"/>
      <c r="O100" s="100"/>
      <c r="P100" s="255"/>
      <c r="Q100" s="99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</row>
    <row r="101" spans="1:39" x14ac:dyDescent="0.3">
      <c r="A101" s="100"/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8"/>
      <c r="M101" s="109"/>
      <c r="N101" s="255"/>
      <c r="O101" s="100"/>
      <c r="P101" s="255"/>
      <c r="Q101" s="99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</row>
    <row r="102" spans="1:39" x14ac:dyDescent="0.3">
      <c r="A102" s="100"/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8"/>
      <c r="M102" s="109"/>
      <c r="N102" s="255"/>
      <c r="O102" s="100"/>
      <c r="P102" s="255"/>
      <c r="Q102" s="99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</row>
    <row r="103" spans="1:39" x14ac:dyDescent="0.3">
      <c r="A103" s="100"/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  <c r="L103" s="108"/>
      <c r="M103" s="109"/>
      <c r="N103" s="255"/>
      <c r="O103" s="100"/>
      <c r="P103" s="255"/>
      <c r="Q103" s="99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</row>
    <row r="104" spans="1:39" x14ac:dyDescent="0.3">
      <c r="A104" s="100"/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8"/>
      <c r="M104" s="109"/>
      <c r="N104" s="255"/>
      <c r="O104" s="100"/>
      <c r="P104" s="255"/>
      <c r="Q104" s="99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</row>
    <row r="105" spans="1:39" x14ac:dyDescent="0.25">
      <c r="A105" s="100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8"/>
      <c r="M105" s="109"/>
      <c r="N105" s="109"/>
      <c r="O105" s="109"/>
      <c r="P105" s="99"/>
      <c r="Q105" s="99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  <c r="AB105" s="100"/>
      <c r="AC105" s="100"/>
      <c r="AD105" s="100"/>
      <c r="AE105" s="100"/>
      <c r="AF105" s="100"/>
      <c r="AG105" s="100"/>
      <c r="AH105" s="100"/>
      <c r="AI105" s="100"/>
      <c r="AJ105" s="100"/>
      <c r="AK105" s="100"/>
      <c r="AL105" s="100"/>
      <c r="AM105" s="100"/>
    </row>
    <row r="106" spans="1:39" x14ac:dyDescent="0.25">
      <c r="A106" s="100"/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  <c r="L106" s="108"/>
      <c r="M106" s="109"/>
      <c r="N106" s="109"/>
      <c r="O106" s="109"/>
      <c r="P106" s="99"/>
      <c r="Q106" s="99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</row>
    <row r="107" spans="1:39" x14ac:dyDescent="0.25">
      <c r="A107" s="100"/>
      <c r="B107" s="100"/>
      <c r="C107" s="100"/>
      <c r="D107" s="100"/>
      <c r="E107" s="100"/>
      <c r="F107" s="100"/>
      <c r="G107" s="100"/>
      <c r="H107" s="100"/>
      <c r="I107" s="100"/>
      <c r="J107" s="100"/>
      <c r="K107" s="100"/>
      <c r="L107" s="108"/>
      <c r="M107" s="109"/>
      <c r="N107" s="109"/>
      <c r="O107" s="109"/>
      <c r="P107" s="99"/>
      <c r="Q107" s="99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  <c r="AB107" s="100"/>
      <c r="AC107" s="100"/>
      <c r="AD107" s="100"/>
      <c r="AE107" s="100"/>
      <c r="AF107" s="100"/>
      <c r="AG107" s="100"/>
      <c r="AH107" s="100"/>
      <c r="AI107" s="100"/>
      <c r="AJ107" s="100"/>
      <c r="AK107" s="100"/>
      <c r="AL107" s="100"/>
      <c r="AM107" s="100"/>
    </row>
    <row r="108" spans="1:39" x14ac:dyDescent="0.25">
      <c r="A108" s="100"/>
      <c r="B108" s="100"/>
      <c r="C108" s="100"/>
      <c r="D108" s="100"/>
      <c r="E108" s="100"/>
      <c r="F108" s="100"/>
      <c r="G108" s="100"/>
      <c r="H108" s="100"/>
      <c r="I108" s="100"/>
      <c r="J108" s="100"/>
      <c r="K108" s="100"/>
      <c r="L108" s="108"/>
      <c r="M108" s="109"/>
      <c r="N108" s="109"/>
      <c r="O108" s="109"/>
      <c r="P108" s="99"/>
      <c r="Q108" s="99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0"/>
      <c r="AB108" s="100"/>
      <c r="AC108" s="100"/>
      <c r="AD108" s="100"/>
      <c r="AE108" s="100"/>
      <c r="AF108" s="100"/>
      <c r="AG108" s="100"/>
      <c r="AH108" s="100"/>
      <c r="AI108" s="100"/>
      <c r="AJ108" s="100"/>
      <c r="AK108" s="100"/>
      <c r="AL108" s="100"/>
      <c r="AM108" s="100"/>
    </row>
    <row r="109" spans="1:39" x14ac:dyDescent="0.25">
      <c r="A109" s="100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8"/>
      <c r="M109" s="109"/>
      <c r="N109" s="109"/>
      <c r="O109" s="109"/>
      <c r="P109" s="99"/>
      <c r="Q109" s="99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  <c r="AB109" s="100"/>
      <c r="AC109" s="100"/>
      <c r="AD109" s="100"/>
      <c r="AE109" s="100"/>
      <c r="AF109" s="100"/>
      <c r="AG109" s="100"/>
      <c r="AH109" s="100"/>
      <c r="AI109" s="100"/>
      <c r="AJ109" s="100"/>
      <c r="AK109" s="100"/>
      <c r="AL109" s="100"/>
      <c r="AM109" s="100"/>
    </row>
    <row r="110" spans="1:39" x14ac:dyDescent="0.25">
      <c r="A110" s="100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8"/>
      <c r="M110" s="109"/>
      <c r="N110" s="109"/>
      <c r="O110" s="109"/>
      <c r="P110" s="99"/>
      <c r="Q110" s="99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</row>
    <row r="111" spans="1:39" x14ac:dyDescent="0.25">
      <c r="A111" s="100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8"/>
      <c r="M111" s="109"/>
      <c r="N111" s="109"/>
      <c r="O111" s="109"/>
      <c r="P111" s="99"/>
      <c r="Q111" s="99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</row>
    <row r="112" spans="1:39" x14ac:dyDescent="0.25">
      <c r="A112" s="100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8"/>
      <c r="M112" s="109"/>
      <c r="N112" s="109"/>
      <c r="O112" s="109"/>
      <c r="P112" s="99"/>
      <c r="Q112" s="99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100"/>
      <c r="AK112" s="100"/>
      <c r="AL112" s="100"/>
      <c r="AM112" s="100"/>
    </row>
    <row r="113" spans="1:39" x14ac:dyDescent="0.25">
      <c r="A113" s="100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8"/>
      <c r="M113" s="109"/>
      <c r="N113" s="109"/>
      <c r="O113" s="109"/>
      <c r="P113" s="99"/>
      <c r="Q113" s="99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</row>
    <row r="114" spans="1:39" x14ac:dyDescent="0.25">
      <c r="A114" s="100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8"/>
      <c r="M114" s="109"/>
      <c r="N114" s="109"/>
      <c r="O114" s="109"/>
      <c r="P114" s="99"/>
      <c r="Q114" s="99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0"/>
      <c r="AF114" s="100"/>
      <c r="AG114" s="100"/>
      <c r="AH114" s="100"/>
      <c r="AI114" s="100"/>
      <c r="AJ114" s="100"/>
      <c r="AK114" s="100"/>
      <c r="AL114" s="100"/>
      <c r="AM114" s="100"/>
    </row>
    <row r="115" spans="1:39" x14ac:dyDescent="0.25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8"/>
      <c r="M115" s="109"/>
      <c r="N115" s="109"/>
      <c r="O115" s="109"/>
      <c r="P115" s="99"/>
      <c r="Q115" s="99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</row>
    <row r="116" spans="1:39" x14ac:dyDescent="0.25">
      <c r="A116" s="100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8"/>
      <c r="M116" s="109"/>
      <c r="N116" s="109"/>
      <c r="O116" s="109"/>
      <c r="P116" s="99"/>
      <c r="Q116" s="99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</row>
    <row r="117" spans="1:39" x14ac:dyDescent="0.25">
      <c r="A117" s="100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8"/>
      <c r="M117" s="109"/>
      <c r="N117" s="109"/>
      <c r="O117" s="109"/>
      <c r="P117" s="99"/>
      <c r="Q117" s="99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0"/>
    </row>
    <row r="118" spans="1:39" x14ac:dyDescent="0.25">
      <c r="A118" s="100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8"/>
      <c r="M118" s="109"/>
      <c r="N118" s="109"/>
      <c r="O118" s="109"/>
      <c r="P118" s="99"/>
      <c r="Q118" s="99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</row>
    <row r="119" spans="1:39" x14ac:dyDescent="0.25">
      <c r="A119" s="100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8"/>
      <c r="M119" s="109"/>
      <c r="N119" s="109"/>
      <c r="O119" s="109"/>
      <c r="P119" s="99"/>
      <c r="Q119" s="99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</row>
    <row r="120" spans="1:39" x14ac:dyDescent="0.25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8"/>
      <c r="M120" s="109"/>
      <c r="N120" s="109"/>
      <c r="O120" s="109"/>
      <c r="P120" s="99"/>
      <c r="Q120" s="99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</row>
    <row r="121" spans="1:39" x14ac:dyDescent="0.25">
      <c r="A121" s="100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8"/>
      <c r="M121" s="109"/>
      <c r="N121" s="109"/>
      <c r="O121" s="109"/>
      <c r="P121" s="99"/>
      <c r="Q121" s="99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  <c r="AI121" s="100"/>
      <c r="AJ121" s="100"/>
      <c r="AK121" s="100"/>
      <c r="AL121" s="100"/>
      <c r="AM121" s="100"/>
    </row>
    <row r="122" spans="1:39" x14ac:dyDescent="0.25">
      <c r="A122" s="100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  <c r="L122" s="108"/>
      <c r="M122" s="109"/>
      <c r="N122" s="109"/>
      <c r="O122" s="109"/>
      <c r="P122" s="99"/>
      <c r="Q122" s="99"/>
      <c r="R122" s="100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</row>
    <row r="123" spans="1:39" x14ac:dyDescent="0.25">
      <c r="A123" s="100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8"/>
      <c r="M123" s="109"/>
      <c r="N123" s="109"/>
      <c r="O123" s="109"/>
      <c r="P123" s="99"/>
      <c r="Q123" s="99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0"/>
      <c r="AF123" s="100"/>
      <c r="AG123" s="100"/>
      <c r="AH123" s="100"/>
      <c r="AI123" s="100"/>
      <c r="AJ123" s="100"/>
      <c r="AK123" s="100"/>
      <c r="AL123" s="100"/>
      <c r="AM123" s="100"/>
    </row>
    <row r="124" spans="1:39" x14ac:dyDescent="0.25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8"/>
      <c r="M124" s="109"/>
      <c r="N124" s="109"/>
      <c r="O124" s="109"/>
      <c r="P124" s="99"/>
      <c r="Q124" s="99"/>
      <c r="R124" s="100"/>
      <c r="S124" s="100"/>
      <c r="T124" s="100"/>
      <c r="U124" s="100"/>
      <c r="V124" s="100"/>
      <c r="W124" s="100"/>
      <c r="X124" s="100"/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</row>
    <row r="125" spans="1:39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8"/>
      <c r="M125" s="109"/>
      <c r="N125" s="109"/>
      <c r="O125" s="109"/>
      <c r="P125" s="99"/>
      <c r="Q125" s="99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I125" s="100"/>
      <c r="AJ125" s="100"/>
      <c r="AK125" s="100"/>
      <c r="AL125" s="100"/>
      <c r="AM125" s="100"/>
    </row>
    <row r="126" spans="1:39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8"/>
      <c r="M126" s="109"/>
      <c r="N126" s="109"/>
      <c r="O126" s="109"/>
      <c r="P126" s="99"/>
      <c r="Q126" s="99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</row>
    <row r="127" spans="1:39" x14ac:dyDescent="0.25">
      <c r="A127" s="100"/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8"/>
      <c r="M127" s="109"/>
      <c r="N127" s="109"/>
      <c r="O127" s="109"/>
      <c r="P127" s="99"/>
      <c r="Q127" s="99"/>
      <c r="R127" s="100"/>
      <c r="S127" s="100"/>
      <c r="T127" s="100"/>
      <c r="U127" s="100"/>
      <c r="V127" s="100"/>
      <c r="W127" s="100"/>
      <c r="X127" s="100"/>
      <c r="Y127" s="100"/>
      <c r="Z127" s="100"/>
      <c r="AA127" s="100"/>
      <c r="AB127" s="100"/>
      <c r="AC127" s="100"/>
      <c r="AD127" s="100"/>
      <c r="AE127" s="100"/>
      <c r="AF127" s="100"/>
      <c r="AG127" s="100"/>
      <c r="AH127" s="100"/>
      <c r="AI127" s="100"/>
      <c r="AJ127" s="100"/>
      <c r="AK127" s="100"/>
      <c r="AL127" s="100"/>
      <c r="AM127" s="100"/>
    </row>
    <row r="128" spans="1:39" x14ac:dyDescent="0.25">
      <c r="A128" s="100"/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8"/>
      <c r="M128" s="109"/>
      <c r="N128" s="109"/>
      <c r="O128" s="109"/>
      <c r="P128" s="99"/>
      <c r="Q128" s="99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00"/>
      <c r="AD128" s="100"/>
      <c r="AE128" s="100"/>
      <c r="AF128" s="100"/>
      <c r="AG128" s="100"/>
      <c r="AH128" s="100"/>
      <c r="AI128" s="100"/>
      <c r="AJ128" s="100"/>
      <c r="AK128" s="100"/>
      <c r="AL128" s="100"/>
      <c r="AM128" s="100"/>
    </row>
    <row r="129" spans="1:39" x14ac:dyDescent="0.25">
      <c r="A129" s="100"/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8"/>
      <c r="M129" s="109"/>
      <c r="N129" s="109"/>
      <c r="O129" s="109"/>
      <c r="P129" s="99"/>
      <c r="Q129" s="99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</row>
    <row r="130" spans="1:39" x14ac:dyDescent="0.25">
      <c r="A130" s="100"/>
      <c r="B130" s="100"/>
      <c r="C130" s="100"/>
      <c r="D130" s="100"/>
      <c r="E130" s="100"/>
      <c r="F130" s="100"/>
      <c r="G130" s="100"/>
      <c r="H130" s="100"/>
      <c r="I130" s="100"/>
      <c r="J130" s="100"/>
      <c r="K130" s="100"/>
      <c r="L130" s="108"/>
      <c r="M130" s="109"/>
      <c r="N130" s="109"/>
      <c r="O130" s="109"/>
      <c r="P130" s="99"/>
      <c r="Q130" s="99"/>
      <c r="R130" s="100"/>
      <c r="S130" s="100"/>
      <c r="T130" s="100"/>
      <c r="U130" s="100"/>
      <c r="V130" s="100"/>
      <c r="W130" s="100"/>
      <c r="X130" s="100"/>
      <c r="Y130" s="100"/>
      <c r="Z130" s="100"/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100"/>
      <c r="AK130" s="100"/>
      <c r="AL130" s="100"/>
      <c r="AM130" s="100"/>
    </row>
    <row r="131" spans="1:39" x14ac:dyDescent="0.25">
      <c r="A131" s="100"/>
      <c r="B131" s="100"/>
      <c r="C131" s="100"/>
      <c r="D131" s="100"/>
      <c r="E131" s="100"/>
      <c r="F131" s="100"/>
      <c r="G131" s="100"/>
      <c r="H131" s="100"/>
      <c r="I131" s="100"/>
      <c r="J131" s="100"/>
      <c r="K131" s="100"/>
      <c r="L131" s="108"/>
      <c r="M131" s="109"/>
      <c r="N131" s="109"/>
      <c r="O131" s="109"/>
      <c r="P131" s="99"/>
      <c r="Q131" s="99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0"/>
      <c r="AL131" s="100"/>
      <c r="AM131" s="100"/>
    </row>
    <row r="132" spans="1:39" x14ac:dyDescent="0.25">
      <c r="A132" s="100"/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8"/>
      <c r="M132" s="109"/>
      <c r="N132" s="109"/>
      <c r="O132" s="109"/>
      <c r="P132" s="99"/>
      <c r="Q132" s="99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</row>
    <row r="133" spans="1:39" x14ac:dyDescent="0.25">
      <c r="A133" s="100"/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  <c r="L133" s="108"/>
      <c r="M133" s="109"/>
      <c r="N133" s="109"/>
      <c r="O133" s="109"/>
      <c r="P133" s="99"/>
      <c r="Q133" s="99"/>
      <c r="R133" s="100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100"/>
      <c r="AK133" s="100"/>
      <c r="AL133" s="100"/>
      <c r="AM133" s="100"/>
    </row>
    <row r="134" spans="1:39" x14ac:dyDescent="0.25">
      <c r="A134" s="100"/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8"/>
      <c r="M134" s="109"/>
      <c r="N134" s="109"/>
      <c r="O134" s="109"/>
      <c r="P134" s="99"/>
      <c r="Q134" s="99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100"/>
      <c r="AK134" s="100"/>
      <c r="AL134" s="100"/>
      <c r="AM134" s="100"/>
    </row>
    <row r="135" spans="1:39" x14ac:dyDescent="0.25">
      <c r="A135" s="100"/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8"/>
      <c r="M135" s="109"/>
      <c r="N135" s="109"/>
      <c r="O135" s="109"/>
      <c r="P135" s="99"/>
      <c r="Q135" s="99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</row>
    <row r="136" spans="1:39" x14ac:dyDescent="0.25">
      <c r="A136" s="100"/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  <c r="L136" s="108"/>
      <c r="M136" s="109"/>
      <c r="N136" s="109"/>
      <c r="O136" s="109"/>
      <c r="P136" s="99"/>
      <c r="Q136" s="99"/>
      <c r="R136" s="100"/>
      <c r="S136" s="100"/>
      <c r="T136" s="100"/>
      <c r="U136" s="100"/>
      <c r="V136" s="100"/>
      <c r="W136" s="100"/>
      <c r="X136" s="100"/>
      <c r="Y136" s="100"/>
      <c r="Z136" s="100"/>
      <c r="AA136" s="100"/>
      <c r="AB136" s="100"/>
      <c r="AC136" s="100"/>
      <c r="AD136" s="100"/>
      <c r="AE136" s="100"/>
      <c r="AF136" s="100"/>
      <c r="AG136" s="100"/>
      <c r="AH136" s="100"/>
      <c r="AI136" s="100"/>
      <c r="AJ136" s="100"/>
      <c r="AK136" s="100"/>
      <c r="AL136" s="100"/>
      <c r="AM136" s="100"/>
    </row>
    <row r="137" spans="1:39" x14ac:dyDescent="0.25">
      <c r="A137" s="100"/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  <c r="L137" s="108"/>
      <c r="M137" s="109"/>
      <c r="N137" s="109"/>
      <c r="O137" s="109"/>
      <c r="P137" s="99"/>
      <c r="Q137" s="99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</row>
    <row r="138" spans="1:39" x14ac:dyDescent="0.25">
      <c r="A138" s="100"/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  <c r="L138" s="108"/>
      <c r="M138" s="109"/>
      <c r="N138" s="109"/>
      <c r="O138" s="109"/>
      <c r="P138" s="99"/>
      <c r="Q138" s="99"/>
      <c r="R138" s="100"/>
      <c r="S138" s="100"/>
      <c r="T138" s="100"/>
      <c r="U138" s="100"/>
      <c r="V138" s="100"/>
      <c r="W138" s="100"/>
      <c r="X138" s="100"/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</row>
    <row r="139" spans="1:39" x14ac:dyDescent="0.25">
      <c r="A139" s="100"/>
      <c r="B139" s="100"/>
      <c r="C139" s="100"/>
      <c r="D139" s="100"/>
      <c r="E139" s="100"/>
      <c r="F139" s="100"/>
      <c r="G139" s="100"/>
      <c r="H139" s="100"/>
      <c r="I139" s="100"/>
      <c r="J139" s="100"/>
      <c r="K139" s="100"/>
      <c r="L139" s="108"/>
      <c r="M139" s="109"/>
      <c r="N139" s="109"/>
      <c r="O139" s="109"/>
      <c r="P139" s="99"/>
      <c r="Q139" s="99"/>
      <c r="R139" s="100"/>
      <c r="S139" s="100"/>
      <c r="T139" s="100"/>
      <c r="U139" s="100"/>
      <c r="V139" s="100"/>
      <c r="W139" s="100"/>
      <c r="X139" s="100"/>
      <c r="Y139" s="100"/>
      <c r="Z139" s="100"/>
      <c r="AA139" s="100"/>
      <c r="AB139" s="100"/>
      <c r="AC139" s="100"/>
      <c r="AD139" s="100"/>
      <c r="AE139" s="100"/>
      <c r="AF139" s="100"/>
      <c r="AG139" s="100"/>
      <c r="AH139" s="100"/>
      <c r="AI139" s="100"/>
      <c r="AJ139" s="100"/>
      <c r="AK139" s="100"/>
      <c r="AL139" s="100"/>
      <c r="AM139" s="100"/>
    </row>
    <row r="140" spans="1:39" x14ac:dyDescent="0.25">
      <c r="A140" s="100"/>
      <c r="B140" s="100"/>
      <c r="C140" s="100"/>
      <c r="D140" s="100"/>
      <c r="E140" s="100"/>
      <c r="F140" s="100"/>
      <c r="G140" s="100"/>
      <c r="H140" s="100"/>
      <c r="I140" s="100"/>
      <c r="J140" s="100"/>
      <c r="K140" s="100"/>
      <c r="L140" s="108"/>
      <c r="M140" s="109"/>
      <c r="N140" s="109"/>
      <c r="O140" s="109"/>
      <c r="P140" s="99"/>
      <c r="Q140" s="99"/>
      <c r="R140" s="100"/>
      <c r="S140" s="100"/>
      <c r="T140" s="100"/>
      <c r="U140" s="100"/>
      <c r="V140" s="100"/>
      <c r="W140" s="100"/>
      <c r="X140" s="100"/>
      <c r="Y140" s="100"/>
      <c r="Z140" s="100"/>
      <c r="AA140" s="100"/>
      <c r="AB140" s="100"/>
      <c r="AC140" s="100"/>
      <c r="AD140" s="100"/>
      <c r="AE140" s="100"/>
      <c r="AF140" s="100"/>
      <c r="AG140" s="100"/>
      <c r="AH140" s="100"/>
      <c r="AI140" s="100"/>
      <c r="AJ140" s="100"/>
      <c r="AK140" s="100"/>
      <c r="AL140" s="100"/>
      <c r="AM140" s="100"/>
    </row>
    <row r="141" spans="1:39" x14ac:dyDescent="0.25">
      <c r="A141" s="100"/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  <c r="L141" s="108"/>
      <c r="M141" s="109"/>
      <c r="N141" s="109"/>
      <c r="O141" s="109"/>
      <c r="P141" s="99"/>
      <c r="Q141" s="99"/>
      <c r="R141" s="100"/>
      <c r="S141" s="100"/>
      <c r="T141" s="100"/>
      <c r="U141" s="100"/>
      <c r="V141" s="100"/>
      <c r="W141" s="100"/>
      <c r="X141" s="100"/>
      <c r="Y141" s="100"/>
      <c r="Z141" s="100"/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</row>
    <row r="142" spans="1:39" x14ac:dyDescent="0.25">
      <c r="A142" s="100"/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8"/>
      <c r="M142" s="109"/>
      <c r="N142" s="109"/>
      <c r="O142" s="109"/>
      <c r="P142" s="99"/>
      <c r="Q142" s="99"/>
      <c r="R142" s="100"/>
      <c r="S142" s="100"/>
      <c r="T142" s="100"/>
      <c r="U142" s="100"/>
      <c r="V142" s="100"/>
      <c r="W142" s="100"/>
      <c r="X142" s="100"/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/>
      <c r="AI142" s="100"/>
      <c r="AJ142" s="100"/>
      <c r="AK142" s="100"/>
      <c r="AL142" s="100"/>
      <c r="AM142" s="100"/>
    </row>
    <row r="143" spans="1:39" x14ac:dyDescent="0.25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8"/>
      <c r="M143" s="109"/>
      <c r="N143" s="109"/>
      <c r="O143" s="109"/>
      <c r="P143" s="99"/>
      <c r="Q143" s="99"/>
      <c r="R143" s="100"/>
      <c r="S143" s="100"/>
      <c r="T143" s="100"/>
      <c r="U143" s="100"/>
      <c r="V143" s="100"/>
      <c r="W143" s="100"/>
      <c r="X143" s="100"/>
      <c r="Y143" s="100"/>
      <c r="Z143" s="100"/>
      <c r="AA143" s="100"/>
      <c r="AB143" s="100"/>
      <c r="AC143" s="100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</row>
    <row r="144" spans="1:39" x14ac:dyDescent="0.25">
      <c r="A144" s="100"/>
      <c r="B144" s="100"/>
      <c r="C144" s="100"/>
      <c r="D144" s="100"/>
      <c r="E144" s="100"/>
      <c r="F144" s="100"/>
      <c r="G144" s="100"/>
      <c r="H144" s="100"/>
      <c r="I144" s="100"/>
      <c r="J144" s="100"/>
      <c r="K144" s="100"/>
      <c r="L144" s="108"/>
      <c r="M144" s="109"/>
      <c r="N144" s="109"/>
      <c r="O144" s="109"/>
      <c r="P144" s="99"/>
      <c r="Q144" s="99"/>
      <c r="R144" s="100"/>
      <c r="S144" s="100"/>
      <c r="T144" s="100"/>
      <c r="U144" s="100"/>
      <c r="V144" s="100"/>
      <c r="W144" s="100"/>
      <c r="X144" s="100"/>
      <c r="Y144" s="100"/>
      <c r="Z144" s="100"/>
      <c r="AA144" s="100"/>
      <c r="AB144" s="100"/>
      <c r="AC144" s="100"/>
      <c r="AD144" s="100"/>
      <c r="AE144" s="100"/>
      <c r="AF144" s="100"/>
      <c r="AG144" s="100"/>
      <c r="AH144" s="100"/>
      <c r="AI144" s="100"/>
      <c r="AJ144" s="100"/>
      <c r="AK144" s="100"/>
      <c r="AL144" s="100"/>
      <c r="AM144" s="100"/>
    </row>
    <row r="145" spans="1:39" x14ac:dyDescent="0.25">
      <c r="A145" s="100"/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8"/>
      <c r="M145" s="109"/>
      <c r="N145" s="109"/>
      <c r="O145" s="109"/>
      <c r="P145" s="99"/>
      <c r="Q145" s="99"/>
      <c r="R145" s="100"/>
      <c r="S145" s="100"/>
      <c r="T145" s="100"/>
      <c r="U145" s="100"/>
      <c r="V145" s="100"/>
      <c r="W145" s="100"/>
      <c r="X145" s="100"/>
      <c r="Y145" s="100"/>
      <c r="Z145" s="100"/>
      <c r="AA145" s="100"/>
      <c r="AB145" s="100"/>
      <c r="AC145" s="100"/>
      <c r="AD145" s="100"/>
      <c r="AE145" s="100"/>
      <c r="AF145" s="100"/>
      <c r="AG145" s="100"/>
      <c r="AH145" s="100"/>
      <c r="AI145" s="100"/>
      <c r="AJ145" s="100"/>
      <c r="AK145" s="100"/>
      <c r="AL145" s="100"/>
      <c r="AM145" s="100"/>
    </row>
    <row r="146" spans="1:39" x14ac:dyDescent="0.25">
      <c r="A146" s="100"/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8"/>
      <c r="M146" s="109"/>
      <c r="N146" s="109"/>
      <c r="O146" s="109"/>
      <c r="P146" s="99"/>
      <c r="Q146" s="99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</row>
    <row r="147" spans="1:39" x14ac:dyDescent="0.25">
      <c r="A147" s="100"/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8"/>
      <c r="M147" s="109"/>
      <c r="N147" s="109"/>
      <c r="O147" s="109"/>
      <c r="P147" s="99"/>
      <c r="Q147" s="99"/>
      <c r="R147" s="100"/>
      <c r="S147" s="100"/>
      <c r="T147" s="100"/>
      <c r="U147" s="100"/>
      <c r="V147" s="100"/>
      <c r="W147" s="100"/>
      <c r="X147" s="100"/>
      <c r="Y147" s="100"/>
      <c r="Z147" s="100"/>
      <c r="AA147" s="100"/>
      <c r="AB147" s="100"/>
      <c r="AC147" s="100"/>
      <c r="AD147" s="100"/>
      <c r="AE147" s="100"/>
      <c r="AF147" s="100"/>
      <c r="AG147" s="100"/>
      <c r="AH147" s="100"/>
      <c r="AI147" s="100"/>
      <c r="AJ147" s="100"/>
      <c r="AK147" s="100"/>
      <c r="AL147" s="100"/>
      <c r="AM147" s="100"/>
    </row>
    <row r="148" spans="1:39" x14ac:dyDescent="0.25">
      <c r="A148" s="100"/>
      <c r="B148" s="100"/>
      <c r="C148" s="100"/>
      <c r="D148" s="100"/>
      <c r="E148" s="100"/>
      <c r="F148" s="100"/>
      <c r="G148" s="100"/>
      <c r="H148" s="100"/>
      <c r="I148" s="100"/>
      <c r="J148" s="100"/>
      <c r="K148" s="100"/>
      <c r="L148" s="108"/>
      <c r="M148" s="109"/>
      <c r="N148" s="109"/>
      <c r="O148" s="109"/>
      <c r="P148" s="99"/>
      <c r="Q148" s="99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00"/>
      <c r="AI148" s="100"/>
      <c r="AJ148" s="100"/>
      <c r="AK148" s="100"/>
      <c r="AL148" s="100"/>
      <c r="AM148" s="100"/>
    </row>
    <row r="149" spans="1:39" x14ac:dyDescent="0.25">
      <c r="A149" s="100"/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  <c r="L149" s="108"/>
      <c r="M149" s="109"/>
      <c r="N149" s="109"/>
      <c r="O149" s="109"/>
      <c r="P149" s="99"/>
      <c r="Q149" s="99"/>
      <c r="R149" s="100"/>
      <c r="S149" s="100"/>
      <c r="T149" s="100"/>
      <c r="U149" s="100"/>
      <c r="V149" s="100"/>
      <c r="W149" s="100"/>
      <c r="X149" s="100"/>
      <c r="Y149" s="100"/>
      <c r="Z149" s="100"/>
      <c r="AA149" s="100"/>
      <c r="AB149" s="100"/>
      <c r="AC149" s="100"/>
      <c r="AD149" s="100"/>
      <c r="AE149" s="100"/>
      <c r="AF149" s="100"/>
      <c r="AG149" s="100"/>
      <c r="AH149" s="100"/>
      <c r="AI149" s="100"/>
      <c r="AJ149" s="100"/>
      <c r="AK149" s="100"/>
      <c r="AL149" s="100"/>
      <c r="AM149" s="100"/>
    </row>
    <row r="150" spans="1:39" x14ac:dyDescent="0.25">
      <c r="A150" s="100"/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8"/>
      <c r="M150" s="109"/>
      <c r="N150" s="109"/>
      <c r="O150" s="109"/>
      <c r="P150" s="99"/>
      <c r="Q150" s="99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</row>
    <row r="151" spans="1:39" x14ac:dyDescent="0.25">
      <c r="A151" s="100"/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  <c r="L151" s="108"/>
      <c r="M151" s="109"/>
      <c r="N151" s="109"/>
      <c r="O151" s="109"/>
      <c r="P151" s="99"/>
      <c r="Q151" s="99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  <c r="AG151" s="100"/>
      <c r="AH151" s="100"/>
      <c r="AI151" s="100"/>
      <c r="AJ151" s="100"/>
      <c r="AK151" s="100"/>
      <c r="AL151" s="100"/>
      <c r="AM151" s="100"/>
    </row>
    <row r="152" spans="1:39" x14ac:dyDescent="0.25">
      <c r="A152" s="100"/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  <c r="L152" s="108"/>
      <c r="M152" s="109"/>
      <c r="N152" s="109"/>
      <c r="O152" s="109"/>
      <c r="P152" s="99"/>
      <c r="Q152" s="99"/>
      <c r="R152" s="100"/>
      <c r="S152" s="100"/>
      <c r="T152" s="100"/>
      <c r="U152" s="100"/>
      <c r="V152" s="100"/>
      <c r="W152" s="100"/>
      <c r="X152" s="100"/>
      <c r="Y152" s="100"/>
      <c r="Z152" s="100"/>
      <c r="AA152" s="100"/>
      <c r="AB152" s="100"/>
      <c r="AC152" s="100"/>
      <c r="AD152" s="100"/>
      <c r="AE152" s="100"/>
      <c r="AF152" s="100"/>
      <c r="AG152" s="100"/>
      <c r="AH152" s="100"/>
      <c r="AI152" s="100"/>
      <c r="AJ152" s="100"/>
      <c r="AK152" s="100"/>
      <c r="AL152" s="100"/>
      <c r="AM152" s="100"/>
    </row>
    <row r="153" spans="1:39" x14ac:dyDescent="0.25">
      <c r="A153" s="100"/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8"/>
      <c r="M153" s="109"/>
      <c r="N153" s="109"/>
      <c r="O153" s="109"/>
      <c r="P153" s="99"/>
      <c r="Q153" s="99"/>
      <c r="R153" s="100"/>
      <c r="S153" s="100"/>
      <c r="T153" s="100"/>
      <c r="U153" s="100"/>
      <c r="V153" s="100"/>
      <c r="W153" s="100"/>
      <c r="X153" s="100"/>
      <c r="Y153" s="100"/>
      <c r="Z153" s="100"/>
      <c r="AA153" s="100"/>
      <c r="AB153" s="100"/>
      <c r="AC153" s="100"/>
      <c r="AD153" s="100"/>
      <c r="AE153" s="100"/>
      <c r="AF153" s="100"/>
      <c r="AG153" s="100"/>
      <c r="AH153" s="100"/>
      <c r="AI153" s="100"/>
      <c r="AJ153" s="100"/>
      <c r="AK153" s="100"/>
      <c r="AL153" s="100"/>
      <c r="AM153" s="100"/>
    </row>
    <row r="154" spans="1:39" x14ac:dyDescent="0.25">
      <c r="A154" s="100"/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8"/>
      <c r="M154" s="109"/>
      <c r="N154" s="109"/>
      <c r="O154" s="109"/>
      <c r="P154" s="99"/>
      <c r="Q154" s="99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0"/>
      <c r="AG154" s="100"/>
      <c r="AH154" s="100"/>
      <c r="AI154" s="100"/>
      <c r="AJ154" s="100"/>
      <c r="AK154" s="100"/>
      <c r="AL154" s="100"/>
      <c r="AM154" s="100"/>
    </row>
    <row r="155" spans="1:39" x14ac:dyDescent="0.25">
      <c r="A155" s="100"/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8"/>
      <c r="M155" s="109"/>
      <c r="N155" s="109"/>
      <c r="O155" s="109"/>
      <c r="P155" s="99"/>
      <c r="Q155" s="99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100"/>
      <c r="AK155" s="100"/>
      <c r="AL155" s="100"/>
      <c r="AM155" s="100"/>
    </row>
    <row r="156" spans="1:39" x14ac:dyDescent="0.25">
      <c r="A156" s="100"/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8"/>
      <c r="M156" s="109"/>
      <c r="N156" s="109"/>
      <c r="O156" s="109"/>
      <c r="P156" s="99"/>
      <c r="Q156" s="99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</row>
    <row r="157" spans="1:39" x14ac:dyDescent="0.25">
      <c r="A157" s="100"/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  <c r="L157" s="108"/>
      <c r="M157" s="109"/>
      <c r="N157" s="109"/>
      <c r="O157" s="109"/>
      <c r="P157" s="99"/>
      <c r="Q157" s="99"/>
      <c r="R157" s="100"/>
      <c r="S157" s="100"/>
      <c r="T157" s="100"/>
      <c r="U157" s="100"/>
      <c r="V157" s="100"/>
      <c r="W157" s="100"/>
      <c r="X157" s="100"/>
      <c r="Y157" s="100"/>
      <c r="Z157" s="100"/>
      <c r="AA157" s="100"/>
      <c r="AB157" s="100"/>
      <c r="AC157" s="100"/>
      <c r="AD157" s="100"/>
      <c r="AE157" s="100"/>
      <c r="AF157" s="100"/>
      <c r="AG157" s="100"/>
      <c r="AH157" s="100"/>
      <c r="AI157" s="100"/>
      <c r="AJ157" s="100"/>
      <c r="AK157" s="100"/>
      <c r="AL157" s="100"/>
      <c r="AM157" s="100"/>
    </row>
    <row r="158" spans="1:39" x14ac:dyDescent="0.25">
      <c r="A158" s="100"/>
      <c r="B158" s="100"/>
      <c r="C158" s="100"/>
      <c r="D158" s="100"/>
      <c r="E158" s="100"/>
      <c r="F158" s="100"/>
      <c r="G158" s="100"/>
      <c r="H158" s="100"/>
      <c r="I158" s="100"/>
      <c r="J158" s="100"/>
      <c r="K158" s="100"/>
      <c r="L158" s="108"/>
      <c r="M158" s="109"/>
      <c r="N158" s="109"/>
      <c r="O158" s="109"/>
      <c r="P158" s="99"/>
      <c r="Q158" s="99"/>
      <c r="R158" s="100"/>
      <c r="S158" s="100"/>
      <c r="T158" s="100"/>
      <c r="U158" s="100"/>
      <c r="V158" s="100"/>
      <c r="W158" s="100"/>
      <c r="X158" s="100"/>
      <c r="Y158" s="100"/>
      <c r="Z158" s="100"/>
      <c r="AA158" s="100"/>
      <c r="AB158" s="100"/>
      <c r="AC158" s="100"/>
      <c r="AD158" s="100"/>
      <c r="AE158" s="100"/>
      <c r="AF158" s="100"/>
      <c r="AG158" s="100"/>
      <c r="AH158" s="100"/>
      <c r="AI158" s="100"/>
      <c r="AJ158" s="100"/>
      <c r="AK158" s="100"/>
      <c r="AL158" s="100"/>
      <c r="AM158" s="100"/>
    </row>
    <row r="159" spans="1:39" x14ac:dyDescent="0.25">
      <c r="A159" s="100"/>
      <c r="B159" s="100"/>
      <c r="C159" s="100"/>
      <c r="D159" s="100"/>
      <c r="E159" s="100"/>
      <c r="F159" s="100"/>
      <c r="G159" s="100"/>
      <c r="H159" s="100"/>
      <c r="I159" s="100"/>
      <c r="J159" s="100"/>
      <c r="K159" s="100"/>
      <c r="L159" s="108"/>
      <c r="M159" s="109"/>
      <c r="N159" s="109"/>
      <c r="O159" s="109"/>
      <c r="P159" s="99"/>
      <c r="Q159" s="99"/>
      <c r="R159" s="100"/>
      <c r="S159" s="100"/>
      <c r="T159" s="100"/>
      <c r="U159" s="100"/>
      <c r="V159" s="100"/>
      <c r="W159" s="100"/>
      <c r="X159" s="100"/>
      <c r="Y159" s="100"/>
      <c r="Z159" s="100"/>
      <c r="AA159" s="100"/>
      <c r="AB159" s="100"/>
      <c r="AC159" s="100"/>
      <c r="AD159" s="100"/>
      <c r="AE159" s="100"/>
      <c r="AF159" s="100"/>
      <c r="AG159" s="100"/>
      <c r="AH159" s="100"/>
      <c r="AI159" s="100"/>
      <c r="AJ159" s="100"/>
      <c r="AK159" s="100"/>
      <c r="AL159" s="100"/>
      <c r="AM159" s="100"/>
    </row>
    <row r="160" spans="1:39" x14ac:dyDescent="0.25">
      <c r="A160" s="100"/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  <c r="L160" s="108"/>
      <c r="M160" s="109"/>
      <c r="N160" s="109"/>
      <c r="O160" s="109"/>
      <c r="P160" s="99"/>
      <c r="Q160" s="99"/>
      <c r="R160" s="100"/>
      <c r="S160" s="100"/>
      <c r="T160" s="100"/>
      <c r="U160" s="100"/>
      <c r="V160" s="100"/>
      <c r="W160" s="100"/>
      <c r="X160" s="100"/>
      <c r="Y160" s="100"/>
      <c r="Z160" s="100"/>
      <c r="AA160" s="100"/>
      <c r="AB160" s="100"/>
      <c r="AC160" s="100"/>
      <c r="AD160" s="100"/>
      <c r="AE160" s="100"/>
      <c r="AF160" s="100"/>
      <c r="AG160" s="100"/>
      <c r="AH160" s="100"/>
      <c r="AI160" s="100"/>
      <c r="AJ160" s="100"/>
      <c r="AK160" s="100"/>
      <c r="AL160" s="100"/>
      <c r="AM160" s="100"/>
    </row>
    <row r="161" spans="1:39" x14ac:dyDescent="0.25">
      <c r="A161" s="100"/>
      <c r="B161" s="100"/>
      <c r="C161" s="100"/>
      <c r="D161" s="100"/>
      <c r="E161" s="100"/>
      <c r="F161" s="100"/>
      <c r="G161" s="100"/>
      <c r="H161" s="100"/>
      <c r="I161" s="100"/>
      <c r="J161" s="100"/>
      <c r="K161" s="100"/>
      <c r="L161" s="108"/>
      <c r="M161" s="109"/>
      <c r="N161" s="109"/>
      <c r="O161" s="109"/>
      <c r="P161" s="99"/>
      <c r="Q161" s="99"/>
      <c r="R161" s="100"/>
      <c r="S161" s="100"/>
      <c r="T161" s="100"/>
      <c r="U161" s="100"/>
      <c r="V161" s="100"/>
      <c r="W161" s="100"/>
      <c r="X161" s="100"/>
      <c r="Y161" s="100"/>
      <c r="Z161" s="100"/>
      <c r="AA161" s="100"/>
      <c r="AB161" s="100"/>
      <c r="AC161" s="100"/>
      <c r="AD161" s="100"/>
      <c r="AE161" s="100"/>
      <c r="AF161" s="100"/>
      <c r="AG161" s="100"/>
      <c r="AH161" s="100"/>
      <c r="AI161" s="100"/>
      <c r="AJ161" s="100"/>
      <c r="AK161" s="100"/>
      <c r="AL161" s="100"/>
      <c r="AM161" s="100"/>
    </row>
    <row r="162" spans="1:39" x14ac:dyDescent="0.25">
      <c r="A162" s="100"/>
      <c r="B162" s="100"/>
      <c r="C162" s="100"/>
      <c r="D162" s="100"/>
      <c r="E162" s="100"/>
      <c r="F162" s="100"/>
      <c r="G162" s="100"/>
      <c r="H162" s="100"/>
      <c r="I162" s="100"/>
      <c r="J162" s="100"/>
      <c r="K162" s="100"/>
      <c r="L162" s="108"/>
      <c r="M162" s="109"/>
      <c r="N162" s="109"/>
      <c r="O162" s="109"/>
      <c r="P162" s="99"/>
      <c r="Q162" s="99"/>
      <c r="R162" s="100"/>
      <c r="S162" s="100"/>
      <c r="T162" s="100"/>
      <c r="U162" s="100"/>
      <c r="V162" s="100"/>
      <c r="W162" s="100"/>
      <c r="X162" s="100"/>
      <c r="Y162" s="100"/>
      <c r="Z162" s="100"/>
      <c r="AA162" s="100"/>
      <c r="AB162" s="100"/>
      <c r="AC162" s="100"/>
      <c r="AD162" s="100"/>
      <c r="AE162" s="100"/>
      <c r="AF162" s="100"/>
      <c r="AG162" s="100"/>
      <c r="AH162" s="100"/>
      <c r="AI162" s="100"/>
      <c r="AJ162" s="100"/>
      <c r="AK162" s="100"/>
      <c r="AL162" s="100"/>
      <c r="AM162" s="100"/>
    </row>
    <row r="163" spans="1:39" x14ac:dyDescent="0.25">
      <c r="A163" s="100"/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8"/>
      <c r="M163" s="109"/>
      <c r="N163" s="109"/>
      <c r="O163" s="109"/>
      <c r="P163" s="99"/>
      <c r="Q163" s="99"/>
      <c r="R163" s="100"/>
      <c r="S163" s="100"/>
      <c r="T163" s="100"/>
      <c r="U163" s="100"/>
      <c r="V163" s="100"/>
      <c r="W163" s="100"/>
      <c r="X163" s="100"/>
      <c r="Y163" s="100"/>
      <c r="Z163" s="100"/>
      <c r="AA163" s="100"/>
      <c r="AB163" s="100"/>
      <c r="AC163" s="100"/>
      <c r="AD163" s="100"/>
      <c r="AE163" s="100"/>
      <c r="AF163" s="100"/>
      <c r="AG163" s="100"/>
      <c r="AH163" s="100"/>
      <c r="AI163" s="100"/>
      <c r="AJ163" s="100"/>
      <c r="AK163" s="100"/>
      <c r="AL163" s="100"/>
      <c r="AM163" s="100"/>
    </row>
    <row r="164" spans="1:39" x14ac:dyDescent="0.25">
      <c r="A164" s="100"/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8"/>
      <c r="M164" s="109"/>
      <c r="N164" s="109"/>
      <c r="O164" s="109"/>
      <c r="P164" s="99"/>
      <c r="Q164" s="99"/>
      <c r="R164" s="100"/>
      <c r="S164" s="100"/>
      <c r="T164" s="100"/>
      <c r="U164" s="100"/>
      <c r="V164" s="100"/>
      <c r="W164" s="100"/>
      <c r="X164" s="100"/>
      <c r="Y164" s="100"/>
      <c r="Z164" s="100"/>
      <c r="AA164" s="100"/>
      <c r="AB164" s="100"/>
      <c r="AC164" s="100"/>
      <c r="AD164" s="100"/>
      <c r="AE164" s="100"/>
      <c r="AF164" s="100"/>
      <c r="AG164" s="100"/>
      <c r="AH164" s="100"/>
      <c r="AI164" s="100"/>
      <c r="AJ164" s="100"/>
      <c r="AK164" s="100"/>
      <c r="AL164" s="100"/>
      <c r="AM164" s="100"/>
    </row>
    <row r="165" spans="1:39" x14ac:dyDescent="0.25">
      <c r="A165" s="100"/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  <c r="L165" s="108"/>
      <c r="M165" s="109"/>
      <c r="N165" s="109"/>
      <c r="O165" s="109"/>
      <c r="P165" s="99"/>
      <c r="Q165" s="99"/>
      <c r="R165" s="100"/>
      <c r="S165" s="100"/>
      <c r="T165" s="100"/>
      <c r="U165" s="100"/>
      <c r="V165" s="100"/>
      <c r="W165" s="100"/>
      <c r="X165" s="100"/>
      <c r="Y165" s="100"/>
      <c r="Z165" s="100"/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100"/>
      <c r="AK165" s="100"/>
      <c r="AL165" s="100"/>
      <c r="AM165" s="100"/>
    </row>
    <row r="166" spans="1:39" x14ac:dyDescent="0.25">
      <c r="A166" s="100"/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8"/>
      <c r="M166" s="109"/>
      <c r="N166" s="109"/>
      <c r="O166" s="109"/>
      <c r="P166" s="99"/>
      <c r="Q166" s="99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</row>
    <row r="167" spans="1:39" x14ac:dyDescent="0.25">
      <c r="A167" s="100"/>
      <c r="B167" s="100"/>
      <c r="C167" s="100"/>
      <c r="D167" s="100"/>
      <c r="E167" s="100"/>
      <c r="F167" s="100"/>
      <c r="G167" s="100"/>
      <c r="H167" s="100"/>
      <c r="I167" s="100"/>
      <c r="J167" s="100"/>
      <c r="K167" s="100"/>
      <c r="L167" s="108"/>
      <c r="M167" s="109"/>
      <c r="N167" s="109"/>
      <c r="O167" s="109"/>
      <c r="P167" s="99"/>
      <c r="Q167" s="99"/>
      <c r="R167" s="100"/>
      <c r="S167" s="100"/>
      <c r="T167" s="100"/>
      <c r="U167" s="100"/>
      <c r="V167" s="100"/>
      <c r="W167" s="100"/>
      <c r="X167" s="100"/>
      <c r="Y167" s="100"/>
      <c r="Z167" s="100"/>
      <c r="AA167" s="100"/>
      <c r="AB167" s="100"/>
      <c r="AC167" s="100"/>
      <c r="AD167" s="100"/>
      <c r="AE167" s="100"/>
      <c r="AF167" s="100"/>
      <c r="AG167" s="100"/>
      <c r="AH167" s="100"/>
      <c r="AI167" s="100"/>
      <c r="AJ167" s="100"/>
      <c r="AK167" s="100"/>
      <c r="AL167" s="100"/>
      <c r="AM167" s="100"/>
    </row>
    <row r="168" spans="1:39" x14ac:dyDescent="0.25">
      <c r="A168" s="100"/>
      <c r="B168" s="100"/>
      <c r="C168" s="100"/>
      <c r="D168" s="100"/>
      <c r="E168" s="100"/>
      <c r="F168" s="100"/>
      <c r="G168" s="100"/>
      <c r="H168" s="100"/>
      <c r="I168" s="100"/>
      <c r="J168" s="100"/>
      <c r="K168" s="100"/>
      <c r="L168" s="108"/>
      <c r="M168" s="109"/>
      <c r="N168" s="109"/>
      <c r="O168" s="109"/>
      <c r="P168" s="99"/>
      <c r="Q168" s="99"/>
      <c r="R168" s="100"/>
      <c r="S168" s="100"/>
      <c r="T168" s="100"/>
      <c r="U168" s="100"/>
      <c r="V168" s="100"/>
      <c r="W168" s="100"/>
      <c r="X168" s="100"/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</row>
    <row r="169" spans="1:39" x14ac:dyDescent="0.25">
      <c r="A169" s="100"/>
      <c r="B169" s="100"/>
      <c r="C169" s="100"/>
      <c r="D169" s="100"/>
      <c r="E169" s="100"/>
      <c r="F169" s="100"/>
      <c r="G169" s="100"/>
      <c r="H169" s="100"/>
      <c r="I169" s="100"/>
      <c r="J169" s="100"/>
      <c r="K169" s="100"/>
      <c r="L169" s="108"/>
      <c r="M169" s="109"/>
      <c r="N169" s="109"/>
      <c r="O169" s="109"/>
      <c r="P169" s="99"/>
      <c r="Q169" s="99"/>
      <c r="R169" s="100"/>
      <c r="S169" s="100"/>
      <c r="T169" s="100"/>
      <c r="U169" s="100"/>
      <c r="V169" s="100"/>
      <c r="W169" s="100"/>
      <c r="X169" s="100"/>
      <c r="Y169" s="100"/>
      <c r="Z169" s="100"/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</row>
    <row r="170" spans="1:39" x14ac:dyDescent="0.25">
      <c r="A170" s="100"/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8"/>
      <c r="M170" s="109"/>
      <c r="N170" s="109"/>
      <c r="O170" s="109"/>
      <c r="P170" s="99"/>
      <c r="Q170" s="99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  <c r="AL170" s="100"/>
      <c r="AM170" s="100"/>
    </row>
    <row r="171" spans="1:39" x14ac:dyDescent="0.25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8"/>
      <c r="M171" s="109"/>
      <c r="N171" s="109"/>
      <c r="O171" s="109"/>
      <c r="P171" s="99"/>
      <c r="Q171" s="99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</row>
    <row r="172" spans="1:39" x14ac:dyDescent="0.25">
      <c r="A172" s="100"/>
      <c r="B172" s="100"/>
      <c r="C172" s="100"/>
      <c r="D172" s="100"/>
      <c r="E172" s="100"/>
      <c r="F172" s="100"/>
      <c r="G172" s="100"/>
      <c r="H172" s="100"/>
      <c r="I172" s="100"/>
      <c r="J172" s="100"/>
      <c r="K172" s="100"/>
      <c r="L172" s="108"/>
      <c r="M172" s="109"/>
      <c r="N172" s="109"/>
      <c r="O172" s="109"/>
      <c r="P172" s="99"/>
      <c r="Q172" s="99"/>
      <c r="R172" s="100"/>
      <c r="S172" s="100"/>
      <c r="T172" s="100"/>
      <c r="U172" s="100"/>
      <c r="V172" s="100"/>
      <c r="W172" s="100"/>
      <c r="X172" s="100"/>
      <c r="Y172" s="100"/>
      <c r="Z172" s="100"/>
      <c r="AA172" s="100"/>
      <c r="AB172" s="100"/>
      <c r="AC172" s="100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</row>
    <row r="173" spans="1:39" x14ac:dyDescent="0.25">
      <c r="A173" s="100"/>
      <c r="B173" s="100"/>
      <c r="C173" s="100"/>
      <c r="D173" s="100"/>
      <c r="E173" s="100"/>
      <c r="F173" s="100"/>
      <c r="G173" s="100"/>
      <c r="H173" s="100"/>
      <c r="I173" s="100"/>
      <c r="J173" s="100"/>
      <c r="K173" s="100"/>
      <c r="L173" s="108"/>
      <c r="M173" s="109"/>
      <c r="N173" s="109"/>
      <c r="O173" s="109"/>
      <c r="P173" s="99"/>
      <c r="Q173" s="99"/>
      <c r="R173" s="100"/>
      <c r="S173" s="100"/>
      <c r="T173" s="100"/>
      <c r="U173" s="100"/>
      <c r="V173" s="100"/>
      <c r="W173" s="100"/>
      <c r="X173" s="100"/>
      <c r="Y173" s="100"/>
      <c r="Z173" s="100"/>
      <c r="AA173" s="100"/>
      <c r="AB173" s="100"/>
      <c r="AC173" s="100"/>
      <c r="AD173" s="100"/>
      <c r="AE173" s="100"/>
      <c r="AF173" s="100"/>
      <c r="AG173" s="100"/>
      <c r="AH173" s="100"/>
      <c r="AI173" s="100"/>
      <c r="AJ173" s="100"/>
      <c r="AK173" s="100"/>
      <c r="AL173" s="100"/>
      <c r="AM173" s="100"/>
    </row>
    <row r="174" spans="1:39" x14ac:dyDescent="0.25">
      <c r="A174" s="100"/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8"/>
      <c r="M174" s="109"/>
      <c r="N174" s="109"/>
      <c r="O174" s="109"/>
      <c r="P174" s="99"/>
      <c r="Q174" s="99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</row>
    <row r="175" spans="1:39" x14ac:dyDescent="0.25">
      <c r="A175" s="100"/>
      <c r="B175" s="100"/>
      <c r="C175" s="100"/>
      <c r="D175" s="100"/>
      <c r="E175" s="100"/>
      <c r="F175" s="100"/>
      <c r="G175" s="100"/>
      <c r="H175" s="100"/>
      <c r="I175" s="100"/>
      <c r="J175" s="100"/>
      <c r="K175" s="100"/>
      <c r="L175" s="108"/>
      <c r="M175" s="109"/>
      <c r="N175" s="109"/>
      <c r="O175" s="109"/>
      <c r="P175" s="99"/>
      <c r="Q175" s="99"/>
      <c r="R175" s="100"/>
      <c r="S175" s="100"/>
      <c r="T175" s="100"/>
      <c r="U175" s="100"/>
      <c r="V175" s="100"/>
      <c r="W175" s="100"/>
      <c r="X175" s="100"/>
      <c r="Y175" s="100"/>
      <c r="Z175" s="100"/>
      <c r="AA175" s="100"/>
      <c r="AB175" s="100"/>
      <c r="AC175" s="100"/>
      <c r="AD175" s="100"/>
      <c r="AE175" s="100"/>
      <c r="AF175" s="100"/>
      <c r="AG175" s="100"/>
      <c r="AH175" s="100"/>
      <c r="AI175" s="100"/>
      <c r="AJ175" s="100"/>
      <c r="AK175" s="100"/>
      <c r="AL175" s="100"/>
      <c r="AM175" s="100"/>
    </row>
    <row r="176" spans="1:39" x14ac:dyDescent="0.25">
      <c r="A176" s="100"/>
      <c r="B176" s="100"/>
      <c r="C176" s="100"/>
      <c r="D176" s="100"/>
      <c r="E176" s="100"/>
      <c r="F176" s="100"/>
      <c r="G176" s="100"/>
      <c r="H176" s="100"/>
      <c r="I176" s="100"/>
      <c r="J176" s="100"/>
      <c r="K176" s="100"/>
      <c r="L176" s="108"/>
      <c r="M176" s="109"/>
      <c r="N176" s="109"/>
      <c r="O176" s="109"/>
      <c r="P176" s="99"/>
      <c r="Q176" s="99"/>
      <c r="R176" s="100"/>
      <c r="S176" s="100"/>
      <c r="T176" s="100"/>
      <c r="U176" s="100"/>
      <c r="V176" s="100"/>
      <c r="W176" s="100"/>
      <c r="X176" s="100"/>
      <c r="Y176" s="100"/>
      <c r="Z176" s="100"/>
      <c r="AA176" s="100"/>
      <c r="AB176" s="100"/>
      <c r="AC176" s="100"/>
      <c r="AD176" s="100"/>
      <c r="AE176" s="100"/>
      <c r="AF176" s="100"/>
      <c r="AG176" s="100"/>
      <c r="AH176" s="100"/>
      <c r="AI176" s="100"/>
      <c r="AJ176" s="100"/>
      <c r="AK176" s="100"/>
      <c r="AL176" s="100"/>
      <c r="AM176" s="100"/>
    </row>
    <row r="177" spans="1:39" x14ac:dyDescent="0.25">
      <c r="A177" s="100"/>
      <c r="B177" s="100"/>
      <c r="C177" s="100"/>
      <c r="D177" s="100"/>
      <c r="E177" s="100"/>
      <c r="F177" s="100"/>
      <c r="G177" s="100"/>
      <c r="H177" s="100"/>
      <c r="I177" s="100"/>
      <c r="J177" s="100"/>
      <c r="K177" s="100"/>
      <c r="L177" s="108"/>
      <c r="M177" s="109"/>
      <c r="N177" s="109"/>
      <c r="O177" s="109"/>
      <c r="P177" s="99"/>
      <c r="Q177" s="99"/>
      <c r="R177" s="100"/>
      <c r="S177" s="100"/>
      <c r="T177" s="100"/>
      <c r="U177" s="100"/>
      <c r="V177" s="100"/>
      <c r="W177" s="100"/>
      <c r="X177" s="100"/>
      <c r="Y177" s="100"/>
      <c r="Z177" s="100"/>
      <c r="AA177" s="100"/>
      <c r="AB177" s="100"/>
      <c r="AC177" s="100"/>
      <c r="AD177" s="100"/>
      <c r="AE177" s="100"/>
      <c r="AF177" s="100"/>
      <c r="AG177" s="100"/>
      <c r="AH177" s="100"/>
      <c r="AI177" s="100"/>
      <c r="AJ177" s="100"/>
      <c r="AK177" s="100"/>
      <c r="AL177" s="100"/>
      <c r="AM177" s="100"/>
    </row>
    <row r="178" spans="1:39" x14ac:dyDescent="0.25">
      <c r="A178" s="100"/>
      <c r="B178" s="100"/>
      <c r="C178" s="100"/>
      <c r="D178" s="100"/>
      <c r="E178" s="100"/>
      <c r="F178" s="100"/>
      <c r="G178" s="100"/>
      <c r="H178" s="100"/>
      <c r="I178" s="100"/>
      <c r="J178" s="100"/>
      <c r="K178" s="100"/>
      <c r="L178" s="108"/>
      <c r="M178" s="109"/>
      <c r="N178" s="109"/>
      <c r="O178" s="109"/>
      <c r="P178" s="99"/>
      <c r="Q178" s="99"/>
      <c r="R178" s="100"/>
      <c r="S178" s="100"/>
      <c r="T178" s="100"/>
      <c r="U178" s="100"/>
      <c r="V178" s="100"/>
      <c r="W178" s="100"/>
      <c r="X178" s="100"/>
      <c r="Y178" s="100"/>
      <c r="Z178" s="100"/>
      <c r="AA178" s="100"/>
      <c r="AB178" s="100"/>
      <c r="AC178" s="100"/>
      <c r="AD178" s="100"/>
      <c r="AE178" s="100"/>
      <c r="AF178" s="100"/>
      <c r="AG178" s="100"/>
      <c r="AH178" s="100"/>
      <c r="AI178" s="100"/>
      <c r="AJ178" s="100"/>
      <c r="AK178" s="100"/>
      <c r="AL178" s="100"/>
      <c r="AM178" s="100"/>
    </row>
    <row r="179" spans="1:39" x14ac:dyDescent="0.25">
      <c r="A179" s="100"/>
      <c r="B179" s="100"/>
      <c r="C179" s="100"/>
      <c r="D179" s="100"/>
      <c r="E179" s="100"/>
      <c r="F179" s="100"/>
      <c r="G179" s="100"/>
      <c r="H179" s="100"/>
      <c r="I179" s="100"/>
      <c r="J179" s="100"/>
      <c r="K179" s="100"/>
      <c r="L179" s="108"/>
      <c r="M179" s="109"/>
      <c r="N179" s="109"/>
      <c r="O179" s="109"/>
      <c r="P179" s="99"/>
      <c r="Q179" s="99"/>
      <c r="R179" s="100"/>
      <c r="S179" s="100"/>
      <c r="T179" s="100"/>
      <c r="U179" s="100"/>
      <c r="V179" s="100"/>
      <c r="W179" s="100"/>
      <c r="X179" s="100"/>
      <c r="Y179" s="100"/>
      <c r="Z179" s="100"/>
      <c r="AA179" s="100"/>
      <c r="AB179" s="100"/>
      <c r="AC179" s="100"/>
      <c r="AD179" s="100"/>
      <c r="AE179" s="100"/>
      <c r="AF179" s="100"/>
      <c r="AG179" s="100"/>
      <c r="AH179" s="100"/>
      <c r="AI179" s="100"/>
      <c r="AJ179" s="100"/>
      <c r="AK179" s="100"/>
      <c r="AL179" s="100"/>
      <c r="AM179" s="100"/>
    </row>
    <row r="180" spans="1:39" x14ac:dyDescent="0.25">
      <c r="A180" s="100"/>
      <c r="B180" s="100"/>
      <c r="C180" s="100"/>
      <c r="D180" s="100"/>
      <c r="E180" s="100"/>
      <c r="F180" s="100"/>
      <c r="G180" s="100"/>
      <c r="H180" s="100"/>
      <c r="I180" s="100"/>
      <c r="J180" s="100"/>
      <c r="K180" s="100"/>
      <c r="L180" s="108"/>
      <c r="M180" s="109"/>
      <c r="N180" s="109"/>
      <c r="O180" s="109"/>
      <c r="P180" s="99"/>
      <c r="Q180" s="99"/>
      <c r="R180" s="100"/>
      <c r="S180" s="100"/>
      <c r="T180" s="100"/>
      <c r="U180" s="100"/>
      <c r="V180" s="100"/>
      <c r="W180" s="100"/>
      <c r="X180" s="100"/>
      <c r="Y180" s="100"/>
      <c r="Z180" s="100"/>
      <c r="AA180" s="100"/>
      <c r="AB180" s="100"/>
      <c r="AC180" s="100"/>
      <c r="AD180" s="100"/>
      <c r="AE180" s="100"/>
      <c r="AF180" s="100"/>
      <c r="AG180" s="100"/>
      <c r="AH180" s="100"/>
      <c r="AI180" s="100"/>
      <c r="AJ180" s="100"/>
      <c r="AK180" s="100"/>
      <c r="AL180" s="100"/>
      <c r="AM180" s="100"/>
    </row>
    <row r="181" spans="1:39" x14ac:dyDescent="0.25">
      <c r="A181" s="100"/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  <c r="L181" s="108"/>
      <c r="M181" s="109"/>
      <c r="N181" s="109"/>
      <c r="O181" s="109"/>
      <c r="P181" s="99"/>
      <c r="Q181" s="99"/>
      <c r="R181" s="100"/>
      <c r="S181" s="100"/>
      <c r="T181" s="100"/>
      <c r="U181" s="100"/>
      <c r="V181" s="100"/>
      <c r="W181" s="100"/>
      <c r="X181" s="100"/>
      <c r="Y181" s="100"/>
      <c r="Z181" s="100"/>
      <c r="AA181" s="100"/>
      <c r="AB181" s="100"/>
      <c r="AC181" s="100"/>
      <c r="AD181" s="100"/>
      <c r="AE181" s="100"/>
      <c r="AF181" s="100"/>
      <c r="AG181" s="100"/>
      <c r="AH181" s="100"/>
      <c r="AI181" s="100"/>
      <c r="AJ181" s="100"/>
      <c r="AK181" s="100"/>
      <c r="AL181" s="100"/>
      <c r="AM181" s="100"/>
    </row>
    <row r="182" spans="1:39" x14ac:dyDescent="0.25">
      <c r="A182" s="100"/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8"/>
      <c r="M182" s="109"/>
      <c r="N182" s="109"/>
      <c r="O182" s="109"/>
      <c r="P182" s="99"/>
      <c r="Q182" s="99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</row>
    <row r="183" spans="1:39" x14ac:dyDescent="0.25">
      <c r="A183" s="100"/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  <c r="L183" s="108"/>
      <c r="M183" s="109"/>
      <c r="N183" s="109"/>
      <c r="O183" s="109"/>
      <c r="P183" s="99"/>
      <c r="Q183" s="99"/>
      <c r="R183" s="100"/>
      <c r="S183" s="100"/>
      <c r="T183" s="100"/>
      <c r="U183" s="100"/>
      <c r="V183" s="100"/>
      <c r="W183" s="100"/>
      <c r="X183" s="100"/>
      <c r="Y183" s="100"/>
      <c r="Z183" s="100"/>
      <c r="AA183" s="100"/>
      <c r="AB183" s="100"/>
      <c r="AC183" s="100"/>
      <c r="AD183" s="100"/>
      <c r="AE183" s="100"/>
      <c r="AF183" s="100"/>
      <c r="AG183" s="100"/>
      <c r="AH183" s="100"/>
      <c r="AI183" s="100"/>
      <c r="AJ183" s="100"/>
      <c r="AK183" s="100"/>
      <c r="AL183" s="100"/>
      <c r="AM183" s="100"/>
    </row>
    <row r="184" spans="1:39" x14ac:dyDescent="0.25">
      <c r="A184" s="100"/>
      <c r="B184" s="100"/>
      <c r="C184" s="100"/>
      <c r="D184" s="100"/>
      <c r="E184" s="100"/>
      <c r="F184" s="100"/>
      <c r="G184" s="100"/>
      <c r="H184" s="100"/>
      <c r="I184" s="100"/>
      <c r="J184" s="100"/>
      <c r="K184" s="100"/>
      <c r="L184" s="108"/>
      <c r="M184" s="109"/>
      <c r="N184" s="109"/>
      <c r="O184" s="109"/>
      <c r="P184" s="99"/>
      <c r="Q184" s="99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  <c r="AD184" s="100"/>
      <c r="AE184" s="100"/>
      <c r="AF184" s="100"/>
      <c r="AG184" s="100"/>
      <c r="AH184" s="100"/>
      <c r="AI184" s="100"/>
      <c r="AJ184" s="100"/>
      <c r="AK184" s="100"/>
      <c r="AL184" s="100"/>
      <c r="AM184" s="100"/>
    </row>
    <row r="185" spans="1:39" x14ac:dyDescent="0.25">
      <c r="A185" s="100"/>
      <c r="B185" s="100"/>
      <c r="C185" s="100"/>
      <c r="D185" s="100"/>
      <c r="E185" s="100"/>
      <c r="F185" s="100"/>
      <c r="G185" s="100"/>
      <c r="H185" s="100"/>
      <c r="I185" s="100"/>
      <c r="J185" s="100"/>
      <c r="K185" s="100"/>
      <c r="L185" s="108"/>
      <c r="M185" s="109"/>
      <c r="N185" s="109"/>
      <c r="O185" s="109"/>
      <c r="P185" s="99"/>
      <c r="Q185" s="99"/>
      <c r="R185" s="100"/>
      <c r="S185" s="100"/>
      <c r="T185" s="100"/>
      <c r="U185" s="100"/>
      <c r="V185" s="100"/>
      <c r="W185" s="100"/>
      <c r="X185" s="100"/>
      <c r="Y185" s="100"/>
      <c r="Z185" s="100"/>
      <c r="AA185" s="100"/>
      <c r="AB185" s="100"/>
      <c r="AC185" s="100"/>
      <c r="AD185" s="100"/>
      <c r="AE185" s="100"/>
      <c r="AF185" s="100"/>
      <c r="AG185" s="100"/>
      <c r="AH185" s="100"/>
      <c r="AI185" s="100"/>
      <c r="AJ185" s="100"/>
      <c r="AK185" s="100"/>
      <c r="AL185" s="100"/>
      <c r="AM185" s="100"/>
    </row>
    <row r="186" spans="1:39" x14ac:dyDescent="0.25">
      <c r="A186" s="100"/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  <c r="L186" s="108"/>
      <c r="M186" s="109"/>
      <c r="N186" s="109"/>
      <c r="O186" s="109"/>
      <c r="P186" s="99"/>
      <c r="Q186" s="99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</row>
    <row r="187" spans="1:39" x14ac:dyDescent="0.25">
      <c r="A187" s="100"/>
      <c r="B187" s="100"/>
      <c r="C187" s="100"/>
      <c r="D187" s="100"/>
      <c r="E187" s="100"/>
      <c r="F187" s="100"/>
      <c r="G187" s="100"/>
      <c r="H187" s="100"/>
      <c r="I187" s="100"/>
      <c r="J187" s="100"/>
      <c r="K187" s="100"/>
      <c r="L187" s="108"/>
      <c r="M187" s="109"/>
      <c r="N187" s="109"/>
      <c r="O187" s="109"/>
      <c r="P187" s="99"/>
      <c r="Q187" s="99"/>
      <c r="R187" s="100"/>
      <c r="S187" s="100"/>
      <c r="T187" s="100"/>
      <c r="U187" s="100"/>
      <c r="V187" s="100"/>
      <c r="W187" s="100"/>
      <c r="X187" s="100"/>
      <c r="Y187" s="100"/>
      <c r="Z187" s="100"/>
      <c r="AA187" s="100"/>
      <c r="AB187" s="100"/>
      <c r="AC187" s="100"/>
      <c r="AD187" s="100"/>
      <c r="AE187" s="100"/>
      <c r="AF187" s="100"/>
      <c r="AG187" s="100"/>
      <c r="AH187" s="100"/>
      <c r="AI187" s="100"/>
      <c r="AJ187" s="100"/>
      <c r="AK187" s="100"/>
      <c r="AL187" s="100"/>
      <c r="AM187" s="100"/>
    </row>
    <row r="188" spans="1:39" x14ac:dyDescent="0.25">
      <c r="A188" s="100"/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  <c r="L188" s="108"/>
      <c r="M188" s="109"/>
      <c r="N188" s="109"/>
      <c r="O188" s="109"/>
      <c r="P188" s="99"/>
      <c r="Q188" s="99"/>
      <c r="R188" s="100"/>
      <c r="S188" s="100"/>
      <c r="T188" s="100"/>
      <c r="U188" s="100"/>
      <c r="V188" s="100"/>
      <c r="W188" s="100"/>
      <c r="X188" s="100"/>
      <c r="Y188" s="100"/>
      <c r="Z188" s="100"/>
      <c r="AA188" s="100"/>
      <c r="AB188" s="100"/>
      <c r="AC188" s="100"/>
      <c r="AD188" s="100"/>
      <c r="AE188" s="100"/>
      <c r="AF188" s="100"/>
      <c r="AG188" s="100"/>
      <c r="AH188" s="100"/>
      <c r="AI188" s="100"/>
      <c r="AJ188" s="100"/>
      <c r="AK188" s="100"/>
      <c r="AL188" s="100"/>
      <c r="AM188" s="100"/>
    </row>
    <row r="189" spans="1:39" x14ac:dyDescent="0.25">
      <c r="A189" s="100"/>
      <c r="B189" s="100"/>
      <c r="C189" s="100"/>
      <c r="D189" s="100"/>
      <c r="E189" s="100"/>
      <c r="F189" s="100"/>
      <c r="G189" s="100"/>
      <c r="H189" s="100"/>
      <c r="I189" s="100"/>
      <c r="J189" s="100"/>
      <c r="K189" s="100"/>
      <c r="L189" s="108"/>
      <c r="M189" s="109"/>
      <c r="N189" s="109"/>
      <c r="O189" s="109"/>
      <c r="P189" s="99"/>
      <c r="Q189" s="99"/>
      <c r="R189" s="100"/>
      <c r="S189" s="100"/>
      <c r="T189" s="100"/>
      <c r="U189" s="100"/>
      <c r="V189" s="100"/>
      <c r="W189" s="100"/>
      <c r="X189" s="100"/>
      <c r="Y189" s="100"/>
      <c r="Z189" s="100"/>
      <c r="AA189" s="100"/>
      <c r="AB189" s="100"/>
      <c r="AC189" s="100"/>
      <c r="AD189" s="100"/>
      <c r="AE189" s="100"/>
      <c r="AF189" s="100"/>
      <c r="AG189" s="100"/>
      <c r="AH189" s="100"/>
      <c r="AI189" s="100"/>
      <c r="AJ189" s="100"/>
      <c r="AK189" s="100"/>
      <c r="AL189" s="100"/>
      <c r="AM189" s="100"/>
    </row>
    <row r="190" spans="1:39" x14ac:dyDescent="0.25">
      <c r="A190" s="100"/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  <c r="L190" s="108"/>
      <c r="M190" s="109"/>
      <c r="N190" s="109"/>
      <c r="O190" s="109"/>
      <c r="P190" s="99"/>
      <c r="Q190" s="99"/>
      <c r="R190" s="100"/>
      <c r="S190" s="100"/>
      <c r="T190" s="100"/>
      <c r="U190" s="100"/>
      <c r="V190" s="100"/>
      <c r="W190" s="100"/>
      <c r="X190" s="100"/>
      <c r="Y190" s="100"/>
      <c r="Z190" s="100"/>
      <c r="AA190" s="100"/>
      <c r="AB190" s="100"/>
      <c r="AC190" s="100"/>
      <c r="AD190" s="100"/>
      <c r="AE190" s="100"/>
      <c r="AF190" s="100"/>
      <c r="AG190" s="100"/>
      <c r="AH190" s="100"/>
      <c r="AI190" s="100"/>
      <c r="AJ190" s="100"/>
      <c r="AK190" s="100"/>
      <c r="AL190" s="100"/>
      <c r="AM190" s="100"/>
    </row>
    <row r="191" spans="1:39" x14ac:dyDescent="0.25">
      <c r="A191" s="100"/>
      <c r="B191" s="100"/>
      <c r="C191" s="100"/>
      <c r="D191" s="100"/>
      <c r="E191" s="100"/>
      <c r="F191" s="100"/>
      <c r="G191" s="100"/>
      <c r="H191" s="100"/>
      <c r="I191" s="100"/>
      <c r="J191" s="100"/>
      <c r="K191" s="100"/>
      <c r="L191" s="108"/>
      <c r="M191" s="109"/>
      <c r="N191" s="109"/>
      <c r="O191" s="109"/>
      <c r="P191" s="99"/>
      <c r="Q191" s="99"/>
      <c r="R191" s="100"/>
      <c r="S191" s="100"/>
      <c r="T191" s="100"/>
      <c r="U191" s="100"/>
      <c r="V191" s="100"/>
      <c r="W191" s="100"/>
      <c r="X191" s="100"/>
      <c r="Y191" s="100"/>
      <c r="Z191" s="100"/>
      <c r="AA191" s="100"/>
      <c r="AB191" s="100"/>
      <c r="AC191" s="100"/>
      <c r="AD191" s="100"/>
      <c r="AE191" s="100"/>
      <c r="AF191" s="100"/>
      <c r="AG191" s="100"/>
      <c r="AH191" s="100"/>
      <c r="AI191" s="100"/>
      <c r="AJ191" s="100"/>
      <c r="AK191" s="100"/>
      <c r="AL191" s="100"/>
      <c r="AM191" s="100"/>
    </row>
    <row r="192" spans="1:39" x14ac:dyDescent="0.25">
      <c r="A192" s="100"/>
      <c r="B192" s="100"/>
      <c r="C192" s="100"/>
      <c r="D192" s="100"/>
      <c r="E192" s="100"/>
      <c r="F192" s="100"/>
      <c r="G192" s="100"/>
      <c r="H192" s="100"/>
      <c r="I192" s="100"/>
      <c r="J192" s="100"/>
      <c r="K192" s="100"/>
      <c r="L192" s="108"/>
      <c r="M192" s="109"/>
      <c r="N192" s="109"/>
      <c r="O192" s="109"/>
      <c r="P192" s="99"/>
      <c r="Q192" s="99"/>
      <c r="R192" s="100"/>
      <c r="S192" s="100"/>
      <c r="T192" s="100"/>
      <c r="U192" s="100"/>
      <c r="V192" s="100"/>
      <c r="W192" s="100"/>
      <c r="X192" s="100"/>
      <c r="Y192" s="100"/>
      <c r="Z192" s="100"/>
      <c r="AA192" s="100"/>
      <c r="AB192" s="100"/>
      <c r="AC192" s="100"/>
      <c r="AD192" s="100"/>
      <c r="AE192" s="100"/>
      <c r="AF192" s="100"/>
      <c r="AG192" s="100"/>
      <c r="AH192" s="100"/>
      <c r="AI192" s="100"/>
      <c r="AJ192" s="100"/>
      <c r="AK192" s="100"/>
      <c r="AL192" s="100"/>
      <c r="AM192" s="100"/>
    </row>
    <row r="193" spans="1:39" x14ac:dyDescent="0.25">
      <c r="A193" s="100"/>
      <c r="B193" s="100"/>
      <c r="C193" s="100"/>
      <c r="D193" s="100"/>
      <c r="E193" s="100"/>
      <c r="F193" s="100"/>
      <c r="G193" s="100"/>
      <c r="H193" s="100"/>
      <c r="I193" s="100"/>
      <c r="J193" s="100"/>
      <c r="K193" s="100"/>
      <c r="L193" s="108"/>
      <c r="M193" s="109"/>
      <c r="N193" s="109"/>
      <c r="O193" s="109"/>
      <c r="P193" s="99"/>
      <c r="Q193" s="99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  <c r="AL193" s="100"/>
      <c r="AM193" s="100"/>
    </row>
    <row r="194" spans="1:39" x14ac:dyDescent="0.25">
      <c r="A194" s="100"/>
      <c r="B194" s="100"/>
      <c r="C194" s="100"/>
      <c r="D194" s="100"/>
      <c r="E194" s="100"/>
      <c r="F194" s="100"/>
      <c r="G194" s="100"/>
      <c r="H194" s="100"/>
      <c r="I194" s="100"/>
      <c r="J194" s="100"/>
      <c r="K194" s="100"/>
      <c r="L194" s="108"/>
      <c r="M194" s="109"/>
      <c r="N194" s="109"/>
      <c r="O194" s="109"/>
      <c r="P194" s="99"/>
      <c r="Q194" s="99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  <c r="AL194" s="100"/>
      <c r="AM194" s="100"/>
    </row>
    <row r="195" spans="1:39" x14ac:dyDescent="0.25">
      <c r="A195" s="100"/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  <c r="L195" s="108"/>
      <c r="M195" s="109"/>
      <c r="N195" s="109"/>
      <c r="O195" s="109"/>
      <c r="P195" s="99"/>
      <c r="Q195" s="99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</row>
    <row r="196" spans="1:39" x14ac:dyDescent="0.25">
      <c r="A196" s="100"/>
      <c r="B196" s="100"/>
      <c r="C196" s="100"/>
      <c r="D196" s="100"/>
      <c r="E196" s="100"/>
      <c r="F196" s="100"/>
      <c r="G196" s="100"/>
      <c r="H196" s="100"/>
      <c r="I196" s="100"/>
      <c r="J196" s="100"/>
      <c r="K196" s="100"/>
      <c r="L196" s="108"/>
      <c r="M196" s="109"/>
      <c r="N196" s="109"/>
      <c r="O196" s="109"/>
      <c r="P196" s="99"/>
      <c r="Q196" s="99"/>
      <c r="R196" s="100"/>
      <c r="S196" s="100"/>
      <c r="T196" s="100"/>
      <c r="U196" s="100"/>
      <c r="V196" s="100"/>
      <c r="W196" s="100"/>
      <c r="X196" s="100"/>
      <c r="Y196" s="100"/>
      <c r="Z196" s="100"/>
      <c r="AA196" s="100"/>
      <c r="AB196" s="100"/>
      <c r="AC196" s="100"/>
      <c r="AD196" s="100"/>
      <c r="AE196" s="100"/>
      <c r="AF196" s="100"/>
      <c r="AG196" s="100"/>
      <c r="AH196" s="100"/>
      <c r="AI196" s="100"/>
      <c r="AJ196" s="100"/>
      <c r="AK196" s="100"/>
      <c r="AL196" s="100"/>
      <c r="AM196" s="100"/>
    </row>
    <row r="197" spans="1:39" x14ac:dyDescent="0.25">
      <c r="A197" s="100"/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8"/>
      <c r="M197" s="109"/>
      <c r="N197" s="109"/>
      <c r="O197" s="109"/>
      <c r="P197" s="99"/>
      <c r="Q197" s="99"/>
      <c r="R197" s="100"/>
      <c r="S197" s="100"/>
      <c r="T197" s="100"/>
      <c r="U197" s="100"/>
      <c r="V197" s="100"/>
      <c r="W197" s="100"/>
      <c r="X197" s="100"/>
      <c r="Y197" s="100"/>
      <c r="Z197" s="100"/>
      <c r="AA197" s="100"/>
      <c r="AB197" s="100"/>
      <c r="AC197" s="100"/>
      <c r="AD197" s="100"/>
      <c r="AE197" s="100"/>
      <c r="AF197" s="100"/>
      <c r="AG197" s="100"/>
      <c r="AH197" s="100"/>
      <c r="AI197" s="100"/>
      <c r="AJ197" s="100"/>
      <c r="AK197" s="100"/>
      <c r="AL197" s="100"/>
      <c r="AM197" s="100"/>
    </row>
    <row r="198" spans="1:39" x14ac:dyDescent="0.25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8"/>
      <c r="M198" s="109"/>
      <c r="N198" s="109"/>
      <c r="O198" s="109"/>
      <c r="P198" s="99"/>
      <c r="Q198" s="99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</row>
    <row r="199" spans="1:39" x14ac:dyDescent="0.25">
      <c r="A199" s="100"/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  <c r="L199" s="108"/>
      <c r="M199" s="109"/>
      <c r="N199" s="109"/>
      <c r="O199" s="109"/>
      <c r="P199" s="99"/>
      <c r="Q199" s="99"/>
      <c r="R199" s="100"/>
      <c r="S199" s="100"/>
      <c r="T199" s="100"/>
      <c r="U199" s="100"/>
      <c r="V199" s="100"/>
      <c r="W199" s="100"/>
      <c r="X199" s="100"/>
      <c r="Y199" s="100"/>
      <c r="Z199" s="100"/>
      <c r="AA199" s="100"/>
      <c r="AB199" s="100"/>
      <c r="AC199" s="100"/>
      <c r="AD199" s="100"/>
      <c r="AE199" s="100"/>
      <c r="AF199" s="100"/>
      <c r="AG199" s="100"/>
      <c r="AH199" s="100"/>
      <c r="AI199" s="100"/>
      <c r="AJ199" s="100"/>
      <c r="AK199" s="100"/>
      <c r="AL199" s="100"/>
      <c r="AM199" s="100"/>
    </row>
    <row r="200" spans="1:39" x14ac:dyDescent="0.25">
      <c r="A200" s="100"/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  <c r="L200" s="108"/>
      <c r="M200" s="109"/>
      <c r="N200" s="109"/>
      <c r="O200" s="109"/>
      <c r="P200" s="99"/>
      <c r="Q200" s="99"/>
      <c r="R200" s="100"/>
      <c r="S200" s="100"/>
      <c r="T200" s="100"/>
      <c r="U200" s="100"/>
      <c r="V200" s="100"/>
      <c r="W200" s="100"/>
      <c r="X200" s="100"/>
      <c r="Y200" s="100"/>
      <c r="Z200" s="100"/>
      <c r="AA200" s="100"/>
      <c r="AB200" s="100"/>
      <c r="AC200" s="100"/>
      <c r="AD200" s="100"/>
      <c r="AE200" s="100"/>
      <c r="AF200" s="100"/>
      <c r="AG200" s="100"/>
      <c r="AH200" s="100"/>
      <c r="AI200" s="100"/>
      <c r="AJ200" s="100"/>
      <c r="AK200" s="100"/>
      <c r="AL200" s="100"/>
      <c r="AM200" s="100"/>
    </row>
    <row r="201" spans="1:39" x14ac:dyDescent="0.25">
      <c r="A201" s="100"/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  <c r="L201" s="108"/>
      <c r="M201" s="109"/>
      <c r="N201" s="109"/>
      <c r="O201" s="109"/>
      <c r="P201" s="99"/>
      <c r="Q201" s="99"/>
      <c r="R201" s="100"/>
      <c r="S201" s="100"/>
      <c r="T201" s="100"/>
      <c r="U201" s="100"/>
      <c r="V201" s="100"/>
      <c r="W201" s="100"/>
      <c r="X201" s="100"/>
      <c r="Y201" s="100"/>
      <c r="Z201" s="100"/>
      <c r="AA201" s="100"/>
      <c r="AB201" s="100"/>
      <c r="AC201" s="100"/>
      <c r="AD201" s="100"/>
      <c r="AE201" s="100"/>
      <c r="AF201" s="100"/>
      <c r="AG201" s="100"/>
      <c r="AH201" s="100"/>
      <c r="AI201" s="100"/>
      <c r="AJ201" s="100"/>
      <c r="AK201" s="100"/>
      <c r="AL201" s="100"/>
      <c r="AM201" s="100"/>
    </row>
    <row r="202" spans="1:39" x14ac:dyDescent="0.25">
      <c r="A202" s="100"/>
      <c r="B202" s="100"/>
      <c r="C202" s="100"/>
      <c r="D202" s="100"/>
      <c r="E202" s="100"/>
      <c r="F202" s="100"/>
      <c r="G202" s="100"/>
      <c r="H202" s="100"/>
      <c r="I202" s="100"/>
      <c r="J202" s="100"/>
      <c r="K202" s="100"/>
      <c r="L202" s="108"/>
      <c r="M202" s="109"/>
      <c r="N202" s="109"/>
      <c r="O202" s="109"/>
      <c r="P202" s="99"/>
      <c r="Q202" s="99"/>
      <c r="R202" s="100"/>
      <c r="S202" s="100"/>
      <c r="T202" s="100"/>
      <c r="U202" s="100"/>
      <c r="V202" s="100"/>
      <c r="W202" s="100"/>
      <c r="X202" s="100"/>
      <c r="Y202" s="100"/>
      <c r="Z202" s="100"/>
      <c r="AA202" s="100"/>
      <c r="AB202" s="100"/>
      <c r="AC202" s="100"/>
      <c r="AD202" s="100"/>
      <c r="AE202" s="100"/>
      <c r="AF202" s="100"/>
      <c r="AG202" s="100"/>
      <c r="AH202" s="100"/>
      <c r="AI202" s="100"/>
      <c r="AJ202" s="100"/>
      <c r="AK202" s="100"/>
      <c r="AL202" s="100"/>
      <c r="AM202" s="100"/>
    </row>
    <row r="203" spans="1:39" x14ac:dyDescent="0.25">
      <c r="A203" s="100"/>
      <c r="B203" s="100"/>
      <c r="C203" s="100"/>
      <c r="D203" s="100"/>
      <c r="E203" s="100"/>
      <c r="F203" s="100"/>
      <c r="G203" s="100"/>
      <c r="H203" s="100"/>
      <c r="I203" s="100"/>
      <c r="J203" s="100"/>
      <c r="K203" s="100"/>
      <c r="L203" s="108"/>
      <c r="M203" s="109"/>
      <c r="N203" s="109"/>
      <c r="O203" s="109"/>
      <c r="P203" s="99"/>
      <c r="Q203" s="99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100"/>
      <c r="AK203" s="100"/>
      <c r="AL203" s="100"/>
      <c r="AM203" s="100"/>
    </row>
    <row r="204" spans="1:39" x14ac:dyDescent="0.25">
      <c r="A204" s="100"/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8"/>
      <c r="M204" s="109"/>
      <c r="N204" s="109"/>
      <c r="O204" s="109"/>
      <c r="P204" s="99"/>
      <c r="Q204" s="99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  <c r="AL204" s="100"/>
      <c r="AM204" s="100"/>
    </row>
    <row r="205" spans="1:39" x14ac:dyDescent="0.25">
      <c r="A205" s="100"/>
      <c r="B205" s="100"/>
      <c r="C205" s="100"/>
      <c r="D205" s="100"/>
      <c r="E205" s="100"/>
      <c r="F205" s="100"/>
      <c r="G205" s="100"/>
      <c r="H205" s="100"/>
      <c r="I205" s="100"/>
      <c r="J205" s="100"/>
      <c r="K205" s="100"/>
      <c r="L205" s="108"/>
      <c r="M205" s="109"/>
      <c r="N205" s="109"/>
      <c r="O205" s="109"/>
      <c r="P205" s="99"/>
      <c r="Q205" s="99"/>
      <c r="R205" s="100"/>
      <c r="S205" s="100"/>
      <c r="T205" s="100"/>
      <c r="U205" s="100"/>
      <c r="V205" s="100"/>
      <c r="W205" s="100"/>
      <c r="X205" s="100"/>
      <c r="Y205" s="100"/>
      <c r="Z205" s="100"/>
      <c r="AA205" s="100"/>
      <c r="AB205" s="100"/>
      <c r="AC205" s="100"/>
      <c r="AD205" s="100"/>
      <c r="AE205" s="100"/>
      <c r="AF205" s="100"/>
      <c r="AG205" s="100"/>
      <c r="AH205" s="100"/>
      <c r="AI205" s="100"/>
      <c r="AJ205" s="100"/>
      <c r="AK205" s="100"/>
      <c r="AL205" s="100"/>
      <c r="AM205" s="100"/>
    </row>
    <row r="206" spans="1:39" x14ac:dyDescent="0.25">
      <c r="A206" s="100"/>
      <c r="B206" s="100"/>
      <c r="C206" s="100"/>
      <c r="D206" s="100"/>
      <c r="E206" s="100"/>
      <c r="F206" s="100"/>
      <c r="G206" s="100"/>
      <c r="H206" s="100"/>
      <c r="I206" s="100"/>
      <c r="J206" s="100"/>
      <c r="K206" s="100"/>
      <c r="L206" s="108"/>
      <c r="M206" s="109"/>
      <c r="N206" s="109"/>
      <c r="O206" s="109"/>
      <c r="P206" s="99"/>
      <c r="Q206" s="99"/>
      <c r="R206" s="100"/>
      <c r="S206" s="100"/>
      <c r="T206" s="100"/>
      <c r="U206" s="100"/>
      <c r="V206" s="100"/>
      <c r="W206" s="100"/>
      <c r="X206" s="100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/>
      <c r="AI206" s="100"/>
      <c r="AJ206" s="100"/>
      <c r="AK206" s="100"/>
      <c r="AL206" s="100"/>
      <c r="AM206" s="100"/>
    </row>
    <row r="207" spans="1:39" x14ac:dyDescent="0.25">
      <c r="A207" s="100"/>
      <c r="B207" s="100"/>
      <c r="C207" s="100"/>
      <c r="D207" s="100"/>
      <c r="E207" s="100"/>
      <c r="F207" s="100"/>
      <c r="G207" s="100"/>
      <c r="H207" s="100"/>
      <c r="I207" s="100"/>
      <c r="J207" s="100"/>
      <c r="K207" s="100"/>
      <c r="L207" s="108"/>
      <c r="M207" s="109"/>
      <c r="N207" s="109"/>
      <c r="O207" s="109"/>
      <c r="P207" s="99"/>
      <c r="Q207" s="99"/>
      <c r="R207" s="100"/>
      <c r="S207" s="100"/>
      <c r="T207" s="100"/>
      <c r="U207" s="100"/>
      <c r="V207" s="100"/>
      <c r="W207" s="100"/>
      <c r="X207" s="100"/>
      <c r="Y207" s="100"/>
      <c r="Z207" s="100"/>
      <c r="AA207" s="100"/>
      <c r="AB207" s="100"/>
      <c r="AC207" s="100"/>
      <c r="AD207" s="100"/>
      <c r="AE207" s="100"/>
      <c r="AF207" s="100"/>
      <c r="AG207" s="100"/>
      <c r="AH207" s="100"/>
      <c r="AI207" s="100"/>
      <c r="AJ207" s="100"/>
      <c r="AK207" s="100"/>
      <c r="AL207" s="100"/>
      <c r="AM207" s="100"/>
    </row>
    <row r="208" spans="1:39" x14ac:dyDescent="0.25">
      <c r="A208" s="100"/>
      <c r="B208" s="100"/>
      <c r="C208" s="100"/>
      <c r="D208" s="100"/>
      <c r="E208" s="100"/>
      <c r="F208" s="100"/>
      <c r="G208" s="100"/>
      <c r="H208" s="100"/>
      <c r="I208" s="100"/>
      <c r="J208" s="100"/>
      <c r="K208" s="100"/>
      <c r="L208" s="108"/>
      <c r="M208" s="109"/>
      <c r="N208" s="109"/>
      <c r="O208" s="109"/>
      <c r="P208" s="99"/>
      <c r="Q208" s="99"/>
      <c r="R208" s="100"/>
      <c r="S208" s="100"/>
      <c r="T208" s="100"/>
      <c r="U208" s="100"/>
      <c r="V208" s="100"/>
      <c r="W208" s="100"/>
      <c r="X208" s="100"/>
      <c r="Y208" s="100"/>
      <c r="Z208" s="100"/>
      <c r="AA208" s="100"/>
      <c r="AB208" s="100"/>
      <c r="AC208" s="100"/>
      <c r="AD208" s="100"/>
      <c r="AE208" s="100"/>
      <c r="AF208" s="100"/>
      <c r="AG208" s="100"/>
      <c r="AH208" s="100"/>
      <c r="AI208" s="100"/>
      <c r="AJ208" s="100"/>
      <c r="AK208" s="100"/>
      <c r="AL208" s="100"/>
      <c r="AM208" s="100"/>
    </row>
    <row r="209" spans="1:39" x14ac:dyDescent="0.25">
      <c r="A209" s="100"/>
      <c r="B209" s="100"/>
      <c r="C209" s="100"/>
      <c r="D209" s="100"/>
      <c r="E209" s="100"/>
      <c r="F209" s="100"/>
      <c r="G209" s="100"/>
      <c r="H209" s="100"/>
      <c r="I209" s="100"/>
      <c r="J209" s="100"/>
      <c r="K209" s="100"/>
      <c r="L209" s="108"/>
      <c r="M209" s="109"/>
      <c r="N209" s="109"/>
      <c r="O209" s="109"/>
      <c r="P209" s="99"/>
      <c r="Q209" s="99"/>
      <c r="R209" s="100"/>
      <c r="S209" s="100"/>
      <c r="T209" s="100"/>
      <c r="U209" s="100"/>
      <c r="V209" s="100"/>
      <c r="W209" s="100"/>
      <c r="X209" s="100"/>
      <c r="Y209" s="100"/>
      <c r="Z209" s="100"/>
      <c r="AA209" s="100"/>
      <c r="AB209" s="100"/>
      <c r="AC209" s="100"/>
      <c r="AD209" s="100"/>
      <c r="AE209" s="100"/>
      <c r="AF209" s="100"/>
      <c r="AG209" s="100"/>
      <c r="AH209" s="100"/>
      <c r="AI209" s="100"/>
      <c r="AJ209" s="100"/>
      <c r="AK209" s="100"/>
      <c r="AL209" s="100"/>
      <c r="AM209" s="100"/>
    </row>
    <row r="210" spans="1:39" x14ac:dyDescent="0.25">
      <c r="A210" s="100"/>
      <c r="B210" s="100"/>
      <c r="C210" s="100"/>
      <c r="D210" s="100"/>
      <c r="E210" s="100"/>
      <c r="F210" s="100"/>
      <c r="G210" s="100"/>
      <c r="H210" s="100"/>
      <c r="I210" s="100"/>
      <c r="J210" s="100"/>
      <c r="K210" s="100"/>
      <c r="L210" s="108"/>
      <c r="M210" s="109"/>
      <c r="N210" s="109"/>
      <c r="O210" s="109"/>
      <c r="P210" s="99"/>
      <c r="Q210" s="99"/>
      <c r="R210" s="100"/>
      <c r="S210" s="100"/>
      <c r="T210" s="100"/>
      <c r="U210" s="100"/>
      <c r="V210" s="100"/>
      <c r="W210" s="100"/>
      <c r="X210" s="100"/>
      <c r="Y210" s="100"/>
      <c r="Z210" s="100"/>
      <c r="AA210" s="100"/>
      <c r="AB210" s="100"/>
      <c r="AC210" s="100"/>
      <c r="AD210" s="100"/>
      <c r="AE210" s="100"/>
      <c r="AF210" s="100"/>
      <c r="AG210" s="100"/>
      <c r="AH210" s="100"/>
      <c r="AI210" s="100"/>
      <c r="AJ210" s="100"/>
      <c r="AK210" s="100"/>
      <c r="AL210" s="100"/>
      <c r="AM210" s="100"/>
    </row>
    <row r="211" spans="1:39" x14ac:dyDescent="0.25">
      <c r="A211" s="100"/>
      <c r="B211" s="100"/>
      <c r="C211" s="100"/>
      <c r="D211" s="100"/>
      <c r="E211" s="100"/>
      <c r="F211" s="100"/>
      <c r="G211" s="100"/>
      <c r="H211" s="100"/>
      <c r="I211" s="100"/>
      <c r="J211" s="100"/>
      <c r="K211" s="100"/>
      <c r="L211" s="108"/>
      <c r="M211" s="109"/>
      <c r="N211" s="109"/>
      <c r="O211" s="109"/>
      <c r="P211" s="99"/>
      <c r="Q211" s="99"/>
      <c r="R211" s="100"/>
      <c r="S211" s="100"/>
      <c r="T211" s="100"/>
      <c r="U211" s="100"/>
      <c r="V211" s="100"/>
      <c r="W211" s="100"/>
      <c r="X211" s="100"/>
      <c r="Y211" s="100"/>
      <c r="Z211" s="100"/>
      <c r="AA211" s="100"/>
      <c r="AB211" s="100"/>
      <c r="AC211" s="100"/>
      <c r="AD211" s="100"/>
      <c r="AE211" s="100"/>
      <c r="AF211" s="100"/>
      <c r="AG211" s="100"/>
      <c r="AH211" s="100"/>
      <c r="AI211" s="100"/>
      <c r="AJ211" s="100"/>
      <c r="AK211" s="100"/>
      <c r="AL211" s="100"/>
      <c r="AM211" s="100"/>
    </row>
    <row r="212" spans="1:39" x14ac:dyDescent="0.25">
      <c r="A212" s="100"/>
      <c r="B212" s="100"/>
      <c r="C212" s="100"/>
      <c r="D212" s="100"/>
      <c r="E212" s="100"/>
      <c r="F212" s="100"/>
      <c r="G212" s="100"/>
      <c r="H212" s="100"/>
      <c r="I212" s="100"/>
      <c r="J212" s="100"/>
      <c r="K212" s="100"/>
      <c r="L212" s="108"/>
      <c r="M212" s="109"/>
      <c r="N212" s="109"/>
      <c r="O212" s="109"/>
      <c r="P212" s="99"/>
      <c r="Q212" s="99"/>
      <c r="R212" s="100"/>
      <c r="S212" s="100"/>
      <c r="T212" s="100"/>
      <c r="U212" s="100"/>
      <c r="V212" s="100"/>
      <c r="W212" s="100"/>
      <c r="X212" s="100"/>
      <c r="Y212" s="100"/>
      <c r="Z212" s="100"/>
      <c r="AA212" s="100"/>
      <c r="AB212" s="100"/>
      <c r="AC212" s="100"/>
      <c r="AD212" s="100"/>
      <c r="AE212" s="100"/>
      <c r="AF212" s="100"/>
      <c r="AG212" s="100"/>
      <c r="AH212" s="100"/>
      <c r="AI212" s="100"/>
      <c r="AJ212" s="100"/>
      <c r="AK212" s="100"/>
      <c r="AL212" s="100"/>
      <c r="AM212" s="100"/>
    </row>
    <row r="213" spans="1:39" x14ac:dyDescent="0.25">
      <c r="A213" s="100"/>
      <c r="B213" s="100"/>
      <c r="C213" s="100"/>
      <c r="D213" s="100"/>
      <c r="E213" s="100"/>
      <c r="F213" s="100"/>
      <c r="G213" s="100"/>
      <c r="H213" s="100"/>
      <c r="I213" s="100"/>
      <c r="J213" s="100"/>
      <c r="K213" s="100"/>
      <c r="L213" s="108"/>
      <c r="M213" s="109"/>
      <c r="N213" s="109"/>
      <c r="O213" s="109"/>
      <c r="P213" s="99"/>
      <c r="Q213" s="99"/>
      <c r="R213" s="100"/>
      <c r="S213" s="100"/>
      <c r="T213" s="100"/>
      <c r="U213" s="100"/>
      <c r="V213" s="100"/>
      <c r="W213" s="100"/>
      <c r="X213" s="100"/>
      <c r="Y213" s="100"/>
      <c r="Z213" s="100"/>
      <c r="AA213" s="100"/>
      <c r="AB213" s="100"/>
      <c r="AC213" s="100"/>
      <c r="AD213" s="100"/>
      <c r="AE213" s="100"/>
      <c r="AF213" s="100"/>
      <c r="AG213" s="100"/>
      <c r="AH213" s="100"/>
      <c r="AI213" s="100"/>
      <c r="AJ213" s="100"/>
      <c r="AK213" s="100"/>
      <c r="AL213" s="100"/>
      <c r="AM213" s="100"/>
    </row>
    <row r="214" spans="1:39" x14ac:dyDescent="0.25">
      <c r="A214" s="100"/>
      <c r="B214" s="100"/>
      <c r="C214" s="100"/>
      <c r="D214" s="100"/>
      <c r="E214" s="100"/>
      <c r="F214" s="100"/>
      <c r="G214" s="100"/>
      <c r="H214" s="100"/>
      <c r="I214" s="100"/>
      <c r="J214" s="100"/>
      <c r="K214" s="100"/>
      <c r="L214" s="108"/>
      <c r="M214" s="109"/>
      <c r="N214" s="109"/>
      <c r="O214" s="109"/>
      <c r="P214" s="99"/>
      <c r="Q214" s="99"/>
      <c r="R214" s="100"/>
      <c r="S214" s="100"/>
      <c r="T214" s="100"/>
      <c r="U214" s="100"/>
      <c r="V214" s="100"/>
      <c r="W214" s="100"/>
      <c r="X214" s="100"/>
      <c r="Y214" s="100"/>
      <c r="Z214" s="100"/>
      <c r="AA214" s="100"/>
      <c r="AB214" s="100"/>
      <c r="AC214" s="100"/>
      <c r="AD214" s="100"/>
      <c r="AE214" s="100"/>
      <c r="AF214" s="100"/>
      <c r="AG214" s="100"/>
      <c r="AH214" s="100"/>
      <c r="AI214" s="100"/>
      <c r="AJ214" s="100"/>
      <c r="AK214" s="100"/>
      <c r="AL214" s="100"/>
      <c r="AM214" s="100"/>
    </row>
    <row r="215" spans="1:39" x14ac:dyDescent="0.25">
      <c r="A215" s="100"/>
      <c r="B215" s="100"/>
      <c r="C215" s="100"/>
      <c r="D215" s="100"/>
      <c r="E215" s="100"/>
      <c r="F215" s="100"/>
      <c r="G215" s="100"/>
      <c r="H215" s="100"/>
      <c r="I215" s="100"/>
      <c r="J215" s="100"/>
      <c r="K215" s="100"/>
      <c r="L215" s="108"/>
      <c r="M215" s="109"/>
      <c r="N215" s="109"/>
      <c r="O215" s="109"/>
      <c r="P215" s="99"/>
      <c r="Q215" s="99"/>
      <c r="R215" s="100"/>
      <c r="S215" s="100"/>
      <c r="T215" s="100"/>
      <c r="U215" s="100"/>
      <c r="V215" s="100"/>
      <c r="W215" s="100"/>
      <c r="X215" s="100"/>
      <c r="Y215" s="100"/>
      <c r="Z215" s="100"/>
      <c r="AA215" s="100"/>
      <c r="AB215" s="100"/>
      <c r="AC215" s="100"/>
      <c r="AD215" s="100"/>
      <c r="AE215" s="100"/>
      <c r="AF215" s="100"/>
      <c r="AG215" s="100"/>
      <c r="AH215" s="100"/>
      <c r="AI215" s="100"/>
      <c r="AJ215" s="100"/>
      <c r="AK215" s="100"/>
      <c r="AL215" s="100"/>
      <c r="AM215" s="100"/>
    </row>
    <row r="216" spans="1:39" x14ac:dyDescent="0.25">
      <c r="A216" s="100"/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  <c r="L216" s="108"/>
      <c r="M216" s="109"/>
      <c r="N216" s="109"/>
      <c r="O216" s="109"/>
      <c r="P216" s="99"/>
      <c r="Q216" s="99"/>
      <c r="R216" s="100"/>
      <c r="S216" s="100"/>
      <c r="T216" s="100"/>
      <c r="U216" s="100"/>
      <c r="V216" s="100"/>
      <c r="W216" s="100"/>
      <c r="X216" s="100"/>
      <c r="Y216" s="100"/>
      <c r="Z216" s="100"/>
      <c r="AA216" s="100"/>
      <c r="AB216" s="100"/>
      <c r="AC216" s="100"/>
      <c r="AD216" s="100"/>
      <c r="AE216" s="100"/>
      <c r="AF216" s="100"/>
      <c r="AG216" s="100"/>
      <c r="AH216" s="100"/>
      <c r="AI216" s="100"/>
      <c r="AJ216" s="100"/>
      <c r="AK216" s="100"/>
      <c r="AL216" s="100"/>
      <c r="AM216" s="100"/>
    </row>
    <row r="217" spans="1:39" x14ac:dyDescent="0.25">
      <c r="A217" s="100"/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  <c r="L217" s="108"/>
      <c r="M217" s="109"/>
      <c r="N217" s="109"/>
      <c r="O217" s="109"/>
      <c r="P217" s="99"/>
      <c r="Q217" s="99"/>
      <c r="R217" s="100"/>
      <c r="S217" s="100"/>
      <c r="T217" s="100"/>
      <c r="U217" s="100"/>
      <c r="V217" s="100"/>
      <c r="W217" s="100"/>
      <c r="X217" s="100"/>
      <c r="Y217" s="100"/>
      <c r="Z217" s="100"/>
      <c r="AA217" s="100"/>
      <c r="AB217" s="100"/>
      <c r="AC217" s="100"/>
      <c r="AD217" s="100"/>
      <c r="AE217" s="100"/>
      <c r="AF217" s="100"/>
      <c r="AG217" s="100"/>
      <c r="AH217" s="100"/>
      <c r="AI217" s="100"/>
      <c r="AJ217" s="100"/>
      <c r="AK217" s="100"/>
      <c r="AL217" s="100"/>
      <c r="AM217" s="100"/>
    </row>
    <row r="218" spans="1:39" x14ac:dyDescent="0.25">
      <c r="A218" s="100"/>
      <c r="B218" s="100"/>
      <c r="C218" s="100"/>
      <c r="D218" s="100"/>
      <c r="E218" s="100"/>
      <c r="F218" s="100"/>
      <c r="G218" s="100"/>
      <c r="H218" s="100"/>
      <c r="I218" s="100"/>
      <c r="J218" s="100"/>
      <c r="K218" s="100"/>
      <c r="L218" s="108"/>
      <c r="M218" s="109"/>
      <c r="N218" s="109"/>
      <c r="O218" s="109"/>
      <c r="P218" s="99"/>
      <c r="Q218" s="99"/>
      <c r="R218" s="100"/>
      <c r="S218" s="100"/>
      <c r="T218" s="100"/>
      <c r="U218" s="100"/>
      <c r="V218" s="100"/>
      <c r="W218" s="100"/>
      <c r="X218" s="100"/>
      <c r="Y218" s="100"/>
      <c r="Z218" s="100"/>
      <c r="AA218" s="100"/>
      <c r="AB218" s="100"/>
      <c r="AC218" s="100"/>
      <c r="AD218" s="100"/>
      <c r="AE218" s="100"/>
      <c r="AF218" s="100"/>
      <c r="AG218" s="100"/>
      <c r="AH218" s="100"/>
      <c r="AI218" s="100"/>
      <c r="AJ218" s="100"/>
      <c r="AK218" s="100"/>
      <c r="AL218" s="100"/>
      <c r="AM218" s="100"/>
    </row>
    <row r="219" spans="1:39" x14ac:dyDescent="0.25">
      <c r="A219" s="100"/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  <c r="L219" s="108"/>
      <c r="M219" s="109"/>
      <c r="N219" s="109"/>
      <c r="O219" s="109"/>
      <c r="P219" s="99"/>
      <c r="Q219" s="99"/>
      <c r="R219" s="100"/>
      <c r="S219" s="100"/>
      <c r="T219" s="100"/>
      <c r="U219" s="100"/>
      <c r="V219" s="100"/>
      <c r="W219" s="100"/>
      <c r="X219" s="100"/>
      <c r="Y219" s="100"/>
      <c r="Z219" s="100"/>
      <c r="AA219" s="100"/>
      <c r="AB219" s="100"/>
      <c r="AC219" s="100"/>
      <c r="AD219" s="100"/>
      <c r="AE219" s="100"/>
      <c r="AF219" s="100"/>
      <c r="AG219" s="100"/>
      <c r="AH219" s="100"/>
      <c r="AI219" s="100"/>
      <c r="AJ219" s="100"/>
      <c r="AK219" s="100"/>
      <c r="AL219" s="100"/>
      <c r="AM219" s="100"/>
    </row>
    <row r="220" spans="1:39" x14ac:dyDescent="0.25">
      <c r="A220" s="100"/>
      <c r="B220" s="100"/>
      <c r="C220" s="100"/>
      <c r="D220" s="100"/>
      <c r="E220" s="100"/>
      <c r="F220" s="100"/>
      <c r="G220" s="100"/>
      <c r="H220" s="100"/>
      <c r="I220" s="100"/>
      <c r="J220" s="100"/>
      <c r="K220" s="100"/>
      <c r="L220" s="108"/>
      <c r="M220" s="109"/>
      <c r="N220" s="109"/>
      <c r="O220" s="109"/>
      <c r="P220" s="99"/>
      <c r="Q220" s="99"/>
      <c r="R220" s="100"/>
      <c r="S220" s="100"/>
      <c r="T220" s="100"/>
      <c r="U220" s="100"/>
      <c r="V220" s="100"/>
      <c r="W220" s="100"/>
      <c r="X220" s="100"/>
      <c r="Y220" s="100"/>
      <c r="Z220" s="100"/>
      <c r="AA220" s="100"/>
      <c r="AB220" s="100"/>
      <c r="AC220" s="100"/>
      <c r="AD220" s="100"/>
      <c r="AE220" s="100"/>
      <c r="AF220" s="100"/>
      <c r="AG220" s="100"/>
      <c r="AH220" s="100"/>
      <c r="AI220" s="100"/>
      <c r="AJ220" s="100"/>
      <c r="AK220" s="100"/>
      <c r="AL220" s="100"/>
      <c r="AM220" s="100"/>
    </row>
    <row r="221" spans="1:39" x14ac:dyDescent="0.25">
      <c r="A221" s="100"/>
      <c r="B221" s="100"/>
      <c r="C221" s="100"/>
      <c r="D221" s="100"/>
      <c r="E221" s="100"/>
      <c r="F221" s="100"/>
      <c r="G221" s="100"/>
      <c r="H221" s="100"/>
      <c r="I221" s="100"/>
      <c r="J221" s="100"/>
      <c r="K221" s="100"/>
      <c r="L221" s="108"/>
      <c r="M221" s="109"/>
      <c r="N221" s="109"/>
      <c r="O221" s="109"/>
      <c r="P221" s="99"/>
      <c r="Q221" s="99"/>
      <c r="R221" s="100"/>
      <c r="S221" s="100"/>
      <c r="T221" s="100"/>
      <c r="U221" s="100"/>
      <c r="V221" s="100"/>
      <c r="W221" s="100"/>
      <c r="X221" s="100"/>
      <c r="Y221" s="100"/>
      <c r="Z221" s="100"/>
      <c r="AA221" s="100"/>
      <c r="AB221" s="100"/>
      <c r="AC221" s="100"/>
      <c r="AD221" s="100"/>
      <c r="AE221" s="100"/>
      <c r="AF221" s="100"/>
      <c r="AG221" s="100"/>
      <c r="AH221" s="100"/>
      <c r="AI221" s="100"/>
      <c r="AJ221" s="100"/>
      <c r="AK221" s="100"/>
      <c r="AL221" s="100"/>
      <c r="AM221" s="100"/>
    </row>
    <row r="222" spans="1:39" x14ac:dyDescent="0.25">
      <c r="A222" s="100"/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  <c r="L222" s="108"/>
      <c r="M222" s="109"/>
      <c r="N222" s="109"/>
      <c r="O222" s="109"/>
      <c r="P222" s="99"/>
      <c r="Q222" s="99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</row>
    <row r="223" spans="1:39" x14ac:dyDescent="0.25">
      <c r="A223" s="100"/>
      <c r="B223" s="100"/>
      <c r="C223" s="100"/>
      <c r="D223" s="100"/>
      <c r="E223" s="100"/>
      <c r="F223" s="100"/>
      <c r="G223" s="100"/>
      <c r="H223" s="100"/>
      <c r="I223" s="100"/>
      <c r="J223" s="100"/>
      <c r="K223" s="100"/>
      <c r="L223" s="108"/>
      <c r="M223" s="109"/>
      <c r="N223" s="109"/>
      <c r="O223" s="109"/>
      <c r="P223" s="99"/>
      <c r="Q223" s="99"/>
      <c r="R223" s="100"/>
      <c r="S223" s="100"/>
      <c r="T223" s="100"/>
      <c r="U223" s="100"/>
      <c r="V223" s="100"/>
      <c r="W223" s="100"/>
      <c r="X223" s="100"/>
      <c r="Y223" s="100"/>
      <c r="Z223" s="100"/>
      <c r="AA223" s="100"/>
      <c r="AB223" s="100"/>
      <c r="AC223" s="100"/>
      <c r="AD223" s="100"/>
      <c r="AE223" s="100"/>
      <c r="AF223" s="100"/>
      <c r="AG223" s="100"/>
      <c r="AH223" s="100"/>
      <c r="AI223" s="100"/>
      <c r="AJ223" s="100"/>
      <c r="AK223" s="100"/>
      <c r="AL223" s="100"/>
      <c r="AM223" s="100"/>
    </row>
    <row r="224" spans="1:39" x14ac:dyDescent="0.25">
      <c r="A224" s="100"/>
      <c r="B224" s="100"/>
      <c r="C224" s="100"/>
      <c r="D224" s="100"/>
      <c r="E224" s="100"/>
      <c r="F224" s="100"/>
      <c r="G224" s="100"/>
      <c r="H224" s="100"/>
      <c r="I224" s="100"/>
      <c r="J224" s="100"/>
      <c r="K224" s="100"/>
      <c r="L224" s="108"/>
      <c r="M224" s="109"/>
      <c r="N224" s="109"/>
      <c r="O224" s="109"/>
      <c r="P224" s="99"/>
      <c r="Q224" s="99"/>
      <c r="R224" s="100"/>
      <c r="S224" s="100"/>
      <c r="T224" s="100"/>
      <c r="U224" s="100"/>
      <c r="V224" s="100"/>
      <c r="W224" s="100"/>
      <c r="X224" s="100"/>
      <c r="Y224" s="100"/>
      <c r="Z224" s="100"/>
      <c r="AA224" s="100"/>
      <c r="AB224" s="100"/>
      <c r="AC224" s="100"/>
      <c r="AD224" s="100"/>
      <c r="AE224" s="100"/>
      <c r="AF224" s="100"/>
      <c r="AG224" s="100"/>
      <c r="AH224" s="100"/>
      <c r="AI224" s="100"/>
      <c r="AJ224" s="100"/>
      <c r="AK224" s="100"/>
      <c r="AL224" s="100"/>
      <c r="AM224" s="100"/>
    </row>
    <row r="225" spans="1:39" x14ac:dyDescent="0.25">
      <c r="A225" s="100"/>
      <c r="B225" s="100"/>
      <c r="C225" s="100"/>
      <c r="D225" s="100"/>
      <c r="E225" s="100"/>
      <c r="F225" s="100"/>
      <c r="G225" s="100"/>
      <c r="H225" s="100"/>
      <c r="I225" s="100"/>
      <c r="J225" s="100"/>
      <c r="K225" s="100"/>
      <c r="L225" s="108"/>
      <c r="M225" s="109"/>
      <c r="N225" s="109"/>
      <c r="O225" s="109"/>
      <c r="P225" s="99"/>
      <c r="Q225" s="99"/>
      <c r="R225" s="100"/>
      <c r="S225" s="100"/>
      <c r="T225" s="100"/>
      <c r="U225" s="100"/>
      <c r="V225" s="100"/>
      <c r="W225" s="100"/>
      <c r="X225" s="100"/>
      <c r="Y225" s="100"/>
      <c r="Z225" s="100"/>
      <c r="AA225" s="100"/>
      <c r="AB225" s="100"/>
      <c r="AC225" s="100"/>
      <c r="AD225" s="100"/>
      <c r="AE225" s="100"/>
      <c r="AF225" s="100"/>
      <c r="AG225" s="100"/>
      <c r="AH225" s="100"/>
      <c r="AI225" s="100"/>
      <c r="AJ225" s="100"/>
      <c r="AK225" s="100"/>
      <c r="AL225" s="100"/>
      <c r="AM225" s="100"/>
    </row>
    <row r="226" spans="1:39" x14ac:dyDescent="0.25">
      <c r="A226" s="100"/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8"/>
      <c r="M226" s="109"/>
      <c r="N226" s="109"/>
      <c r="O226" s="109"/>
      <c r="P226" s="99"/>
      <c r="Q226" s="99"/>
      <c r="R226" s="100"/>
      <c r="S226" s="100"/>
      <c r="T226" s="100"/>
      <c r="U226" s="100"/>
      <c r="V226" s="100"/>
      <c r="W226" s="100"/>
      <c r="X226" s="100"/>
      <c r="Y226" s="100"/>
      <c r="Z226" s="100"/>
      <c r="AA226" s="100"/>
      <c r="AB226" s="100"/>
      <c r="AC226" s="100"/>
      <c r="AD226" s="100"/>
      <c r="AE226" s="100"/>
      <c r="AF226" s="100"/>
      <c r="AG226" s="100"/>
      <c r="AH226" s="100"/>
      <c r="AI226" s="100"/>
      <c r="AJ226" s="100"/>
      <c r="AK226" s="100"/>
      <c r="AL226" s="100"/>
      <c r="AM226" s="100"/>
    </row>
    <row r="227" spans="1:39" x14ac:dyDescent="0.25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8"/>
      <c r="M227" s="109"/>
      <c r="N227" s="109"/>
      <c r="O227" s="109"/>
      <c r="P227" s="99"/>
      <c r="Q227" s="99"/>
      <c r="R227" s="100"/>
      <c r="S227" s="100"/>
      <c r="T227" s="100"/>
      <c r="U227" s="100"/>
      <c r="V227" s="100"/>
      <c r="W227" s="100"/>
      <c r="X227" s="100"/>
      <c r="Y227" s="100"/>
      <c r="Z227" s="100"/>
      <c r="AA227" s="100"/>
      <c r="AB227" s="100"/>
      <c r="AC227" s="100"/>
      <c r="AD227" s="100"/>
      <c r="AE227" s="100"/>
      <c r="AF227" s="100"/>
      <c r="AG227" s="100"/>
      <c r="AH227" s="100"/>
      <c r="AI227" s="100"/>
      <c r="AJ227" s="100"/>
      <c r="AK227" s="100"/>
      <c r="AL227" s="100"/>
      <c r="AM227" s="100"/>
    </row>
    <row r="228" spans="1:39" x14ac:dyDescent="0.25">
      <c r="A228" s="100"/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  <c r="L228" s="108"/>
      <c r="M228" s="109"/>
      <c r="N228" s="109"/>
      <c r="O228" s="109"/>
      <c r="P228" s="99"/>
      <c r="Q228" s="99"/>
      <c r="R228" s="100"/>
      <c r="S228" s="100"/>
      <c r="T228" s="100"/>
      <c r="U228" s="100"/>
      <c r="V228" s="100"/>
      <c r="W228" s="100"/>
      <c r="X228" s="100"/>
      <c r="Y228" s="100"/>
      <c r="Z228" s="100"/>
      <c r="AA228" s="100"/>
      <c r="AB228" s="100"/>
      <c r="AC228" s="100"/>
      <c r="AD228" s="100"/>
      <c r="AE228" s="100"/>
      <c r="AF228" s="100"/>
      <c r="AG228" s="100"/>
      <c r="AH228" s="100"/>
      <c r="AI228" s="100"/>
      <c r="AJ228" s="100"/>
      <c r="AK228" s="100"/>
      <c r="AL228" s="100"/>
      <c r="AM228" s="100"/>
    </row>
    <row r="229" spans="1:39" x14ac:dyDescent="0.25">
      <c r="A229" s="100"/>
      <c r="B229" s="100"/>
      <c r="C229" s="100"/>
      <c r="D229" s="100"/>
      <c r="E229" s="100"/>
      <c r="F229" s="100"/>
      <c r="G229" s="100"/>
      <c r="H229" s="100"/>
      <c r="I229" s="100"/>
      <c r="J229" s="100"/>
      <c r="K229" s="100"/>
      <c r="L229" s="108"/>
      <c r="M229" s="109"/>
      <c r="N229" s="109"/>
      <c r="O229" s="109"/>
      <c r="P229" s="99"/>
      <c r="Q229" s="99"/>
      <c r="R229" s="100"/>
      <c r="S229" s="100"/>
      <c r="T229" s="100"/>
      <c r="U229" s="100"/>
      <c r="V229" s="100"/>
      <c r="W229" s="100"/>
      <c r="X229" s="100"/>
      <c r="Y229" s="100"/>
      <c r="Z229" s="100"/>
      <c r="AA229" s="100"/>
      <c r="AB229" s="100"/>
      <c r="AC229" s="100"/>
      <c r="AD229" s="100"/>
      <c r="AE229" s="100"/>
      <c r="AF229" s="100"/>
      <c r="AG229" s="100"/>
      <c r="AH229" s="100"/>
      <c r="AI229" s="100"/>
      <c r="AJ229" s="100"/>
      <c r="AK229" s="100"/>
      <c r="AL229" s="100"/>
      <c r="AM229" s="100"/>
    </row>
    <row r="230" spans="1:39" x14ac:dyDescent="0.25">
      <c r="A230" s="100"/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  <c r="L230" s="108"/>
      <c r="M230" s="109"/>
      <c r="N230" s="109"/>
      <c r="O230" s="109"/>
      <c r="P230" s="99"/>
      <c r="Q230" s="99"/>
      <c r="R230" s="100"/>
      <c r="S230" s="100"/>
      <c r="T230" s="100"/>
      <c r="U230" s="100"/>
      <c r="V230" s="100"/>
      <c r="W230" s="100"/>
      <c r="X230" s="100"/>
      <c r="Y230" s="100"/>
      <c r="Z230" s="100"/>
      <c r="AA230" s="100"/>
      <c r="AB230" s="100"/>
      <c r="AC230" s="100"/>
      <c r="AD230" s="100"/>
      <c r="AE230" s="100"/>
      <c r="AF230" s="100"/>
      <c r="AG230" s="100"/>
      <c r="AH230" s="100"/>
      <c r="AI230" s="100"/>
      <c r="AJ230" s="100"/>
      <c r="AK230" s="100"/>
      <c r="AL230" s="100"/>
      <c r="AM230" s="100"/>
    </row>
    <row r="231" spans="1:39" x14ac:dyDescent="0.25">
      <c r="A231" s="100"/>
      <c r="B231" s="100"/>
      <c r="C231" s="100"/>
      <c r="D231" s="100"/>
      <c r="E231" s="100"/>
      <c r="F231" s="100"/>
      <c r="G231" s="100"/>
      <c r="H231" s="100"/>
      <c r="I231" s="100"/>
      <c r="J231" s="100"/>
      <c r="K231" s="100"/>
      <c r="L231" s="108"/>
      <c r="M231" s="109"/>
      <c r="N231" s="109"/>
      <c r="O231" s="109"/>
      <c r="P231" s="99"/>
      <c r="Q231" s="99"/>
      <c r="R231" s="100"/>
      <c r="S231" s="100"/>
      <c r="T231" s="100"/>
      <c r="U231" s="100"/>
      <c r="V231" s="100"/>
      <c r="W231" s="100"/>
      <c r="X231" s="100"/>
      <c r="Y231" s="100"/>
      <c r="Z231" s="100"/>
      <c r="AA231" s="100"/>
      <c r="AB231" s="100"/>
      <c r="AC231" s="100"/>
      <c r="AD231" s="100"/>
      <c r="AE231" s="100"/>
      <c r="AF231" s="100"/>
      <c r="AG231" s="100"/>
      <c r="AH231" s="100"/>
      <c r="AI231" s="100"/>
      <c r="AJ231" s="100"/>
      <c r="AK231" s="100"/>
      <c r="AL231" s="100"/>
      <c r="AM231" s="100"/>
    </row>
    <row r="232" spans="1:39" x14ac:dyDescent="0.25">
      <c r="A232" s="100"/>
      <c r="B232" s="100"/>
      <c r="C232" s="100"/>
      <c r="D232" s="100"/>
      <c r="E232" s="100"/>
      <c r="F232" s="100"/>
      <c r="G232" s="100"/>
      <c r="H232" s="100"/>
      <c r="I232" s="100"/>
      <c r="J232" s="100"/>
      <c r="K232" s="100"/>
      <c r="L232" s="108"/>
      <c r="M232" s="109"/>
      <c r="N232" s="109"/>
      <c r="O232" s="109"/>
      <c r="P232" s="99"/>
      <c r="Q232" s="99"/>
      <c r="R232" s="100"/>
      <c r="S232" s="100"/>
      <c r="T232" s="100"/>
      <c r="U232" s="100"/>
      <c r="V232" s="100"/>
      <c r="W232" s="100"/>
      <c r="X232" s="100"/>
      <c r="Y232" s="100"/>
      <c r="Z232" s="100"/>
      <c r="AA232" s="100"/>
      <c r="AB232" s="100"/>
      <c r="AC232" s="100"/>
      <c r="AD232" s="100"/>
      <c r="AE232" s="100"/>
      <c r="AF232" s="100"/>
      <c r="AG232" s="100"/>
      <c r="AH232" s="100"/>
      <c r="AI232" s="100"/>
      <c r="AJ232" s="100"/>
      <c r="AK232" s="100"/>
      <c r="AL232" s="100"/>
      <c r="AM232" s="100"/>
    </row>
    <row r="233" spans="1:39" x14ac:dyDescent="0.25">
      <c r="A233" s="100"/>
      <c r="B233" s="100"/>
      <c r="C233" s="100"/>
      <c r="D233" s="100"/>
      <c r="E233" s="100"/>
      <c r="F233" s="100"/>
      <c r="G233" s="100"/>
      <c r="H233" s="100"/>
      <c r="I233" s="100"/>
      <c r="J233" s="100"/>
      <c r="K233" s="100"/>
      <c r="L233" s="108"/>
      <c r="M233" s="109"/>
      <c r="N233" s="109"/>
      <c r="O233" s="109"/>
      <c r="P233" s="99"/>
      <c r="Q233" s="99"/>
      <c r="R233" s="100"/>
      <c r="S233" s="100"/>
      <c r="T233" s="100"/>
      <c r="U233" s="100"/>
      <c r="V233" s="100"/>
      <c r="W233" s="100"/>
      <c r="X233" s="100"/>
      <c r="Y233" s="100"/>
      <c r="Z233" s="100"/>
      <c r="AA233" s="100"/>
      <c r="AB233" s="100"/>
      <c r="AC233" s="100"/>
      <c r="AD233" s="100"/>
      <c r="AE233" s="100"/>
      <c r="AF233" s="100"/>
      <c r="AG233" s="100"/>
      <c r="AH233" s="100"/>
      <c r="AI233" s="100"/>
      <c r="AJ233" s="100"/>
      <c r="AK233" s="100"/>
      <c r="AL233" s="100"/>
      <c r="AM233" s="100"/>
    </row>
    <row r="234" spans="1:39" x14ac:dyDescent="0.25">
      <c r="A234" s="100"/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  <c r="L234" s="108"/>
      <c r="M234" s="109"/>
      <c r="N234" s="109"/>
      <c r="O234" s="109"/>
      <c r="P234" s="99"/>
      <c r="Q234" s="99"/>
      <c r="R234" s="100"/>
      <c r="S234" s="100"/>
      <c r="T234" s="100"/>
      <c r="U234" s="100"/>
      <c r="V234" s="100"/>
      <c r="W234" s="100"/>
      <c r="X234" s="100"/>
      <c r="Y234" s="100"/>
      <c r="Z234" s="100"/>
      <c r="AA234" s="100"/>
      <c r="AB234" s="100"/>
      <c r="AC234" s="100"/>
      <c r="AD234" s="100"/>
      <c r="AE234" s="100"/>
      <c r="AF234" s="100"/>
      <c r="AG234" s="100"/>
      <c r="AH234" s="100"/>
      <c r="AI234" s="100"/>
      <c r="AJ234" s="100"/>
      <c r="AK234" s="100"/>
      <c r="AL234" s="100"/>
      <c r="AM234" s="100"/>
    </row>
    <row r="235" spans="1:39" x14ac:dyDescent="0.25">
      <c r="A235" s="100"/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  <c r="L235" s="108"/>
      <c r="M235" s="109"/>
      <c r="N235" s="109"/>
      <c r="O235" s="109"/>
      <c r="P235" s="99"/>
      <c r="Q235" s="99"/>
      <c r="R235" s="100"/>
      <c r="S235" s="100"/>
      <c r="T235" s="100"/>
      <c r="U235" s="100"/>
      <c r="V235" s="100"/>
      <c r="W235" s="100"/>
      <c r="X235" s="100"/>
      <c r="Y235" s="100"/>
      <c r="Z235" s="100"/>
      <c r="AA235" s="100"/>
      <c r="AB235" s="100"/>
      <c r="AC235" s="100"/>
      <c r="AD235" s="100"/>
      <c r="AE235" s="100"/>
      <c r="AF235" s="100"/>
      <c r="AG235" s="100"/>
      <c r="AH235" s="100"/>
      <c r="AI235" s="100"/>
      <c r="AJ235" s="100"/>
      <c r="AK235" s="100"/>
      <c r="AL235" s="100"/>
      <c r="AM235" s="100"/>
    </row>
    <row r="236" spans="1:39" x14ac:dyDescent="0.25">
      <c r="A236" s="100"/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  <c r="L236" s="108"/>
      <c r="M236" s="109"/>
      <c r="N236" s="109"/>
      <c r="O236" s="109"/>
      <c r="P236" s="99"/>
      <c r="Q236" s="99"/>
      <c r="R236" s="100"/>
      <c r="S236" s="100"/>
      <c r="T236" s="100"/>
      <c r="U236" s="100"/>
      <c r="V236" s="100"/>
      <c r="W236" s="100"/>
      <c r="X236" s="100"/>
      <c r="Y236" s="100"/>
      <c r="Z236" s="100"/>
      <c r="AA236" s="100"/>
      <c r="AB236" s="100"/>
      <c r="AC236" s="100"/>
      <c r="AD236" s="100"/>
      <c r="AE236" s="100"/>
      <c r="AF236" s="100"/>
      <c r="AG236" s="100"/>
      <c r="AH236" s="100"/>
      <c r="AI236" s="100"/>
      <c r="AJ236" s="100"/>
      <c r="AK236" s="100"/>
      <c r="AL236" s="100"/>
      <c r="AM236" s="100"/>
    </row>
    <row r="237" spans="1:39" x14ac:dyDescent="0.25">
      <c r="A237" s="100"/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  <c r="L237" s="108"/>
      <c r="M237" s="109"/>
      <c r="N237" s="109"/>
      <c r="O237" s="109"/>
      <c r="P237" s="99"/>
      <c r="Q237" s="99"/>
      <c r="R237" s="100"/>
      <c r="S237" s="100"/>
      <c r="T237" s="100"/>
      <c r="U237" s="100"/>
      <c r="V237" s="100"/>
      <c r="W237" s="100"/>
      <c r="X237" s="100"/>
      <c r="Y237" s="100"/>
      <c r="Z237" s="100"/>
      <c r="AA237" s="100"/>
      <c r="AB237" s="100"/>
      <c r="AC237" s="100"/>
      <c r="AD237" s="100"/>
      <c r="AE237" s="100"/>
      <c r="AF237" s="100"/>
      <c r="AG237" s="100"/>
      <c r="AH237" s="100"/>
      <c r="AI237" s="100"/>
      <c r="AJ237" s="100"/>
      <c r="AK237" s="100"/>
      <c r="AL237" s="100"/>
      <c r="AM237" s="100"/>
    </row>
    <row r="238" spans="1:39" x14ac:dyDescent="0.25">
      <c r="A238" s="100"/>
      <c r="B238" s="100"/>
      <c r="C238" s="100"/>
      <c r="D238" s="100"/>
      <c r="E238" s="100"/>
      <c r="F238" s="100"/>
      <c r="G238" s="100"/>
      <c r="H238" s="100"/>
      <c r="I238" s="100"/>
      <c r="J238" s="100"/>
      <c r="K238" s="100"/>
      <c r="L238" s="108"/>
      <c r="M238" s="109"/>
      <c r="N238" s="109"/>
      <c r="O238" s="109"/>
      <c r="P238" s="99"/>
      <c r="Q238" s="99"/>
      <c r="R238" s="100"/>
      <c r="S238" s="100"/>
      <c r="T238" s="100"/>
      <c r="U238" s="100"/>
      <c r="V238" s="100"/>
      <c r="W238" s="100"/>
      <c r="X238" s="100"/>
      <c r="Y238" s="100"/>
      <c r="Z238" s="100"/>
      <c r="AA238" s="100"/>
      <c r="AB238" s="100"/>
      <c r="AC238" s="100"/>
      <c r="AD238" s="100"/>
      <c r="AE238" s="100"/>
      <c r="AF238" s="100"/>
      <c r="AG238" s="100"/>
      <c r="AH238" s="100"/>
      <c r="AI238" s="100"/>
      <c r="AJ238" s="100"/>
      <c r="AK238" s="100"/>
      <c r="AL238" s="100"/>
      <c r="AM238" s="100"/>
    </row>
    <row r="239" spans="1:39" x14ac:dyDescent="0.25">
      <c r="A239" s="100"/>
      <c r="B239" s="100"/>
      <c r="C239" s="100"/>
      <c r="D239" s="100"/>
      <c r="E239" s="100"/>
      <c r="F239" s="100"/>
      <c r="G239" s="100"/>
      <c r="H239" s="100"/>
      <c r="I239" s="100"/>
      <c r="J239" s="100"/>
      <c r="K239" s="100"/>
      <c r="L239" s="108"/>
      <c r="M239" s="109"/>
      <c r="N239" s="109"/>
      <c r="O239" s="109"/>
      <c r="P239" s="99"/>
      <c r="Q239" s="99"/>
      <c r="R239" s="100"/>
      <c r="S239" s="100"/>
      <c r="T239" s="100"/>
      <c r="U239" s="100"/>
      <c r="V239" s="100"/>
      <c r="W239" s="100"/>
      <c r="X239" s="100"/>
      <c r="Y239" s="100"/>
      <c r="Z239" s="100"/>
      <c r="AA239" s="100"/>
      <c r="AB239" s="100"/>
      <c r="AC239" s="100"/>
      <c r="AD239" s="100"/>
      <c r="AE239" s="100"/>
      <c r="AF239" s="100"/>
      <c r="AG239" s="100"/>
      <c r="AH239" s="100"/>
      <c r="AI239" s="100"/>
      <c r="AJ239" s="100"/>
      <c r="AK239" s="100"/>
      <c r="AL239" s="100"/>
      <c r="AM239" s="100"/>
    </row>
    <row r="240" spans="1:39" x14ac:dyDescent="0.25">
      <c r="A240" s="100"/>
      <c r="B240" s="100"/>
      <c r="C240" s="100"/>
      <c r="D240" s="100"/>
      <c r="E240" s="100"/>
      <c r="F240" s="100"/>
      <c r="G240" s="100"/>
      <c r="H240" s="100"/>
      <c r="I240" s="100"/>
      <c r="J240" s="100"/>
      <c r="K240" s="100"/>
      <c r="L240" s="108"/>
      <c r="M240" s="109"/>
      <c r="N240" s="109"/>
      <c r="O240" s="109"/>
      <c r="P240" s="99"/>
      <c r="Q240" s="99"/>
      <c r="R240" s="100"/>
      <c r="S240" s="100"/>
      <c r="T240" s="100"/>
      <c r="U240" s="100"/>
      <c r="V240" s="100"/>
      <c r="W240" s="100"/>
      <c r="X240" s="100"/>
      <c r="Y240" s="100"/>
      <c r="Z240" s="100"/>
      <c r="AA240" s="100"/>
      <c r="AB240" s="100"/>
      <c r="AC240" s="100"/>
      <c r="AD240" s="100"/>
      <c r="AE240" s="100"/>
      <c r="AF240" s="100"/>
      <c r="AG240" s="100"/>
      <c r="AH240" s="100"/>
      <c r="AI240" s="100"/>
      <c r="AJ240" s="100"/>
      <c r="AK240" s="100"/>
      <c r="AL240" s="100"/>
      <c r="AM240" s="100"/>
    </row>
    <row r="241" spans="1:39" x14ac:dyDescent="0.25">
      <c r="A241" s="100"/>
      <c r="B241" s="100"/>
      <c r="C241" s="100"/>
      <c r="D241" s="100"/>
      <c r="E241" s="100"/>
      <c r="F241" s="100"/>
      <c r="G241" s="100"/>
      <c r="H241" s="100"/>
      <c r="I241" s="100"/>
      <c r="J241" s="100"/>
      <c r="K241" s="100"/>
      <c r="L241" s="108"/>
      <c r="M241" s="109"/>
      <c r="N241" s="109"/>
      <c r="O241" s="109"/>
      <c r="P241" s="99"/>
      <c r="Q241" s="99"/>
      <c r="R241" s="100"/>
      <c r="S241" s="100"/>
      <c r="T241" s="100"/>
      <c r="U241" s="100"/>
      <c r="V241" s="100"/>
      <c r="W241" s="100"/>
      <c r="X241" s="100"/>
      <c r="Y241" s="100"/>
      <c r="Z241" s="100"/>
      <c r="AA241" s="100"/>
      <c r="AB241" s="100"/>
      <c r="AC241" s="100"/>
      <c r="AD241" s="100"/>
      <c r="AE241" s="100"/>
      <c r="AF241" s="100"/>
      <c r="AG241" s="100"/>
      <c r="AH241" s="100"/>
      <c r="AI241" s="100"/>
      <c r="AJ241" s="100"/>
      <c r="AK241" s="100"/>
      <c r="AL241" s="100"/>
      <c r="AM241" s="100"/>
    </row>
    <row r="242" spans="1:39" x14ac:dyDescent="0.25">
      <c r="A242" s="100"/>
      <c r="B242" s="100"/>
      <c r="C242" s="100"/>
      <c r="D242" s="100"/>
      <c r="E242" s="100"/>
      <c r="F242" s="100"/>
      <c r="G242" s="100"/>
      <c r="H242" s="100"/>
      <c r="I242" s="100"/>
      <c r="J242" s="100"/>
      <c r="K242" s="100"/>
      <c r="L242" s="108"/>
      <c r="M242" s="109"/>
      <c r="N242" s="109"/>
      <c r="O242" s="109"/>
      <c r="P242" s="99"/>
      <c r="Q242" s="99"/>
      <c r="R242" s="100"/>
      <c r="S242" s="100"/>
      <c r="T242" s="100"/>
      <c r="U242" s="100"/>
      <c r="V242" s="100"/>
      <c r="W242" s="100"/>
      <c r="X242" s="100"/>
      <c r="Y242" s="100"/>
      <c r="Z242" s="100"/>
      <c r="AA242" s="100"/>
      <c r="AB242" s="100"/>
      <c r="AC242" s="100"/>
      <c r="AD242" s="100"/>
      <c r="AE242" s="100"/>
      <c r="AF242" s="100"/>
      <c r="AG242" s="100"/>
      <c r="AH242" s="100"/>
      <c r="AI242" s="100"/>
      <c r="AJ242" s="100"/>
      <c r="AK242" s="100"/>
      <c r="AL242" s="100"/>
      <c r="AM242" s="100"/>
    </row>
    <row r="243" spans="1:39" x14ac:dyDescent="0.25">
      <c r="A243" s="100"/>
      <c r="B243" s="100"/>
      <c r="C243" s="100"/>
      <c r="D243" s="100"/>
      <c r="E243" s="100"/>
      <c r="F243" s="100"/>
      <c r="G243" s="100"/>
      <c r="H243" s="100"/>
      <c r="I243" s="100"/>
      <c r="J243" s="100"/>
      <c r="K243" s="100"/>
      <c r="L243" s="108"/>
      <c r="M243" s="109"/>
      <c r="N243" s="109"/>
      <c r="O243" s="109"/>
      <c r="P243" s="99"/>
      <c r="Q243" s="99"/>
      <c r="R243" s="100"/>
      <c r="S243" s="100"/>
      <c r="T243" s="100"/>
      <c r="U243" s="100"/>
      <c r="V243" s="100"/>
      <c r="W243" s="100"/>
      <c r="X243" s="100"/>
      <c r="Y243" s="100"/>
      <c r="Z243" s="100"/>
      <c r="AA243" s="100"/>
      <c r="AB243" s="100"/>
      <c r="AC243" s="100"/>
      <c r="AD243" s="100"/>
      <c r="AE243" s="100"/>
      <c r="AF243" s="100"/>
      <c r="AG243" s="100"/>
      <c r="AH243" s="100"/>
      <c r="AI243" s="100"/>
      <c r="AJ243" s="100"/>
      <c r="AK243" s="100"/>
      <c r="AL243" s="100"/>
      <c r="AM243" s="100"/>
    </row>
    <row r="244" spans="1:39" x14ac:dyDescent="0.25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0"/>
      <c r="L244" s="108"/>
      <c r="M244" s="109"/>
      <c r="N244" s="109"/>
      <c r="O244" s="109"/>
      <c r="P244" s="99"/>
      <c r="Q244" s="99"/>
      <c r="R244" s="100"/>
      <c r="S244" s="100"/>
      <c r="T244" s="100"/>
      <c r="U244" s="100"/>
      <c r="V244" s="100"/>
      <c r="W244" s="100"/>
      <c r="X244" s="100"/>
      <c r="Y244" s="100"/>
      <c r="Z244" s="100"/>
      <c r="AA244" s="100"/>
      <c r="AB244" s="100"/>
      <c r="AC244" s="100"/>
      <c r="AD244" s="100"/>
      <c r="AE244" s="100"/>
      <c r="AF244" s="100"/>
      <c r="AG244" s="100"/>
      <c r="AH244" s="100"/>
      <c r="AI244" s="100"/>
      <c r="AJ244" s="100"/>
      <c r="AK244" s="100"/>
      <c r="AL244" s="100"/>
      <c r="AM244" s="100"/>
    </row>
    <row r="245" spans="1:39" x14ac:dyDescent="0.25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0"/>
      <c r="L245" s="108"/>
      <c r="M245" s="109"/>
      <c r="N245" s="109"/>
      <c r="O245" s="109"/>
      <c r="P245" s="99"/>
      <c r="Q245" s="99"/>
      <c r="R245" s="100"/>
      <c r="S245" s="100"/>
      <c r="T245" s="100"/>
      <c r="U245" s="100"/>
      <c r="V245" s="100"/>
      <c r="W245" s="100"/>
      <c r="X245" s="100"/>
      <c r="Y245" s="100"/>
      <c r="Z245" s="100"/>
      <c r="AA245" s="100"/>
      <c r="AB245" s="100"/>
      <c r="AC245" s="100"/>
      <c r="AD245" s="100"/>
      <c r="AE245" s="100"/>
      <c r="AF245" s="100"/>
      <c r="AG245" s="100"/>
      <c r="AH245" s="100"/>
      <c r="AI245" s="100"/>
      <c r="AJ245" s="100"/>
      <c r="AK245" s="100"/>
      <c r="AL245" s="100"/>
      <c r="AM245" s="100"/>
    </row>
    <row r="246" spans="1:39" x14ac:dyDescent="0.25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  <c r="L246" s="108"/>
      <c r="M246" s="109"/>
      <c r="N246" s="109"/>
      <c r="O246" s="109"/>
      <c r="P246" s="99"/>
      <c r="Q246" s="99"/>
      <c r="R246" s="100"/>
      <c r="S246" s="100"/>
      <c r="T246" s="100"/>
      <c r="U246" s="100"/>
      <c r="V246" s="100"/>
      <c r="W246" s="100"/>
      <c r="X246" s="100"/>
      <c r="Y246" s="100"/>
      <c r="Z246" s="100"/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100"/>
      <c r="AK246" s="100"/>
      <c r="AL246" s="100"/>
      <c r="AM246" s="100"/>
    </row>
    <row r="247" spans="1:39" x14ac:dyDescent="0.25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0"/>
      <c r="L247" s="108"/>
      <c r="M247" s="109"/>
      <c r="N247" s="109"/>
      <c r="O247" s="109"/>
      <c r="P247" s="99"/>
      <c r="Q247" s="99"/>
      <c r="R247" s="100"/>
      <c r="S247" s="100"/>
      <c r="T247" s="100"/>
      <c r="U247" s="100"/>
      <c r="V247" s="100"/>
      <c r="W247" s="100"/>
      <c r="X247" s="100"/>
      <c r="Y247" s="100"/>
      <c r="Z247" s="100"/>
      <c r="AA247" s="100"/>
      <c r="AB247" s="100"/>
      <c r="AC247" s="100"/>
      <c r="AD247" s="100"/>
      <c r="AE247" s="100"/>
      <c r="AF247" s="100"/>
      <c r="AG247" s="100"/>
      <c r="AH247" s="100"/>
      <c r="AI247" s="100"/>
      <c r="AJ247" s="100"/>
      <c r="AK247" s="100"/>
      <c r="AL247" s="100"/>
      <c r="AM247" s="100"/>
    </row>
    <row r="248" spans="1:39" x14ac:dyDescent="0.25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  <c r="L248" s="108"/>
      <c r="M248" s="109"/>
      <c r="N248" s="109"/>
      <c r="O248" s="109"/>
      <c r="P248" s="99"/>
      <c r="Q248" s="99"/>
      <c r="R248" s="100"/>
      <c r="S248" s="100"/>
      <c r="T248" s="100"/>
      <c r="U248" s="100"/>
      <c r="V248" s="100"/>
      <c r="W248" s="100"/>
      <c r="X248" s="100"/>
      <c r="Y248" s="100"/>
      <c r="Z248" s="100"/>
      <c r="AA248" s="100"/>
      <c r="AB248" s="100"/>
      <c r="AC248" s="100"/>
      <c r="AD248" s="100"/>
      <c r="AE248" s="100"/>
      <c r="AF248" s="100"/>
      <c r="AG248" s="100"/>
      <c r="AH248" s="100"/>
      <c r="AI248" s="100"/>
      <c r="AJ248" s="100"/>
      <c r="AK248" s="100"/>
      <c r="AL248" s="100"/>
      <c r="AM248" s="100"/>
    </row>
    <row r="249" spans="1:39" x14ac:dyDescent="0.25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0"/>
      <c r="L249" s="108"/>
      <c r="M249" s="109"/>
      <c r="N249" s="109"/>
      <c r="O249" s="109"/>
      <c r="P249" s="99"/>
      <c r="Q249" s="99"/>
      <c r="R249" s="100"/>
      <c r="S249" s="100"/>
      <c r="T249" s="100"/>
      <c r="U249" s="100"/>
      <c r="V249" s="100"/>
      <c r="W249" s="100"/>
      <c r="X249" s="100"/>
      <c r="Y249" s="100"/>
      <c r="Z249" s="100"/>
      <c r="AA249" s="100"/>
      <c r="AB249" s="100"/>
      <c r="AC249" s="100"/>
      <c r="AD249" s="100"/>
      <c r="AE249" s="100"/>
      <c r="AF249" s="100"/>
      <c r="AG249" s="100"/>
      <c r="AH249" s="100"/>
      <c r="AI249" s="100"/>
      <c r="AJ249" s="100"/>
      <c r="AK249" s="100"/>
      <c r="AL249" s="100"/>
      <c r="AM249" s="100"/>
    </row>
    <row r="250" spans="1:39" x14ac:dyDescent="0.25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8"/>
      <c r="M250" s="109"/>
      <c r="N250" s="109"/>
      <c r="O250" s="109"/>
      <c r="P250" s="99"/>
      <c r="Q250" s="99"/>
      <c r="R250" s="100"/>
      <c r="S250" s="100"/>
      <c r="T250" s="100"/>
      <c r="U250" s="100"/>
      <c r="V250" s="100"/>
      <c r="W250" s="100"/>
      <c r="X250" s="100"/>
      <c r="Y250" s="100"/>
      <c r="Z250" s="100"/>
      <c r="AA250" s="100"/>
      <c r="AB250" s="100"/>
      <c r="AC250" s="100"/>
      <c r="AD250" s="100"/>
      <c r="AE250" s="100"/>
      <c r="AF250" s="100"/>
      <c r="AG250" s="100"/>
      <c r="AH250" s="100"/>
      <c r="AI250" s="100"/>
      <c r="AJ250" s="100"/>
      <c r="AK250" s="100"/>
      <c r="AL250" s="100"/>
      <c r="AM250" s="100"/>
    </row>
    <row r="251" spans="1:39" x14ac:dyDescent="0.25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100"/>
      <c r="L251" s="108"/>
      <c r="M251" s="109"/>
      <c r="N251" s="109"/>
      <c r="O251" s="109"/>
      <c r="P251" s="99"/>
      <c r="Q251" s="99"/>
      <c r="R251" s="100"/>
      <c r="S251" s="100"/>
      <c r="T251" s="100"/>
      <c r="U251" s="100"/>
      <c r="V251" s="100"/>
      <c r="W251" s="100"/>
      <c r="X251" s="100"/>
      <c r="Y251" s="100"/>
      <c r="Z251" s="100"/>
      <c r="AA251" s="100"/>
      <c r="AB251" s="100"/>
      <c r="AC251" s="100"/>
      <c r="AD251" s="100"/>
      <c r="AE251" s="100"/>
      <c r="AF251" s="100"/>
      <c r="AG251" s="100"/>
      <c r="AH251" s="100"/>
      <c r="AI251" s="100"/>
      <c r="AJ251" s="100"/>
      <c r="AK251" s="100"/>
      <c r="AL251" s="100"/>
      <c r="AM251" s="100"/>
    </row>
    <row r="252" spans="1:39" x14ac:dyDescent="0.25">
      <c r="A252" s="100"/>
      <c r="B252" s="100"/>
      <c r="C252" s="100"/>
      <c r="D252" s="100"/>
      <c r="E252" s="100"/>
      <c r="F252" s="100"/>
      <c r="G252" s="100"/>
      <c r="H252" s="100"/>
      <c r="I252" s="100"/>
      <c r="J252" s="100"/>
      <c r="K252" s="100"/>
      <c r="L252" s="108"/>
      <c r="M252" s="109"/>
      <c r="N252" s="109"/>
      <c r="O252" s="109"/>
      <c r="P252" s="99"/>
      <c r="Q252" s="99"/>
      <c r="R252" s="100"/>
      <c r="S252" s="100"/>
      <c r="T252" s="100"/>
      <c r="U252" s="100"/>
      <c r="V252" s="100"/>
      <c r="W252" s="100"/>
      <c r="X252" s="100"/>
      <c r="Y252" s="100"/>
      <c r="Z252" s="100"/>
      <c r="AA252" s="100"/>
      <c r="AB252" s="100"/>
      <c r="AC252" s="100"/>
      <c r="AD252" s="100"/>
      <c r="AE252" s="100"/>
      <c r="AF252" s="100"/>
      <c r="AG252" s="100"/>
      <c r="AH252" s="100"/>
      <c r="AI252" s="100"/>
      <c r="AJ252" s="100"/>
      <c r="AK252" s="100"/>
      <c r="AL252" s="100"/>
      <c r="AM252" s="100"/>
    </row>
    <row r="253" spans="1:39" x14ac:dyDescent="0.25">
      <c r="A253" s="100"/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8"/>
      <c r="M253" s="109"/>
      <c r="N253" s="109"/>
      <c r="O253" s="109"/>
      <c r="P253" s="99"/>
      <c r="Q253" s="99"/>
      <c r="R253" s="100"/>
      <c r="S253" s="100"/>
      <c r="T253" s="100"/>
      <c r="U253" s="100"/>
      <c r="V253" s="100"/>
      <c r="W253" s="100"/>
      <c r="X253" s="100"/>
      <c r="Y253" s="100"/>
      <c r="Z253" s="100"/>
      <c r="AA253" s="100"/>
      <c r="AB253" s="100"/>
      <c r="AC253" s="100"/>
      <c r="AD253" s="100"/>
      <c r="AE253" s="100"/>
      <c r="AF253" s="100"/>
      <c r="AG253" s="100"/>
      <c r="AH253" s="100"/>
      <c r="AI253" s="100"/>
      <c r="AJ253" s="100"/>
      <c r="AK253" s="100"/>
      <c r="AL253" s="100"/>
      <c r="AM253" s="100"/>
    </row>
    <row r="254" spans="1:39" x14ac:dyDescent="0.25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8"/>
      <c r="M254" s="109"/>
      <c r="N254" s="109"/>
      <c r="O254" s="109"/>
      <c r="P254" s="99"/>
      <c r="Q254" s="99"/>
      <c r="R254" s="100"/>
      <c r="S254" s="100"/>
      <c r="T254" s="100"/>
      <c r="U254" s="100"/>
      <c r="V254" s="100"/>
      <c r="W254" s="100"/>
      <c r="X254" s="100"/>
      <c r="Y254" s="100"/>
      <c r="Z254" s="100"/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100"/>
      <c r="AK254" s="100"/>
      <c r="AL254" s="100"/>
      <c r="AM254" s="100"/>
    </row>
    <row r="255" spans="1:39" x14ac:dyDescent="0.25">
      <c r="A255" s="100"/>
      <c r="B255" s="100"/>
      <c r="C255" s="100"/>
      <c r="D255" s="100"/>
      <c r="E255" s="100"/>
      <c r="F255" s="100"/>
      <c r="G255" s="100"/>
      <c r="H255" s="100"/>
      <c r="I255" s="100"/>
      <c r="J255" s="100"/>
      <c r="K255" s="100"/>
      <c r="L255" s="108"/>
      <c r="M255" s="109"/>
      <c r="N255" s="109"/>
      <c r="O255" s="109"/>
      <c r="P255" s="99"/>
      <c r="Q255" s="99"/>
      <c r="R255" s="100"/>
      <c r="S255" s="100"/>
      <c r="T255" s="100"/>
      <c r="U255" s="100"/>
      <c r="V255" s="100"/>
      <c r="W255" s="100"/>
      <c r="X255" s="100"/>
      <c r="Y255" s="100"/>
      <c r="Z255" s="100"/>
      <c r="AA255" s="100"/>
      <c r="AB255" s="100"/>
      <c r="AC255" s="100"/>
      <c r="AD255" s="100"/>
      <c r="AE255" s="100"/>
      <c r="AF255" s="100"/>
      <c r="AG255" s="100"/>
      <c r="AH255" s="100"/>
      <c r="AI255" s="100"/>
      <c r="AJ255" s="100"/>
      <c r="AK255" s="100"/>
      <c r="AL255" s="100"/>
      <c r="AM255" s="100"/>
    </row>
    <row r="256" spans="1:39" x14ac:dyDescent="0.25">
      <c r="A256" s="100"/>
      <c r="B256" s="100"/>
      <c r="C256" s="100"/>
      <c r="D256" s="100"/>
      <c r="E256" s="100"/>
      <c r="F256" s="100"/>
      <c r="G256" s="100"/>
      <c r="H256" s="100"/>
      <c r="I256" s="100"/>
      <c r="J256" s="100"/>
      <c r="K256" s="100"/>
      <c r="L256" s="108"/>
      <c r="M256" s="109"/>
      <c r="N256" s="109"/>
      <c r="O256" s="109"/>
      <c r="P256" s="99"/>
      <c r="Q256" s="99"/>
      <c r="R256" s="100"/>
      <c r="S256" s="100"/>
      <c r="T256" s="100"/>
      <c r="U256" s="100"/>
      <c r="V256" s="100"/>
      <c r="W256" s="100"/>
      <c r="X256" s="100"/>
      <c r="Y256" s="100"/>
      <c r="Z256" s="100"/>
      <c r="AA256" s="100"/>
      <c r="AB256" s="100"/>
      <c r="AC256" s="100"/>
      <c r="AD256" s="100"/>
      <c r="AE256" s="100"/>
      <c r="AF256" s="100"/>
      <c r="AG256" s="100"/>
      <c r="AH256" s="100"/>
      <c r="AI256" s="100"/>
      <c r="AJ256" s="100"/>
      <c r="AK256" s="100"/>
      <c r="AL256" s="100"/>
      <c r="AM256" s="100"/>
    </row>
    <row r="257" spans="1:39" x14ac:dyDescent="0.25">
      <c r="A257" s="100"/>
      <c r="B257" s="100"/>
      <c r="C257" s="100"/>
      <c r="D257" s="100"/>
      <c r="E257" s="100"/>
      <c r="F257" s="100"/>
      <c r="G257" s="100"/>
      <c r="H257" s="100"/>
      <c r="I257" s="100"/>
      <c r="J257" s="100"/>
      <c r="K257" s="100"/>
      <c r="L257" s="108"/>
      <c r="M257" s="109"/>
      <c r="N257" s="109"/>
      <c r="O257" s="109"/>
      <c r="P257" s="99"/>
      <c r="Q257" s="99"/>
      <c r="R257" s="100"/>
      <c r="S257" s="100"/>
      <c r="T257" s="100"/>
      <c r="U257" s="100"/>
      <c r="V257" s="100"/>
      <c r="W257" s="100"/>
      <c r="X257" s="100"/>
      <c r="Y257" s="100"/>
      <c r="Z257" s="100"/>
      <c r="AA257" s="100"/>
      <c r="AB257" s="100"/>
      <c r="AC257" s="100"/>
      <c r="AD257" s="100"/>
      <c r="AE257" s="100"/>
      <c r="AF257" s="100"/>
      <c r="AG257" s="100"/>
      <c r="AH257" s="100"/>
      <c r="AI257" s="100"/>
      <c r="AJ257" s="100"/>
      <c r="AK257" s="100"/>
      <c r="AL257" s="100"/>
      <c r="AM257" s="100"/>
    </row>
    <row r="258" spans="1:39" x14ac:dyDescent="0.25">
      <c r="A258" s="100"/>
      <c r="B258" s="100"/>
      <c r="C258" s="100"/>
      <c r="D258" s="100"/>
      <c r="E258" s="100"/>
      <c r="F258" s="100"/>
      <c r="G258" s="100"/>
      <c r="H258" s="100"/>
      <c r="I258" s="100"/>
      <c r="J258" s="100"/>
      <c r="K258" s="100"/>
      <c r="L258" s="108"/>
      <c r="M258" s="109"/>
      <c r="N258" s="109"/>
      <c r="O258" s="109"/>
      <c r="P258" s="99"/>
      <c r="Q258" s="99"/>
      <c r="R258" s="100"/>
      <c r="S258" s="100"/>
      <c r="T258" s="100"/>
      <c r="U258" s="100"/>
      <c r="V258" s="100"/>
      <c r="W258" s="100"/>
      <c r="X258" s="100"/>
      <c r="Y258" s="100"/>
      <c r="Z258" s="100"/>
      <c r="AA258" s="100"/>
      <c r="AB258" s="100"/>
      <c r="AC258" s="100"/>
      <c r="AD258" s="100"/>
      <c r="AE258" s="100"/>
      <c r="AF258" s="100"/>
      <c r="AG258" s="100"/>
      <c r="AH258" s="100"/>
      <c r="AI258" s="100"/>
      <c r="AJ258" s="100"/>
      <c r="AK258" s="100"/>
      <c r="AL258" s="100"/>
      <c r="AM258" s="100"/>
    </row>
    <row r="259" spans="1:39" x14ac:dyDescent="0.25">
      <c r="A259" s="100"/>
      <c r="B259" s="100"/>
      <c r="C259" s="100"/>
      <c r="D259" s="100"/>
      <c r="E259" s="100"/>
      <c r="F259" s="100"/>
      <c r="G259" s="100"/>
      <c r="H259" s="100"/>
      <c r="I259" s="100"/>
      <c r="J259" s="100"/>
      <c r="K259" s="100"/>
      <c r="L259" s="108"/>
      <c r="M259" s="109"/>
      <c r="N259" s="109"/>
      <c r="O259" s="109"/>
      <c r="P259" s="99"/>
      <c r="Q259" s="99"/>
      <c r="R259" s="100"/>
      <c r="S259" s="100"/>
      <c r="T259" s="100"/>
      <c r="U259" s="100"/>
      <c r="V259" s="100"/>
      <c r="W259" s="100"/>
      <c r="X259" s="100"/>
      <c r="Y259" s="100"/>
      <c r="Z259" s="100"/>
      <c r="AA259" s="100"/>
      <c r="AB259" s="100"/>
      <c r="AC259" s="100"/>
      <c r="AD259" s="100"/>
      <c r="AE259" s="100"/>
      <c r="AF259" s="100"/>
      <c r="AG259" s="100"/>
      <c r="AH259" s="100"/>
      <c r="AI259" s="100"/>
      <c r="AJ259" s="100"/>
      <c r="AK259" s="100"/>
      <c r="AL259" s="100"/>
      <c r="AM259" s="100"/>
    </row>
    <row r="260" spans="1:39" x14ac:dyDescent="0.25">
      <c r="A260" s="100"/>
      <c r="B260" s="100"/>
      <c r="C260" s="100"/>
      <c r="D260" s="100"/>
      <c r="E260" s="100"/>
      <c r="F260" s="100"/>
      <c r="G260" s="100"/>
      <c r="H260" s="100"/>
      <c r="I260" s="100"/>
      <c r="J260" s="100"/>
      <c r="K260" s="100"/>
      <c r="L260" s="108"/>
      <c r="M260" s="109"/>
      <c r="N260" s="109"/>
      <c r="O260" s="109"/>
      <c r="P260" s="99"/>
      <c r="Q260" s="99"/>
      <c r="R260" s="100"/>
      <c r="S260" s="100"/>
      <c r="T260" s="100"/>
      <c r="U260" s="100"/>
      <c r="V260" s="100"/>
      <c r="W260" s="100"/>
      <c r="X260" s="100"/>
      <c r="Y260" s="100"/>
      <c r="Z260" s="100"/>
      <c r="AA260" s="100"/>
      <c r="AB260" s="100"/>
      <c r="AC260" s="100"/>
      <c r="AD260" s="100"/>
      <c r="AE260" s="100"/>
      <c r="AF260" s="100"/>
      <c r="AG260" s="100"/>
      <c r="AH260" s="100"/>
      <c r="AI260" s="100"/>
      <c r="AJ260" s="100"/>
      <c r="AK260" s="100"/>
      <c r="AL260" s="100"/>
      <c r="AM260" s="100"/>
    </row>
    <row r="261" spans="1:39" x14ac:dyDescent="0.25">
      <c r="A261" s="100"/>
      <c r="B261" s="100"/>
      <c r="C261" s="100"/>
      <c r="D261" s="100"/>
      <c r="E261" s="100"/>
      <c r="F261" s="100"/>
      <c r="G261" s="100"/>
      <c r="H261" s="100"/>
      <c r="I261" s="100"/>
      <c r="J261" s="100"/>
      <c r="K261" s="100"/>
      <c r="L261" s="108"/>
      <c r="M261" s="109"/>
      <c r="N261" s="109"/>
      <c r="O261" s="109"/>
      <c r="P261" s="99"/>
      <c r="Q261" s="99"/>
      <c r="R261" s="100"/>
      <c r="S261" s="100"/>
      <c r="T261" s="100"/>
      <c r="U261" s="100"/>
      <c r="V261" s="100"/>
      <c r="W261" s="100"/>
      <c r="X261" s="100"/>
      <c r="Y261" s="100"/>
      <c r="Z261" s="100"/>
      <c r="AA261" s="100"/>
      <c r="AB261" s="100"/>
      <c r="AC261" s="100"/>
      <c r="AD261" s="100"/>
      <c r="AE261" s="100"/>
      <c r="AF261" s="100"/>
      <c r="AG261" s="100"/>
      <c r="AH261" s="100"/>
      <c r="AI261" s="100"/>
      <c r="AJ261" s="100"/>
      <c r="AK261" s="100"/>
      <c r="AL261" s="100"/>
      <c r="AM261" s="100"/>
    </row>
    <row r="262" spans="1:39" x14ac:dyDescent="0.25">
      <c r="A262" s="100"/>
      <c r="B262" s="100"/>
      <c r="C262" s="100"/>
      <c r="D262" s="100"/>
      <c r="E262" s="100"/>
      <c r="F262" s="100"/>
      <c r="G262" s="100"/>
      <c r="H262" s="100"/>
      <c r="I262" s="100"/>
      <c r="J262" s="100"/>
      <c r="K262" s="100"/>
      <c r="L262" s="108"/>
      <c r="M262" s="109"/>
      <c r="N262" s="109"/>
      <c r="O262" s="109"/>
      <c r="P262" s="99"/>
      <c r="Q262" s="99"/>
      <c r="R262" s="100"/>
      <c r="S262" s="100"/>
      <c r="T262" s="100"/>
      <c r="U262" s="100"/>
      <c r="V262" s="100"/>
      <c r="W262" s="100"/>
      <c r="X262" s="100"/>
      <c r="Y262" s="100"/>
      <c r="Z262" s="100"/>
      <c r="AA262" s="100"/>
      <c r="AB262" s="100"/>
      <c r="AC262" s="100"/>
      <c r="AD262" s="100"/>
      <c r="AE262" s="100"/>
      <c r="AF262" s="100"/>
      <c r="AG262" s="100"/>
      <c r="AH262" s="100"/>
      <c r="AI262" s="100"/>
      <c r="AJ262" s="100"/>
      <c r="AK262" s="100"/>
      <c r="AL262" s="100"/>
      <c r="AM262" s="100"/>
    </row>
    <row r="263" spans="1:39" x14ac:dyDescent="0.25">
      <c r="A263" s="100"/>
      <c r="B263" s="100"/>
      <c r="C263" s="100"/>
      <c r="D263" s="100"/>
      <c r="E263" s="100"/>
      <c r="F263" s="100"/>
      <c r="G263" s="100"/>
      <c r="H263" s="100"/>
      <c r="I263" s="100"/>
      <c r="J263" s="100"/>
      <c r="K263" s="100"/>
      <c r="L263" s="108"/>
      <c r="M263" s="109"/>
      <c r="N263" s="109"/>
      <c r="O263" s="109"/>
      <c r="P263" s="99"/>
      <c r="Q263" s="99"/>
      <c r="R263" s="100"/>
      <c r="S263" s="100"/>
      <c r="T263" s="100"/>
      <c r="U263" s="100"/>
      <c r="V263" s="100"/>
      <c r="W263" s="100"/>
      <c r="X263" s="100"/>
      <c r="Y263" s="100"/>
      <c r="Z263" s="100"/>
      <c r="AA263" s="100"/>
      <c r="AB263" s="100"/>
      <c r="AC263" s="100"/>
      <c r="AD263" s="100"/>
      <c r="AE263" s="100"/>
      <c r="AF263" s="100"/>
      <c r="AG263" s="100"/>
      <c r="AH263" s="100"/>
      <c r="AI263" s="100"/>
      <c r="AJ263" s="100"/>
      <c r="AK263" s="100"/>
      <c r="AL263" s="100"/>
      <c r="AM263" s="100"/>
    </row>
    <row r="264" spans="1:39" x14ac:dyDescent="0.25">
      <c r="A264" s="100"/>
      <c r="B264" s="100"/>
      <c r="C264" s="100"/>
      <c r="D264" s="100"/>
      <c r="E264" s="100"/>
      <c r="F264" s="100"/>
      <c r="G264" s="100"/>
      <c r="H264" s="100"/>
      <c r="I264" s="100"/>
      <c r="J264" s="100"/>
      <c r="K264" s="100"/>
      <c r="L264" s="108"/>
      <c r="M264" s="109"/>
      <c r="N264" s="109"/>
      <c r="O264" s="109"/>
      <c r="P264" s="99"/>
      <c r="Q264" s="99"/>
      <c r="R264" s="100"/>
      <c r="S264" s="100"/>
      <c r="T264" s="100"/>
      <c r="U264" s="100"/>
      <c r="V264" s="100"/>
      <c r="W264" s="100"/>
      <c r="X264" s="100"/>
      <c r="Y264" s="100"/>
      <c r="Z264" s="100"/>
      <c r="AA264" s="100"/>
      <c r="AB264" s="100"/>
      <c r="AC264" s="100"/>
      <c r="AD264" s="100"/>
      <c r="AE264" s="100"/>
      <c r="AF264" s="100"/>
      <c r="AG264" s="100"/>
      <c r="AH264" s="100"/>
      <c r="AI264" s="100"/>
      <c r="AJ264" s="100"/>
      <c r="AK264" s="100"/>
      <c r="AL264" s="100"/>
      <c r="AM264" s="100"/>
    </row>
    <row r="265" spans="1:39" x14ac:dyDescent="0.25">
      <c r="A265" s="100"/>
      <c r="B265" s="100"/>
      <c r="C265" s="100"/>
      <c r="D265" s="100"/>
      <c r="E265" s="100"/>
      <c r="F265" s="100"/>
      <c r="G265" s="100"/>
      <c r="H265" s="100"/>
      <c r="I265" s="100"/>
      <c r="J265" s="100"/>
      <c r="K265" s="100"/>
      <c r="L265" s="108"/>
      <c r="M265" s="109"/>
      <c r="N265" s="109"/>
      <c r="O265" s="109"/>
      <c r="P265" s="99"/>
      <c r="Q265" s="99"/>
      <c r="R265" s="100"/>
      <c r="S265" s="100"/>
      <c r="T265" s="100"/>
      <c r="U265" s="100"/>
      <c r="V265" s="100"/>
      <c r="W265" s="100"/>
      <c r="X265" s="100"/>
      <c r="Y265" s="100"/>
      <c r="Z265" s="100"/>
      <c r="AA265" s="100"/>
      <c r="AB265" s="100"/>
      <c r="AC265" s="100"/>
      <c r="AD265" s="100"/>
      <c r="AE265" s="100"/>
      <c r="AF265" s="100"/>
      <c r="AG265" s="100"/>
      <c r="AH265" s="100"/>
      <c r="AI265" s="100"/>
      <c r="AJ265" s="100"/>
      <c r="AK265" s="100"/>
      <c r="AL265" s="100"/>
      <c r="AM265" s="100"/>
    </row>
    <row r="266" spans="1:39" x14ac:dyDescent="0.25">
      <c r="A266" s="100"/>
      <c r="B266" s="100"/>
      <c r="C266" s="100"/>
      <c r="D266" s="100"/>
      <c r="E266" s="100"/>
      <c r="F266" s="100"/>
      <c r="G266" s="100"/>
      <c r="H266" s="100"/>
      <c r="I266" s="100"/>
      <c r="J266" s="100"/>
      <c r="K266" s="100"/>
      <c r="L266" s="108"/>
      <c r="M266" s="109"/>
      <c r="N266" s="109"/>
      <c r="O266" s="109"/>
      <c r="P266" s="99"/>
      <c r="Q266" s="99"/>
      <c r="R266" s="100"/>
      <c r="S266" s="100"/>
      <c r="T266" s="100"/>
      <c r="U266" s="100"/>
      <c r="V266" s="100"/>
      <c r="W266" s="100"/>
      <c r="X266" s="100"/>
      <c r="Y266" s="100"/>
      <c r="Z266" s="100"/>
      <c r="AA266" s="100"/>
      <c r="AB266" s="100"/>
      <c r="AC266" s="100"/>
      <c r="AD266" s="100"/>
      <c r="AE266" s="100"/>
      <c r="AF266" s="100"/>
      <c r="AG266" s="100"/>
      <c r="AH266" s="100"/>
      <c r="AI266" s="100"/>
      <c r="AJ266" s="100"/>
      <c r="AK266" s="100"/>
      <c r="AL266" s="100"/>
      <c r="AM266" s="100"/>
    </row>
    <row r="267" spans="1:39" x14ac:dyDescent="0.25">
      <c r="A267" s="100"/>
      <c r="B267" s="100"/>
      <c r="C267" s="100"/>
      <c r="D267" s="100"/>
      <c r="E267" s="100"/>
      <c r="F267" s="100"/>
      <c r="G267" s="100"/>
      <c r="H267" s="100"/>
      <c r="I267" s="100"/>
      <c r="J267" s="100"/>
      <c r="K267" s="100"/>
      <c r="L267" s="108"/>
      <c r="M267" s="109"/>
      <c r="N267" s="109"/>
      <c r="O267" s="109"/>
      <c r="P267" s="99"/>
      <c r="Q267" s="99"/>
      <c r="R267" s="100"/>
      <c r="S267" s="100"/>
      <c r="T267" s="100"/>
      <c r="U267" s="100"/>
      <c r="V267" s="100"/>
      <c r="W267" s="100"/>
      <c r="X267" s="100"/>
      <c r="Y267" s="100"/>
      <c r="Z267" s="100"/>
      <c r="AA267" s="100"/>
      <c r="AB267" s="100"/>
      <c r="AC267" s="100"/>
      <c r="AD267" s="100"/>
      <c r="AE267" s="100"/>
      <c r="AF267" s="100"/>
      <c r="AG267" s="100"/>
      <c r="AH267" s="100"/>
      <c r="AI267" s="100"/>
      <c r="AJ267" s="100"/>
      <c r="AK267" s="100"/>
      <c r="AL267" s="100"/>
      <c r="AM267" s="100"/>
    </row>
    <row r="268" spans="1:39" x14ac:dyDescent="0.25">
      <c r="A268" s="100"/>
      <c r="B268" s="100"/>
      <c r="C268" s="100"/>
      <c r="D268" s="100"/>
      <c r="E268" s="100"/>
      <c r="F268" s="100"/>
      <c r="G268" s="100"/>
      <c r="H268" s="100"/>
      <c r="I268" s="100"/>
      <c r="J268" s="100"/>
      <c r="K268" s="100"/>
      <c r="L268" s="108"/>
      <c r="M268" s="109"/>
      <c r="N268" s="109"/>
      <c r="O268" s="109"/>
      <c r="P268" s="99"/>
      <c r="Q268" s="99"/>
      <c r="R268" s="100"/>
      <c r="S268" s="100"/>
      <c r="T268" s="100"/>
      <c r="U268" s="100"/>
      <c r="V268" s="100"/>
      <c r="W268" s="100"/>
      <c r="X268" s="100"/>
      <c r="Y268" s="100"/>
      <c r="Z268" s="100"/>
      <c r="AA268" s="100"/>
      <c r="AB268" s="100"/>
      <c r="AC268" s="100"/>
      <c r="AD268" s="100"/>
      <c r="AE268" s="100"/>
      <c r="AF268" s="100"/>
      <c r="AG268" s="100"/>
      <c r="AH268" s="100"/>
      <c r="AI268" s="100"/>
      <c r="AJ268" s="100"/>
      <c r="AK268" s="100"/>
      <c r="AL268" s="100"/>
      <c r="AM268" s="100"/>
    </row>
    <row r="269" spans="1:39" x14ac:dyDescent="0.25">
      <c r="A269" s="100"/>
      <c r="B269" s="100"/>
      <c r="C269" s="100"/>
      <c r="D269" s="100"/>
      <c r="E269" s="100"/>
      <c r="F269" s="100"/>
      <c r="G269" s="100"/>
      <c r="H269" s="100"/>
      <c r="I269" s="100"/>
      <c r="J269" s="100"/>
      <c r="K269" s="100"/>
      <c r="L269" s="108"/>
      <c r="M269" s="109"/>
      <c r="N269" s="109"/>
      <c r="O269" s="109"/>
      <c r="P269" s="99"/>
      <c r="Q269" s="99"/>
      <c r="R269" s="100"/>
      <c r="S269" s="100"/>
      <c r="T269" s="100"/>
      <c r="U269" s="100"/>
      <c r="V269" s="100"/>
      <c r="W269" s="100"/>
      <c r="X269" s="100"/>
      <c r="Y269" s="100"/>
      <c r="Z269" s="100"/>
      <c r="AA269" s="100"/>
      <c r="AB269" s="100"/>
      <c r="AC269" s="100"/>
      <c r="AD269" s="100"/>
      <c r="AE269" s="100"/>
      <c r="AF269" s="100"/>
      <c r="AG269" s="100"/>
      <c r="AH269" s="100"/>
      <c r="AI269" s="100"/>
      <c r="AJ269" s="100"/>
      <c r="AK269" s="100"/>
      <c r="AL269" s="100"/>
      <c r="AM269" s="100"/>
    </row>
    <row r="270" spans="1:39" x14ac:dyDescent="0.25">
      <c r="A270" s="100"/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8"/>
      <c r="M270" s="109"/>
      <c r="N270" s="109"/>
      <c r="O270" s="109"/>
      <c r="P270" s="99"/>
      <c r="Q270" s="99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  <c r="AM270" s="100"/>
    </row>
    <row r="271" spans="1:39" x14ac:dyDescent="0.25">
      <c r="A271" s="100"/>
      <c r="B271" s="100"/>
      <c r="C271" s="100"/>
      <c r="D271" s="100"/>
      <c r="E271" s="100"/>
      <c r="F271" s="100"/>
      <c r="G271" s="100"/>
      <c r="H271" s="100"/>
      <c r="I271" s="100"/>
      <c r="J271" s="100"/>
      <c r="K271" s="100"/>
      <c r="L271" s="108"/>
      <c r="M271" s="109"/>
      <c r="N271" s="109"/>
      <c r="O271" s="109"/>
      <c r="P271" s="99"/>
      <c r="Q271" s="99"/>
      <c r="R271" s="100"/>
      <c r="S271" s="100"/>
      <c r="T271" s="100"/>
      <c r="U271" s="100"/>
      <c r="V271" s="100"/>
      <c r="W271" s="100"/>
      <c r="X271" s="100"/>
      <c r="Y271" s="100"/>
      <c r="Z271" s="100"/>
      <c r="AA271" s="100"/>
      <c r="AB271" s="100"/>
      <c r="AC271" s="100"/>
      <c r="AD271" s="100"/>
      <c r="AE271" s="100"/>
      <c r="AF271" s="100"/>
      <c r="AG271" s="100"/>
      <c r="AH271" s="100"/>
      <c r="AI271" s="100"/>
      <c r="AJ271" s="100"/>
      <c r="AK271" s="100"/>
      <c r="AL271" s="100"/>
      <c r="AM271" s="100"/>
    </row>
    <row r="272" spans="1:39" x14ac:dyDescent="0.25">
      <c r="A272" s="100"/>
      <c r="B272" s="100"/>
      <c r="C272" s="100"/>
      <c r="D272" s="100"/>
      <c r="E272" s="100"/>
      <c r="F272" s="100"/>
      <c r="G272" s="100"/>
      <c r="H272" s="100"/>
      <c r="I272" s="100"/>
      <c r="J272" s="100"/>
      <c r="K272" s="100"/>
      <c r="L272" s="108"/>
      <c r="M272" s="109"/>
      <c r="N272" s="109"/>
      <c r="O272" s="109"/>
      <c r="P272" s="99"/>
      <c r="Q272" s="99"/>
      <c r="R272" s="100"/>
      <c r="S272" s="100"/>
      <c r="T272" s="100"/>
      <c r="U272" s="100"/>
      <c r="V272" s="100"/>
      <c r="W272" s="100"/>
      <c r="X272" s="100"/>
      <c r="Y272" s="100"/>
      <c r="Z272" s="100"/>
      <c r="AA272" s="100"/>
      <c r="AB272" s="100"/>
      <c r="AC272" s="100"/>
      <c r="AD272" s="100"/>
      <c r="AE272" s="100"/>
      <c r="AF272" s="100"/>
      <c r="AG272" s="100"/>
      <c r="AH272" s="100"/>
      <c r="AI272" s="100"/>
      <c r="AJ272" s="100"/>
      <c r="AK272" s="100"/>
      <c r="AL272" s="100"/>
      <c r="AM272" s="100"/>
    </row>
    <row r="273" spans="1:39" x14ac:dyDescent="0.25">
      <c r="A273" s="100"/>
      <c r="B273" s="100"/>
      <c r="C273" s="100"/>
      <c r="D273" s="100"/>
      <c r="E273" s="100"/>
      <c r="F273" s="100"/>
      <c r="G273" s="100"/>
      <c r="H273" s="100"/>
      <c r="I273" s="100"/>
      <c r="J273" s="100"/>
      <c r="K273" s="100"/>
      <c r="L273" s="108"/>
      <c r="M273" s="109"/>
      <c r="N273" s="109"/>
      <c r="O273" s="109"/>
      <c r="P273" s="99"/>
      <c r="Q273" s="99"/>
      <c r="R273" s="100"/>
      <c r="S273" s="100"/>
      <c r="T273" s="100"/>
      <c r="U273" s="100"/>
      <c r="V273" s="100"/>
      <c r="W273" s="100"/>
      <c r="X273" s="100"/>
      <c r="Y273" s="100"/>
      <c r="Z273" s="100"/>
      <c r="AA273" s="100"/>
      <c r="AB273" s="100"/>
      <c r="AC273" s="100"/>
      <c r="AD273" s="100"/>
      <c r="AE273" s="100"/>
      <c r="AF273" s="100"/>
      <c r="AG273" s="100"/>
      <c r="AH273" s="100"/>
      <c r="AI273" s="100"/>
      <c r="AJ273" s="100"/>
      <c r="AK273" s="100"/>
      <c r="AL273" s="100"/>
      <c r="AM273" s="100"/>
    </row>
    <row r="274" spans="1:39" x14ac:dyDescent="0.25">
      <c r="A274" s="100"/>
      <c r="B274" s="100"/>
      <c r="C274" s="100"/>
      <c r="D274" s="100"/>
      <c r="E274" s="100"/>
      <c r="F274" s="100"/>
      <c r="G274" s="100"/>
      <c r="H274" s="100"/>
      <c r="I274" s="100"/>
      <c r="J274" s="100"/>
      <c r="K274" s="100"/>
      <c r="L274" s="108"/>
      <c r="M274" s="109"/>
      <c r="N274" s="109"/>
      <c r="O274" s="109"/>
      <c r="P274" s="99"/>
      <c r="Q274" s="99"/>
      <c r="R274" s="100"/>
      <c r="S274" s="100"/>
      <c r="T274" s="100"/>
      <c r="U274" s="100"/>
      <c r="V274" s="100"/>
      <c r="W274" s="100"/>
      <c r="X274" s="100"/>
      <c r="Y274" s="100"/>
      <c r="Z274" s="100"/>
      <c r="AA274" s="100"/>
      <c r="AB274" s="100"/>
      <c r="AC274" s="100"/>
      <c r="AD274" s="100"/>
      <c r="AE274" s="100"/>
      <c r="AF274" s="100"/>
      <c r="AG274" s="100"/>
      <c r="AH274" s="100"/>
      <c r="AI274" s="100"/>
      <c r="AJ274" s="100"/>
      <c r="AK274" s="100"/>
      <c r="AL274" s="100"/>
      <c r="AM274" s="100"/>
    </row>
    <row r="275" spans="1:39" x14ac:dyDescent="0.25">
      <c r="A275" s="100"/>
      <c r="B275" s="100"/>
      <c r="C275" s="100"/>
      <c r="D275" s="100"/>
      <c r="E275" s="100"/>
      <c r="F275" s="100"/>
      <c r="G275" s="100"/>
      <c r="H275" s="100"/>
      <c r="I275" s="100"/>
      <c r="J275" s="100"/>
      <c r="K275" s="100"/>
      <c r="L275" s="108"/>
      <c r="M275" s="109"/>
      <c r="N275" s="109"/>
      <c r="O275" s="109"/>
      <c r="P275" s="99"/>
      <c r="Q275" s="99"/>
      <c r="R275" s="100"/>
      <c r="S275" s="100"/>
      <c r="T275" s="100"/>
      <c r="U275" s="100"/>
      <c r="V275" s="100"/>
      <c r="W275" s="100"/>
      <c r="X275" s="100"/>
      <c r="Y275" s="100"/>
      <c r="Z275" s="100"/>
      <c r="AA275" s="100"/>
      <c r="AB275" s="100"/>
      <c r="AC275" s="100"/>
      <c r="AD275" s="100"/>
      <c r="AE275" s="100"/>
      <c r="AF275" s="100"/>
      <c r="AG275" s="100"/>
      <c r="AH275" s="100"/>
      <c r="AI275" s="100"/>
      <c r="AJ275" s="100"/>
      <c r="AK275" s="100"/>
      <c r="AL275" s="100"/>
      <c r="AM275" s="100"/>
    </row>
    <row r="276" spans="1:39" x14ac:dyDescent="0.25">
      <c r="A276" s="100"/>
      <c r="B276" s="100"/>
      <c r="C276" s="100"/>
      <c r="D276" s="100"/>
      <c r="E276" s="100"/>
      <c r="F276" s="100"/>
      <c r="G276" s="100"/>
      <c r="H276" s="100"/>
      <c r="I276" s="100"/>
      <c r="J276" s="100"/>
      <c r="K276" s="100"/>
      <c r="L276" s="108"/>
      <c r="M276" s="109"/>
      <c r="N276" s="109"/>
      <c r="O276" s="109"/>
      <c r="P276" s="99"/>
      <c r="Q276" s="99"/>
      <c r="R276" s="100"/>
      <c r="S276" s="100"/>
      <c r="T276" s="100"/>
      <c r="U276" s="100"/>
      <c r="V276" s="100"/>
      <c r="W276" s="100"/>
      <c r="X276" s="100"/>
      <c r="Y276" s="100"/>
      <c r="Z276" s="100"/>
      <c r="AA276" s="100"/>
      <c r="AB276" s="100"/>
      <c r="AC276" s="100"/>
      <c r="AD276" s="100"/>
      <c r="AE276" s="100"/>
      <c r="AF276" s="100"/>
      <c r="AG276" s="100"/>
      <c r="AH276" s="100"/>
      <c r="AI276" s="100"/>
      <c r="AJ276" s="100"/>
      <c r="AK276" s="100"/>
      <c r="AL276" s="100"/>
      <c r="AM276" s="100"/>
    </row>
    <row r="277" spans="1:39" x14ac:dyDescent="0.25">
      <c r="A277" s="100"/>
      <c r="B277" s="100"/>
      <c r="C277" s="100"/>
      <c r="D277" s="100"/>
      <c r="E277" s="100"/>
      <c r="F277" s="100"/>
      <c r="G277" s="100"/>
      <c r="H277" s="100"/>
      <c r="I277" s="100"/>
      <c r="J277" s="100"/>
      <c r="K277" s="100"/>
      <c r="L277" s="108"/>
      <c r="M277" s="109"/>
      <c r="N277" s="109"/>
      <c r="O277" s="109"/>
      <c r="P277" s="99"/>
      <c r="Q277" s="99"/>
      <c r="R277" s="100"/>
      <c r="S277" s="100"/>
      <c r="T277" s="100"/>
      <c r="U277" s="100"/>
      <c r="V277" s="100"/>
      <c r="W277" s="100"/>
      <c r="X277" s="100"/>
      <c r="Y277" s="100"/>
      <c r="Z277" s="100"/>
      <c r="AA277" s="100"/>
      <c r="AB277" s="100"/>
      <c r="AC277" s="100"/>
      <c r="AD277" s="100"/>
      <c r="AE277" s="100"/>
      <c r="AF277" s="100"/>
      <c r="AG277" s="100"/>
      <c r="AH277" s="100"/>
      <c r="AI277" s="100"/>
      <c r="AJ277" s="100"/>
      <c r="AK277" s="100"/>
      <c r="AL277" s="100"/>
      <c r="AM277" s="100"/>
    </row>
    <row r="278" spans="1:39" x14ac:dyDescent="0.25">
      <c r="A278" s="100"/>
      <c r="B278" s="100"/>
      <c r="C278" s="100"/>
      <c r="D278" s="100"/>
      <c r="E278" s="100"/>
      <c r="F278" s="100"/>
      <c r="G278" s="100"/>
      <c r="H278" s="100"/>
      <c r="I278" s="100"/>
      <c r="J278" s="100"/>
      <c r="K278" s="100"/>
      <c r="L278" s="108"/>
      <c r="M278" s="109"/>
      <c r="N278" s="109"/>
      <c r="O278" s="109"/>
      <c r="P278" s="99"/>
      <c r="Q278" s="99"/>
      <c r="R278" s="100"/>
      <c r="S278" s="100"/>
      <c r="T278" s="100"/>
      <c r="U278" s="100"/>
      <c r="V278" s="100"/>
      <c r="W278" s="100"/>
      <c r="X278" s="100"/>
      <c r="Y278" s="100"/>
      <c r="Z278" s="100"/>
      <c r="AA278" s="100"/>
      <c r="AB278" s="100"/>
      <c r="AC278" s="100"/>
      <c r="AD278" s="100"/>
      <c r="AE278" s="100"/>
      <c r="AF278" s="100"/>
      <c r="AG278" s="100"/>
      <c r="AH278" s="100"/>
      <c r="AI278" s="100"/>
      <c r="AJ278" s="100"/>
      <c r="AK278" s="100"/>
      <c r="AL278" s="100"/>
      <c r="AM278" s="100"/>
    </row>
    <row r="279" spans="1:39" x14ac:dyDescent="0.25">
      <c r="A279" s="100"/>
      <c r="B279" s="100"/>
      <c r="C279" s="100"/>
      <c r="D279" s="100"/>
      <c r="E279" s="100"/>
      <c r="F279" s="100"/>
      <c r="G279" s="100"/>
      <c r="H279" s="100"/>
      <c r="I279" s="100"/>
      <c r="J279" s="100"/>
      <c r="K279" s="100"/>
      <c r="L279" s="108"/>
      <c r="M279" s="109"/>
      <c r="N279" s="109"/>
      <c r="O279" s="109"/>
      <c r="P279" s="99"/>
      <c r="Q279" s="99"/>
      <c r="R279" s="100"/>
      <c r="S279" s="100"/>
      <c r="T279" s="100"/>
      <c r="U279" s="100"/>
      <c r="V279" s="100"/>
      <c r="W279" s="100"/>
      <c r="X279" s="100"/>
      <c r="Y279" s="100"/>
      <c r="Z279" s="100"/>
      <c r="AA279" s="100"/>
      <c r="AB279" s="100"/>
      <c r="AC279" s="100"/>
      <c r="AD279" s="100"/>
      <c r="AE279" s="100"/>
      <c r="AF279" s="100"/>
      <c r="AG279" s="100"/>
      <c r="AH279" s="100"/>
      <c r="AI279" s="100"/>
      <c r="AJ279" s="100"/>
      <c r="AK279" s="100"/>
      <c r="AL279" s="100"/>
      <c r="AM279" s="100"/>
    </row>
    <row r="280" spans="1:39" x14ac:dyDescent="0.25">
      <c r="A280" s="100"/>
      <c r="B280" s="100"/>
      <c r="C280" s="100"/>
      <c r="D280" s="100"/>
      <c r="E280" s="100"/>
      <c r="F280" s="100"/>
      <c r="G280" s="100"/>
      <c r="H280" s="100"/>
      <c r="I280" s="100"/>
      <c r="J280" s="100"/>
      <c r="K280" s="100"/>
      <c r="L280" s="108"/>
      <c r="M280" s="109"/>
      <c r="N280" s="109"/>
      <c r="O280" s="109"/>
      <c r="P280" s="99"/>
      <c r="Q280" s="99"/>
      <c r="R280" s="100"/>
      <c r="S280" s="100"/>
      <c r="T280" s="100"/>
      <c r="U280" s="100"/>
      <c r="V280" s="100"/>
      <c r="W280" s="100"/>
      <c r="X280" s="100"/>
      <c r="Y280" s="100"/>
      <c r="Z280" s="100"/>
      <c r="AA280" s="100"/>
      <c r="AB280" s="100"/>
      <c r="AC280" s="100"/>
      <c r="AD280" s="100"/>
      <c r="AE280" s="100"/>
      <c r="AF280" s="100"/>
      <c r="AG280" s="100"/>
      <c r="AH280" s="100"/>
      <c r="AI280" s="100"/>
      <c r="AJ280" s="100"/>
      <c r="AK280" s="100"/>
      <c r="AL280" s="100"/>
      <c r="AM280" s="100"/>
    </row>
    <row r="281" spans="1:39" x14ac:dyDescent="0.25">
      <c r="A281" s="100"/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8"/>
      <c r="M281" s="109"/>
      <c r="N281" s="109"/>
      <c r="O281" s="109"/>
      <c r="P281" s="99"/>
      <c r="Q281" s="99"/>
      <c r="R281" s="100"/>
      <c r="S281" s="100"/>
      <c r="T281" s="100"/>
      <c r="U281" s="100"/>
      <c r="V281" s="100"/>
      <c r="W281" s="100"/>
      <c r="X281" s="100"/>
      <c r="Y281" s="100"/>
      <c r="Z281" s="100"/>
      <c r="AA281" s="100"/>
      <c r="AB281" s="100"/>
      <c r="AC281" s="100"/>
      <c r="AD281" s="100"/>
      <c r="AE281" s="100"/>
      <c r="AF281" s="100"/>
      <c r="AG281" s="100"/>
      <c r="AH281" s="100"/>
      <c r="AI281" s="100"/>
      <c r="AJ281" s="100"/>
      <c r="AK281" s="100"/>
      <c r="AL281" s="100"/>
      <c r="AM281" s="100"/>
    </row>
    <row r="282" spans="1:39" x14ac:dyDescent="0.25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8"/>
      <c r="M282" s="109"/>
      <c r="N282" s="109"/>
      <c r="O282" s="109"/>
      <c r="P282" s="99"/>
      <c r="Q282" s="99"/>
      <c r="R282" s="100"/>
      <c r="S282" s="100"/>
      <c r="T282" s="100"/>
      <c r="U282" s="100"/>
      <c r="V282" s="100"/>
      <c r="W282" s="100"/>
      <c r="X282" s="100"/>
      <c r="Y282" s="100"/>
      <c r="Z282" s="100"/>
      <c r="AA282" s="100"/>
      <c r="AB282" s="100"/>
      <c r="AC282" s="100"/>
      <c r="AD282" s="100"/>
      <c r="AE282" s="100"/>
      <c r="AF282" s="100"/>
      <c r="AG282" s="100"/>
      <c r="AH282" s="100"/>
      <c r="AI282" s="100"/>
      <c r="AJ282" s="100"/>
      <c r="AK282" s="100"/>
      <c r="AL282" s="100"/>
      <c r="AM282" s="100"/>
    </row>
    <row r="283" spans="1:39" x14ac:dyDescent="0.25">
      <c r="A283" s="100"/>
      <c r="B283" s="100"/>
      <c r="C283" s="100"/>
      <c r="D283" s="100"/>
      <c r="E283" s="100"/>
      <c r="F283" s="100"/>
      <c r="G283" s="100"/>
      <c r="H283" s="100"/>
      <c r="I283" s="100"/>
      <c r="J283" s="100"/>
      <c r="K283" s="100"/>
      <c r="L283" s="108"/>
      <c r="M283" s="109"/>
      <c r="N283" s="109"/>
      <c r="O283" s="109"/>
      <c r="P283" s="99"/>
      <c r="Q283" s="99"/>
      <c r="R283" s="100"/>
      <c r="S283" s="100"/>
      <c r="T283" s="100"/>
      <c r="U283" s="100"/>
      <c r="V283" s="100"/>
      <c r="W283" s="100"/>
      <c r="X283" s="100"/>
      <c r="Y283" s="100"/>
      <c r="Z283" s="100"/>
      <c r="AA283" s="100"/>
      <c r="AB283" s="100"/>
      <c r="AC283" s="100"/>
      <c r="AD283" s="100"/>
      <c r="AE283" s="100"/>
      <c r="AF283" s="100"/>
      <c r="AG283" s="100"/>
      <c r="AH283" s="100"/>
      <c r="AI283" s="100"/>
      <c r="AJ283" s="100"/>
      <c r="AK283" s="100"/>
      <c r="AL283" s="100"/>
      <c r="AM283" s="100"/>
    </row>
    <row r="284" spans="1:39" x14ac:dyDescent="0.25">
      <c r="A284" s="100"/>
      <c r="B284" s="100"/>
      <c r="C284" s="100"/>
      <c r="D284" s="100"/>
      <c r="E284" s="100"/>
      <c r="F284" s="100"/>
      <c r="G284" s="100"/>
      <c r="H284" s="100"/>
      <c r="I284" s="100"/>
      <c r="J284" s="100"/>
      <c r="K284" s="100"/>
      <c r="L284" s="108"/>
      <c r="M284" s="109"/>
      <c r="N284" s="109"/>
      <c r="O284" s="109"/>
      <c r="P284" s="99"/>
      <c r="Q284" s="99"/>
      <c r="R284" s="100"/>
      <c r="S284" s="100"/>
      <c r="T284" s="100"/>
      <c r="U284" s="100"/>
      <c r="V284" s="100"/>
      <c r="W284" s="100"/>
      <c r="X284" s="100"/>
      <c r="Y284" s="100"/>
      <c r="Z284" s="100"/>
      <c r="AA284" s="100"/>
      <c r="AB284" s="100"/>
      <c r="AC284" s="100"/>
      <c r="AD284" s="100"/>
      <c r="AE284" s="100"/>
      <c r="AF284" s="100"/>
      <c r="AG284" s="100"/>
      <c r="AH284" s="100"/>
      <c r="AI284" s="100"/>
      <c r="AJ284" s="100"/>
      <c r="AK284" s="100"/>
      <c r="AL284" s="100"/>
      <c r="AM284" s="100"/>
    </row>
    <row r="285" spans="1:39" x14ac:dyDescent="0.25">
      <c r="A285" s="100"/>
      <c r="B285" s="100"/>
      <c r="C285" s="100"/>
      <c r="D285" s="100"/>
      <c r="E285" s="100"/>
      <c r="F285" s="100"/>
      <c r="G285" s="100"/>
      <c r="H285" s="100"/>
      <c r="I285" s="100"/>
      <c r="J285" s="100"/>
      <c r="K285" s="100"/>
      <c r="L285" s="108"/>
      <c r="M285" s="109"/>
      <c r="N285" s="109"/>
      <c r="O285" s="109"/>
      <c r="P285" s="99"/>
      <c r="Q285" s="99"/>
      <c r="R285" s="100"/>
      <c r="S285" s="100"/>
      <c r="T285" s="100"/>
      <c r="U285" s="100"/>
      <c r="V285" s="100"/>
      <c r="W285" s="100"/>
      <c r="X285" s="100"/>
      <c r="Y285" s="100"/>
      <c r="Z285" s="100"/>
      <c r="AA285" s="100"/>
      <c r="AB285" s="100"/>
      <c r="AC285" s="100"/>
      <c r="AD285" s="100"/>
      <c r="AE285" s="100"/>
      <c r="AF285" s="100"/>
      <c r="AG285" s="100"/>
      <c r="AH285" s="100"/>
      <c r="AI285" s="100"/>
      <c r="AJ285" s="100"/>
      <c r="AK285" s="100"/>
      <c r="AL285" s="100"/>
      <c r="AM285" s="100"/>
    </row>
    <row r="286" spans="1:39" x14ac:dyDescent="0.25">
      <c r="A286" s="100"/>
      <c r="B286" s="100"/>
      <c r="C286" s="100"/>
      <c r="D286" s="100"/>
      <c r="E286" s="100"/>
      <c r="F286" s="100"/>
      <c r="G286" s="100"/>
      <c r="H286" s="100"/>
      <c r="I286" s="100"/>
      <c r="J286" s="100"/>
      <c r="K286" s="100"/>
      <c r="L286" s="108"/>
      <c r="M286" s="109"/>
      <c r="N286" s="109"/>
      <c r="O286" s="109"/>
      <c r="P286" s="99"/>
      <c r="Q286" s="99"/>
      <c r="R286" s="100"/>
      <c r="S286" s="100"/>
      <c r="T286" s="100"/>
      <c r="U286" s="100"/>
      <c r="V286" s="100"/>
      <c r="W286" s="100"/>
      <c r="X286" s="100"/>
      <c r="Y286" s="100"/>
      <c r="Z286" s="100"/>
      <c r="AA286" s="100"/>
      <c r="AB286" s="100"/>
      <c r="AC286" s="100"/>
      <c r="AD286" s="100"/>
      <c r="AE286" s="100"/>
      <c r="AF286" s="100"/>
      <c r="AG286" s="100"/>
      <c r="AH286" s="100"/>
      <c r="AI286" s="100"/>
      <c r="AJ286" s="100"/>
      <c r="AK286" s="100"/>
      <c r="AL286" s="100"/>
      <c r="AM286" s="100"/>
    </row>
    <row r="287" spans="1:39" x14ac:dyDescent="0.25">
      <c r="A287" s="100"/>
      <c r="B287" s="100"/>
      <c r="C287" s="100"/>
      <c r="D287" s="100"/>
      <c r="E287" s="100"/>
      <c r="F287" s="100"/>
      <c r="G287" s="100"/>
      <c r="H287" s="100"/>
      <c r="I287" s="100"/>
      <c r="J287" s="100"/>
      <c r="K287" s="100"/>
      <c r="L287" s="108"/>
      <c r="M287" s="109"/>
      <c r="N287" s="109"/>
      <c r="O287" s="109"/>
      <c r="P287" s="99"/>
      <c r="Q287" s="99"/>
      <c r="R287" s="100"/>
      <c r="S287" s="100"/>
      <c r="T287" s="100"/>
      <c r="U287" s="100"/>
      <c r="V287" s="100"/>
      <c r="W287" s="100"/>
      <c r="X287" s="100"/>
      <c r="Y287" s="100"/>
      <c r="Z287" s="100"/>
      <c r="AA287" s="100"/>
      <c r="AB287" s="100"/>
      <c r="AC287" s="100"/>
      <c r="AD287" s="100"/>
      <c r="AE287" s="100"/>
      <c r="AF287" s="100"/>
      <c r="AG287" s="100"/>
      <c r="AH287" s="100"/>
      <c r="AI287" s="100"/>
      <c r="AJ287" s="100"/>
      <c r="AK287" s="100"/>
      <c r="AL287" s="100"/>
      <c r="AM287" s="100"/>
    </row>
    <row r="288" spans="1:39" x14ac:dyDescent="0.25">
      <c r="A288" s="100"/>
      <c r="B288" s="100"/>
      <c r="C288" s="100"/>
      <c r="D288" s="100"/>
      <c r="E288" s="100"/>
      <c r="F288" s="100"/>
      <c r="G288" s="100"/>
      <c r="H288" s="100"/>
      <c r="I288" s="100"/>
      <c r="J288" s="100"/>
      <c r="K288" s="100"/>
      <c r="L288" s="108"/>
      <c r="M288" s="109"/>
      <c r="N288" s="109"/>
      <c r="O288" s="109"/>
      <c r="P288" s="99"/>
      <c r="Q288" s="99"/>
      <c r="R288" s="100"/>
      <c r="S288" s="100"/>
      <c r="T288" s="100"/>
      <c r="U288" s="100"/>
      <c r="V288" s="100"/>
      <c r="W288" s="100"/>
      <c r="X288" s="100"/>
      <c r="Y288" s="100"/>
      <c r="Z288" s="100"/>
      <c r="AA288" s="100"/>
      <c r="AB288" s="100"/>
      <c r="AC288" s="100"/>
      <c r="AD288" s="100"/>
      <c r="AE288" s="100"/>
      <c r="AF288" s="100"/>
      <c r="AG288" s="100"/>
      <c r="AH288" s="100"/>
      <c r="AI288" s="100"/>
      <c r="AJ288" s="100"/>
      <c r="AK288" s="100"/>
      <c r="AL288" s="100"/>
      <c r="AM288" s="100"/>
    </row>
    <row r="289" spans="1:39" x14ac:dyDescent="0.25">
      <c r="A289" s="100"/>
      <c r="B289" s="100"/>
      <c r="C289" s="100"/>
      <c r="D289" s="100"/>
      <c r="E289" s="100"/>
      <c r="F289" s="100"/>
      <c r="G289" s="100"/>
      <c r="H289" s="100"/>
      <c r="I289" s="100"/>
      <c r="J289" s="100"/>
      <c r="K289" s="100"/>
      <c r="L289" s="108"/>
      <c r="M289" s="109"/>
      <c r="N289" s="109"/>
      <c r="O289" s="109"/>
      <c r="P289" s="99"/>
      <c r="Q289" s="99"/>
      <c r="R289" s="100"/>
      <c r="S289" s="100"/>
      <c r="T289" s="100"/>
      <c r="U289" s="100"/>
      <c r="V289" s="100"/>
      <c r="W289" s="100"/>
      <c r="X289" s="100"/>
      <c r="Y289" s="100"/>
      <c r="Z289" s="100"/>
      <c r="AA289" s="100"/>
      <c r="AB289" s="100"/>
      <c r="AC289" s="100"/>
      <c r="AD289" s="100"/>
      <c r="AE289" s="100"/>
      <c r="AF289" s="100"/>
      <c r="AG289" s="100"/>
      <c r="AH289" s="100"/>
      <c r="AI289" s="100"/>
      <c r="AJ289" s="100"/>
      <c r="AK289" s="100"/>
      <c r="AL289" s="100"/>
      <c r="AM289" s="100"/>
    </row>
    <row r="290" spans="1:39" x14ac:dyDescent="0.25">
      <c r="A290" s="100"/>
      <c r="B290" s="100"/>
      <c r="C290" s="100"/>
      <c r="D290" s="100"/>
      <c r="E290" s="100"/>
      <c r="F290" s="100"/>
      <c r="G290" s="100"/>
      <c r="H290" s="100"/>
      <c r="I290" s="100"/>
      <c r="J290" s="100"/>
      <c r="K290" s="100"/>
      <c r="L290" s="108"/>
      <c r="M290" s="109"/>
      <c r="N290" s="109"/>
      <c r="O290" s="109"/>
      <c r="P290" s="99"/>
      <c r="Q290" s="99"/>
      <c r="R290" s="100"/>
      <c r="S290" s="100"/>
      <c r="T290" s="100"/>
      <c r="U290" s="100"/>
      <c r="V290" s="100"/>
      <c r="W290" s="100"/>
      <c r="X290" s="100"/>
      <c r="Y290" s="100"/>
      <c r="Z290" s="100"/>
      <c r="AA290" s="100"/>
      <c r="AB290" s="100"/>
      <c r="AC290" s="100"/>
      <c r="AD290" s="100"/>
      <c r="AE290" s="100"/>
      <c r="AF290" s="100"/>
      <c r="AG290" s="100"/>
      <c r="AH290" s="100"/>
      <c r="AI290" s="100"/>
      <c r="AJ290" s="100"/>
      <c r="AK290" s="100"/>
      <c r="AL290" s="100"/>
      <c r="AM290" s="100"/>
    </row>
    <row r="291" spans="1:39" x14ac:dyDescent="0.25">
      <c r="A291" s="100"/>
      <c r="B291" s="100"/>
      <c r="C291" s="100"/>
      <c r="D291" s="100"/>
      <c r="E291" s="100"/>
      <c r="F291" s="100"/>
      <c r="G291" s="100"/>
      <c r="H291" s="100"/>
      <c r="I291" s="100"/>
      <c r="J291" s="100"/>
      <c r="K291" s="100"/>
      <c r="L291" s="108"/>
      <c r="M291" s="109"/>
      <c r="N291" s="109"/>
      <c r="O291" s="109"/>
      <c r="P291" s="99"/>
      <c r="Q291" s="99"/>
      <c r="R291" s="100"/>
      <c r="S291" s="100"/>
      <c r="T291" s="100"/>
      <c r="U291" s="100"/>
      <c r="V291" s="100"/>
      <c r="W291" s="100"/>
      <c r="X291" s="100"/>
      <c r="Y291" s="100"/>
      <c r="Z291" s="100"/>
      <c r="AA291" s="100"/>
      <c r="AB291" s="100"/>
      <c r="AC291" s="100"/>
      <c r="AD291" s="100"/>
      <c r="AE291" s="100"/>
      <c r="AF291" s="100"/>
      <c r="AG291" s="100"/>
      <c r="AH291" s="100"/>
      <c r="AI291" s="100"/>
      <c r="AJ291" s="100"/>
      <c r="AK291" s="100"/>
      <c r="AL291" s="100"/>
      <c r="AM291" s="100"/>
    </row>
    <row r="292" spans="1:39" x14ac:dyDescent="0.25">
      <c r="A292" s="100"/>
      <c r="B292" s="100"/>
      <c r="C292" s="100"/>
      <c r="D292" s="100"/>
      <c r="E292" s="100"/>
      <c r="F292" s="100"/>
      <c r="G292" s="100"/>
      <c r="H292" s="100"/>
      <c r="I292" s="100"/>
      <c r="J292" s="100"/>
      <c r="K292" s="100"/>
      <c r="L292" s="108"/>
      <c r="M292" s="109"/>
      <c r="N292" s="109"/>
      <c r="O292" s="109"/>
      <c r="P292" s="99"/>
      <c r="Q292" s="99"/>
      <c r="R292" s="100"/>
      <c r="S292" s="100"/>
      <c r="T292" s="100"/>
      <c r="U292" s="100"/>
      <c r="V292" s="100"/>
      <c r="W292" s="100"/>
      <c r="X292" s="100"/>
      <c r="Y292" s="100"/>
      <c r="Z292" s="100"/>
      <c r="AA292" s="100"/>
      <c r="AB292" s="100"/>
      <c r="AC292" s="100"/>
      <c r="AD292" s="100"/>
      <c r="AE292" s="100"/>
      <c r="AF292" s="100"/>
      <c r="AG292" s="100"/>
      <c r="AH292" s="100"/>
      <c r="AI292" s="100"/>
      <c r="AJ292" s="100"/>
      <c r="AK292" s="100"/>
      <c r="AL292" s="100"/>
      <c r="AM292" s="100"/>
    </row>
    <row r="293" spans="1:39" x14ac:dyDescent="0.25">
      <c r="A293" s="100"/>
      <c r="B293" s="100"/>
      <c r="C293" s="100"/>
      <c r="D293" s="100"/>
      <c r="E293" s="100"/>
      <c r="F293" s="100"/>
      <c r="G293" s="100"/>
      <c r="H293" s="100"/>
      <c r="I293" s="100"/>
      <c r="J293" s="100"/>
      <c r="K293" s="100"/>
      <c r="L293" s="108"/>
      <c r="M293" s="109"/>
      <c r="N293" s="109"/>
      <c r="O293" s="109"/>
      <c r="P293" s="99"/>
      <c r="Q293" s="99"/>
      <c r="R293" s="100"/>
      <c r="S293" s="100"/>
      <c r="T293" s="100"/>
      <c r="U293" s="100"/>
      <c r="V293" s="100"/>
      <c r="W293" s="100"/>
      <c r="X293" s="100"/>
      <c r="Y293" s="100"/>
      <c r="Z293" s="100"/>
      <c r="AA293" s="100"/>
      <c r="AB293" s="100"/>
      <c r="AC293" s="100"/>
      <c r="AD293" s="100"/>
      <c r="AE293" s="100"/>
      <c r="AF293" s="100"/>
      <c r="AG293" s="100"/>
      <c r="AH293" s="100"/>
      <c r="AI293" s="100"/>
      <c r="AJ293" s="100"/>
      <c r="AK293" s="100"/>
      <c r="AL293" s="100"/>
      <c r="AM293" s="100"/>
    </row>
    <row r="294" spans="1:39" x14ac:dyDescent="0.25">
      <c r="A294" s="100"/>
      <c r="B294" s="100"/>
      <c r="C294" s="100"/>
      <c r="D294" s="100"/>
      <c r="E294" s="100"/>
      <c r="F294" s="100"/>
      <c r="G294" s="100"/>
      <c r="H294" s="100"/>
      <c r="I294" s="100"/>
      <c r="J294" s="100"/>
      <c r="K294" s="100"/>
      <c r="L294" s="108"/>
      <c r="M294" s="109"/>
      <c r="N294" s="109"/>
      <c r="O294" s="109"/>
      <c r="P294" s="99"/>
      <c r="Q294" s="99"/>
      <c r="R294" s="100"/>
      <c r="S294" s="100"/>
      <c r="T294" s="100"/>
      <c r="U294" s="100"/>
      <c r="V294" s="100"/>
      <c r="W294" s="100"/>
      <c r="X294" s="100"/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100"/>
      <c r="AK294" s="100"/>
      <c r="AL294" s="100"/>
      <c r="AM294" s="100"/>
    </row>
    <row r="295" spans="1:39" x14ac:dyDescent="0.25">
      <c r="A295" s="100"/>
      <c r="B295" s="100"/>
      <c r="C295" s="100"/>
      <c r="D295" s="100"/>
      <c r="E295" s="100"/>
      <c r="F295" s="100"/>
      <c r="G295" s="100"/>
      <c r="H295" s="100"/>
      <c r="I295" s="100"/>
      <c r="J295" s="100"/>
      <c r="K295" s="100"/>
      <c r="L295" s="108"/>
      <c r="M295" s="109"/>
      <c r="N295" s="109"/>
      <c r="O295" s="109"/>
      <c r="P295" s="99"/>
      <c r="Q295" s="99"/>
      <c r="R295" s="100"/>
      <c r="S295" s="100"/>
      <c r="T295" s="100"/>
      <c r="U295" s="100"/>
      <c r="V295" s="100"/>
      <c r="W295" s="100"/>
      <c r="X295" s="100"/>
      <c r="Y295" s="100"/>
      <c r="Z295" s="100"/>
      <c r="AA295" s="100"/>
      <c r="AB295" s="100"/>
      <c r="AC295" s="100"/>
      <c r="AD295" s="100"/>
      <c r="AE295" s="100"/>
      <c r="AF295" s="100"/>
      <c r="AG295" s="100"/>
      <c r="AH295" s="100"/>
      <c r="AI295" s="100"/>
      <c r="AJ295" s="100"/>
      <c r="AK295" s="100"/>
      <c r="AL295" s="100"/>
      <c r="AM295" s="100"/>
    </row>
    <row r="296" spans="1:39" x14ac:dyDescent="0.25">
      <c r="A296" s="100"/>
      <c r="B296" s="100"/>
      <c r="C296" s="100"/>
      <c r="D296" s="100"/>
      <c r="E296" s="100"/>
      <c r="F296" s="100"/>
      <c r="G296" s="100"/>
      <c r="H296" s="100"/>
      <c r="I296" s="100"/>
      <c r="J296" s="100"/>
      <c r="K296" s="100"/>
      <c r="L296" s="108"/>
      <c r="M296" s="109"/>
      <c r="N296" s="109"/>
      <c r="O296" s="109"/>
      <c r="P296" s="99"/>
      <c r="Q296" s="99"/>
      <c r="R296" s="100"/>
      <c r="S296" s="100"/>
      <c r="T296" s="100"/>
      <c r="U296" s="100"/>
      <c r="V296" s="100"/>
      <c r="W296" s="100"/>
      <c r="X296" s="100"/>
      <c r="Y296" s="100"/>
      <c r="Z296" s="100"/>
      <c r="AA296" s="100"/>
      <c r="AB296" s="100"/>
      <c r="AC296" s="100"/>
      <c r="AD296" s="100"/>
      <c r="AE296" s="100"/>
      <c r="AF296" s="100"/>
      <c r="AG296" s="100"/>
      <c r="AH296" s="100"/>
      <c r="AI296" s="100"/>
      <c r="AJ296" s="100"/>
      <c r="AK296" s="100"/>
      <c r="AL296" s="100"/>
      <c r="AM296" s="100"/>
    </row>
    <row r="297" spans="1:39" x14ac:dyDescent="0.25">
      <c r="A297" s="100"/>
      <c r="B297" s="100"/>
      <c r="C297" s="100"/>
      <c r="D297" s="100"/>
      <c r="E297" s="100"/>
      <c r="F297" s="100"/>
      <c r="G297" s="100"/>
      <c r="H297" s="100"/>
      <c r="I297" s="100"/>
      <c r="J297" s="100"/>
      <c r="K297" s="100"/>
      <c r="L297" s="108"/>
      <c r="M297" s="109"/>
      <c r="N297" s="109"/>
      <c r="O297" s="109"/>
      <c r="P297" s="99"/>
      <c r="Q297" s="99"/>
      <c r="R297" s="100"/>
      <c r="S297" s="100"/>
      <c r="T297" s="100"/>
      <c r="U297" s="100"/>
      <c r="V297" s="100"/>
      <c r="W297" s="100"/>
      <c r="X297" s="100"/>
      <c r="Y297" s="100"/>
      <c r="Z297" s="100"/>
      <c r="AA297" s="100"/>
      <c r="AB297" s="100"/>
      <c r="AC297" s="100"/>
      <c r="AD297" s="100"/>
      <c r="AE297" s="100"/>
      <c r="AF297" s="100"/>
      <c r="AG297" s="100"/>
      <c r="AH297" s="100"/>
      <c r="AI297" s="100"/>
      <c r="AJ297" s="100"/>
      <c r="AK297" s="100"/>
      <c r="AL297" s="100"/>
      <c r="AM297" s="100"/>
    </row>
    <row r="298" spans="1:39" x14ac:dyDescent="0.25">
      <c r="A298" s="100"/>
      <c r="B298" s="100"/>
      <c r="C298" s="100"/>
      <c r="D298" s="100"/>
      <c r="E298" s="100"/>
      <c r="F298" s="100"/>
      <c r="G298" s="100"/>
      <c r="H298" s="100"/>
      <c r="I298" s="100"/>
      <c r="J298" s="100"/>
      <c r="K298" s="100"/>
      <c r="L298" s="108"/>
      <c r="M298" s="109"/>
      <c r="N298" s="109"/>
      <c r="O298" s="109"/>
      <c r="P298" s="99"/>
      <c r="Q298" s="99"/>
      <c r="R298" s="100"/>
      <c r="S298" s="100"/>
      <c r="T298" s="100"/>
      <c r="U298" s="100"/>
      <c r="V298" s="100"/>
      <c r="W298" s="100"/>
      <c r="X298" s="100"/>
      <c r="Y298" s="100"/>
      <c r="Z298" s="100"/>
      <c r="AA298" s="100"/>
      <c r="AB298" s="100"/>
      <c r="AC298" s="100"/>
      <c r="AD298" s="100"/>
      <c r="AE298" s="100"/>
      <c r="AF298" s="100"/>
      <c r="AG298" s="100"/>
      <c r="AH298" s="100"/>
      <c r="AI298" s="100"/>
      <c r="AJ298" s="100"/>
      <c r="AK298" s="100"/>
      <c r="AL298" s="100"/>
      <c r="AM298" s="100"/>
    </row>
    <row r="299" spans="1:39" x14ac:dyDescent="0.25">
      <c r="A299" s="100"/>
      <c r="B299" s="100"/>
      <c r="C299" s="100"/>
      <c r="D299" s="100"/>
      <c r="E299" s="100"/>
      <c r="F299" s="100"/>
      <c r="G299" s="100"/>
      <c r="H299" s="100"/>
      <c r="I299" s="100"/>
      <c r="J299" s="100"/>
      <c r="K299" s="100"/>
      <c r="L299" s="108"/>
      <c r="M299" s="109"/>
      <c r="N299" s="109"/>
      <c r="O299" s="109"/>
      <c r="P299" s="99"/>
      <c r="Q299" s="99"/>
      <c r="R299" s="100"/>
      <c r="S299" s="100"/>
      <c r="T299" s="100"/>
      <c r="U299" s="100"/>
      <c r="V299" s="100"/>
      <c r="W299" s="100"/>
      <c r="X299" s="100"/>
      <c r="Y299" s="100"/>
      <c r="Z299" s="100"/>
      <c r="AA299" s="100"/>
      <c r="AB299" s="100"/>
      <c r="AC299" s="100"/>
      <c r="AD299" s="100"/>
      <c r="AE299" s="100"/>
      <c r="AF299" s="100"/>
      <c r="AG299" s="100"/>
      <c r="AH299" s="100"/>
      <c r="AI299" s="100"/>
      <c r="AJ299" s="100"/>
      <c r="AK299" s="100"/>
      <c r="AL299" s="100"/>
      <c r="AM299" s="100"/>
    </row>
    <row r="300" spans="1:39" x14ac:dyDescent="0.25">
      <c r="A300" s="100"/>
      <c r="B300" s="100"/>
      <c r="C300" s="100"/>
      <c r="D300" s="100"/>
      <c r="E300" s="100"/>
      <c r="F300" s="100"/>
      <c r="G300" s="100"/>
      <c r="H300" s="100"/>
      <c r="I300" s="100"/>
      <c r="J300" s="100"/>
      <c r="K300" s="100"/>
      <c r="L300" s="108"/>
      <c r="M300" s="109"/>
      <c r="N300" s="109"/>
      <c r="O300" s="109"/>
      <c r="P300" s="99"/>
      <c r="Q300" s="99"/>
      <c r="R300" s="100"/>
      <c r="S300" s="100"/>
      <c r="T300" s="100"/>
      <c r="U300" s="100"/>
      <c r="V300" s="100"/>
      <c r="W300" s="100"/>
      <c r="X300" s="100"/>
      <c r="Y300" s="100"/>
      <c r="Z300" s="100"/>
      <c r="AA300" s="100"/>
      <c r="AB300" s="100"/>
      <c r="AC300" s="100"/>
      <c r="AD300" s="100"/>
      <c r="AE300" s="100"/>
      <c r="AF300" s="100"/>
      <c r="AG300" s="100"/>
      <c r="AH300" s="100"/>
      <c r="AI300" s="100"/>
      <c r="AJ300" s="100"/>
      <c r="AK300" s="100"/>
      <c r="AL300" s="100"/>
      <c r="AM300" s="100"/>
    </row>
    <row r="301" spans="1:39" x14ac:dyDescent="0.25">
      <c r="A301" s="100"/>
      <c r="B301" s="100"/>
      <c r="C301" s="100"/>
      <c r="D301" s="100"/>
      <c r="E301" s="100"/>
      <c r="F301" s="100"/>
      <c r="G301" s="100"/>
      <c r="H301" s="100"/>
      <c r="I301" s="100"/>
      <c r="J301" s="100"/>
      <c r="K301" s="100"/>
      <c r="L301" s="108"/>
      <c r="M301" s="109"/>
      <c r="N301" s="109"/>
      <c r="O301" s="109"/>
      <c r="P301" s="99"/>
      <c r="Q301" s="99"/>
      <c r="R301" s="100"/>
      <c r="S301" s="100"/>
      <c r="T301" s="100"/>
      <c r="U301" s="100"/>
      <c r="V301" s="100"/>
      <c r="W301" s="100"/>
      <c r="X301" s="100"/>
      <c r="Y301" s="100"/>
      <c r="Z301" s="100"/>
      <c r="AA301" s="100"/>
      <c r="AB301" s="100"/>
      <c r="AC301" s="100"/>
      <c r="AD301" s="100"/>
      <c r="AE301" s="100"/>
      <c r="AF301" s="100"/>
      <c r="AG301" s="100"/>
      <c r="AH301" s="100"/>
      <c r="AI301" s="100"/>
      <c r="AJ301" s="100"/>
      <c r="AK301" s="100"/>
      <c r="AL301" s="100"/>
      <c r="AM301" s="100"/>
    </row>
    <row r="302" spans="1:39" x14ac:dyDescent="0.25">
      <c r="A302" s="100"/>
      <c r="B302" s="100"/>
      <c r="C302" s="100"/>
      <c r="D302" s="100"/>
      <c r="E302" s="100"/>
      <c r="F302" s="100"/>
      <c r="G302" s="100"/>
      <c r="H302" s="100"/>
      <c r="I302" s="100"/>
      <c r="J302" s="100"/>
      <c r="K302" s="100"/>
      <c r="L302" s="108"/>
      <c r="M302" s="109"/>
      <c r="N302" s="109"/>
      <c r="O302" s="109"/>
      <c r="P302" s="99"/>
      <c r="Q302" s="99"/>
      <c r="R302" s="100"/>
      <c r="S302" s="100"/>
      <c r="T302" s="100"/>
      <c r="U302" s="100"/>
      <c r="V302" s="100"/>
      <c r="W302" s="100"/>
      <c r="X302" s="100"/>
      <c r="Y302" s="100"/>
      <c r="Z302" s="100"/>
      <c r="AA302" s="100"/>
      <c r="AB302" s="100"/>
      <c r="AC302" s="100"/>
      <c r="AD302" s="100"/>
      <c r="AE302" s="100"/>
      <c r="AF302" s="100"/>
      <c r="AG302" s="100"/>
      <c r="AH302" s="100"/>
      <c r="AI302" s="100"/>
      <c r="AJ302" s="100"/>
      <c r="AK302" s="100"/>
      <c r="AL302" s="100"/>
      <c r="AM302" s="100"/>
    </row>
    <row r="303" spans="1:39" x14ac:dyDescent="0.25">
      <c r="A303" s="100"/>
      <c r="B303" s="100"/>
      <c r="C303" s="100"/>
      <c r="D303" s="100"/>
      <c r="E303" s="100"/>
      <c r="F303" s="100"/>
      <c r="G303" s="100"/>
      <c r="H303" s="100"/>
      <c r="I303" s="100"/>
      <c r="J303" s="100"/>
      <c r="K303" s="100"/>
      <c r="L303" s="108"/>
      <c r="M303" s="109"/>
      <c r="N303" s="109"/>
      <c r="O303" s="109"/>
      <c r="P303" s="99"/>
      <c r="Q303" s="99"/>
      <c r="R303" s="100"/>
      <c r="S303" s="100"/>
      <c r="T303" s="100"/>
      <c r="U303" s="100"/>
      <c r="V303" s="100"/>
      <c r="W303" s="100"/>
      <c r="X303" s="100"/>
      <c r="Y303" s="100"/>
      <c r="Z303" s="100"/>
      <c r="AA303" s="100"/>
      <c r="AB303" s="100"/>
      <c r="AC303" s="100"/>
      <c r="AD303" s="100"/>
      <c r="AE303" s="100"/>
      <c r="AF303" s="100"/>
      <c r="AG303" s="100"/>
      <c r="AH303" s="100"/>
      <c r="AI303" s="100"/>
      <c r="AJ303" s="100"/>
      <c r="AK303" s="100"/>
      <c r="AL303" s="100"/>
      <c r="AM303" s="100"/>
    </row>
    <row r="304" spans="1:39" x14ac:dyDescent="0.25">
      <c r="A304" s="100"/>
      <c r="B304" s="100"/>
      <c r="C304" s="100"/>
      <c r="D304" s="100"/>
      <c r="E304" s="100"/>
      <c r="F304" s="100"/>
      <c r="G304" s="100"/>
      <c r="H304" s="100"/>
      <c r="I304" s="100"/>
      <c r="J304" s="100"/>
      <c r="K304" s="100"/>
      <c r="L304" s="108"/>
      <c r="M304" s="109"/>
      <c r="N304" s="109"/>
      <c r="O304" s="109"/>
      <c r="P304" s="99"/>
      <c r="Q304" s="99"/>
      <c r="R304" s="100"/>
      <c r="S304" s="100"/>
      <c r="T304" s="100"/>
      <c r="U304" s="100"/>
      <c r="V304" s="100"/>
      <c r="W304" s="100"/>
      <c r="X304" s="100"/>
      <c r="Y304" s="100"/>
      <c r="Z304" s="100"/>
      <c r="AA304" s="100"/>
      <c r="AB304" s="100"/>
      <c r="AC304" s="100"/>
      <c r="AD304" s="100"/>
      <c r="AE304" s="100"/>
      <c r="AF304" s="100"/>
      <c r="AG304" s="100"/>
      <c r="AH304" s="100"/>
      <c r="AI304" s="100"/>
      <c r="AJ304" s="100"/>
      <c r="AK304" s="100"/>
      <c r="AL304" s="100"/>
      <c r="AM304" s="100"/>
    </row>
    <row r="305" spans="1:39" x14ac:dyDescent="0.25">
      <c r="A305" s="100"/>
      <c r="B305" s="100"/>
      <c r="C305" s="100"/>
      <c r="D305" s="100"/>
      <c r="E305" s="100"/>
      <c r="F305" s="100"/>
      <c r="G305" s="100"/>
      <c r="H305" s="100"/>
      <c r="I305" s="100"/>
      <c r="J305" s="100"/>
      <c r="K305" s="100"/>
      <c r="L305" s="108"/>
      <c r="M305" s="109"/>
      <c r="N305" s="109"/>
      <c r="O305" s="109"/>
      <c r="P305" s="99"/>
      <c r="Q305" s="99"/>
      <c r="R305" s="100"/>
      <c r="S305" s="100"/>
      <c r="T305" s="100"/>
      <c r="U305" s="100"/>
      <c r="V305" s="100"/>
      <c r="W305" s="100"/>
      <c r="X305" s="100"/>
      <c r="Y305" s="100"/>
      <c r="Z305" s="100"/>
      <c r="AA305" s="100"/>
      <c r="AB305" s="100"/>
      <c r="AC305" s="100"/>
      <c r="AD305" s="100"/>
      <c r="AE305" s="100"/>
      <c r="AF305" s="100"/>
      <c r="AG305" s="100"/>
      <c r="AH305" s="100"/>
      <c r="AI305" s="100"/>
      <c r="AJ305" s="100"/>
      <c r="AK305" s="100"/>
      <c r="AL305" s="100"/>
      <c r="AM305" s="100"/>
    </row>
    <row r="306" spans="1:39" x14ac:dyDescent="0.25">
      <c r="A306" s="100"/>
      <c r="B306" s="100"/>
      <c r="C306" s="100"/>
      <c r="D306" s="100"/>
      <c r="E306" s="100"/>
      <c r="F306" s="100"/>
      <c r="G306" s="100"/>
      <c r="H306" s="100"/>
      <c r="I306" s="100"/>
      <c r="J306" s="100"/>
      <c r="K306" s="100"/>
      <c r="L306" s="108"/>
      <c r="M306" s="109"/>
      <c r="N306" s="109"/>
      <c r="O306" s="109"/>
      <c r="P306" s="99"/>
      <c r="Q306" s="99"/>
      <c r="R306" s="100"/>
      <c r="S306" s="100"/>
      <c r="T306" s="100"/>
      <c r="U306" s="100"/>
      <c r="V306" s="100"/>
      <c r="W306" s="100"/>
      <c r="X306" s="100"/>
      <c r="Y306" s="100"/>
      <c r="Z306" s="100"/>
      <c r="AA306" s="100"/>
      <c r="AB306" s="100"/>
      <c r="AC306" s="100"/>
      <c r="AD306" s="100"/>
      <c r="AE306" s="100"/>
      <c r="AF306" s="100"/>
      <c r="AG306" s="100"/>
      <c r="AH306" s="100"/>
      <c r="AI306" s="100"/>
      <c r="AJ306" s="100"/>
      <c r="AK306" s="100"/>
      <c r="AL306" s="100"/>
      <c r="AM306" s="100"/>
    </row>
    <row r="307" spans="1:39" x14ac:dyDescent="0.25">
      <c r="A307" s="100"/>
      <c r="B307" s="100"/>
      <c r="C307" s="100"/>
      <c r="D307" s="100"/>
      <c r="E307" s="100"/>
      <c r="F307" s="100"/>
      <c r="G307" s="100"/>
      <c r="H307" s="100"/>
      <c r="I307" s="100"/>
      <c r="J307" s="100"/>
      <c r="K307" s="100"/>
      <c r="L307" s="108"/>
      <c r="M307" s="109"/>
      <c r="N307" s="109"/>
      <c r="O307" s="109"/>
      <c r="P307" s="99"/>
      <c r="Q307" s="99"/>
      <c r="R307" s="100"/>
      <c r="S307" s="100"/>
      <c r="T307" s="100"/>
      <c r="U307" s="100"/>
      <c r="V307" s="100"/>
      <c r="W307" s="100"/>
      <c r="X307" s="100"/>
      <c r="Y307" s="100"/>
      <c r="Z307" s="100"/>
      <c r="AA307" s="100"/>
      <c r="AB307" s="100"/>
      <c r="AC307" s="100"/>
      <c r="AD307" s="100"/>
      <c r="AE307" s="100"/>
      <c r="AF307" s="100"/>
      <c r="AG307" s="100"/>
      <c r="AH307" s="100"/>
      <c r="AI307" s="100"/>
      <c r="AJ307" s="100"/>
      <c r="AK307" s="100"/>
      <c r="AL307" s="100"/>
      <c r="AM307" s="100"/>
    </row>
    <row r="308" spans="1:39" x14ac:dyDescent="0.25">
      <c r="A308" s="100"/>
      <c r="B308" s="100"/>
      <c r="C308" s="100"/>
      <c r="D308" s="100"/>
      <c r="E308" s="100"/>
      <c r="F308" s="100"/>
      <c r="G308" s="100"/>
      <c r="H308" s="100"/>
      <c r="I308" s="100"/>
      <c r="J308" s="100"/>
      <c r="K308" s="100"/>
      <c r="L308" s="108"/>
      <c r="M308" s="109"/>
      <c r="N308" s="109"/>
      <c r="O308" s="109"/>
      <c r="P308" s="99"/>
      <c r="Q308" s="99"/>
      <c r="R308" s="100"/>
      <c r="S308" s="100"/>
      <c r="T308" s="100"/>
      <c r="U308" s="100"/>
      <c r="V308" s="100"/>
      <c r="W308" s="100"/>
      <c r="X308" s="100"/>
      <c r="Y308" s="100"/>
      <c r="Z308" s="100"/>
      <c r="AA308" s="100"/>
      <c r="AB308" s="100"/>
      <c r="AC308" s="100"/>
      <c r="AD308" s="100"/>
      <c r="AE308" s="100"/>
      <c r="AF308" s="100"/>
      <c r="AG308" s="100"/>
      <c r="AH308" s="100"/>
      <c r="AI308" s="100"/>
      <c r="AJ308" s="100"/>
      <c r="AK308" s="100"/>
      <c r="AL308" s="100"/>
      <c r="AM308" s="100"/>
    </row>
    <row r="309" spans="1:39" x14ac:dyDescent="0.25">
      <c r="A309" s="100"/>
      <c r="B309" s="100"/>
      <c r="C309" s="100"/>
      <c r="D309" s="100"/>
      <c r="E309" s="100"/>
      <c r="F309" s="100"/>
      <c r="G309" s="100"/>
      <c r="H309" s="100"/>
      <c r="I309" s="100"/>
      <c r="J309" s="100"/>
      <c r="K309" s="100"/>
      <c r="L309" s="108"/>
      <c r="M309" s="109"/>
      <c r="N309" s="109"/>
      <c r="O309" s="109"/>
      <c r="P309" s="99"/>
      <c r="Q309" s="99"/>
      <c r="R309" s="100"/>
      <c r="S309" s="100"/>
      <c r="T309" s="100"/>
      <c r="U309" s="100"/>
      <c r="V309" s="100"/>
      <c r="W309" s="100"/>
      <c r="X309" s="100"/>
      <c r="Y309" s="100"/>
      <c r="Z309" s="100"/>
      <c r="AA309" s="100"/>
      <c r="AB309" s="100"/>
      <c r="AC309" s="100"/>
      <c r="AD309" s="100"/>
      <c r="AE309" s="100"/>
      <c r="AF309" s="100"/>
      <c r="AG309" s="100"/>
      <c r="AH309" s="100"/>
      <c r="AI309" s="100"/>
      <c r="AJ309" s="100"/>
      <c r="AK309" s="100"/>
      <c r="AL309" s="100"/>
      <c r="AM309" s="100"/>
    </row>
    <row r="310" spans="1:39" x14ac:dyDescent="0.25">
      <c r="A310" s="100"/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8"/>
      <c r="M310" s="109"/>
      <c r="N310" s="109"/>
      <c r="O310" s="109"/>
      <c r="P310" s="99"/>
      <c r="Q310" s="99"/>
      <c r="R310" s="100"/>
      <c r="S310" s="100"/>
      <c r="T310" s="100"/>
      <c r="U310" s="100"/>
      <c r="V310" s="100"/>
      <c r="W310" s="100"/>
      <c r="X310" s="100"/>
      <c r="Y310" s="100"/>
      <c r="Z310" s="100"/>
      <c r="AA310" s="100"/>
      <c r="AB310" s="100"/>
      <c r="AC310" s="100"/>
      <c r="AD310" s="100"/>
      <c r="AE310" s="100"/>
      <c r="AF310" s="100"/>
      <c r="AG310" s="100"/>
      <c r="AH310" s="100"/>
      <c r="AI310" s="100"/>
      <c r="AJ310" s="100"/>
      <c r="AK310" s="100"/>
      <c r="AL310" s="100"/>
      <c r="AM310" s="100"/>
    </row>
    <row r="311" spans="1:39" x14ac:dyDescent="0.25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8"/>
      <c r="M311" s="109"/>
      <c r="N311" s="109"/>
      <c r="O311" s="109"/>
      <c r="P311" s="99"/>
      <c r="Q311" s="99"/>
      <c r="R311" s="100"/>
      <c r="S311" s="100"/>
      <c r="T311" s="100"/>
      <c r="U311" s="100"/>
      <c r="V311" s="100"/>
      <c r="W311" s="100"/>
      <c r="X311" s="100"/>
      <c r="Y311" s="100"/>
      <c r="Z311" s="100"/>
      <c r="AA311" s="100"/>
      <c r="AB311" s="100"/>
      <c r="AC311" s="100"/>
      <c r="AD311" s="100"/>
      <c r="AE311" s="100"/>
      <c r="AF311" s="100"/>
      <c r="AG311" s="100"/>
      <c r="AH311" s="100"/>
      <c r="AI311" s="100"/>
      <c r="AJ311" s="100"/>
      <c r="AK311" s="100"/>
      <c r="AL311" s="100"/>
      <c r="AM311" s="100"/>
    </row>
    <row r="312" spans="1:39" x14ac:dyDescent="0.25">
      <c r="A312" s="100"/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8"/>
      <c r="M312" s="109"/>
      <c r="N312" s="109"/>
      <c r="O312" s="109"/>
      <c r="P312" s="99"/>
      <c r="Q312" s="99"/>
      <c r="R312" s="100"/>
      <c r="S312" s="100"/>
      <c r="T312" s="100"/>
      <c r="U312" s="100"/>
      <c r="V312" s="100"/>
      <c r="W312" s="100"/>
      <c r="X312" s="100"/>
      <c r="Y312" s="100"/>
      <c r="Z312" s="100"/>
      <c r="AA312" s="100"/>
      <c r="AB312" s="100"/>
      <c r="AC312" s="100"/>
      <c r="AD312" s="100"/>
      <c r="AE312" s="100"/>
      <c r="AF312" s="100"/>
      <c r="AG312" s="100"/>
      <c r="AH312" s="100"/>
      <c r="AI312" s="100"/>
      <c r="AJ312" s="100"/>
      <c r="AK312" s="100"/>
      <c r="AL312" s="100"/>
      <c r="AM312" s="100"/>
    </row>
    <row r="313" spans="1:39" x14ac:dyDescent="0.25">
      <c r="A313" s="100"/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8"/>
      <c r="M313" s="109"/>
      <c r="N313" s="109"/>
      <c r="O313" s="109"/>
      <c r="P313" s="99"/>
      <c r="Q313" s="99"/>
      <c r="R313" s="100"/>
      <c r="S313" s="100"/>
      <c r="T313" s="100"/>
      <c r="U313" s="100"/>
      <c r="V313" s="100"/>
      <c r="W313" s="100"/>
      <c r="X313" s="100"/>
      <c r="Y313" s="100"/>
      <c r="Z313" s="100"/>
      <c r="AA313" s="100"/>
      <c r="AB313" s="100"/>
      <c r="AC313" s="100"/>
      <c r="AD313" s="100"/>
      <c r="AE313" s="100"/>
      <c r="AF313" s="100"/>
      <c r="AG313" s="100"/>
      <c r="AH313" s="100"/>
      <c r="AI313" s="100"/>
      <c r="AJ313" s="100"/>
      <c r="AK313" s="100"/>
      <c r="AL313" s="100"/>
      <c r="AM313" s="100"/>
    </row>
    <row r="314" spans="1:39" x14ac:dyDescent="0.25">
      <c r="A314" s="100"/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8"/>
      <c r="M314" s="109"/>
      <c r="N314" s="109"/>
      <c r="O314" s="109"/>
      <c r="P314" s="99"/>
      <c r="Q314" s="99"/>
      <c r="R314" s="100"/>
      <c r="S314" s="100"/>
      <c r="T314" s="100"/>
      <c r="U314" s="100"/>
      <c r="V314" s="100"/>
      <c r="W314" s="100"/>
      <c r="X314" s="100"/>
      <c r="Y314" s="100"/>
      <c r="Z314" s="100"/>
      <c r="AA314" s="100"/>
      <c r="AB314" s="100"/>
      <c r="AC314" s="100"/>
      <c r="AD314" s="100"/>
      <c r="AE314" s="100"/>
      <c r="AF314" s="100"/>
      <c r="AG314" s="100"/>
      <c r="AH314" s="100"/>
      <c r="AI314" s="100"/>
      <c r="AJ314" s="100"/>
      <c r="AK314" s="100"/>
      <c r="AL314" s="100"/>
      <c r="AM314" s="100"/>
    </row>
    <row r="315" spans="1:39" x14ac:dyDescent="0.25">
      <c r="A315" s="100"/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8"/>
      <c r="M315" s="109"/>
      <c r="N315" s="109"/>
      <c r="O315" s="109"/>
      <c r="P315" s="99"/>
      <c r="Q315" s="99"/>
      <c r="R315" s="100"/>
      <c r="S315" s="100"/>
      <c r="T315" s="100"/>
      <c r="U315" s="100"/>
      <c r="V315" s="100"/>
      <c r="W315" s="100"/>
      <c r="X315" s="100"/>
      <c r="Y315" s="100"/>
      <c r="Z315" s="100"/>
      <c r="AA315" s="100"/>
      <c r="AB315" s="100"/>
      <c r="AC315" s="100"/>
      <c r="AD315" s="100"/>
      <c r="AE315" s="100"/>
      <c r="AF315" s="100"/>
      <c r="AG315" s="100"/>
      <c r="AH315" s="100"/>
      <c r="AI315" s="100"/>
      <c r="AJ315" s="100"/>
      <c r="AK315" s="100"/>
      <c r="AL315" s="100"/>
      <c r="AM315" s="100"/>
    </row>
    <row r="316" spans="1:39" x14ac:dyDescent="0.25">
      <c r="A316" s="100"/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8"/>
      <c r="M316" s="109"/>
      <c r="N316" s="109"/>
      <c r="O316" s="109"/>
      <c r="P316" s="99"/>
      <c r="Q316" s="99"/>
      <c r="R316" s="100"/>
      <c r="S316" s="100"/>
      <c r="T316" s="100"/>
      <c r="U316" s="100"/>
      <c r="V316" s="100"/>
      <c r="W316" s="100"/>
      <c r="X316" s="100"/>
      <c r="Y316" s="100"/>
      <c r="Z316" s="100"/>
      <c r="AA316" s="100"/>
      <c r="AB316" s="100"/>
      <c r="AC316" s="100"/>
      <c r="AD316" s="100"/>
      <c r="AE316" s="100"/>
      <c r="AF316" s="100"/>
      <c r="AG316" s="100"/>
      <c r="AH316" s="100"/>
      <c r="AI316" s="100"/>
      <c r="AJ316" s="100"/>
      <c r="AK316" s="100"/>
      <c r="AL316" s="100"/>
      <c r="AM316" s="100"/>
    </row>
    <row r="317" spans="1:39" x14ac:dyDescent="0.25">
      <c r="A317" s="100"/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8"/>
      <c r="M317" s="109"/>
      <c r="N317" s="109"/>
      <c r="O317" s="109"/>
      <c r="P317" s="99"/>
      <c r="Q317" s="99"/>
      <c r="R317" s="100"/>
      <c r="S317" s="100"/>
      <c r="T317" s="100"/>
      <c r="U317" s="100"/>
      <c r="V317" s="100"/>
      <c r="W317" s="100"/>
      <c r="X317" s="100"/>
      <c r="Y317" s="100"/>
      <c r="Z317" s="100"/>
      <c r="AA317" s="100"/>
      <c r="AB317" s="100"/>
      <c r="AC317" s="100"/>
      <c r="AD317" s="100"/>
      <c r="AE317" s="100"/>
      <c r="AF317" s="100"/>
      <c r="AG317" s="100"/>
      <c r="AH317" s="100"/>
      <c r="AI317" s="100"/>
      <c r="AJ317" s="100"/>
      <c r="AK317" s="100"/>
      <c r="AL317" s="100"/>
      <c r="AM317" s="100"/>
    </row>
    <row r="318" spans="1:39" x14ac:dyDescent="0.25">
      <c r="A318" s="100"/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8"/>
      <c r="M318" s="109"/>
      <c r="N318" s="109"/>
      <c r="O318" s="109"/>
      <c r="P318" s="99"/>
      <c r="Q318" s="99"/>
      <c r="R318" s="100"/>
      <c r="S318" s="100"/>
      <c r="T318" s="100"/>
      <c r="U318" s="100"/>
      <c r="V318" s="100"/>
      <c r="W318" s="100"/>
      <c r="X318" s="100"/>
      <c r="Y318" s="100"/>
      <c r="Z318" s="100"/>
      <c r="AA318" s="100"/>
      <c r="AB318" s="100"/>
      <c r="AC318" s="100"/>
      <c r="AD318" s="100"/>
      <c r="AE318" s="100"/>
      <c r="AF318" s="100"/>
      <c r="AG318" s="100"/>
      <c r="AH318" s="100"/>
      <c r="AI318" s="100"/>
      <c r="AJ318" s="100"/>
      <c r="AK318" s="100"/>
      <c r="AL318" s="100"/>
      <c r="AM318" s="100"/>
    </row>
    <row r="319" spans="1:39" x14ac:dyDescent="0.25">
      <c r="A319" s="100"/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8"/>
      <c r="M319" s="109"/>
      <c r="N319" s="109"/>
      <c r="O319" s="109"/>
      <c r="P319" s="99"/>
      <c r="Q319" s="99"/>
      <c r="R319" s="100"/>
      <c r="S319" s="100"/>
      <c r="T319" s="100"/>
      <c r="U319" s="100"/>
      <c r="V319" s="100"/>
      <c r="W319" s="100"/>
      <c r="X319" s="100"/>
      <c r="Y319" s="100"/>
      <c r="Z319" s="100"/>
      <c r="AA319" s="100"/>
      <c r="AB319" s="100"/>
      <c r="AC319" s="100"/>
      <c r="AD319" s="100"/>
      <c r="AE319" s="100"/>
      <c r="AF319" s="100"/>
      <c r="AG319" s="100"/>
      <c r="AH319" s="100"/>
      <c r="AI319" s="100"/>
      <c r="AJ319" s="100"/>
      <c r="AK319" s="100"/>
      <c r="AL319" s="100"/>
      <c r="AM319" s="100"/>
    </row>
    <row r="320" spans="1:39" x14ac:dyDescent="0.25">
      <c r="A320" s="100"/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8"/>
      <c r="M320" s="109"/>
      <c r="N320" s="109"/>
      <c r="O320" s="109"/>
      <c r="P320" s="99"/>
      <c r="Q320" s="99"/>
      <c r="R320" s="100"/>
      <c r="S320" s="100"/>
      <c r="T320" s="100"/>
      <c r="U320" s="100"/>
      <c r="V320" s="100"/>
      <c r="W320" s="100"/>
      <c r="X320" s="100"/>
      <c r="Y320" s="100"/>
      <c r="Z320" s="100"/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100"/>
      <c r="AK320" s="100"/>
      <c r="AL320" s="100"/>
      <c r="AM320" s="100"/>
    </row>
    <row r="321" spans="1:39" x14ac:dyDescent="0.25">
      <c r="A321" s="100"/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8"/>
      <c r="M321" s="109"/>
      <c r="N321" s="109"/>
      <c r="O321" s="109"/>
      <c r="P321" s="99"/>
      <c r="Q321" s="99"/>
      <c r="R321" s="100"/>
      <c r="S321" s="100"/>
      <c r="T321" s="100"/>
      <c r="U321" s="100"/>
      <c r="V321" s="100"/>
      <c r="W321" s="100"/>
      <c r="X321" s="100"/>
      <c r="Y321" s="100"/>
      <c r="Z321" s="100"/>
      <c r="AA321" s="100"/>
      <c r="AB321" s="100"/>
      <c r="AC321" s="100"/>
      <c r="AD321" s="100"/>
      <c r="AE321" s="100"/>
      <c r="AF321" s="100"/>
      <c r="AG321" s="100"/>
      <c r="AH321" s="100"/>
      <c r="AI321" s="100"/>
      <c r="AJ321" s="100"/>
      <c r="AK321" s="100"/>
      <c r="AL321" s="100"/>
      <c r="AM321" s="100"/>
    </row>
    <row r="322" spans="1:39" x14ac:dyDescent="0.25">
      <c r="A322" s="100"/>
      <c r="B322" s="100"/>
      <c r="C322" s="100"/>
      <c r="D322" s="100"/>
      <c r="E322" s="100"/>
      <c r="F322" s="100"/>
      <c r="G322" s="100"/>
      <c r="H322" s="100"/>
      <c r="I322" s="100"/>
      <c r="J322" s="100"/>
      <c r="K322" s="100"/>
      <c r="L322" s="108"/>
      <c r="M322" s="109"/>
      <c r="N322" s="109"/>
      <c r="O322" s="109"/>
      <c r="P322" s="99"/>
      <c r="Q322" s="99"/>
      <c r="R322" s="100"/>
      <c r="S322" s="100"/>
      <c r="T322" s="100"/>
      <c r="U322" s="100"/>
      <c r="V322" s="100"/>
      <c r="W322" s="100"/>
      <c r="X322" s="100"/>
      <c r="Y322" s="100"/>
      <c r="Z322" s="100"/>
      <c r="AA322" s="100"/>
      <c r="AB322" s="100"/>
      <c r="AC322" s="100"/>
      <c r="AD322" s="100"/>
      <c r="AE322" s="100"/>
      <c r="AF322" s="100"/>
      <c r="AG322" s="100"/>
      <c r="AH322" s="100"/>
      <c r="AI322" s="100"/>
      <c r="AJ322" s="100"/>
      <c r="AK322" s="100"/>
      <c r="AL322" s="100"/>
      <c r="AM322" s="100"/>
    </row>
    <row r="323" spans="1:39" x14ac:dyDescent="0.25">
      <c r="A323" s="100"/>
      <c r="B323" s="100"/>
      <c r="C323" s="100"/>
      <c r="D323" s="100"/>
      <c r="E323" s="100"/>
      <c r="F323" s="100"/>
      <c r="G323" s="100"/>
      <c r="H323" s="100"/>
      <c r="I323" s="100"/>
      <c r="J323" s="100"/>
      <c r="K323" s="100"/>
      <c r="L323" s="108"/>
      <c r="M323" s="109"/>
      <c r="N323" s="109"/>
      <c r="O323" s="109"/>
      <c r="P323" s="99"/>
      <c r="Q323" s="99"/>
      <c r="R323" s="100"/>
      <c r="S323" s="100"/>
      <c r="T323" s="100"/>
      <c r="U323" s="100"/>
      <c r="V323" s="100"/>
      <c r="W323" s="100"/>
      <c r="X323" s="100"/>
      <c r="Y323" s="100"/>
      <c r="Z323" s="100"/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100"/>
      <c r="AK323" s="100"/>
      <c r="AL323" s="100"/>
      <c r="AM323" s="100"/>
    </row>
    <row r="324" spans="1:39" x14ac:dyDescent="0.25">
      <c r="A324" s="100"/>
      <c r="B324" s="100"/>
      <c r="C324" s="100"/>
      <c r="D324" s="100"/>
      <c r="E324" s="100"/>
      <c r="F324" s="100"/>
      <c r="G324" s="100"/>
      <c r="H324" s="100"/>
      <c r="I324" s="100"/>
      <c r="J324" s="100"/>
      <c r="K324" s="100"/>
      <c r="L324" s="108"/>
      <c r="M324" s="109"/>
      <c r="N324" s="109"/>
      <c r="O324" s="109"/>
      <c r="P324" s="99"/>
      <c r="Q324" s="99"/>
      <c r="R324" s="100"/>
      <c r="S324" s="100"/>
      <c r="T324" s="100"/>
      <c r="U324" s="100"/>
      <c r="V324" s="100"/>
      <c r="W324" s="100"/>
      <c r="X324" s="100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/>
      <c r="AI324" s="100"/>
      <c r="AJ324" s="100"/>
      <c r="AK324" s="100"/>
      <c r="AL324" s="100"/>
      <c r="AM324" s="100"/>
    </row>
    <row r="325" spans="1:39" x14ac:dyDescent="0.25">
      <c r="A325" s="100"/>
      <c r="B325" s="100"/>
      <c r="C325" s="100"/>
      <c r="D325" s="100"/>
      <c r="E325" s="100"/>
      <c r="F325" s="100"/>
      <c r="G325" s="100"/>
      <c r="H325" s="100"/>
      <c r="I325" s="100"/>
      <c r="J325" s="100"/>
      <c r="K325" s="100"/>
      <c r="L325" s="108"/>
      <c r="M325" s="109"/>
      <c r="N325" s="109"/>
      <c r="O325" s="109"/>
      <c r="P325" s="99"/>
      <c r="Q325" s="99"/>
      <c r="R325" s="100"/>
      <c r="S325" s="100"/>
      <c r="T325" s="100"/>
      <c r="U325" s="100"/>
      <c r="V325" s="100"/>
      <c r="W325" s="100"/>
      <c r="X325" s="100"/>
      <c r="Y325" s="100"/>
      <c r="Z325" s="100"/>
      <c r="AA325" s="100"/>
      <c r="AB325" s="100"/>
      <c r="AC325" s="100"/>
      <c r="AD325" s="100"/>
      <c r="AE325" s="100"/>
      <c r="AF325" s="100"/>
      <c r="AG325" s="100"/>
      <c r="AH325" s="100"/>
      <c r="AI325" s="100"/>
      <c r="AJ325" s="100"/>
      <c r="AK325" s="100"/>
      <c r="AL325" s="100"/>
      <c r="AM325" s="100"/>
    </row>
    <row r="326" spans="1:39" x14ac:dyDescent="0.25">
      <c r="A326" s="100"/>
      <c r="B326" s="100"/>
      <c r="C326" s="100"/>
      <c r="D326" s="100"/>
      <c r="E326" s="100"/>
      <c r="F326" s="100"/>
      <c r="G326" s="100"/>
      <c r="H326" s="100"/>
      <c r="I326" s="100"/>
      <c r="J326" s="100"/>
      <c r="K326" s="100"/>
      <c r="L326" s="108"/>
      <c r="M326" s="109"/>
      <c r="N326" s="109"/>
      <c r="O326" s="109"/>
      <c r="P326" s="99"/>
      <c r="Q326" s="99"/>
      <c r="R326" s="100"/>
      <c r="S326" s="100"/>
      <c r="T326" s="100"/>
      <c r="U326" s="100"/>
      <c r="V326" s="100"/>
      <c r="W326" s="100"/>
      <c r="X326" s="100"/>
      <c r="Y326" s="100"/>
      <c r="Z326" s="100"/>
      <c r="AA326" s="100"/>
      <c r="AB326" s="100"/>
      <c r="AC326" s="100"/>
      <c r="AD326" s="100"/>
      <c r="AE326" s="100"/>
      <c r="AF326" s="100"/>
      <c r="AG326" s="100"/>
      <c r="AH326" s="100"/>
      <c r="AI326" s="100"/>
      <c r="AJ326" s="100"/>
      <c r="AK326" s="100"/>
      <c r="AL326" s="100"/>
      <c r="AM326" s="100"/>
    </row>
    <row r="327" spans="1:39" x14ac:dyDescent="0.25">
      <c r="A327" s="100"/>
      <c r="B327" s="100"/>
      <c r="C327" s="100"/>
      <c r="D327" s="100"/>
      <c r="E327" s="100"/>
      <c r="F327" s="100"/>
      <c r="G327" s="100"/>
      <c r="H327" s="100"/>
      <c r="I327" s="100"/>
      <c r="J327" s="100"/>
      <c r="K327" s="100"/>
      <c r="L327" s="108"/>
      <c r="M327" s="109"/>
      <c r="N327" s="109"/>
      <c r="O327" s="109"/>
      <c r="P327" s="99"/>
      <c r="Q327" s="99"/>
      <c r="R327" s="100"/>
      <c r="S327" s="100"/>
      <c r="T327" s="100"/>
      <c r="U327" s="100"/>
      <c r="V327" s="100"/>
      <c r="W327" s="100"/>
      <c r="X327" s="100"/>
      <c r="Y327" s="100"/>
      <c r="Z327" s="100"/>
      <c r="AA327" s="100"/>
      <c r="AB327" s="100"/>
      <c r="AC327" s="100"/>
      <c r="AD327" s="100"/>
      <c r="AE327" s="100"/>
      <c r="AF327" s="100"/>
      <c r="AG327" s="100"/>
      <c r="AH327" s="100"/>
      <c r="AI327" s="100"/>
      <c r="AJ327" s="100"/>
      <c r="AK327" s="100"/>
      <c r="AL327" s="100"/>
      <c r="AM327" s="100"/>
    </row>
    <row r="328" spans="1:39" x14ac:dyDescent="0.25">
      <c r="A328" s="100"/>
      <c r="B328" s="100"/>
      <c r="C328" s="100"/>
      <c r="D328" s="100"/>
      <c r="E328" s="100"/>
      <c r="F328" s="100"/>
      <c r="G328" s="100"/>
      <c r="H328" s="100"/>
      <c r="I328" s="100"/>
      <c r="J328" s="100"/>
      <c r="K328" s="100"/>
      <c r="L328" s="108"/>
      <c r="M328" s="109"/>
      <c r="N328" s="109"/>
      <c r="O328" s="109"/>
      <c r="P328" s="99"/>
      <c r="Q328" s="99"/>
      <c r="R328" s="100"/>
      <c r="S328" s="100"/>
      <c r="T328" s="100"/>
      <c r="U328" s="100"/>
      <c r="V328" s="100"/>
      <c r="W328" s="100"/>
      <c r="X328" s="100"/>
      <c r="Y328" s="100"/>
      <c r="Z328" s="100"/>
      <c r="AA328" s="100"/>
      <c r="AB328" s="100"/>
      <c r="AC328" s="100"/>
      <c r="AD328" s="100"/>
      <c r="AE328" s="100"/>
      <c r="AF328" s="100"/>
      <c r="AG328" s="100"/>
      <c r="AH328" s="100"/>
      <c r="AI328" s="100"/>
      <c r="AJ328" s="100"/>
      <c r="AK328" s="100"/>
      <c r="AL328" s="100"/>
      <c r="AM328" s="100"/>
    </row>
    <row r="329" spans="1:39" x14ac:dyDescent="0.25">
      <c r="A329" s="100"/>
      <c r="B329" s="100"/>
      <c r="C329" s="100"/>
      <c r="D329" s="100"/>
      <c r="E329" s="100"/>
      <c r="F329" s="100"/>
      <c r="G329" s="100"/>
      <c r="H329" s="100"/>
      <c r="I329" s="100"/>
      <c r="J329" s="100"/>
      <c r="K329" s="100"/>
      <c r="L329" s="108"/>
      <c r="M329" s="109"/>
      <c r="N329" s="109"/>
      <c r="O329" s="109"/>
      <c r="P329" s="99"/>
      <c r="Q329" s="99"/>
      <c r="R329" s="100"/>
      <c r="S329" s="100"/>
      <c r="T329" s="100"/>
      <c r="U329" s="100"/>
      <c r="V329" s="100"/>
      <c r="W329" s="100"/>
      <c r="X329" s="100"/>
      <c r="Y329" s="100"/>
      <c r="Z329" s="100"/>
      <c r="AA329" s="100"/>
      <c r="AB329" s="100"/>
      <c r="AC329" s="100"/>
      <c r="AD329" s="100"/>
      <c r="AE329" s="100"/>
      <c r="AF329" s="100"/>
      <c r="AG329" s="100"/>
      <c r="AH329" s="100"/>
      <c r="AI329" s="100"/>
      <c r="AJ329" s="100"/>
      <c r="AK329" s="100"/>
      <c r="AL329" s="100"/>
      <c r="AM329" s="100"/>
    </row>
    <row r="330" spans="1:39" x14ac:dyDescent="0.25">
      <c r="A330" s="100"/>
      <c r="B330" s="100"/>
      <c r="C330" s="100"/>
      <c r="D330" s="100"/>
      <c r="E330" s="100"/>
      <c r="F330" s="100"/>
      <c r="G330" s="100"/>
      <c r="H330" s="100"/>
      <c r="I330" s="100"/>
      <c r="J330" s="100"/>
      <c r="K330" s="100"/>
      <c r="L330" s="108"/>
      <c r="M330" s="109"/>
      <c r="N330" s="109"/>
      <c r="O330" s="109"/>
      <c r="P330" s="99"/>
      <c r="Q330" s="99"/>
      <c r="R330" s="100"/>
      <c r="S330" s="100"/>
      <c r="T330" s="100"/>
      <c r="U330" s="100"/>
      <c r="V330" s="100"/>
      <c r="W330" s="100"/>
      <c r="X330" s="100"/>
      <c r="Y330" s="100"/>
      <c r="Z330" s="100"/>
      <c r="AA330" s="100"/>
      <c r="AB330" s="100"/>
      <c r="AC330" s="100"/>
      <c r="AD330" s="100"/>
      <c r="AE330" s="100"/>
      <c r="AF330" s="100"/>
      <c r="AG330" s="100"/>
      <c r="AH330" s="100"/>
      <c r="AI330" s="100"/>
      <c r="AJ330" s="100"/>
      <c r="AK330" s="100"/>
      <c r="AL330" s="100"/>
      <c r="AM330" s="100"/>
    </row>
    <row r="331" spans="1:39" x14ac:dyDescent="0.25">
      <c r="A331" s="100"/>
      <c r="B331" s="100"/>
      <c r="C331" s="100"/>
      <c r="D331" s="100"/>
      <c r="E331" s="100"/>
      <c r="F331" s="100"/>
      <c r="G331" s="100"/>
      <c r="H331" s="100"/>
      <c r="I331" s="100"/>
      <c r="J331" s="100"/>
      <c r="K331" s="100"/>
      <c r="L331" s="108"/>
      <c r="M331" s="109"/>
      <c r="N331" s="109"/>
      <c r="O331" s="109"/>
      <c r="P331" s="99"/>
      <c r="Q331" s="99"/>
      <c r="R331" s="100"/>
      <c r="S331" s="100"/>
      <c r="T331" s="100"/>
      <c r="U331" s="100"/>
      <c r="V331" s="100"/>
      <c r="W331" s="100"/>
      <c r="X331" s="100"/>
      <c r="Y331" s="100"/>
      <c r="Z331" s="100"/>
      <c r="AA331" s="100"/>
      <c r="AB331" s="100"/>
      <c r="AC331" s="100"/>
      <c r="AD331" s="100"/>
      <c r="AE331" s="100"/>
      <c r="AF331" s="100"/>
      <c r="AG331" s="100"/>
      <c r="AH331" s="100"/>
      <c r="AI331" s="100"/>
      <c r="AJ331" s="100"/>
      <c r="AK331" s="100"/>
      <c r="AL331" s="100"/>
      <c r="AM331" s="100"/>
    </row>
    <row r="332" spans="1:39" x14ac:dyDescent="0.25">
      <c r="A332" s="100"/>
      <c r="B332" s="100"/>
      <c r="C332" s="100"/>
      <c r="D332" s="100"/>
      <c r="E332" s="100"/>
      <c r="F332" s="100"/>
      <c r="G332" s="100"/>
      <c r="H332" s="100"/>
      <c r="I332" s="100"/>
      <c r="J332" s="100"/>
      <c r="K332" s="100"/>
      <c r="L332" s="108"/>
      <c r="M332" s="109"/>
      <c r="N332" s="109"/>
      <c r="O332" s="109"/>
      <c r="P332" s="99"/>
      <c r="Q332" s="99"/>
      <c r="R332" s="100"/>
      <c r="S332" s="100"/>
      <c r="T332" s="100"/>
      <c r="U332" s="100"/>
      <c r="V332" s="100"/>
      <c r="W332" s="100"/>
      <c r="X332" s="100"/>
      <c r="Y332" s="100"/>
      <c r="Z332" s="100"/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100"/>
      <c r="AK332" s="100"/>
      <c r="AL332" s="100"/>
      <c r="AM332" s="100"/>
    </row>
    <row r="333" spans="1:39" x14ac:dyDescent="0.25">
      <c r="A333" s="100"/>
      <c r="B333" s="100"/>
      <c r="C333" s="100"/>
      <c r="D333" s="100"/>
      <c r="E333" s="100"/>
      <c r="F333" s="100"/>
      <c r="G333" s="100"/>
      <c r="H333" s="100"/>
      <c r="I333" s="100"/>
      <c r="J333" s="100"/>
      <c r="K333" s="100"/>
      <c r="L333" s="108"/>
      <c r="M333" s="109"/>
      <c r="N333" s="109"/>
      <c r="O333" s="109"/>
      <c r="P333" s="99"/>
      <c r="Q333" s="99"/>
      <c r="R333" s="100"/>
      <c r="S333" s="100"/>
      <c r="T333" s="100"/>
      <c r="U333" s="100"/>
      <c r="V333" s="100"/>
      <c r="W333" s="100"/>
      <c r="X333" s="100"/>
      <c r="Y333" s="100"/>
      <c r="Z333" s="100"/>
      <c r="AA333" s="100"/>
      <c r="AB333" s="100"/>
      <c r="AC333" s="100"/>
      <c r="AD333" s="100"/>
      <c r="AE333" s="100"/>
      <c r="AF333" s="100"/>
      <c r="AG333" s="100"/>
      <c r="AH333" s="100"/>
      <c r="AI333" s="100"/>
      <c r="AJ333" s="100"/>
      <c r="AK333" s="100"/>
      <c r="AL333" s="100"/>
      <c r="AM333" s="100"/>
    </row>
    <row r="334" spans="1:39" x14ac:dyDescent="0.25">
      <c r="A334" s="100"/>
      <c r="B334" s="100"/>
      <c r="C334" s="100"/>
      <c r="D334" s="100"/>
      <c r="E334" s="100"/>
      <c r="F334" s="100"/>
      <c r="G334" s="100"/>
      <c r="H334" s="100"/>
      <c r="I334" s="100"/>
      <c r="J334" s="100"/>
      <c r="K334" s="100"/>
      <c r="L334" s="108"/>
      <c r="M334" s="109"/>
      <c r="N334" s="109"/>
      <c r="O334" s="109"/>
      <c r="P334" s="99"/>
      <c r="Q334" s="99"/>
      <c r="R334" s="100"/>
      <c r="S334" s="100"/>
      <c r="T334" s="100"/>
      <c r="U334" s="100"/>
      <c r="V334" s="100"/>
      <c r="W334" s="100"/>
      <c r="X334" s="100"/>
      <c r="Y334" s="100"/>
      <c r="Z334" s="100"/>
      <c r="AA334" s="100"/>
      <c r="AB334" s="100"/>
      <c r="AC334" s="100"/>
      <c r="AD334" s="100"/>
      <c r="AE334" s="100"/>
      <c r="AF334" s="100"/>
      <c r="AG334" s="100"/>
      <c r="AH334" s="100"/>
      <c r="AI334" s="100"/>
      <c r="AJ334" s="100"/>
      <c r="AK334" s="100"/>
      <c r="AL334" s="100"/>
      <c r="AM334" s="100"/>
    </row>
    <row r="335" spans="1:39" x14ac:dyDescent="0.25">
      <c r="A335" s="100"/>
      <c r="B335" s="100"/>
      <c r="C335" s="100"/>
      <c r="D335" s="100"/>
      <c r="E335" s="100"/>
      <c r="F335" s="100"/>
      <c r="G335" s="100"/>
      <c r="H335" s="100"/>
      <c r="I335" s="100"/>
      <c r="J335" s="100"/>
      <c r="K335" s="100"/>
      <c r="L335" s="108"/>
      <c r="M335" s="109"/>
      <c r="N335" s="109"/>
      <c r="O335" s="109"/>
      <c r="P335" s="99"/>
      <c r="Q335" s="99"/>
      <c r="R335" s="100"/>
      <c r="S335" s="100"/>
      <c r="T335" s="100"/>
      <c r="U335" s="100"/>
      <c r="V335" s="100"/>
      <c r="W335" s="100"/>
      <c r="X335" s="100"/>
      <c r="Y335" s="100"/>
      <c r="Z335" s="100"/>
      <c r="AA335" s="100"/>
      <c r="AB335" s="100"/>
      <c r="AC335" s="100"/>
      <c r="AD335" s="100"/>
      <c r="AE335" s="100"/>
      <c r="AF335" s="100"/>
      <c r="AG335" s="100"/>
      <c r="AH335" s="100"/>
      <c r="AI335" s="100"/>
      <c r="AJ335" s="100"/>
      <c r="AK335" s="100"/>
      <c r="AL335" s="100"/>
      <c r="AM335" s="100"/>
    </row>
    <row r="336" spans="1:39" x14ac:dyDescent="0.25">
      <c r="A336" s="100"/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8"/>
      <c r="M336" s="109"/>
      <c r="N336" s="109"/>
      <c r="O336" s="109"/>
      <c r="P336" s="99"/>
      <c r="Q336" s="99"/>
      <c r="R336" s="100"/>
      <c r="S336" s="100"/>
      <c r="T336" s="100"/>
      <c r="U336" s="100"/>
      <c r="V336" s="100"/>
      <c r="W336" s="100"/>
      <c r="X336" s="100"/>
      <c r="Y336" s="100"/>
      <c r="Z336" s="100"/>
      <c r="AA336" s="100"/>
      <c r="AB336" s="100"/>
      <c r="AC336" s="100"/>
      <c r="AD336" s="100"/>
      <c r="AE336" s="100"/>
      <c r="AF336" s="100"/>
      <c r="AG336" s="100"/>
      <c r="AH336" s="100"/>
      <c r="AI336" s="100"/>
      <c r="AJ336" s="100"/>
      <c r="AK336" s="100"/>
      <c r="AL336" s="100"/>
      <c r="AM336" s="100"/>
    </row>
    <row r="337" spans="1:39" x14ac:dyDescent="0.25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8"/>
      <c r="M337" s="109"/>
      <c r="N337" s="109"/>
      <c r="O337" s="109"/>
      <c r="P337" s="99"/>
      <c r="Q337" s="99"/>
      <c r="R337" s="100"/>
      <c r="S337" s="100"/>
      <c r="T337" s="100"/>
      <c r="U337" s="100"/>
      <c r="V337" s="100"/>
      <c r="W337" s="100"/>
      <c r="X337" s="100"/>
      <c r="Y337" s="100"/>
      <c r="Z337" s="100"/>
      <c r="AA337" s="100"/>
      <c r="AB337" s="100"/>
      <c r="AC337" s="100"/>
      <c r="AD337" s="100"/>
      <c r="AE337" s="100"/>
      <c r="AF337" s="100"/>
      <c r="AG337" s="100"/>
      <c r="AH337" s="100"/>
      <c r="AI337" s="100"/>
      <c r="AJ337" s="100"/>
      <c r="AK337" s="100"/>
      <c r="AL337" s="100"/>
      <c r="AM337" s="100"/>
    </row>
    <row r="338" spans="1:39" x14ac:dyDescent="0.25">
      <c r="A338" s="100"/>
      <c r="B338" s="100"/>
      <c r="C338" s="100"/>
      <c r="D338" s="100"/>
      <c r="E338" s="100"/>
      <c r="F338" s="100"/>
      <c r="G338" s="100"/>
      <c r="H338" s="100"/>
      <c r="I338" s="100"/>
      <c r="J338" s="100"/>
      <c r="K338" s="100"/>
      <c r="L338" s="108"/>
      <c r="M338" s="109"/>
      <c r="N338" s="109"/>
      <c r="O338" s="109"/>
      <c r="P338" s="99"/>
      <c r="Q338" s="99"/>
      <c r="R338" s="100"/>
      <c r="S338" s="100"/>
      <c r="T338" s="100"/>
      <c r="U338" s="100"/>
      <c r="V338" s="100"/>
      <c r="W338" s="100"/>
      <c r="X338" s="100"/>
      <c r="Y338" s="100"/>
      <c r="Z338" s="100"/>
      <c r="AA338" s="100"/>
      <c r="AB338" s="100"/>
      <c r="AC338" s="100"/>
      <c r="AD338" s="100"/>
      <c r="AE338" s="100"/>
      <c r="AF338" s="100"/>
      <c r="AG338" s="100"/>
      <c r="AH338" s="100"/>
      <c r="AI338" s="100"/>
      <c r="AJ338" s="100"/>
      <c r="AK338" s="100"/>
      <c r="AL338" s="100"/>
      <c r="AM338" s="100"/>
    </row>
    <row r="339" spans="1:39" x14ac:dyDescent="0.25">
      <c r="A339" s="100"/>
      <c r="B339" s="100"/>
      <c r="C339" s="100"/>
      <c r="D339" s="100"/>
      <c r="E339" s="100"/>
      <c r="F339" s="100"/>
      <c r="G339" s="100"/>
      <c r="H339" s="100"/>
      <c r="I339" s="100"/>
      <c r="J339" s="100"/>
      <c r="K339" s="100"/>
      <c r="L339" s="108"/>
      <c r="M339" s="109"/>
      <c r="N339" s="109"/>
      <c r="O339" s="109"/>
      <c r="P339" s="99"/>
      <c r="Q339" s="99"/>
      <c r="R339" s="100"/>
      <c r="S339" s="100"/>
      <c r="T339" s="100"/>
      <c r="U339" s="100"/>
      <c r="V339" s="100"/>
      <c r="W339" s="100"/>
      <c r="X339" s="100"/>
      <c r="Y339" s="100"/>
      <c r="Z339" s="100"/>
      <c r="AA339" s="100"/>
      <c r="AB339" s="100"/>
      <c r="AC339" s="100"/>
      <c r="AD339" s="100"/>
      <c r="AE339" s="100"/>
      <c r="AF339" s="100"/>
      <c r="AG339" s="100"/>
      <c r="AH339" s="100"/>
      <c r="AI339" s="100"/>
      <c r="AJ339" s="100"/>
      <c r="AK339" s="100"/>
      <c r="AL339" s="100"/>
      <c r="AM339" s="100"/>
    </row>
    <row r="340" spans="1:39" x14ac:dyDescent="0.25">
      <c r="A340" s="100"/>
      <c r="B340" s="100"/>
      <c r="C340" s="100"/>
      <c r="D340" s="100"/>
      <c r="E340" s="100"/>
      <c r="F340" s="100"/>
      <c r="G340" s="100"/>
      <c r="H340" s="100"/>
      <c r="I340" s="100"/>
      <c r="J340" s="100"/>
      <c r="K340" s="100"/>
      <c r="L340" s="108"/>
      <c r="M340" s="109"/>
      <c r="N340" s="109"/>
      <c r="O340" s="109"/>
      <c r="P340" s="99"/>
      <c r="Q340" s="99"/>
      <c r="R340" s="100"/>
      <c r="S340" s="100"/>
      <c r="T340" s="100"/>
      <c r="U340" s="100"/>
      <c r="V340" s="100"/>
      <c r="W340" s="100"/>
      <c r="X340" s="100"/>
      <c r="Y340" s="100"/>
      <c r="Z340" s="100"/>
      <c r="AA340" s="100"/>
      <c r="AB340" s="100"/>
      <c r="AC340" s="100"/>
      <c r="AD340" s="100"/>
      <c r="AE340" s="100"/>
      <c r="AF340" s="100"/>
      <c r="AG340" s="100"/>
      <c r="AH340" s="100"/>
      <c r="AI340" s="100"/>
      <c r="AJ340" s="100"/>
      <c r="AK340" s="100"/>
      <c r="AL340" s="100"/>
      <c r="AM340" s="100"/>
    </row>
    <row r="341" spans="1:39" x14ac:dyDescent="0.25">
      <c r="A341" s="100"/>
      <c r="B341" s="100"/>
      <c r="C341" s="100"/>
      <c r="D341" s="100"/>
      <c r="E341" s="100"/>
      <c r="F341" s="100"/>
      <c r="G341" s="100"/>
      <c r="H341" s="100"/>
      <c r="I341" s="100"/>
      <c r="J341" s="100"/>
      <c r="K341" s="100"/>
      <c r="L341" s="108"/>
      <c r="M341" s="109"/>
      <c r="N341" s="109"/>
      <c r="O341" s="109"/>
      <c r="P341" s="99"/>
      <c r="Q341" s="99"/>
      <c r="R341" s="100"/>
      <c r="S341" s="100"/>
      <c r="T341" s="100"/>
      <c r="U341" s="100"/>
      <c r="V341" s="100"/>
      <c r="W341" s="100"/>
      <c r="X341" s="100"/>
      <c r="Y341" s="100"/>
      <c r="Z341" s="100"/>
      <c r="AA341" s="100"/>
      <c r="AB341" s="100"/>
      <c r="AC341" s="100"/>
      <c r="AD341" s="100"/>
      <c r="AE341" s="100"/>
      <c r="AF341" s="100"/>
      <c r="AG341" s="100"/>
      <c r="AH341" s="100"/>
      <c r="AI341" s="100"/>
      <c r="AJ341" s="100"/>
      <c r="AK341" s="100"/>
      <c r="AL341" s="100"/>
      <c r="AM341" s="100"/>
    </row>
    <row r="342" spans="1:39" x14ac:dyDescent="0.25">
      <c r="A342" s="100"/>
      <c r="B342" s="100"/>
      <c r="C342" s="100"/>
      <c r="D342" s="100"/>
      <c r="E342" s="100"/>
      <c r="F342" s="100"/>
      <c r="G342" s="100"/>
      <c r="H342" s="100"/>
      <c r="I342" s="100"/>
      <c r="J342" s="100"/>
      <c r="K342" s="100"/>
      <c r="L342" s="108"/>
      <c r="M342" s="109"/>
      <c r="N342" s="109"/>
      <c r="O342" s="109"/>
      <c r="P342" s="99"/>
      <c r="Q342" s="99"/>
      <c r="R342" s="100"/>
      <c r="S342" s="100"/>
      <c r="T342" s="100"/>
      <c r="U342" s="100"/>
      <c r="V342" s="100"/>
      <c r="W342" s="100"/>
      <c r="X342" s="100"/>
      <c r="Y342" s="100"/>
      <c r="Z342" s="100"/>
      <c r="AA342" s="100"/>
      <c r="AB342" s="100"/>
      <c r="AC342" s="100"/>
      <c r="AD342" s="100"/>
      <c r="AE342" s="100"/>
      <c r="AF342" s="100"/>
      <c r="AG342" s="100"/>
      <c r="AH342" s="100"/>
      <c r="AI342" s="100"/>
      <c r="AJ342" s="100"/>
      <c r="AK342" s="100"/>
      <c r="AL342" s="100"/>
      <c r="AM342" s="100"/>
    </row>
    <row r="343" spans="1:39" x14ac:dyDescent="0.25">
      <c r="A343" s="100"/>
      <c r="B343" s="100"/>
      <c r="C343" s="100"/>
      <c r="D343" s="100"/>
      <c r="E343" s="100"/>
      <c r="F343" s="100"/>
      <c r="G343" s="100"/>
      <c r="H343" s="100"/>
      <c r="I343" s="100"/>
      <c r="J343" s="100"/>
      <c r="K343" s="100"/>
      <c r="L343" s="108"/>
      <c r="M343" s="109"/>
      <c r="N343" s="109"/>
      <c r="O343" s="109"/>
      <c r="P343" s="99"/>
      <c r="Q343" s="99"/>
      <c r="R343" s="100"/>
      <c r="S343" s="100"/>
      <c r="T343" s="100"/>
      <c r="U343" s="100"/>
      <c r="V343" s="100"/>
      <c r="W343" s="100"/>
      <c r="X343" s="100"/>
      <c r="Y343" s="100"/>
      <c r="Z343" s="100"/>
      <c r="AA343" s="100"/>
      <c r="AB343" s="100"/>
      <c r="AC343" s="100"/>
      <c r="AD343" s="100"/>
      <c r="AE343" s="100"/>
      <c r="AF343" s="100"/>
      <c r="AG343" s="100"/>
      <c r="AH343" s="100"/>
      <c r="AI343" s="100"/>
      <c r="AJ343" s="100"/>
      <c r="AK343" s="100"/>
      <c r="AL343" s="100"/>
      <c r="AM343" s="100"/>
    </row>
    <row r="344" spans="1:39" x14ac:dyDescent="0.25">
      <c r="A344" s="100"/>
      <c r="B344" s="100"/>
      <c r="C344" s="100"/>
      <c r="D344" s="100"/>
      <c r="E344" s="100"/>
      <c r="F344" s="100"/>
      <c r="G344" s="100"/>
      <c r="H344" s="100"/>
      <c r="I344" s="100"/>
      <c r="J344" s="100"/>
      <c r="K344" s="100"/>
      <c r="L344" s="108"/>
      <c r="M344" s="109"/>
      <c r="N344" s="109"/>
      <c r="O344" s="109"/>
      <c r="P344" s="99"/>
      <c r="Q344" s="99"/>
      <c r="R344" s="100"/>
      <c r="S344" s="100"/>
      <c r="T344" s="100"/>
      <c r="U344" s="100"/>
      <c r="V344" s="100"/>
      <c r="W344" s="100"/>
      <c r="X344" s="100"/>
      <c r="Y344" s="100"/>
      <c r="Z344" s="100"/>
      <c r="AA344" s="100"/>
      <c r="AB344" s="100"/>
      <c r="AC344" s="100"/>
      <c r="AD344" s="100"/>
      <c r="AE344" s="100"/>
      <c r="AF344" s="100"/>
      <c r="AG344" s="100"/>
      <c r="AH344" s="100"/>
      <c r="AI344" s="100"/>
      <c r="AJ344" s="100"/>
      <c r="AK344" s="100"/>
      <c r="AL344" s="100"/>
      <c r="AM344" s="100"/>
    </row>
    <row r="345" spans="1:39" x14ac:dyDescent="0.25">
      <c r="A345" s="100"/>
      <c r="B345" s="100"/>
      <c r="C345" s="100"/>
      <c r="D345" s="100"/>
      <c r="E345" s="100"/>
      <c r="F345" s="100"/>
      <c r="G345" s="100"/>
      <c r="H345" s="100"/>
      <c r="I345" s="100"/>
      <c r="J345" s="100"/>
      <c r="K345" s="100"/>
      <c r="L345" s="108"/>
      <c r="M345" s="109"/>
      <c r="N345" s="109"/>
      <c r="O345" s="109"/>
      <c r="P345" s="99"/>
      <c r="Q345" s="99"/>
      <c r="R345" s="100"/>
      <c r="S345" s="100"/>
      <c r="T345" s="100"/>
      <c r="U345" s="100"/>
      <c r="V345" s="100"/>
      <c r="W345" s="100"/>
      <c r="X345" s="100"/>
      <c r="Y345" s="100"/>
      <c r="Z345" s="100"/>
      <c r="AA345" s="100"/>
      <c r="AB345" s="100"/>
      <c r="AC345" s="100"/>
      <c r="AD345" s="100"/>
      <c r="AE345" s="100"/>
      <c r="AF345" s="100"/>
      <c r="AG345" s="100"/>
      <c r="AH345" s="100"/>
      <c r="AI345" s="100"/>
      <c r="AJ345" s="100"/>
      <c r="AK345" s="100"/>
      <c r="AL345" s="100"/>
      <c r="AM345" s="100"/>
    </row>
    <row r="346" spans="1:39" x14ac:dyDescent="0.25">
      <c r="A346" s="100"/>
      <c r="B346" s="100"/>
      <c r="C346" s="100"/>
      <c r="D346" s="100"/>
      <c r="E346" s="100"/>
      <c r="F346" s="100"/>
      <c r="G346" s="100"/>
      <c r="H346" s="100"/>
      <c r="I346" s="100"/>
      <c r="J346" s="100"/>
      <c r="K346" s="100"/>
      <c r="L346" s="108"/>
      <c r="M346" s="109"/>
      <c r="N346" s="109"/>
      <c r="O346" s="109"/>
      <c r="P346" s="99"/>
      <c r="Q346" s="99"/>
      <c r="R346" s="100"/>
      <c r="S346" s="100"/>
      <c r="T346" s="100"/>
      <c r="U346" s="100"/>
      <c r="V346" s="100"/>
      <c r="W346" s="100"/>
      <c r="X346" s="100"/>
      <c r="Y346" s="100"/>
      <c r="Z346" s="100"/>
      <c r="AA346" s="100"/>
      <c r="AB346" s="100"/>
      <c r="AC346" s="100"/>
      <c r="AD346" s="100"/>
      <c r="AE346" s="100"/>
      <c r="AF346" s="100"/>
      <c r="AG346" s="100"/>
      <c r="AH346" s="100"/>
      <c r="AI346" s="100"/>
      <c r="AJ346" s="100"/>
      <c r="AK346" s="100"/>
      <c r="AL346" s="100"/>
      <c r="AM346" s="100"/>
    </row>
    <row r="347" spans="1:39" x14ac:dyDescent="0.25">
      <c r="A347" s="100"/>
      <c r="B347" s="100"/>
      <c r="C347" s="100"/>
      <c r="D347" s="100"/>
      <c r="E347" s="100"/>
      <c r="F347" s="100"/>
      <c r="G347" s="100"/>
      <c r="H347" s="100"/>
      <c r="I347" s="100"/>
      <c r="J347" s="100"/>
      <c r="K347" s="100"/>
      <c r="L347" s="108"/>
      <c r="M347" s="109"/>
      <c r="N347" s="109"/>
      <c r="O347" s="109"/>
      <c r="P347" s="99"/>
      <c r="Q347" s="99"/>
      <c r="R347" s="100"/>
      <c r="S347" s="100"/>
      <c r="T347" s="100"/>
      <c r="U347" s="100"/>
      <c r="V347" s="100"/>
      <c r="W347" s="100"/>
      <c r="X347" s="100"/>
      <c r="Y347" s="100"/>
      <c r="Z347" s="100"/>
      <c r="AA347" s="100"/>
      <c r="AB347" s="100"/>
      <c r="AC347" s="100"/>
      <c r="AD347" s="100"/>
      <c r="AE347" s="100"/>
      <c r="AF347" s="100"/>
      <c r="AG347" s="100"/>
      <c r="AH347" s="100"/>
      <c r="AI347" s="100"/>
      <c r="AJ347" s="100"/>
      <c r="AK347" s="100"/>
      <c r="AL347" s="100"/>
      <c r="AM347" s="100"/>
    </row>
    <row r="348" spans="1:39" x14ac:dyDescent="0.25">
      <c r="A348" s="100"/>
      <c r="B348" s="100"/>
      <c r="C348" s="100"/>
      <c r="D348" s="100"/>
      <c r="E348" s="100"/>
      <c r="F348" s="100"/>
      <c r="G348" s="100"/>
      <c r="H348" s="100"/>
      <c r="I348" s="100"/>
      <c r="J348" s="100"/>
      <c r="K348" s="100"/>
      <c r="L348" s="108"/>
      <c r="M348" s="109"/>
      <c r="N348" s="109"/>
      <c r="O348" s="109"/>
      <c r="P348" s="99"/>
      <c r="Q348" s="99"/>
      <c r="R348" s="100"/>
      <c r="S348" s="100"/>
      <c r="T348" s="100"/>
      <c r="U348" s="100"/>
      <c r="V348" s="100"/>
      <c r="W348" s="100"/>
      <c r="X348" s="100"/>
      <c r="Y348" s="100"/>
      <c r="Z348" s="100"/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100"/>
      <c r="AK348" s="100"/>
      <c r="AL348" s="100"/>
      <c r="AM348" s="100"/>
    </row>
    <row r="349" spans="1:39" x14ac:dyDescent="0.25">
      <c r="A349" s="100"/>
      <c r="B349" s="100"/>
      <c r="C349" s="100"/>
      <c r="D349" s="100"/>
      <c r="E349" s="100"/>
      <c r="F349" s="100"/>
      <c r="G349" s="100"/>
      <c r="H349" s="100"/>
      <c r="I349" s="100"/>
      <c r="J349" s="100"/>
      <c r="K349" s="100"/>
      <c r="L349" s="108"/>
      <c r="M349" s="109"/>
      <c r="N349" s="109"/>
      <c r="O349" s="109"/>
      <c r="P349" s="99"/>
      <c r="Q349" s="99"/>
      <c r="R349" s="100"/>
      <c r="S349" s="100"/>
      <c r="T349" s="100"/>
      <c r="U349" s="100"/>
      <c r="V349" s="100"/>
      <c r="W349" s="100"/>
      <c r="X349" s="100"/>
      <c r="Y349" s="100"/>
      <c r="Z349" s="100"/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100"/>
      <c r="AK349" s="100"/>
      <c r="AL349" s="100"/>
      <c r="AM349" s="100"/>
    </row>
    <row r="350" spans="1:39" x14ac:dyDescent="0.25">
      <c r="A350" s="100"/>
      <c r="B350" s="100"/>
      <c r="C350" s="100"/>
      <c r="D350" s="100"/>
      <c r="E350" s="100"/>
      <c r="F350" s="100"/>
      <c r="G350" s="100"/>
      <c r="H350" s="100"/>
      <c r="I350" s="100"/>
      <c r="J350" s="100"/>
      <c r="K350" s="100"/>
      <c r="L350" s="108"/>
      <c r="M350" s="109"/>
      <c r="N350" s="109"/>
      <c r="O350" s="109"/>
      <c r="P350" s="99"/>
      <c r="Q350" s="99"/>
      <c r="R350" s="100"/>
      <c r="S350" s="100"/>
      <c r="T350" s="100"/>
      <c r="U350" s="100"/>
      <c r="V350" s="100"/>
      <c r="W350" s="100"/>
      <c r="X350" s="100"/>
      <c r="Y350" s="100"/>
      <c r="Z350" s="100"/>
      <c r="AA350" s="100"/>
      <c r="AB350" s="100"/>
      <c r="AC350" s="100"/>
      <c r="AD350" s="100"/>
      <c r="AE350" s="100"/>
      <c r="AF350" s="100"/>
      <c r="AG350" s="100"/>
      <c r="AH350" s="100"/>
      <c r="AI350" s="100"/>
      <c r="AJ350" s="100"/>
      <c r="AK350" s="100"/>
      <c r="AL350" s="100"/>
      <c r="AM350" s="100"/>
    </row>
    <row r="351" spans="1:39" x14ac:dyDescent="0.25">
      <c r="A351" s="100"/>
      <c r="B351" s="100"/>
      <c r="C351" s="100"/>
      <c r="D351" s="100"/>
      <c r="E351" s="100"/>
      <c r="F351" s="100"/>
      <c r="G351" s="100"/>
      <c r="H351" s="100"/>
      <c r="I351" s="100"/>
      <c r="J351" s="100"/>
      <c r="K351" s="100"/>
      <c r="L351" s="108"/>
      <c r="M351" s="109"/>
      <c r="N351" s="109"/>
      <c r="O351" s="109"/>
      <c r="P351" s="99"/>
      <c r="Q351" s="99"/>
      <c r="R351" s="100"/>
      <c r="S351" s="100"/>
      <c r="T351" s="100"/>
      <c r="U351" s="100"/>
      <c r="V351" s="100"/>
      <c r="W351" s="100"/>
      <c r="X351" s="100"/>
      <c r="Y351" s="100"/>
      <c r="Z351" s="100"/>
      <c r="AA351" s="100"/>
      <c r="AB351" s="100"/>
      <c r="AC351" s="100"/>
      <c r="AD351" s="100"/>
      <c r="AE351" s="100"/>
      <c r="AF351" s="100"/>
      <c r="AG351" s="100"/>
      <c r="AH351" s="100"/>
      <c r="AI351" s="100"/>
      <c r="AJ351" s="100"/>
      <c r="AK351" s="100"/>
      <c r="AL351" s="100"/>
      <c r="AM351" s="100"/>
    </row>
    <row r="352" spans="1:39" x14ac:dyDescent="0.25">
      <c r="A352" s="100"/>
      <c r="B352" s="100"/>
      <c r="C352" s="100"/>
      <c r="D352" s="100"/>
      <c r="E352" s="100"/>
      <c r="F352" s="100"/>
      <c r="G352" s="100"/>
      <c r="H352" s="100"/>
      <c r="I352" s="100"/>
      <c r="J352" s="100"/>
      <c r="K352" s="100"/>
      <c r="L352" s="108"/>
      <c r="M352" s="109"/>
      <c r="N352" s="109"/>
      <c r="O352" s="109"/>
      <c r="P352" s="99"/>
      <c r="Q352" s="99"/>
      <c r="R352" s="100"/>
      <c r="S352" s="100"/>
      <c r="T352" s="100"/>
      <c r="U352" s="100"/>
      <c r="V352" s="100"/>
      <c r="W352" s="100"/>
      <c r="X352" s="100"/>
      <c r="Y352" s="100"/>
      <c r="Z352" s="100"/>
      <c r="AA352" s="100"/>
      <c r="AB352" s="100"/>
      <c r="AC352" s="100"/>
      <c r="AD352" s="100"/>
      <c r="AE352" s="100"/>
      <c r="AF352" s="100"/>
      <c r="AG352" s="100"/>
      <c r="AH352" s="100"/>
      <c r="AI352" s="100"/>
      <c r="AJ352" s="100"/>
      <c r="AK352" s="100"/>
      <c r="AL352" s="100"/>
      <c r="AM352" s="100"/>
    </row>
    <row r="353" spans="1:39" x14ac:dyDescent="0.25">
      <c r="A353" s="100"/>
      <c r="B353" s="100"/>
      <c r="C353" s="100"/>
      <c r="D353" s="100"/>
      <c r="E353" s="100"/>
      <c r="F353" s="100"/>
      <c r="G353" s="100"/>
      <c r="H353" s="100"/>
      <c r="I353" s="100"/>
      <c r="J353" s="100"/>
      <c r="K353" s="100"/>
      <c r="L353" s="108"/>
      <c r="M353" s="109"/>
      <c r="N353" s="109"/>
      <c r="O353" s="109"/>
      <c r="P353" s="99"/>
      <c r="Q353" s="99"/>
      <c r="R353" s="100"/>
      <c r="S353" s="100"/>
      <c r="T353" s="100"/>
      <c r="U353" s="100"/>
      <c r="V353" s="100"/>
      <c r="W353" s="100"/>
      <c r="X353" s="100"/>
      <c r="Y353" s="100"/>
      <c r="Z353" s="100"/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100"/>
      <c r="AK353" s="100"/>
      <c r="AL353" s="100"/>
      <c r="AM353" s="100"/>
    </row>
    <row r="354" spans="1:39" x14ac:dyDescent="0.25">
      <c r="A354" s="100"/>
      <c r="B354" s="100"/>
      <c r="C354" s="100"/>
      <c r="D354" s="100"/>
      <c r="E354" s="100"/>
      <c r="F354" s="100"/>
      <c r="G354" s="100"/>
      <c r="H354" s="100"/>
      <c r="I354" s="100"/>
      <c r="J354" s="100"/>
      <c r="K354" s="100"/>
      <c r="L354" s="108"/>
      <c r="M354" s="109"/>
      <c r="N354" s="109"/>
      <c r="O354" s="109"/>
      <c r="P354" s="99"/>
      <c r="Q354" s="99"/>
      <c r="R354" s="100"/>
      <c r="S354" s="100"/>
      <c r="T354" s="100"/>
      <c r="U354" s="100"/>
      <c r="V354" s="100"/>
      <c r="W354" s="100"/>
      <c r="X354" s="100"/>
      <c r="Y354" s="100"/>
      <c r="Z354" s="100"/>
      <c r="AA354" s="100"/>
      <c r="AB354" s="100"/>
      <c r="AC354" s="100"/>
      <c r="AD354" s="100"/>
      <c r="AE354" s="100"/>
      <c r="AF354" s="100"/>
      <c r="AG354" s="100"/>
      <c r="AH354" s="100"/>
      <c r="AI354" s="100"/>
      <c r="AJ354" s="100"/>
      <c r="AK354" s="100"/>
      <c r="AL354" s="100"/>
      <c r="AM354" s="100"/>
    </row>
    <row r="355" spans="1:39" x14ac:dyDescent="0.25">
      <c r="A355" s="100"/>
      <c r="B355" s="100"/>
      <c r="C355" s="100"/>
      <c r="D355" s="100"/>
      <c r="E355" s="100"/>
      <c r="F355" s="100"/>
      <c r="G355" s="100"/>
      <c r="H355" s="100"/>
      <c r="I355" s="100"/>
      <c r="J355" s="100"/>
      <c r="K355" s="100"/>
      <c r="L355" s="108"/>
      <c r="M355" s="109"/>
      <c r="N355" s="109"/>
      <c r="O355" s="109"/>
      <c r="P355" s="99"/>
      <c r="Q355" s="99"/>
      <c r="R355" s="100"/>
      <c r="S355" s="100"/>
      <c r="T355" s="100"/>
      <c r="U355" s="100"/>
      <c r="V355" s="100"/>
      <c r="W355" s="100"/>
      <c r="X355" s="100"/>
      <c r="Y355" s="100"/>
      <c r="Z355" s="100"/>
      <c r="AA355" s="100"/>
      <c r="AB355" s="100"/>
      <c r="AC355" s="100"/>
      <c r="AD355" s="100"/>
      <c r="AE355" s="100"/>
      <c r="AF355" s="100"/>
      <c r="AG355" s="100"/>
      <c r="AH355" s="100"/>
      <c r="AI355" s="100"/>
      <c r="AJ355" s="100"/>
      <c r="AK355" s="100"/>
      <c r="AL355" s="100"/>
      <c r="AM355" s="100"/>
    </row>
    <row r="356" spans="1:39" x14ac:dyDescent="0.25">
      <c r="A356" s="100"/>
      <c r="B356" s="100"/>
      <c r="C356" s="100"/>
      <c r="D356" s="100"/>
      <c r="E356" s="100"/>
      <c r="F356" s="100"/>
      <c r="G356" s="100"/>
      <c r="H356" s="100"/>
      <c r="I356" s="100"/>
      <c r="J356" s="100"/>
      <c r="K356" s="100"/>
      <c r="L356" s="108"/>
      <c r="M356" s="109"/>
      <c r="N356" s="109"/>
      <c r="O356" s="109"/>
      <c r="P356" s="99"/>
      <c r="Q356" s="99"/>
      <c r="R356" s="100"/>
      <c r="S356" s="100"/>
      <c r="T356" s="100"/>
      <c r="U356" s="100"/>
      <c r="V356" s="100"/>
      <c r="W356" s="100"/>
      <c r="X356" s="100"/>
      <c r="Y356" s="100"/>
      <c r="Z356" s="100"/>
      <c r="AA356" s="100"/>
      <c r="AB356" s="100"/>
      <c r="AC356" s="100"/>
      <c r="AD356" s="100"/>
      <c r="AE356" s="100"/>
      <c r="AF356" s="100"/>
      <c r="AG356" s="100"/>
      <c r="AH356" s="100"/>
      <c r="AI356" s="100"/>
      <c r="AJ356" s="100"/>
      <c r="AK356" s="100"/>
      <c r="AL356" s="100"/>
      <c r="AM356" s="100"/>
    </row>
    <row r="357" spans="1:39" x14ac:dyDescent="0.25">
      <c r="A357" s="100"/>
      <c r="B357" s="100"/>
      <c r="C357" s="100"/>
      <c r="D357" s="100"/>
      <c r="E357" s="100"/>
      <c r="F357" s="100"/>
      <c r="G357" s="100"/>
      <c r="H357" s="100"/>
      <c r="I357" s="100"/>
      <c r="J357" s="100"/>
      <c r="K357" s="100"/>
      <c r="L357" s="108"/>
      <c r="M357" s="109"/>
      <c r="N357" s="109"/>
      <c r="O357" s="109"/>
      <c r="P357" s="99"/>
      <c r="Q357" s="99"/>
      <c r="R357" s="100"/>
      <c r="S357" s="100"/>
      <c r="T357" s="100"/>
      <c r="U357" s="100"/>
      <c r="V357" s="100"/>
      <c r="W357" s="100"/>
      <c r="X357" s="100"/>
      <c r="Y357" s="100"/>
      <c r="Z357" s="100"/>
      <c r="AA357" s="100"/>
      <c r="AB357" s="100"/>
      <c r="AC357" s="100"/>
      <c r="AD357" s="100"/>
      <c r="AE357" s="100"/>
      <c r="AF357" s="100"/>
      <c r="AG357" s="100"/>
      <c r="AH357" s="100"/>
      <c r="AI357" s="100"/>
      <c r="AJ357" s="100"/>
      <c r="AK357" s="100"/>
      <c r="AL357" s="100"/>
      <c r="AM357" s="100"/>
    </row>
    <row r="358" spans="1:39" x14ac:dyDescent="0.25">
      <c r="A358" s="100"/>
      <c r="B358" s="100"/>
      <c r="C358" s="100"/>
      <c r="D358" s="100"/>
      <c r="E358" s="100"/>
      <c r="F358" s="100"/>
      <c r="G358" s="100"/>
      <c r="H358" s="100"/>
      <c r="I358" s="100"/>
      <c r="J358" s="100"/>
      <c r="K358" s="100"/>
      <c r="L358" s="108"/>
      <c r="M358" s="109"/>
      <c r="N358" s="109"/>
      <c r="O358" s="109"/>
      <c r="P358" s="99"/>
      <c r="Q358" s="99"/>
      <c r="R358" s="100"/>
      <c r="S358" s="100"/>
      <c r="T358" s="100"/>
      <c r="U358" s="100"/>
      <c r="V358" s="100"/>
      <c r="W358" s="100"/>
      <c r="X358" s="100"/>
      <c r="Y358" s="100"/>
      <c r="Z358" s="100"/>
      <c r="AA358" s="100"/>
      <c r="AB358" s="100"/>
      <c r="AC358" s="100"/>
      <c r="AD358" s="100"/>
      <c r="AE358" s="100"/>
      <c r="AF358" s="100"/>
      <c r="AG358" s="100"/>
      <c r="AH358" s="100"/>
      <c r="AI358" s="100"/>
      <c r="AJ358" s="100"/>
      <c r="AK358" s="100"/>
      <c r="AL358" s="100"/>
      <c r="AM358" s="100"/>
    </row>
    <row r="359" spans="1:39" x14ac:dyDescent="0.25">
      <c r="A359" s="100"/>
      <c r="B359" s="100"/>
      <c r="C359" s="100"/>
      <c r="D359" s="100"/>
      <c r="E359" s="100"/>
      <c r="F359" s="100"/>
      <c r="G359" s="100"/>
      <c r="H359" s="100"/>
      <c r="I359" s="100"/>
      <c r="J359" s="100"/>
      <c r="K359" s="100"/>
      <c r="L359" s="108"/>
      <c r="M359" s="109"/>
      <c r="N359" s="109"/>
      <c r="O359" s="109"/>
      <c r="P359" s="99"/>
      <c r="Q359" s="99"/>
      <c r="R359" s="100"/>
      <c r="S359" s="100"/>
      <c r="T359" s="100"/>
      <c r="U359" s="100"/>
      <c r="V359" s="100"/>
      <c r="W359" s="100"/>
      <c r="X359" s="100"/>
      <c r="Y359" s="100"/>
      <c r="Z359" s="100"/>
      <c r="AA359" s="100"/>
      <c r="AB359" s="100"/>
      <c r="AC359" s="100"/>
      <c r="AD359" s="100"/>
      <c r="AE359" s="100"/>
      <c r="AF359" s="100"/>
      <c r="AG359" s="100"/>
      <c r="AH359" s="100"/>
      <c r="AI359" s="100"/>
      <c r="AJ359" s="100"/>
      <c r="AK359" s="100"/>
      <c r="AL359" s="100"/>
      <c r="AM359" s="100"/>
    </row>
    <row r="360" spans="1:39" x14ac:dyDescent="0.25">
      <c r="A360" s="100"/>
      <c r="B360" s="100"/>
      <c r="C360" s="100"/>
      <c r="D360" s="100"/>
      <c r="E360" s="100"/>
      <c r="F360" s="100"/>
      <c r="G360" s="100"/>
      <c r="H360" s="100"/>
      <c r="I360" s="100"/>
      <c r="J360" s="100"/>
      <c r="K360" s="100"/>
      <c r="L360" s="108"/>
      <c r="M360" s="109"/>
      <c r="N360" s="109"/>
      <c r="O360" s="109"/>
      <c r="P360" s="99"/>
      <c r="Q360" s="99"/>
      <c r="R360" s="100"/>
      <c r="S360" s="100"/>
      <c r="T360" s="100"/>
      <c r="U360" s="100"/>
      <c r="V360" s="100"/>
      <c r="W360" s="100"/>
      <c r="X360" s="100"/>
      <c r="Y360" s="100"/>
      <c r="Z360" s="100"/>
      <c r="AA360" s="100"/>
      <c r="AB360" s="100"/>
      <c r="AC360" s="100"/>
      <c r="AD360" s="100"/>
      <c r="AE360" s="100"/>
      <c r="AF360" s="100"/>
      <c r="AG360" s="100"/>
      <c r="AH360" s="100"/>
      <c r="AI360" s="100"/>
      <c r="AJ360" s="100"/>
      <c r="AK360" s="100"/>
      <c r="AL360" s="100"/>
      <c r="AM360" s="100"/>
    </row>
    <row r="361" spans="1:39" x14ac:dyDescent="0.25">
      <c r="A361" s="100"/>
      <c r="B361" s="100"/>
      <c r="C361" s="100"/>
      <c r="D361" s="100"/>
      <c r="E361" s="100"/>
      <c r="F361" s="100"/>
      <c r="G361" s="100"/>
      <c r="H361" s="100"/>
      <c r="I361" s="100"/>
      <c r="J361" s="100"/>
      <c r="K361" s="100"/>
      <c r="L361" s="108"/>
      <c r="M361" s="109"/>
      <c r="N361" s="109"/>
      <c r="O361" s="109"/>
      <c r="P361" s="99"/>
      <c r="Q361" s="99"/>
      <c r="R361" s="100"/>
      <c r="S361" s="100"/>
      <c r="T361" s="100"/>
      <c r="U361" s="100"/>
      <c r="V361" s="100"/>
      <c r="W361" s="100"/>
      <c r="X361" s="100"/>
      <c r="Y361" s="100"/>
      <c r="Z361" s="100"/>
      <c r="AA361" s="100"/>
      <c r="AB361" s="100"/>
      <c r="AC361" s="100"/>
      <c r="AD361" s="100"/>
      <c r="AE361" s="100"/>
      <c r="AF361" s="100"/>
      <c r="AG361" s="100"/>
      <c r="AH361" s="100"/>
      <c r="AI361" s="100"/>
      <c r="AJ361" s="100"/>
      <c r="AK361" s="100"/>
      <c r="AL361" s="100"/>
      <c r="AM361" s="100"/>
    </row>
    <row r="362" spans="1:39" x14ac:dyDescent="0.25">
      <c r="A362" s="100"/>
      <c r="B362" s="100"/>
      <c r="C362" s="100"/>
      <c r="D362" s="100"/>
      <c r="E362" s="100"/>
      <c r="F362" s="100"/>
      <c r="G362" s="100"/>
      <c r="H362" s="100"/>
      <c r="I362" s="100"/>
      <c r="J362" s="100"/>
      <c r="K362" s="100"/>
      <c r="L362" s="108"/>
      <c r="M362" s="109"/>
      <c r="N362" s="109"/>
      <c r="O362" s="109"/>
      <c r="P362" s="99"/>
      <c r="Q362" s="99"/>
      <c r="R362" s="100"/>
      <c r="S362" s="100"/>
      <c r="T362" s="100"/>
      <c r="U362" s="100"/>
      <c r="V362" s="100"/>
      <c r="W362" s="100"/>
      <c r="X362" s="100"/>
      <c r="Y362" s="100"/>
      <c r="Z362" s="100"/>
      <c r="AA362" s="100"/>
      <c r="AB362" s="100"/>
      <c r="AC362" s="100"/>
      <c r="AD362" s="100"/>
      <c r="AE362" s="100"/>
      <c r="AF362" s="100"/>
      <c r="AG362" s="100"/>
      <c r="AH362" s="100"/>
      <c r="AI362" s="100"/>
      <c r="AJ362" s="100"/>
      <c r="AK362" s="100"/>
      <c r="AL362" s="100"/>
      <c r="AM362" s="100"/>
    </row>
    <row r="363" spans="1:39" x14ac:dyDescent="0.25">
      <c r="A363" s="100"/>
      <c r="B363" s="100"/>
      <c r="C363" s="100"/>
      <c r="D363" s="100"/>
      <c r="E363" s="100"/>
      <c r="F363" s="100"/>
      <c r="G363" s="100"/>
      <c r="H363" s="100"/>
      <c r="I363" s="100"/>
      <c r="J363" s="100"/>
      <c r="K363" s="100"/>
      <c r="L363" s="108"/>
      <c r="M363" s="109"/>
      <c r="N363" s="109"/>
      <c r="O363" s="109"/>
      <c r="P363" s="99"/>
      <c r="Q363" s="99"/>
      <c r="R363" s="100"/>
      <c r="S363" s="100"/>
      <c r="T363" s="100"/>
      <c r="U363" s="100"/>
      <c r="V363" s="100"/>
      <c r="W363" s="100"/>
      <c r="X363" s="100"/>
      <c r="Y363" s="100"/>
      <c r="Z363" s="100"/>
      <c r="AA363" s="100"/>
      <c r="AB363" s="100"/>
      <c r="AC363" s="100"/>
      <c r="AD363" s="100"/>
      <c r="AE363" s="100"/>
      <c r="AF363" s="100"/>
      <c r="AG363" s="100"/>
      <c r="AH363" s="100"/>
      <c r="AI363" s="100"/>
      <c r="AJ363" s="100"/>
      <c r="AK363" s="100"/>
      <c r="AL363" s="100"/>
      <c r="AM363" s="100"/>
    </row>
    <row r="364" spans="1:39" x14ac:dyDescent="0.25">
      <c r="A364" s="100"/>
      <c r="B364" s="100"/>
      <c r="C364" s="100"/>
      <c r="D364" s="100"/>
      <c r="E364" s="100"/>
      <c r="F364" s="100"/>
      <c r="G364" s="100"/>
      <c r="H364" s="100"/>
      <c r="I364" s="100"/>
      <c r="J364" s="100"/>
      <c r="K364" s="100"/>
      <c r="L364" s="108"/>
      <c r="M364" s="109"/>
      <c r="N364" s="109"/>
      <c r="O364" s="109"/>
      <c r="P364" s="99"/>
      <c r="Q364" s="99"/>
      <c r="R364" s="100"/>
      <c r="S364" s="100"/>
      <c r="T364" s="100"/>
      <c r="U364" s="100"/>
      <c r="V364" s="100"/>
      <c r="W364" s="100"/>
      <c r="X364" s="100"/>
      <c r="Y364" s="100"/>
      <c r="Z364" s="100"/>
      <c r="AA364" s="100"/>
      <c r="AB364" s="100"/>
      <c r="AC364" s="100"/>
      <c r="AD364" s="100"/>
      <c r="AE364" s="100"/>
      <c r="AF364" s="100"/>
      <c r="AG364" s="100"/>
      <c r="AH364" s="100"/>
      <c r="AI364" s="100"/>
      <c r="AJ364" s="100"/>
      <c r="AK364" s="100"/>
      <c r="AL364" s="100"/>
      <c r="AM364" s="100"/>
    </row>
    <row r="365" spans="1:39" x14ac:dyDescent="0.25">
      <c r="A365" s="100"/>
      <c r="B365" s="100"/>
      <c r="C365" s="100"/>
      <c r="D365" s="100"/>
      <c r="E365" s="100"/>
      <c r="F365" s="100"/>
      <c r="G365" s="100"/>
      <c r="H365" s="100"/>
      <c r="I365" s="100"/>
      <c r="J365" s="100"/>
      <c r="K365" s="100"/>
      <c r="L365" s="108"/>
      <c r="M365" s="109"/>
      <c r="N365" s="109"/>
      <c r="O365" s="109"/>
      <c r="P365" s="99"/>
      <c r="Q365" s="99"/>
      <c r="R365" s="100"/>
      <c r="S365" s="100"/>
      <c r="T365" s="100"/>
      <c r="U365" s="100"/>
      <c r="V365" s="100"/>
      <c r="W365" s="100"/>
      <c r="X365" s="100"/>
      <c r="Y365" s="100"/>
      <c r="Z365" s="100"/>
      <c r="AA365" s="100"/>
      <c r="AB365" s="100"/>
      <c r="AC365" s="100"/>
      <c r="AD365" s="100"/>
      <c r="AE365" s="100"/>
      <c r="AF365" s="100"/>
      <c r="AG365" s="100"/>
      <c r="AH365" s="100"/>
      <c r="AI365" s="100"/>
      <c r="AJ365" s="100"/>
      <c r="AK365" s="100"/>
      <c r="AL365" s="100"/>
      <c r="AM365" s="100"/>
    </row>
    <row r="366" spans="1:39" x14ac:dyDescent="0.25">
      <c r="A366" s="100"/>
      <c r="B366" s="100"/>
      <c r="C366" s="100"/>
      <c r="D366" s="100"/>
      <c r="E366" s="100"/>
      <c r="F366" s="100"/>
      <c r="G366" s="100"/>
      <c r="H366" s="100"/>
      <c r="I366" s="100"/>
      <c r="J366" s="100"/>
      <c r="K366" s="100"/>
      <c r="L366" s="108"/>
      <c r="M366" s="109"/>
      <c r="N366" s="109"/>
      <c r="O366" s="109"/>
      <c r="P366" s="99"/>
      <c r="Q366" s="99"/>
      <c r="R366" s="100"/>
      <c r="S366" s="100"/>
      <c r="T366" s="100"/>
      <c r="U366" s="100"/>
      <c r="V366" s="100"/>
      <c r="W366" s="100"/>
      <c r="X366" s="100"/>
      <c r="Y366" s="100"/>
      <c r="Z366" s="100"/>
      <c r="AA366" s="100"/>
      <c r="AB366" s="100"/>
      <c r="AC366" s="100"/>
      <c r="AD366" s="100"/>
      <c r="AE366" s="100"/>
      <c r="AF366" s="100"/>
      <c r="AG366" s="100"/>
      <c r="AH366" s="100"/>
      <c r="AI366" s="100"/>
      <c r="AJ366" s="100"/>
      <c r="AK366" s="100"/>
      <c r="AL366" s="100"/>
      <c r="AM366" s="100"/>
    </row>
    <row r="367" spans="1:39" x14ac:dyDescent="0.25">
      <c r="A367" s="100"/>
      <c r="B367" s="100"/>
      <c r="C367" s="100"/>
      <c r="D367" s="100"/>
      <c r="E367" s="100"/>
      <c r="F367" s="100"/>
      <c r="G367" s="100"/>
      <c r="H367" s="100"/>
      <c r="I367" s="100"/>
      <c r="J367" s="100"/>
      <c r="K367" s="100"/>
      <c r="L367" s="108"/>
      <c r="M367" s="109"/>
      <c r="N367" s="109"/>
      <c r="O367" s="109"/>
      <c r="P367" s="99"/>
      <c r="Q367" s="99"/>
      <c r="R367" s="100"/>
      <c r="S367" s="100"/>
      <c r="T367" s="100"/>
      <c r="U367" s="100"/>
      <c r="V367" s="100"/>
      <c r="W367" s="100"/>
      <c r="X367" s="100"/>
      <c r="Y367" s="100"/>
      <c r="Z367" s="100"/>
      <c r="AA367" s="100"/>
      <c r="AB367" s="100"/>
      <c r="AC367" s="100"/>
      <c r="AD367" s="100"/>
      <c r="AE367" s="100"/>
      <c r="AF367" s="100"/>
      <c r="AG367" s="100"/>
      <c r="AH367" s="100"/>
      <c r="AI367" s="100"/>
      <c r="AJ367" s="100"/>
      <c r="AK367" s="100"/>
      <c r="AL367" s="100"/>
      <c r="AM367" s="100"/>
    </row>
    <row r="368" spans="1:39" x14ac:dyDescent="0.25">
      <c r="A368" s="100"/>
      <c r="B368" s="100"/>
      <c r="C368" s="100"/>
      <c r="D368" s="100"/>
      <c r="E368" s="100"/>
      <c r="F368" s="100"/>
      <c r="G368" s="100"/>
      <c r="H368" s="100"/>
      <c r="I368" s="100"/>
      <c r="J368" s="100"/>
      <c r="K368" s="100"/>
      <c r="L368" s="108"/>
      <c r="M368" s="109"/>
      <c r="N368" s="109"/>
      <c r="O368" s="109"/>
      <c r="P368" s="99"/>
      <c r="Q368" s="99"/>
      <c r="R368" s="100"/>
      <c r="S368" s="100"/>
      <c r="T368" s="100"/>
      <c r="U368" s="100"/>
      <c r="V368" s="100"/>
      <c r="W368" s="100"/>
      <c r="X368" s="100"/>
      <c r="Y368" s="100"/>
      <c r="Z368" s="100"/>
      <c r="AA368" s="100"/>
      <c r="AB368" s="100"/>
      <c r="AC368" s="100"/>
      <c r="AD368" s="100"/>
      <c r="AE368" s="100"/>
      <c r="AF368" s="100"/>
      <c r="AG368" s="100"/>
      <c r="AH368" s="100"/>
      <c r="AI368" s="100"/>
      <c r="AJ368" s="100"/>
      <c r="AK368" s="100"/>
      <c r="AL368" s="100"/>
      <c r="AM368" s="100"/>
    </row>
    <row r="369" spans="1:39" x14ac:dyDescent="0.25">
      <c r="A369" s="100"/>
      <c r="B369" s="100"/>
      <c r="C369" s="100"/>
      <c r="D369" s="100"/>
      <c r="E369" s="100"/>
      <c r="F369" s="100"/>
      <c r="G369" s="100"/>
      <c r="H369" s="100"/>
      <c r="I369" s="100"/>
      <c r="J369" s="100"/>
      <c r="K369" s="100"/>
      <c r="L369" s="108"/>
      <c r="M369" s="109"/>
      <c r="N369" s="109"/>
      <c r="O369" s="109"/>
      <c r="P369" s="99"/>
      <c r="Q369" s="99"/>
      <c r="R369" s="100"/>
      <c r="S369" s="100"/>
      <c r="T369" s="100"/>
      <c r="U369" s="100"/>
      <c r="V369" s="100"/>
      <c r="W369" s="100"/>
      <c r="X369" s="100"/>
      <c r="Y369" s="100"/>
      <c r="Z369" s="100"/>
      <c r="AA369" s="100"/>
      <c r="AB369" s="100"/>
      <c r="AC369" s="100"/>
      <c r="AD369" s="100"/>
      <c r="AE369" s="100"/>
      <c r="AF369" s="100"/>
      <c r="AG369" s="100"/>
      <c r="AH369" s="100"/>
      <c r="AI369" s="100"/>
      <c r="AJ369" s="100"/>
      <c r="AK369" s="100"/>
      <c r="AL369" s="100"/>
      <c r="AM369" s="100"/>
    </row>
    <row r="370" spans="1:39" x14ac:dyDescent="0.25">
      <c r="A370" s="100"/>
      <c r="B370" s="100"/>
      <c r="C370" s="100"/>
      <c r="D370" s="100"/>
      <c r="E370" s="100"/>
      <c r="F370" s="100"/>
      <c r="G370" s="100"/>
      <c r="H370" s="100"/>
      <c r="I370" s="100"/>
      <c r="J370" s="100"/>
      <c r="K370" s="100"/>
      <c r="L370" s="108"/>
      <c r="M370" s="109"/>
      <c r="N370" s="109"/>
      <c r="O370" s="109"/>
      <c r="P370" s="99"/>
      <c r="Q370" s="99"/>
      <c r="R370" s="100"/>
      <c r="S370" s="100"/>
      <c r="T370" s="100"/>
      <c r="U370" s="100"/>
      <c r="V370" s="100"/>
      <c r="W370" s="100"/>
      <c r="X370" s="100"/>
      <c r="Y370" s="100"/>
      <c r="Z370" s="100"/>
      <c r="AA370" s="100"/>
      <c r="AB370" s="100"/>
      <c r="AC370" s="100"/>
      <c r="AD370" s="100"/>
      <c r="AE370" s="100"/>
      <c r="AF370" s="100"/>
      <c r="AG370" s="100"/>
      <c r="AH370" s="100"/>
      <c r="AI370" s="100"/>
      <c r="AJ370" s="100"/>
      <c r="AK370" s="100"/>
      <c r="AL370" s="100"/>
      <c r="AM370" s="100"/>
    </row>
    <row r="371" spans="1:39" x14ac:dyDescent="0.25">
      <c r="A371" s="100"/>
      <c r="B371" s="100"/>
      <c r="C371" s="100"/>
      <c r="D371" s="100"/>
      <c r="E371" s="100"/>
      <c r="F371" s="100"/>
      <c r="G371" s="100"/>
      <c r="H371" s="100"/>
      <c r="I371" s="100"/>
      <c r="J371" s="100"/>
      <c r="K371" s="100"/>
      <c r="L371" s="108"/>
      <c r="M371" s="109"/>
      <c r="N371" s="109"/>
      <c r="O371" s="109"/>
      <c r="P371" s="99"/>
      <c r="Q371" s="99"/>
      <c r="R371" s="100"/>
      <c r="S371" s="100"/>
      <c r="T371" s="100"/>
      <c r="U371" s="100"/>
      <c r="V371" s="100"/>
      <c r="W371" s="100"/>
      <c r="X371" s="100"/>
      <c r="Y371" s="100"/>
      <c r="Z371" s="100"/>
      <c r="AA371" s="100"/>
      <c r="AB371" s="100"/>
      <c r="AC371" s="100"/>
      <c r="AD371" s="100"/>
      <c r="AE371" s="100"/>
      <c r="AF371" s="100"/>
      <c r="AG371" s="100"/>
      <c r="AH371" s="100"/>
      <c r="AI371" s="100"/>
      <c r="AJ371" s="100"/>
      <c r="AK371" s="100"/>
      <c r="AL371" s="100"/>
      <c r="AM371" s="100"/>
    </row>
    <row r="372" spans="1:39" x14ac:dyDescent="0.25">
      <c r="A372" s="100"/>
      <c r="B372" s="100"/>
      <c r="C372" s="100"/>
      <c r="D372" s="100"/>
      <c r="E372" s="100"/>
      <c r="F372" s="100"/>
      <c r="G372" s="100"/>
      <c r="H372" s="100"/>
      <c r="I372" s="100"/>
      <c r="J372" s="100"/>
      <c r="K372" s="100"/>
      <c r="L372" s="108"/>
      <c r="M372" s="109"/>
      <c r="N372" s="109"/>
      <c r="O372" s="109"/>
      <c r="P372" s="99"/>
      <c r="Q372" s="99"/>
      <c r="R372" s="100"/>
      <c r="S372" s="100"/>
      <c r="T372" s="100"/>
      <c r="U372" s="100"/>
      <c r="V372" s="100"/>
      <c r="W372" s="100"/>
      <c r="X372" s="100"/>
      <c r="Y372" s="100"/>
      <c r="Z372" s="100"/>
      <c r="AA372" s="100"/>
      <c r="AB372" s="100"/>
      <c r="AC372" s="100"/>
      <c r="AD372" s="100"/>
      <c r="AE372" s="100"/>
      <c r="AF372" s="100"/>
      <c r="AG372" s="100"/>
      <c r="AH372" s="100"/>
      <c r="AI372" s="100"/>
      <c r="AJ372" s="100"/>
      <c r="AK372" s="100"/>
      <c r="AL372" s="100"/>
      <c r="AM372" s="100"/>
    </row>
    <row r="373" spans="1:39" x14ac:dyDescent="0.25">
      <c r="A373" s="100"/>
      <c r="B373" s="100"/>
      <c r="C373" s="100"/>
      <c r="D373" s="100"/>
      <c r="E373" s="100"/>
      <c r="F373" s="100"/>
      <c r="G373" s="100"/>
      <c r="H373" s="100"/>
      <c r="I373" s="100"/>
      <c r="J373" s="100"/>
      <c r="K373" s="100"/>
      <c r="L373" s="108"/>
      <c r="M373" s="109"/>
      <c r="N373" s="109"/>
      <c r="O373" s="109"/>
      <c r="P373" s="99"/>
      <c r="Q373" s="99"/>
      <c r="R373" s="100"/>
      <c r="S373" s="100"/>
      <c r="T373" s="100"/>
      <c r="U373" s="100"/>
      <c r="V373" s="100"/>
      <c r="W373" s="100"/>
      <c r="X373" s="100"/>
      <c r="Y373" s="100"/>
      <c r="Z373" s="100"/>
      <c r="AA373" s="100"/>
      <c r="AB373" s="100"/>
      <c r="AC373" s="100"/>
      <c r="AD373" s="100"/>
      <c r="AE373" s="100"/>
      <c r="AF373" s="100"/>
      <c r="AG373" s="100"/>
      <c r="AH373" s="100"/>
      <c r="AI373" s="100"/>
      <c r="AJ373" s="100"/>
      <c r="AK373" s="100"/>
      <c r="AL373" s="100"/>
      <c r="AM373" s="100"/>
    </row>
    <row r="374" spans="1:39" x14ac:dyDescent="0.25">
      <c r="A374" s="100"/>
      <c r="B374" s="100"/>
      <c r="C374" s="100"/>
      <c r="D374" s="100"/>
      <c r="E374" s="100"/>
      <c r="F374" s="100"/>
      <c r="G374" s="100"/>
      <c r="H374" s="100"/>
      <c r="I374" s="100"/>
      <c r="J374" s="100"/>
      <c r="K374" s="100"/>
      <c r="L374" s="108"/>
      <c r="M374" s="109"/>
      <c r="N374" s="109"/>
      <c r="O374" s="109"/>
      <c r="P374" s="99"/>
      <c r="Q374" s="99"/>
      <c r="R374" s="100"/>
      <c r="S374" s="100"/>
      <c r="T374" s="100"/>
      <c r="U374" s="100"/>
      <c r="V374" s="100"/>
      <c r="W374" s="100"/>
      <c r="X374" s="100"/>
      <c r="Y374" s="100"/>
      <c r="Z374" s="100"/>
      <c r="AA374" s="100"/>
      <c r="AB374" s="100"/>
      <c r="AC374" s="100"/>
      <c r="AD374" s="100"/>
      <c r="AE374" s="100"/>
      <c r="AF374" s="100"/>
      <c r="AG374" s="100"/>
      <c r="AH374" s="100"/>
      <c r="AI374" s="100"/>
      <c r="AJ374" s="100"/>
      <c r="AK374" s="100"/>
      <c r="AL374" s="100"/>
      <c r="AM374" s="100"/>
    </row>
    <row r="375" spans="1:39" x14ac:dyDescent="0.25">
      <c r="A375" s="100"/>
      <c r="B375" s="100"/>
      <c r="C375" s="100"/>
      <c r="D375" s="100"/>
      <c r="E375" s="100"/>
      <c r="F375" s="100"/>
      <c r="G375" s="100"/>
      <c r="H375" s="100"/>
      <c r="I375" s="100"/>
      <c r="J375" s="100"/>
      <c r="K375" s="100"/>
      <c r="L375" s="108"/>
      <c r="M375" s="109"/>
      <c r="N375" s="109"/>
      <c r="O375" s="109"/>
      <c r="P375" s="99"/>
      <c r="Q375" s="99"/>
      <c r="R375" s="100"/>
      <c r="S375" s="100"/>
      <c r="T375" s="100"/>
      <c r="U375" s="100"/>
      <c r="V375" s="100"/>
      <c r="W375" s="100"/>
      <c r="X375" s="100"/>
      <c r="Y375" s="100"/>
      <c r="Z375" s="100"/>
      <c r="AA375" s="100"/>
      <c r="AB375" s="100"/>
      <c r="AC375" s="100"/>
      <c r="AD375" s="100"/>
      <c r="AE375" s="100"/>
      <c r="AF375" s="100"/>
      <c r="AG375" s="100"/>
      <c r="AH375" s="100"/>
      <c r="AI375" s="100"/>
      <c r="AJ375" s="100"/>
      <c r="AK375" s="100"/>
      <c r="AL375" s="100"/>
      <c r="AM375" s="100"/>
    </row>
    <row r="376" spans="1:39" x14ac:dyDescent="0.25">
      <c r="A376" s="100"/>
      <c r="B376" s="100"/>
      <c r="C376" s="100"/>
      <c r="D376" s="100"/>
      <c r="E376" s="100"/>
      <c r="F376" s="100"/>
      <c r="G376" s="100"/>
      <c r="H376" s="100"/>
      <c r="I376" s="100"/>
      <c r="J376" s="100"/>
      <c r="K376" s="100"/>
      <c r="L376" s="108"/>
      <c r="M376" s="109"/>
      <c r="N376" s="109"/>
      <c r="O376" s="109"/>
      <c r="P376" s="99"/>
      <c r="Q376" s="99"/>
      <c r="R376" s="100"/>
      <c r="S376" s="100"/>
      <c r="T376" s="100"/>
      <c r="U376" s="100"/>
      <c r="V376" s="100"/>
      <c r="W376" s="100"/>
      <c r="X376" s="100"/>
      <c r="Y376" s="100"/>
      <c r="Z376" s="100"/>
      <c r="AA376" s="100"/>
      <c r="AB376" s="100"/>
      <c r="AC376" s="100"/>
      <c r="AD376" s="100"/>
      <c r="AE376" s="100"/>
      <c r="AF376" s="100"/>
      <c r="AG376" s="100"/>
      <c r="AH376" s="100"/>
      <c r="AI376" s="100"/>
      <c r="AJ376" s="100"/>
      <c r="AK376" s="100"/>
      <c r="AL376" s="100"/>
      <c r="AM376" s="100"/>
    </row>
    <row r="377" spans="1:39" x14ac:dyDescent="0.25">
      <c r="A377" s="100"/>
      <c r="B377" s="100"/>
      <c r="C377" s="100"/>
      <c r="D377" s="100"/>
      <c r="E377" s="100"/>
      <c r="F377" s="100"/>
      <c r="G377" s="100"/>
      <c r="H377" s="100"/>
      <c r="I377" s="100"/>
      <c r="J377" s="100"/>
      <c r="K377" s="100"/>
      <c r="L377" s="108"/>
      <c r="M377" s="109"/>
      <c r="N377" s="109"/>
      <c r="O377" s="109"/>
      <c r="P377" s="99"/>
      <c r="Q377" s="99"/>
      <c r="R377" s="100"/>
      <c r="S377" s="100"/>
      <c r="T377" s="100"/>
      <c r="U377" s="100"/>
      <c r="V377" s="100"/>
      <c r="W377" s="100"/>
      <c r="X377" s="100"/>
      <c r="Y377" s="100"/>
      <c r="Z377" s="100"/>
      <c r="AA377" s="100"/>
      <c r="AB377" s="100"/>
      <c r="AC377" s="100"/>
      <c r="AD377" s="100"/>
      <c r="AE377" s="100"/>
      <c r="AF377" s="100"/>
      <c r="AG377" s="100"/>
      <c r="AH377" s="100"/>
      <c r="AI377" s="100"/>
      <c r="AJ377" s="100"/>
      <c r="AK377" s="100"/>
      <c r="AL377" s="100"/>
      <c r="AM377" s="100"/>
    </row>
    <row r="378" spans="1:39" x14ac:dyDescent="0.25">
      <c r="A378" s="100"/>
      <c r="B378" s="100"/>
      <c r="C378" s="100"/>
      <c r="D378" s="100"/>
      <c r="E378" s="100"/>
      <c r="F378" s="100"/>
      <c r="G378" s="100"/>
      <c r="H378" s="100"/>
      <c r="I378" s="100"/>
      <c r="J378" s="100"/>
      <c r="K378" s="100"/>
      <c r="L378" s="108"/>
      <c r="M378" s="109"/>
      <c r="N378" s="109"/>
      <c r="O378" s="109"/>
      <c r="P378" s="99"/>
      <c r="Q378" s="99"/>
      <c r="R378" s="100"/>
      <c r="S378" s="100"/>
      <c r="T378" s="100"/>
      <c r="U378" s="100"/>
      <c r="V378" s="100"/>
      <c r="W378" s="100"/>
      <c r="X378" s="100"/>
      <c r="Y378" s="100"/>
      <c r="Z378" s="100"/>
      <c r="AA378" s="100"/>
      <c r="AB378" s="100"/>
      <c r="AC378" s="100"/>
      <c r="AD378" s="100"/>
      <c r="AE378" s="100"/>
      <c r="AF378" s="100"/>
      <c r="AG378" s="100"/>
      <c r="AH378" s="100"/>
      <c r="AI378" s="100"/>
      <c r="AJ378" s="100"/>
      <c r="AK378" s="100"/>
      <c r="AL378" s="100"/>
      <c r="AM378" s="100"/>
    </row>
    <row r="379" spans="1:39" x14ac:dyDescent="0.25">
      <c r="A379" s="100"/>
      <c r="B379" s="100"/>
      <c r="C379" s="100"/>
      <c r="D379" s="100"/>
      <c r="E379" s="100"/>
      <c r="F379" s="100"/>
      <c r="G379" s="100"/>
      <c r="H379" s="100"/>
      <c r="I379" s="100"/>
      <c r="J379" s="100"/>
      <c r="K379" s="100"/>
      <c r="L379" s="108"/>
      <c r="M379" s="109"/>
      <c r="N379" s="109"/>
      <c r="O379" s="109"/>
      <c r="P379" s="99"/>
      <c r="Q379" s="99"/>
      <c r="R379" s="100"/>
      <c r="S379" s="100"/>
      <c r="T379" s="100"/>
      <c r="U379" s="100"/>
      <c r="V379" s="100"/>
      <c r="W379" s="100"/>
      <c r="X379" s="100"/>
      <c r="Y379" s="100"/>
      <c r="Z379" s="100"/>
      <c r="AA379" s="100"/>
      <c r="AB379" s="100"/>
      <c r="AC379" s="100"/>
      <c r="AD379" s="100"/>
      <c r="AE379" s="100"/>
      <c r="AF379" s="100"/>
      <c r="AG379" s="100"/>
      <c r="AH379" s="100"/>
      <c r="AI379" s="100"/>
      <c r="AJ379" s="100"/>
      <c r="AK379" s="100"/>
      <c r="AL379" s="100"/>
      <c r="AM379" s="100"/>
    </row>
    <row r="380" spans="1:39" x14ac:dyDescent="0.25">
      <c r="A380" s="100"/>
      <c r="B380" s="100"/>
      <c r="C380" s="100"/>
      <c r="D380" s="100"/>
      <c r="E380" s="100"/>
      <c r="F380" s="100"/>
      <c r="G380" s="100"/>
      <c r="H380" s="100"/>
      <c r="I380" s="100"/>
      <c r="J380" s="100"/>
      <c r="K380" s="100"/>
      <c r="L380" s="108"/>
      <c r="M380" s="109"/>
      <c r="N380" s="109"/>
      <c r="O380" s="109"/>
      <c r="P380" s="99"/>
      <c r="Q380" s="99"/>
      <c r="R380" s="100"/>
      <c r="S380" s="100"/>
      <c r="T380" s="100"/>
      <c r="U380" s="100"/>
      <c r="V380" s="100"/>
      <c r="W380" s="100"/>
      <c r="X380" s="100"/>
      <c r="Y380" s="100"/>
      <c r="Z380" s="100"/>
      <c r="AA380" s="100"/>
      <c r="AB380" s="100"/>
      <c r="AC380" s="100"/>
      <c r="AD380" s="100"/>
      <c r="AE380" s="100"/>
      <c r="AF380" s="100"/>
      <c r="AG380" s="100"/>
      <c r="AH380" s="100"/>
      <c r="AI380" s="100"/>
      <c r="AJ380" s="100"/>
      <c r="AK380" s="100"/>
      <c r="AL380" s="100"/>
      <c r="AM380" s="100"/>
    </row>
    <row r="381" spans="1:39" x14ac:dyDescent="0.25">
      <c r="A381" s="100"/>
      <c r="B381" s="100"/>
      <c r="C381" s="100"/>
      <c r="D381" s="100"/>
      <c r="E381" s="100"/>
      <c r="F381" s="100"/>
      <c r="G381" s="100"/>
      <c r="H381" s="100"/>
      <c r="I381" s="100"/>
      <c r="J381" s="100"/>
      <c r="K381" s="100"/>
      <c r="L381" s="108"/>
      <c r="M381" s="109"/>
      <c r="N381" s="109"/>
      <c r="O381" s="109"/>
      <c r="P381" s="99"/>
      <c r="Q381" s="99"/>
      <c r="R381" s="100"/>
      <c r="S381" s="100"/>
      <c r="T381" s="100"/>
      <c r="U381" s="100"/>
      <c r="V381" s="100"/>
      <c r="W381" s="100"/>
      <c r="X381" s="100"/>
      <c r="Y381" s="100"/>
      <c r="Z381" s="100"/>
      <c r="AA381" s="100"/>
      <c r="AB381" s="100"/>
      <c r="AC381" s="100"/>
      <c r="AD381" s="100"/>
      <c r="AE381" s="100"/>
      <c r="AF381" s="100"/>
      <c r="AG381" s="100"/>
      <c r="AH381" s="100"/>
      <c r="AI381" s="100"/>
      <c r="AJ381" s="100"/>
      <c r="AK381" s="100"/>
      <c r="AL381" s="100"/>
      <c r="AM381" s="100"/>
    </row>
    <row r="382" spans="1:39" x14ac:dyDescent="0.25">
      <c r="A382" s="100"/>
      <c r="B382" s="100"/>
      <c r="C382" s="100"/>
      <c r="D382" s="100"/>
      <c r="E382" s="100"/>
      <c r="F382" s="100"/>
      <c r="G382" s="100"/>
      <c r="H382" s="100"/>
      <c r="I382" s="100"/>
      <c r="J382" s="100"/>
      <c r="K382" s="100"/>
      <c r="L382" s="108"/>
      <c r="M382" s="109"/>
      <c r="N382" s="109"/>
      <c r="O382" s="109"/>
      <c r="P382" s="99"/>
      <c r="Q382" s="99"/>
      <c r="R382" s="100"/>
      <c r="S382" s="100"/>
      <c r="T382" s="100"/>
      <c r="U382" s="100"/>
      <c r="V382" s="100"/>
      <c r="W382" s="100"/>
      <c r="X382" s="100"/>
      <c r="Y382" s="100"/>
      <c r="Z382" s="100"/>
      <c r="AA382" s="100"/>
      <c r="AB382" s="100"/>
      <c r="AC382" s="100"/>
      <c r="AD382" s="100"/>
      <c r="AE382" s="100"/>
      <c r="AF382" s="100"/>
      <c r="AG382" s="100"/>
      <c r="AH382" s="100"/>
      <c r="AI382" s="100"/>
      <c r="AJ382" s="100"/>
      <c r="AK382" s="100"/>
      <c r="AL382" s="100"/>
      <c r="AM382" s="100"/>
    </row>
    <row r="383" spans="1:39" x14ac:dyDescent="0.25">
      <c r="A383" s="100"/>
      <c r="B383" s="100"/>
      <c r="C383" s="100"/>
      <c r="D383" s="100"/>
      <c r="E383" s="100"/>
      <c r="F383" s="100"/>
      <c r="G383" s="100"/>
      <c r="H383" s="100"/>
      <c r="I383" s="100"/>
      <c r="J383" s="100"/>
      <c r="K383" s="100"/>
      <c r="L383" s="108"/>
      <c r="M383" s="109"/>
      <c r="N383" s="109"/>
      <c r="O383" s="109"/>
      <c r="P383" s="99"/>
      <c r="Q383" s="99"/>
      <c r="R383" s="100"/>
      <c r="S383" s="100"/>
      <c r="T383" s="100"/>
      <c r="U383" s="100"/>
      <c r="V383" s="100"/>
      <c r="W383" s="100"/>
      <c r="X383" s="100"/>
      <c r="Y383" s="100"/>
      <c r="Z383" s="100"/>
      <c r="AA383" s="100"/>
      <c r="AB383" s="100"/>
      <c r="AC383" s="100"/>
      <c r="AD383" s="100"/>
      <c r="AE383" s="100"/>
      <c r="AF383" s="100"/>
      <c r="AG383" s="100"/>
      <c r="AH383" s="100"/>
      <c r="AI383" s="100"/>
      <c r="AJ383" s="100"/>
      <c r="AK383" s="100"/>
      <c r="AL383" s="100"/>
      <c r="AM383" s="100"/>
    </row>
    <row r="384" spans="1:39" x14ac:dyDescent="0.25">
      <c r="A384" s="100"/>
      <c r="B384" s="100"/>
      <c r="C384" s="100"/>
      <c r="D384" s="100"/>
      <c r="E384" s="100"/>
      <c r="F384" s="100"/>
      <c r="G384" s="100"/>
      <c r="H384" s="100"/>
      <c r="I384" s="100"/>
      <c r="J384" s="100"/>
      <c r="K384" s="100"/>
      <c r="L384" s="108"/>
      <c r="M384" s="109"/>
      <c r="N384" s="109"/>
      <c r="O384" s="109"/>
      <c r="P384" s="99"/>
      <c r="Q384" s="99"/>
      <c r="R384" s="100"/>
      <c r="S384" s="100"/>
      <c r="T384" s="100"/>
      <c r="U384" s="100"/>
      <c r="V384" s="100"/>
      <c r="W384" s="100"/>
      <c r="X384" s="100"/>
      <c r="Y384" s="100"/>
      <c r="Z384" s="100"/>
      <c r="AA384" s="100"/>
      <c r="AB384" s="100"/>
      <c r="AC384" s="100"/>
      <c r="AD384" s="100"/>
      <c r="AE384" s="100"/>
      <c r="AF384" s="100"/>
      <c r="AG384" s="100"/>
      <c r="AH384" s="100"/>
      <c r="AI384" s="100"/>
      <c r="AJ384" s="100"/>
      <c r="AK384" s="100"/>
      <c r="AL384" s="100"/>
      <c r="AM384" s="100"/>
    </row>
    <row r="385" spans="1:39" x14ac:dyDescent="0.25">
      <c r="A385" s="100"/>
      <c r="B385" s="100"/>
      <c r="C385" s="100"/>
      <c r="D385" s="100"/>
      <c r="E385" s="100"/>
      <c r="F385" s="100"/>
      <c r="G385" s="100"/>
      <c r="H385" s="100"/>
      <c r="I385" s="100"/>
      <c r="J385" s="100"/>
      <c r="K385" s="100"/>
      <c r="L385" s="108"/>
      <c r="M385" s="109"/>
      <c r="N385" s="109"/>
      <c r="O385" s="109"/>
      <c r="P385" s="99"/>
      <c r="Q385" s="99"/>
      <c r="R385" s="100"/>
      <c r="S385" s="100"/>
      <c r="T385" s="100"/>
      <c r="U385" s="100"/>
      <c r="V385" s="100"/>
      <c r="W385" s="100"/>
      <c r="X385" s="100"/>
      <c r="Y385" s="100"/>
      <c r="Z385" s="100"/>
      <c r="AA385" s="100"/>
      <c r="AB385" s="100"/>
      <c r="AC385" s="100"/>
      <c r="AD385" s="100"/>
      <c r="AE385" s="100"/>
      <c r="AF385" s="100"/>
      <c r="AG385" s="100"/>
      <c r="AH385" s="100"/>
      <c r="AI385" s="100"/>
      <c r="AJ385" s="100"/>
      <c r="AK385" s="100"/>
      <c r="AL385" s="100"/>
      <c r="AM385" s="100"/>
    </row>
    <row r="386" spans="1:39" x14ac:dyDescent="0.25">
      <c r="A386" s="100"/>
      <c r="B386" s="100"/>
      <c r="C386" s="100"/>
      <c r="D386" s="100"/>
      <c r="E386" s="100"/>
      <c r="F386" s="100"/>
      <c r="G386" s="100"/>
      <c r="H386" s="100"/>
      <c r="I386" s="100"/>
      <c r="J386" s="100"/>
      <c r="K386" s="100"/>
      <c r="L386" s="108"/>
      <c r="M386" s="109"/>
      <c r="N386" s="109"/>
      <c r="O386" s="109"/>
      <c r="P386" s="99"/>
      <c r="Q386" s="99"/>
      <c r="R386" s="100"/>
      <c r="S386" s="100"/>
      <c r="T386" s="100"/>
      <c r="U386" s="100"/>
      <c r="V386" s="100"/>
      <c r="W386" s="100"/>
      <c r="X386" s="100"/>
      <c r="Y386" s="100"/>
      <c r="Z386" s="100"/>
      <c r="AA386" s="100"/>
      <c r="AB386" s="100"/>
      <c r="AC386" s="100"/>
      <c r="AD386" s="100"/>
      <c r="AE386" s="100"/>
      <c r="AF386" s="100"/>
      <c r="AG386" s="100"/>
      <c r="AH386" s="100"/>
      <c r="AI386" s="100"/>
      <c r="AJ386" s="100"/>
      <c r="AK386" s="100"/>
      <c r="AL386" s="100"/>
      <c r="AM386" s="100"/>
    </row>
    <row r="387" spans="1:39" x14ac:dyDescent="0.25">
      <c r="A387" s="100"/>
      <c r="B387" s="100"/>
      <c r="C387" s="100"/>
      <c r="D387" s="100"/>
      <c r="E387" s="100"/>
      <c r="F387" s="100"/>
      <c r="G387" s="100"/>
      <c r="H387" s="100"/>
      <c r="I387" s="100"/>
      <c r="J387" s="100"/>
      <c r="K387" s="100"/>
      <c r="L387" s="108"/>
      <c r="M387" s="109"/>
      <c r="N387" s="109"/>
      <c r="O387" s="109"/>
      <c r="P387" s="99"/>
      <c r="Q387" s="99"/>
      <c r="R387" s="100"/>
      <c r="S387" s="100"/>
      <c r="T387" s="100"/>
      <c r="U387" s="100"/>
      <c r="V387" s="100"/>
      <c r="W387" s="100"/>
      <c r="X387" s="100"/>
      <c r="Y387" s="100"/>
      <c r="Z387" s="100"/>
      <c r="AA387" s="100"/>
      <c r="AB387" s="100"/>
      <c r="AC387" s="100"/>
      <c r="AD387" s="100"/>
      <c r="AE387" s="100"/>
      <c r="AF387" s="100"/>
      <c r="AG387" s="100"/>
      <c r="AH387" s="100"/>
      <c r="AI387" s="100"/>
      <c r="AJ387" s="100"/>
      <c r="AK387" s="100"/>
      <c r="AL387" s="100"/>
      <c r="AM387" s="100"/>
    </row>
    <row r="388" spans="1:39" x14ac:dyDescent="0.25">
      <c r="A388" s="100"/>
      <c r="B388" s="100"/>
      <c r="C388" s="100"/>
      <c r="D388" s="100"/>
      <c r="E388" s="100"/>
      <c r="F388" s="100"/>
      <c r="G388" s="100"/>
      <c r="H388" s="100"/>
      <c r="I388" s="100"/>
      <c r="J388" s="100"/>
      <c r="K388" s="100"/>
      <c r="L388" s="108"/>
      <c r="M388" s="109"/>
      <c r="N388" s="109"/>
      <c r="O388" s="109"/>
      <c r="P388" s="99"/>
      <c r="Q388" s="99"/>
      <c r="R388" s="100"/>
      <c r="S388" s="100"/>
      <c r="T388" s="100"/>
      <c r="U388" s="100"/>
      <c r="V388" s="100"/>
      <c r="W388" s="100"/>
      <c r="X388" s="100"/>
      <c r="Y388" s="100"/>
      <c r="Z388" s="100"/>
      <c r="AA388" s="100"/>
      <c r="AB388" s="100"/>
      <c r="AC388" s="100"/>
      <c r="AD388" s="100"/>
      <c r="AE388" s="100"/>
      <c r="AF388" s="100"/>
      <c r="AG388" s="100"/>
      <c r="AH388" s="100"/>
      <c r="AI388" s="100"/>
      <c r="AJ388" s="100"/>
      <c r="AK388" s="100"/>
      <c r="AL388" s="100"/>
      <c r="AM388" s="100"/>
    </row>
    <row r="389" spans="1:39" x14ac:dyDescent="0.25">
      <c r="A389" s="100"/>
      <c r="B389" s="100"/>
      <c r="C389" s="100"/>
      <c r="D389" s="100"/>
      <c r="E389" s="100"/>
      <c r="F389" s="100"/>
      <c r="G389" s="100"/>
      <c r="H389" s="100"/>
      <c r="I389" s="100"/>
      <c r="J389" s="100"/>
      <c r="K389" s="100"/>
      <c r="L389" s="108"/>
      <c r="M389" s="109"/>
      <c r="N389" s="109"/>
      <c r="O389" s="109"/>
      <c r="P389" s="99"/>
      <c r="Q389" s="99"/>
      <c r="R389" s="100"/>
      <c r="S389" s="100"/>
      <c r="T389" s="100"/>
      <c r="U389" s="100"/>
      <c r="V389" s="100"/>
      <c r="W389" s="100"/>
      <c r="X389" s="100"/>
      <c r="Y389" s="100"/>
      <c r="Z389" s="100"/>
      <c r="AA389" s="100"/>
      <c r="AB389" s="100"/>
      <c r="AC389" s="100"/>
      <c r="AD389" s="100"/>
      <c r="AE389" s="100"/>
      <c r="AF389" s="100"/>
      <c r="AG389" s="100"/>
      <c r="AH389" s="100"/>
      <c r="AI389" s="100"/>
      <c r="AJ389" s="100"/>
      <c r="AK389" s="100"/>
      <c r="AL389" s="100"/>
      <c r="AM389" s="100"/>
    </row>
    <row r="390" spans="1:39" x14ac:dyDescent="0.25">
      <c r="A390" s="100"/>
      <c r="B390" s="100"/>
      <c r="C390" s="100"/>
      <c r="D390" s="100"/>
      <c r="E390" s="100"/>
      <c r="F390" s="100"/>
      <c r="G390" s="100"/>
      <c r="H390" s="100"/>
      <c r="I390" s="100"/>
      <c r="J390" s="100"/>
      <c r="K390" s="100"/>
      <c r="L390" s="108"/>
      <c r="M390" s="109"/>
      <c r="N390" s="109"/>
      <c r="O390" s="109"/>
      <c r="P390" s="99"/>
      <c r="Q390" s="99"/>
      <c r="R390" s="100"/>
      <c r="S390" s="100"/>
      <c r="T390" s="100"/>
      <c r="U390" s="100"/>
      <c r="V390" s="100"/>
      <c r="W390" s="100"/>
      <c r="X390" s="100"/>
      <c r="Y390" s="100"/>
      <c r="Z390" s="100"/>
      <c r="AA390" s="100"/>
      <c r="AB390" s="100"/>
      <c r="AC390" s="100"/>
      <c r="AD390" s="100"/>
      <c r="AE390" s="100"/>
      <c r="AF390" s="100"/>
      <c r="AG390" s="100"/>
      <c r="AH390" s="100"/>
      <c r="AI390" s="100"/>
      <c r="AJ390" s="100"/>
      <c r="AK390" s="100"/>
      <c r="AL390" s="100"/>
      <c r="AM390" s="100"/>
    </row>
    <row r="391" spans="1:39" x14ac:dyDescent="0.25">
      <c r="A391" s="100"/>
      <c r="B391" s="100"/>
      <c r="C391" s="100"/>
      <c r="D391" s="100"/>
      <c r="E391" s="100"/>
      <c r="F391" s="100"/>
      <c r="G391" s="100"/>
      <c r="H391" s="100"/>
      <c r="I391" s="100"/>
      <c r="J391" s="100"/>
      <c r="K391" s="100"/>
      <c r="L391" s="108"/>
      <c r="M391" s="109"/>
      <c r="N391" s="109"/>
      <c r="O391" s="109"/>
      <c r="P391" s="99"/>
      <c r="Q391" s="99"/>
      <c r="R391" s="100"/>
      <c r="S391" s="100"/>
      <c r="T391" s="100"/>
      <c r="U391" s="100"/>
      <c r="V391" s="100"/>
      <c r="W391" s="100"/>
      <c r="X391" s="100"/>
      <c r="Y391" s="100"/>
      <c r="Z391" s="100"/>
      <c r="AA391" s="100"/>
      <c r="AB391" s="100"/>
      <c r="AC391" s="100"/>
      <c r="AD391" s="100"/>
      <c r="AE391" s="100"/>
      <c r="AF391" s="100"/>
      <c r="AG391" s="100"/>
      <c r="AH391" s="100"/>
      <c r="AI391" s="100"/>
      <c r="AJ391" s="100"/>
      <c r="AK391" s="100"/>
      <c r="AL391" s="100"/>
      <c r="AM391" s="100"/>
    </row>
    <row r="392" spans="1:39" x14ac:dyDescent="0.25">
      <c r="A392" s="100"/>
      <c r="B392" s="100"/>
      <c r="C392" s="100"/>
      <c r="D392" s="100"/>
      <c r="E392" s="100"/>
      <c r="F392" s="100"/>
      <c r="G392" s="100"/>
      <c r="H392" s="100"/>
      <c r="I392" s="100"/>
      <c r="J392" s="100"/>
      <c r="K392" s="100"/>
      <c r="L392" s="108"/>
      <c r="M392" s="109"/>
      <c r="N392" s="109"/>
      <c r="O392" s="109"/>
      <c r="P392" s="99"/>
      <c r="Q392" s="99"/>
      <c r="R392" s="100"/>
      <c r="S392" s="100"/>
      <c r="T392" s="100"/>
      <c r="U392" s="100"/>
      <c r="V392" s="100"/>
      <c r="W392" s="100"/>
      <c r="X392" s="100"/>
      <c r="Y392" s="100"/>
      <c r="Z392" s="100"/>
      <c r="AA392" s="100"/>
      <c r="AB392" s="100"/>
      <c r="AC392" s="100"/>
      <c r="AD392" s="100"/>
      <c r="AE392" s="100"/>
      <c r="AF392" s="100"/>
      <c r="AG392" s="100"/>
      <c r="AH392" s="100"/>
      <c r="AI392" s="100"/>
      <c r="AJ392" s="100"/>
      <c r="AK392" s="100"/>
      <c r="AL392" s="100"/>
      <c r="AM392" s="100"/>
    </row>
    <row r="393" spans="1:39" x14ac:dyDescent="0.25">
      <c r="A393" s="100"/>
      <c r="B393" s="100"/>
      <c r="C393" s="100"/>
      <c r="D393" s="100"/>
      <c r="E393" s="100"/>
      <c r="F393" s="100"/>
      <c r="G393" s="100"/>
      <c r="H393" s="100"/>
      <c r="I393" s="100"/>
      <c r="J393" s="100"/>
      <c r="K393" s="100"/>
      <c r="L393" s="108"/>
      <c r="M393" s="109"/>
      <c r="N393" s="109"/>
      <c r="O393" s="109"/>
      <c r="P393" s="99"/>
      <c r="Q393" s="99"/>
      <c r="R393" s="100"/>
      <c r="S393" s="100"/>
      <c r="T393" s="100"/>
      <c r="U393" s="100"/>
      <c r="V393" s="100"/>
      <c r="W393" s="100"/>
      <c r="X393" s="100"/>
      <c r="Y393" s="100"/>
      <c r="Z393" s="100"/>
      <c r="AA393" s="100"/>
      <c r="AB393" s="100"/>
      <c r="AC393" s="100"/>
      <c r="AD393" s="100"/>
      <c r="AE393" s="100"/>
      <c r="AF393" s="100"/>
      <c r="AG393" s="100"/>
      <c r="AH393" s="100"/>
      <c r="AI393" s="100"/>
      <c r="AJ393" s="100"/>
      <c r="AK393" s="100"/>
      <c r="AL393" s="100"/>
      <c r="AM393" s="100"/>
    </row>
    <row r="394" spans="1:39" x14ac:dyDescent="0.25">
      <c r="A394" s="100"/>
      <c r="B394" s="100"/>
      <c r="C394" s="100"/>
      <c r="D394" s="100"/>
      <c r="E394" s="100"/>
      <c r="F394" s="100"/>
      <c r="G394" s="100"/>
      <c r="H394" s="100"/>
      <c r="I394" s="100"/>
      <c r="J394" s="100"/>
      <c r="K394" s="100"/>
      <c r="L394" s="108"/>
      <c r="M394" s="109"/>
      <c r="N394" s="109"/>
      <c r="O394" s="109"/>
      <c r="P394" s="99"/>
      <c r="Q394" s="99"/>
      <c r="R394" s="100"/>
      <c r="S394" s="100"/>
      <c r="T394" s="100"/>
      <c r="U394" s="100"/>
      <c r="V394" s="100"/>
      <c r="W394" s="100"/>
      <c r="X394" s="100"/>
      <c r="Y394" s="100"/>
      <c r="Z394" s="100"/>
      <c r="AA394" s="100"/>
      <c r="AB394" s="100"/>
      <c r="AC394" s="100"/>
      <c r="AD394" s="100"/>
      <c r="AE394" s="100"/>
      <c r="AF394" s="100"/>
      <c r="AG394" s="100"/>
      <c r="AH394" s="100"/>
      <c r="AI394" s="100"/>
      <c r="AJ394" s="100"/>
      <c r="AK394" s="100"/>
      <c r="AL394" s="100"/>
      <c r="AM394" s="100"/>
    </row>
    <row r="395" spans="1:39" x14ac:dyDescent="0.25">
      <c r="A395" s="100"/>
      <c r="B395" s="100"/>
      <c r="C395" s="100"/>
      <c r="D395" s="100"/>
      <c r="E395" s="100"/>
      <c r="F395" s="100"/>
      <c r="G395" s="100"/>
      <c r="H395" s="100"/>
      <c r="I395" s="100"/>
      <c r="J395" s="100"/>
      <c r="K395" s="100"/>
      <c r="L395" s="108"/>
      <c r="M395" s="109"/>
      <c r="N395" s="109"/>
      <c r="O395" s="109"/>
      <c r="P395" s="99"/>
      <c r="Q395" s="99"/>
      <c r="R395" s="100"/>
      <c r="S395" s="100"/>
      <c r="T395" s="100"/>
      <c r="U395" s="100"/>
      <c r="V395" s="100"/>
      <c r="W395" s="100"/>
      <c r="X395" s="100"/>
      <c r="Y395" s="100"/>
      <c r="Z395" s="100"/>
      <c r="AA395" s="100"/>
      <c r="AB395" s="100"/>
      <c r="AC395" s="100"/>
      <c r="AD395" s="100"/>
      <c r="AE395" s="100"/>
      <c r="AF395" s="100"/>
      <c r="AG395" s="100"/>
      <c r="AH395" s="100"/>
      <c r="AI395" s="100"/>
      <c r="AJ395" s="100"/>
      <c r="AK395" s="100"/>
      <c r="AL395" s="100"/>
      <c r="AM395" s="100"/>
    </row>
    <row r="396" spans="1:39" x14ac:dyDescent="0.25">
      <c r="A396" s="100"/>
      <c r="B396" s="100"/>
      <c r="C396" s="100"/>
      <c r="D396" s="100"/>
      <c r="E396" s="100"/>
      <c r="F396" s="100"/>
      <c r="G396" s="100"/>
      <c r="H396" s="100"/>
      <c r="I396" s="100"/>
      <c r="J396" s="100"/>
      <c r="K396" s="100"/>
      <c r="L396" s="108"/>
      <c r="M396" s="109"/>
      <c r="N396" s="109"/>
      <c r="O396" s="109"/>
      <c r="P396" s="99"/>
      <c r="Q396" s="99"/>
      <c r="R396" s="100"/>
      <c r="S396" s="100"/>
      <c r="T396" s="100"/>
      <c r="U396" s="100"/>
      <c r="V396" s="100"/>
      <c r="W396" s="100"/>
      <c r="X396" s="100"/>
      <c r="Y396" s="100"/>
      <c r="Z396" s="100"/>
      <c r="AA396" s="100"/>
      <c r="AB396" s="100"/>
      <c r="AC396" s="100"/>
      <c r="AD396" s="100"/>
      <c r="AE396" s="100"/>
      <c r="AF396" s="100"/>
      <c r="AG396" s="100"/>
      <c r="AH396" s="100"/>
      <c r="AI396" s="100"/>
      <c r="AJ396" s="100"/>
      <c r="AK396" s="100"/>
      <c r="AL396" s="100"/>
      <c r="AM396" s="100"/>
    </row>
    <row r="397" spans="1:39" x14ac:dyDescent="0.25">
      <c r="A397" s="100"/>
      <c r="B397" s="100"/>
      <c r="C397" s="100"/>
      <c r="D397" s="100"/>
      <c r="E397" s="100"/>
      <c r="F397" s="100"/>
      <c r="G397" s="100"/>
      <c r="H397" s="100"/>
      <c r="I397" s="100"/>
      <c r="J397" s="100"/>
      <c r="K397" s="100"/>
      <c r="L397" s="108"/>
      <c r="M397" s="109"/>
      <c r="N397" s="109"/>
      <c r="O397" s="109"/>
      <c r="P397" s="99"/>
      <c r="Q397" s="99"/>
      <c r="R397" s="100"/>
      <c r="S397" s="100"/>
      <c r="T397" s="100"/>
      <c r="U397" s="100"/>
      <c r="V397" s="100"/>
      <c r="W397" s="100"/>
      <c r="X397" s="100"/>
      <c r="Y397" s="100"/>
      <c r="Z397" s="100"/>
      <c r="AA397" s="100"/>
      <c r="AB397" s="100"/>
      <c r="AC397" s="100"/>
      <c r="AD397" s="100"/>
      <c r="AE397" s="100"/>
      <c r="AF397" s="100"/>
      <c r="AG397" s="100"/>
      <c r="AH397" s="100"/>
      <c r="AI397" s="100"/>
      <c r="AJ397" s="100"/>
      <c r="AK397" s="100"/>
      <c r="AL397" s="100"/>
      <c r="AM397" s="100"/>
    </row>
    <row r="398" spans="1:39" x14ac:dyDescent="0.25">
      <c r="A398" s="100"/>
      <c r="B398" s="100"/>
      <c r="C398" s="100"/>
      <c r="D398" s="100"/>
      <c r="E398" s="100"/>
      <c r="F398" s="100"/>
      <c r="G398" s="100"/>
      <c r="H398" s="100"/>
      <c r="I398" s="100"/>
      <c r="J398" s="100"/>
      <c r="K398" s="100"/>
      <c r="L398" s="108"/>
      <c r="M398" s="109"/>
      <c r="N398" s="109"/>
      <c r="O398" s="109"/>
      <c r="P398" s="99"/>
      <c r="Q398" s="99"/>
      <c r="R398" s="100"/>
      <c r="S398" s="100"/>
      <c r="T398" s="100"/>
      <c r="U398" s="100"/>
      <c r="V398" s="100"/>
      <c r="W398" s="100"/>
      <c r="X398" s="100"/>
      <c r="Y398" s="100"/>
      <c r="Z398" s="100"/>
      <c r="AA398" s="100"/>
      <c r="AB398" s="100"/>
      <c r="AC398" s="100"/>
      <c r="AD398" s="100"/>
      <c r="AE398" s="100"/>
      <c r="AF398" s="100"/>
      <c r="AG398" s="100"/>
      <c r="AH398" s="100"/>
      <c r="AI398" s="100"/>
      <c r="AJ398" s="100"/>
      <c r="AK398" s="100"/>
      <c r="AL398" s="100"/>
      <c r="AM398" s="100"/>
    </row>
    <row r="399" spans="1:39" x14ac:dyDescent="0.25">
      <c r="A399" s="100"/>
      <c r="B399" s="100"/>
      <c r="C399" s="100"/>
      <c r="D399" s="100"/>
      <c r="E399" s="100"/>
      <c r="F399" s="100"/>
      <c r="G399" s="100"/>
      <c r="H399" s="100"/>
      <c r="I399" s="100"/>
      <c r="J399" s="100"/>
      <c r="K399" s="100"/>
      <c r="L399" s="108"/>
      <c r="M399" s="109"/>
      <c r="N399" s="109"/>
      <c r="O399" s="109"/>
      <c r="P399" s="99"/>
      <c r="Q399" s="99"/>
      <c r="R399" s="100"/>
      <c r="S399" s="100"/>
      <c r="T399" s="100"/>
      <c r="U399" s="100"/>
      <c r="V399" s="100"/>
      <c r="W399" s="100"/>
      <c r="X399" s="100"/>
      <c r="Y399" s="100"/>
      <c r="Z399" s="100"/>
      <c r="AA399" s="100"/>
      <c r="AB399" s="100"/>
      <c r="AC399" s="100"/>
      <c r="AD399" s="100"/>
      <c r="AE399" s="100"/>
      <c r="AF399" s="100"/>
      <c r="AG399" s="100"/>
      <c r="AH399" s="100"/>
      <c r="AI399" s="100"/>
      <c r="AJ399" s="100"/>
      <c r="AK399" s="100"/>
      <c r="AL399" s="100"/>
      <c r="AM399" s="100"/>
    </row>
    <row r="400" spans="1:39" x14ac:dyDescent="0.25">
      <c r="A400" s="100"/>
      <c r="B400" s="100"/>
      <c r="C400" s="100"/>
      <c r="D400" s="100"/>
      <c r="E400" s="100"/>
      <c r="F400" s="100"/>
      <c r="G400" s="100"/>
      <c r="H400" s="100"/>
      <c r="I400" s="100"/>
      <c r="J400" s="100"/>
      <c r="K400" s="100"/>
      <c r="L400" s="108"/>
      <c r="M400" s="109"/>
      <c r="N400" s="109"/>
      <c r="O400" s="109"/>
      <c r="P400" s="99"/>
      <c r="Q400" s="99"/>
      <c r="R400" s="100"/>
      <c r="S400" s="100"/>
      <c r="T400" s="100"/>
      <c r="U400" s="100"/>
      <c r="V400" s="100"/>
      <c r="W400" s="100"/>
      <c r="X400" s="100"/>
      <c r="Y400" s="100"/>
      <c r="Z400" s="100"/>
      <c r="AA400" s="100"/>
      <c r="AB400" s="100"/>
      <c r="AC400" s="100"/>
      <c r="AD400" s="100"/>
      <c r="AE400" s="100"/>
      <c r="AF400" s="100"/>
      <c r="AG400" s="100"/>
      <c r="AH400" s="100"/>
      <c r="AI400" s="100"/>
      <c r="AJ400" s="100"/>
      <c r="AK400" s="100"/>
      <c r="AL400" s="100"/>
      <c r="AM400" s="100"/>
    </row>
    <row r="401" spans="1:39" x14ac:dyDescent="0.25">
      <c r="A401" s="100"/>
      <c r="B401" s="100"/>
      <c r="C401" s="100"/>
      <c r="D401" s="100"/>
      <c r="E401" s="100"/>
      <c r="F401" s="100"/>
      <c r="G401" s="100"/>
      <c r="H401" s="100"/>
      <c r="I401" s="100"/>
      <c r="J401" s="100"/>
      <c r="K401" s="100"/>
      <c r="L401" s="108"/>
      <c r="M401" s="109"/>
      <c r="N401" s="109"/>
      <c r="O401" s="109"/>
      <c r="P401" s="99"/>
      <c r="Q401" s="99"/>
      <c r="R401" s="100"/>
      <c r="S401" s="100"/>
      <c r="T401" s="100"/>
      <c r="U401" s="100"/>
      <c r="V401" s="100"/>
      <c r="W401" s="100"/>
      <c r="X401" s="100"/>
      <c r="Y401" s="100"/>
      <c r="Z401" s="100"/>
      <c r="AA401" s="100"/>
      <c r="AB401" s="100"/>
      <c r="AC401" s="100"/>
      <c r="AD401" s="100"/>
      <c r="AE401" s="100"/>
      <c r="AF401" s="100"/>
      <c r="AG401" s="100"/>
      <c r="AH401" s="100"/>
      <c r="AI401" s="100"/>
      <c r="AJ401" s="100"/>
      <c r="AK401" s="100"/>
      <c r="AL401" s="100"/>
      <c r="AM401" s="100"/>
    </row>
    <row r="402" spans="1:39" x14ac:dyDescent="0.25">
      <c r="A402" s="100"/>
      <c r="B402" s="100"/>
      <c r="C402" s="100"/>
      <c r="D402" s="100"/>
      <c r="E402" s="100"/>
      <c r="F402" s="100"/>
      <c r="G402" s="100"/>
      <c r="H402" s="100"/>
      <c r="I402" s="100"/>
      <c r="J402" s="100"/>
      <c r="K402" s="100"/>
      <c r="L402" s="108"/>
      <c r="M402" s="109"/>
      <c r="N402" s="109"/>
      <c r="O402" s="109"/>
      <c r="P402" s="99"/>
      <c r="Q402" s="99"/>
      <c r="R402" s="100"/>
      <c r="S402" s="100"/>
      <c r="T402" s="100"/>
      <c r="U402" s="100"/>
      <c r="V402" s="100"/>
      <c r="W402" s="100"/>
      <c r="X402" s="100"/>
      <c r="Y402" s="100"/>
      <c r="Z402" s="100"/>
      <c r="AA402" s="100"/>
      <c r="AB402" s="100"/>
      <c r="AC402" s="100"/>
      <c r="AD402" s="100"/>
      <c r="AE402" s="100"/>
      <c r="AF402" s="100"/>
      <c r="AG402" s="100"/>
      <c r="AH402" s="100"/>
      <c r="AI402" s="100"/>
      <c r="AJ402" s="100"/>
      <c r="AK402" s="100"/>
      <c r="AL402" s="100"/>
      <c r="AM402" s="100"/>
    </row>
    <row r="403" spans="1:39" x14ac:dyDescent="0.25">
      <c r="A403" s="100"/>
      <c r="B403" s="100"/>
      <c r="C403" s="100"/>
      <c r="D403" s="100"/>
      <c r="E403" s="100"/>
      <c r="F403" s="100"/>
      <c r="G403" s="100"/>
      <c r="H403" s="100"/>
      <c r="I403" s="100"/>
      <c r="J403" s="100"/>
      <c r="K403" s="100"/>
      <c r="L403" s="108"/>
      <c r="M403" s="109"/>
      <c r="N403" s="109"/>
      <c r="O403" s="109"/>
      <c r="P403" s="99"/>
      <c r="Q403" s="99"/>
      <c r="R403" s="100"/>
      <c r="S403" s="100"/>
      <c r="T403" s="100"/>
      <c r="U403" s="100"/>
      <c r="V403" s="100"/>
      <c r="W403" s="100"/>
      <c r="X403" s="100"/>
      <c r="Y403" s="100"/>
      <c r="Z403" s="100"/>
      <c r="AA403" s="100"/>
      <c r="AB403" s="100"/>
      <c r="AC403" s="100"/>
      <c r="AD403" s="100"/>
      <c r="AE403" s="100"/>
      <c r="AF403" s="100"/>
      <c r="AG403" s="100"/>
      <c r="AH403" s="100"/>
      <c r="AI403" s="100"/>
      <c r="AJ403" s="100"/>
      <c r="AK403" s="100"/>
      <c r="AL403" s="100"/>
      <c r="AM403" s="100"/>
    </row>
    <row r="404" spans="1:39" x14ac:dyDescent="0.25">
      <c r="A404" s="100"/>
      <c r="B404" s="100"/>
      <c r="C404" s="100"/>
      <c r="D404" s="100"/>
      <c r="E404" s="100"/>
      <c r="F404" s="100"/>
      <c r="G404" s="100"/>
      <c r="H404" s="100"/>
      <c r="I404" s="100"/>
      <c r="J404" s="100"/>
      <c r="K404" s="100"/>
      <c r="L404" s="108"/>
      <c r="M404" s="109"/>
      <c r="N404" s="109"/>
      <c r="O404" s="109"/>
      <c r="P404" s="99"/>
      <c r="Q404" s="99"/>
      <c r="R404" s="100"/>
      <c r="S404" s="100"/>
      <c r="T404" s="100"/>
      <c r="U404" s="100"/>
      <c r="V404" s="100"/>
      <c r="W404" s="100"/>
      <c r="X404" s="100"/>
      <c r="Y404" s="100"/>
      <c r="Z404" s="100"/>
      <c r="AA404" s="100"/>
      <c r="AB404" s="100"/>
      <c r="AC404" s="100"/>
      <c r="AD404" s="100"/>
      <c r="AE404" s="100"/>
      <c r="AF404" s="100"/>
      <c r="AG404" s="100"/>
      <c r="AH404" s="100"/>
      <c r="AI404" s="100"/>
      <c r="AJ404" s="100"/>
      <c r="AK404" s="100"/>
      <c r="AL404" s="100"/>
      <c r="AM404" s="100"/>
    </row>
    <row r="405" spans="1:39" x14ac:dyDescent="0.25">
      <c r="A405" s="100"/>
      <c r="B405" s="100"/>
      <c r="C405" s="100"/>
      <c r="D405" s="100"/>
      <c r="E405" s="100"/>
      <c r="F405" s="100"/>
      <c r="G405" s="100"/>
      <c r="H405" s="100"/>
      <c r="I405" s="100"/>
      <c r="J405" s="100"/>
      <c r="K405" s="100"/>
      <c r="L405" s="108"/>
      <c r="M405" s="109"/>
      <c r="N405" s="109"/>
      <c r="O405" s="109"/>
      <c r="P405" s="99"/>
      <c r="Q405" s="99"/>
      <c r="R405" s="100"/>
      <c r="S405" s="100"/>
      <c r="T405" s="100"/>
      <c r="U405" s="100"/>
      <c r="V405" s="100"/>
      <c r="W405" s="100"/>
      <c r="X405" s="100"/>
      <c r="Y405" s="100"/>
      <c r="Z405" s="100"/>
      <c r="AA405" s="100"/>
      <c r="AB405" s="100"/>
      <c r="AC405" s="100"/>
      <c r="AD405" s="100"/>
      <c r="AE405" s="100"/>
      <c r="AF405" s="100"/>
      <c r="AG405" s="100"/>
      <c r="AH405" s="100"/>
      <c r="AI405" s="100"/>
      <c r="AJ405" s="100"/>
      <c r="AK405" s="100"/>
      <c r="AL405" s="100"/>
      <c r="AM405" s="100"/>
    </row>
    <row r="406" spans="1:39" x14ac:dyDescent="0.25">
      <c r="A406" s="100"/>
      <c r="B406" s="100"/>
      <c r="C406" s="100"/>
      <c r="D406" s="100"/>
      <c r="E406" s="100"/>
      <c r="F406" s="100"/>
      <c r="G406" s="100"/>
      <c r="H406" s="100"/>
      <c r="I406" s="100"/>
      <c r="J406" s="100"/>
      <c r="K406" s="100"/>
      <c r="L406" s="108"/>
      <c r="M406" s="109"/>
      <c r="N406" s="109"/>
      <c r="O406" s="109"/>
      <c r="P406" s="99"/>
      <c r="Q406" s="99"/>
      <c r="R406" s="100"/>
      <c r="S406" s="100"/>
      <c r="T406" s="100"/>
      <c r="U406" s="100"/>
      <c r="V406" s="100"/>
      <c r="W406" s="100"/>
      <c r="X406" s="100"/>
      <c r="Y406" s="100"/>
      <c r="Z406" s="100"/>
      <c r="AA406" s="100"/>
      <c r="AB406" s="100"/>
      <c r="AC406" s="100"/>
      <c r="AD406" s="100"/>
      <c r="AE406" s="100"/>
      <c r="AF406" s="100"/>
      <c r="AG406" s="100"/>
      <c r="AH406" s="100"/>
      <c r="AI406" s="100"/>
      <c r="AJ406" s="100"/>
      <c r="AK406" s="100"/>
      <c r="AL406" s="100"/>
      <c r="AM406" s="100"/>
    </row>
    <row r="407" spans="1:39" x14ac:dyDescent="0.25">
      <c r="A407" s="100"/>
      <c r="B407" s="100"/>
      <c r="C407" s="100"/>
      <c r="D407" s="100"/>
      <c r="E407" s="100"/>
      <c r="F407" s="100"/>
      <c r="G407" s="100"/>
      <c r="H407" s="100"/>
      <c r="I407" s="100"/>
      <c r="J407" s="100"/>
      <c r="K407" s="100"/>
      <c r="L407" s="108"/>
      <c r="M407" s="109"/>
      <c r="N407" s="109"/>
      <c r="O407" s="109"/>
      <c r="P407" s="99"/>
      <c r="Q407" s="99"/>
      <c r="R407" s="100"/>
      <c r="S407" s="100"/>
      <c r="T407" s="100"/>
      <c r="U407" s="100"/>
      <c r="V407" s="100"/>
      <c r="W407" s="100"/>
      <c r="X407" s="100"/>
      <c r="Y407" s="100"/>
      <c r="Z407" s="100"/>
      <c r="AA407" s="100"/>
      <c r="AB407" s="100"/>
      <c r="AC407" s="100"/>
      <c r="AD407" s="100"/>
      <c r="AE407" s="100"/>
      <c r="AF407" s="100"/>
      <c r="AG407" s="100"/>
      <c r="AH407" s="100"/>
      <c r="AI407" s="100"/>
      <c r="AJ407" s="100"/>
      <c r="AK407" s="100"/>
      <c r="AL407" s="100"/>
      <c r="AM407" s="100"/>
    </row>
    <row r="408" spans="1:39" x14ac:dyDescent="0.25">
      <c r="A408" s="100"/>
      <c r="B408" s="100"/>
      <c r="C408" s="100"/>
      <c r="D408" s="100"/>
      <c r="E408" s="100"/>
      <c r="F408" s="100"/>
      <c r="G408" s="100"/>
      <c r="H408" s="100"/>
      <c r="I408" s="100"/>
      <c r="J408" s="100"/>
      <c r="K408" s="100"/>
      <c r="L408" s="108"/>
      <c r="M408" s="109"/>
      <c r="N408" s="109"/>
      <c r="O408" s="109"/>
      <c r="P408" s="99"/>
      <c r="Q408" s="99"/>
      <c r="R408" s="100"/>
      <c r="S408" s="100"/>
      <c r="T408" s="100"/>
      <c r="U408" s="100"/>
      <c r="V408" s="100"/>
      <c r="W408" s="100"/>
      <c r="X408" s="100"/>
      <c r="Y408" s="100"/>
      <c r="Z408" s="100"/>
      <c r="AA408" s="100"/>
      <c r="AB408" s="100"/>
      <c r="AC408" s="100"/>
      <c r="AD408" s="100"/>
      <c r="AE408" s="100"/>
      <c r="AF408" s="100"/>
      <c r="AG408" s="100"/>
      <c r="AH408" s="100"/>
      <c r="AI408" s="100"/>
      <c r="AJ408" s="100"/>
      <c r="AK408" s="100"/>
      <c r="AL408" s="100"/>
      <c r="AM408" s="100"/>
    </row>
    <row r="409" spans="1:39" x14ac:dyDescent="0.25">
      <c r="A409" s="100"/>
      <c r="B409" s="100"/>
      <c r="C409" s="100"/>
      <c r="D409" s="100"/>
      <c r="E409" s="100"/>
      <c r="F409" s="100"/>
      <c r="G409" s="100"/>
      <c r="H409" s="100"/>
      <c r="I409" s="100"/>
      <c r="J409" s="100"/>
      <c r="K409" s="100"/>
      <c r="L409" s="108"/>
      <c r="M409" s="109"/>
      <c r="N409" s="109"/>
      <c r="O409" s="109"/>
      <c r="P409" s="99"/>
      <c r="Q409" s="99"/>
      <c r="R409" s="100"/>
      <c r="S409" s="100"/>
      <c r="T409" s="100"/>
      <c r="U409" s="100"/>
      <c r="V409" s="100"/>
      <c r="W409" s="100"/>
      <c r="X409" s="100"/>
      <c r="Y409" s="100"/>
      <c r="Z409" s="100"/>
      <c r="AA409" s="100"/>
      <c r="AB409" s="100"/>
      <c r="AC409" s="100"/>
      <c r="AD409" s="100"/>
      <c r="AE409" s="100"/>
      <c r="AF409" s="100"/>
      <c r="AG409" s="100"/>
      <c r="AH409" s="100"/>
      <c r="AI409" s="100"/>
      <c r="AJ409" s="100"/>
      <c r="AK409" s="100"/>
      <c r="AL409" s="100"/>
      <c r="AM409" s="100"/>
    </row>
    <row r="410" spans="1:39" x14ac:dyDescent="0.25">
      <c r="A410" s="100"/>
      <c r="B410" s="100"/>
      <c r="C410" s="100"/>
      <c r="D410" s="100"/>
      <c r="E410" s="100"/>
      <c r="F410" s="100"/>
      <c r="G410" s="100"/>
      <c r="H410" s="100"/>
      <c r="I410" s="100"/>
      <c r="J410" s="100"/>
      <c r="K410" s="100"/>
      <c r="L410" s="108"/>
      <c r="M410" s="109"/>
      <c r="N410" s="109"/>
      <c r="O410" s="109"/>
      <c r="P410" s="99"/>
      <c r="Q410" s="99"/>
      <c r="R410" s="100"/>
      <c r="S410" s="100"/>
      <c r="T410" s="100"/>
      <c r="U410" s="100"/>
      <c r="V410" s="100"/>
      <c r="W410" s="100"/>
      <c r="X410" s="100"/>
      <c r="Y410" s="100"/>
      <c r="Z410" s="100"/>
      <c r="AA410" s="100"/>
      <c r="AB410" s="100"/>
      <c r="AC410" s="100"/>
      <c r="AD410" s="100"/>
      <c r="AE410" s="100"/>
      <c r="AF410" s="100"/>
      <c r="AG410" s="100"/>
      <c r="AH410" s="100"/>
      <c r="AI410" s="100"/>
      <c r="AJ410" s="100"/>
      <c r="AK410" s="100"/>
      <c r="AL410" s="100"/>
      <c r="AM410" s="100"/>
    </row>
    <row r="411" spans="1:39" x14ac:dyDescent="0.25">
      <c r="A411" s="100"/>
      <c r="B411" s="100"/>
      <c r="C411" s="100"/>
      <c r="D411" s="100"/>
      <c r="E411" s="100"/>
      <c r="F411" s="100"/>
      <c r="G411" s="100"/>
      <c r="H411" s="100"/>
      <c r="I411" s="100"/>
      <c r="J411" s="100"/>
      <c r="K411" s="100"/>
      <c r="L411" s="108"/>
      <c r="M411" s="109"/>
      <c r="N411" s="109"/>
      <c r="O411" s="109"/>
      <c r="P411" s="99"/>
      <c r="Q411" s="99"/>
      <c r="R411" s="100"/>
      <c r="S411" s="100"/>
      <c r="T411" s="100"/>
      <c r="U411" s="100"/>
      <c r="V411" s="100"/>
      <c r="W411" s="100"/>
      <c r="X411" s="100"/>
      <c r="Y411" s="100"/>
      <c r="Z411" s="100"/>
      <c r="AA411" s="100"/>
      <c r="AB411" s="100"/>
      <c r="AC411" s="100"/>
      <c r="AD411" s="100"/>
      <c r="AE411" s="100"/>
      <c r="AF411" s="100"/>
      <c r="AG411" s="100"/>
      <c r="AH411" s="100"/>
      <c r="AI411" s="100"/>
      <c r="AJ411" s="100"/>
      <c r="AK411" s="100"/>
      <c r="AL411" s="100"/>
      <c r="AM411" s="100"/>
    </row>
    <row r="412" spans="1:39" x14ac:dyDescent="0.25">
      <c r="A412" s="100"/>
      <c r="B412" s="100"/>
      <c r="C412" s="100"/>
      <c r="D412" s="100"/>
      <c r="E412" s="100"/>
      <c r="F412" s="100"/>
      <c r="G412" s="100"/>
      <c r="H412" s="100"/>
      <c r="I412" s="100"/>
      <c r="J412" s="100"/>
      <c r="K412" s="100"/>
      <c r="L412" s="108"/>
      <c r="M412" s="109"/>
      <c r="N412" s="109"/>
      <c r="O412" s="109"/>
      <c r="P412" s="99"/>
      <c r="Q412" s="99"/>
      <c r="R412" s="100"/>
      <c r="S412" s="100"/>
      <c r="T412" s="100"/>
      <c r="U412" s="100"/>
      <c r="V412" s="100"/>
      <c r="W412" s="100"/>
      <c r="X412" s="100"/>
      <c r="Y412" s="100"/>
      <c r="Z412" s="100"/>
      <c r="AA412" s="100"/>
      <c r="AB412" s="100"/>
      <c r="AC412" s="100"/>
      <c r="AD412" s="100"/>
      <c r="AE412" s="100"/>
      <c r="AF412" s="100"/>
      <c r="AG412" s="100"/>
      <c r="AH412" s="100"/>
      <c r="AI412" s="100"/>
      <c r="AJ412" s="100"/>
      <c r="AK412" s="100"/>
      <c r="AL412" s="100"/>
      <c r="AM412" s="100"/>
    </row>
    <row r="413" spans="1:39" x14ac:dyDescent="0.25">
      <c r="A413" s="100"/>
      <c r="B413" s="100"/>
      <c r="C413" s="100"/>
      <c r="D413" s="100"/>
      <c r="E413" s="100"/>
      <c r="F413" s="100"/>
      <c r="G413" s="100"/>
      <c r="H413" s="100"/>
      <c r="I413" s="100"/>
      <c r="J413" s="100"/>
      <c r="K413" s="100"/>
      <c r="L413" s="108"/>
      <c r="M413" s="109"/>
      <c r="N413" s="109"/>
      <c r="O413" s="109"/>
      <c r="P413" s="99"/>
      <c r="Q413" s="99"/>
      <c r="R413" s="100"/>
      <c r="S413" s="100"/>
      <c r="T413" s="100"/>
      <c r="U413" s="100"/>
      <c r="V413" s="100"/>
      <c r="W413" s="100"/>
      <c r="X413" s="100"/>
      <c r="Y413" s="100"/>
      <c r="Z413" s="100"/>
      <c r="AA413" s="100"/>
      <c r="AB413" s="100"/>
      <c r="AC413" s="100"/>
      <c r="AD413" s="100"/>
      <c r="AE413" s="100"/>
      <c r="AF413" s="100"/>
      <c r="AG413" s="100"/>
      <c r="AH413" s="100"/>
      <c r="AI413" s="100"/>
      <c r="AJ413" s="100"/>
      <c r="AK413" s="100"/>
      <c r="AL413" s="100"/>
      <c r="AM413" s="100"/>
    </row>
    <row r="414" spans="1:39" x14ac:dyDescent="0.25">
      <c r="A414" s="100"/>
      <c r="B414" s="100"/>
      <c r="C414" s="100"/>
      <c r="D414" s="100"/>
      <c r="E414" s="100"/>
      <c r="F414" s="100"/>
      <c r="G414" s="100"/>
      <c r="H414" s="100"/>
      <c r="I414" s="100"/>
      <c r="J414" s="100"/>
      <c r="K414" s="100"/>
      <c r="L414" s="108"/>
      <c r="M414" s="109"/>
      <c r="N414" s="109"/>
      <c r="O414" s="109"/>
      <c r="P414" s="99"/>
      <c r="Q414" s="99"/>
      <c r="R414" s="100"/>
      <c r="S414" s="100"/>
      <c r="T414" s="100"/>
      <c r="U414" s="100"/>
      <c r="V414" s="100"/>
      <c r="W414" s="100"/>
      <c r="X414" s="100"/>
      <c r="Y414" s="100"/>
      <c r="Z414" s="100"/>
      <c r="AA414" s="100"/>
      <c r="AB414" s="100"/>
      <c r="AC414" s="100"/>
      <c r="AD414" s="100"/>
      <c r="AE414" s="100"/>
      <c r="AF414" s="100"/>
      <c r="AG414" s="100"/>
      <c r="AH414" s="100"/>
      <c r="AI414" s="100"/>
      <c r="AJ414" s="100"/>
      <c r="AK414" s="100"/>
      <c r="AL414" s="100"/>
      <c r="AM414" s="100"/>
    </row>
    <row r="415" spans="1:39" x14ac:dyDescent="0.25">
      <c r="A415" s="100"/>
      <c r="B415" s="100"/>
      <c r="C415" s="100"/>
      <c r="D415" s="100"/>
      <c r="E415" s="100"/>
      <c r="F415" s="100"/>
      <c r="G415" s="100"/>
      <c r="H415" s="100"/>
      <c r="I415" s="100"/>
      <c r="J415" s="100"/>
      <c r="K415" s="100"/>
      <c r="L415" s="108"/>
      <c r="M415" s="109"/>
      <c r="N415" s="109"/>
      <c r="O415" s="109"/>
      <c r="P415" s="99"/>
      <c r="Q415" s="99"/>
      <c r="R415" s="100"/>
      <c r="S415" s="100"/>
      <c r="T415" s="100"/>
      <c r="U415" s="100"/>
      <c r="V415" s="100"/>
      <c r="W415" s="100"/>
      <c r="X415" s="100"/>
      <c r="Y415" s="100"/>
      <c r="Z415" s="100"/>
      <c r="AA415" s="100"/>
      <c r="AB415" s="100"/>
      <c r="AC415" s="100"/>
      <c r="AD415" s="100"/>
      <c r="AE415" s="100"/>
      <c r="AF415" s="100"/>
      <c r="AG415" s="100"/>
      <c r="AH415" s="100"/>
      <c r="AI415" s="100"/>
      <c r="AJ415" s="100"/>
      <c r="AK415" s="100"/>
      <c r="AL415" s="100"/>
      <c r="AM415" s="100"/>
    </row>
    <row r="416" spans="1:39" x14ac:dyDescent="0.25">
      <c r="A416" s="100"/>
      <c r="B416" s="100"/>
      <c r="C416" s="100"/>
      <c r="D416" s="100"/>
      <c r="E416" s="100"/>
      <c r="F416" s="100"/>
      <c r="G416" s="100"/>
      <c r="H416" s="100"/>
      <c r="I416" s="100"/>
      <c r="J416" s="100"/>
      <c r="K416" s="100"/>
      <c r="L416" s="108"/>
      <c r="M416" s="109"/>
      <c r="N416" s="109"/>
      <c r="O416" s="109"/>
      <c r="P416" s="99"/>
      <c r="Q416" s="99"/>
      <c r="R416" s="100"/>
      <c r="S416" s="100"/>
      <c r="T416" s="100"/>
      <c r="U416" s="100"/>
      <c r="V416" s="100"/>
      <c r="W416" s="100"/>
      <c r="X416" s="100"/>
      <c r="Y416" s="100"/>
      <c r="Z416" s="100"/>
      <c r="AA416" s="100"/>
      <c r="AB416" s="100"/>
      <c r="AC416" s="100"/>
      <c r="AD416" s="100"/>
      <c r="AE416" s="100"/>
      <c r="AF416" s="100"/>
      <c r="AG416" s="100"/>
      <c r="AH416" s="100"/>
      <c r="AI416" s="100"/>
      <c r="AJ416" s="100"/>
      <c r="AK416" s="100"/>
      <c r="AL416" s="100"/>
      <c r="AM416" s="100"/>
    </row>
    <row r="417" spans="1:39" x14ac:dyDescent="0.25">
      <c r="A417" s="100"/>
      <c r="B417" s="100"/>
      <c r="C417" s="100"/>
      <c r="D417" s="100"/>
      <c r="E417" s="100"/>
      <c r="F417" s="100"/>
      <c r="G417" s="100"/>
      <c r="H417" s="100"/>
      <c r="I417" s="100"/>
      <c r="J417" s="100"/>
      <c r="K417" s="100"/>
      <c r="L417" s="108"/>
      <c r="M417" s="109"/>
      <c r="N417" s="109"/>
      <c r="O417" s="109"/>
      <c r="P417" s="99"/>
      <c r="Q417" s="99"/>
      <c r="R417" s="100"/>
      <c r="S417" s="100"/>
      <c r="T417" s="100"/>
      <c r="U417" s="100"/>
      <c r="V417" s="100"/>
      <c r="W417" s="100"/>
      <c r="X417" s="100"/>
      <c r="Y417" s="100"/>
      <c r="Z417" s="100"/>
      <c r="AA417" s="100"/>
      <c r="AB417" s="100"/>
      <c r="AC417" s="100"/>
      <c r="AD417" s="100"/>
      <c r="AE417" s="100"/>
      <c r="AF417" s="100"/>
      <c r="AG417" s="100"/>
      <c r="AH417" s="100"/>
      <c r="AI417" s="100"/>
      <c r="AJ417" s="100"/>
      <c r="AK417" s="100"/>
      <c r="AL417" s="100"/>
      <c r="AM417" s="100"/>
    </row>
    <row r="418" spans="1:39" x14ac:dyDescent="0.25">
      <c r="A418" s="100"/>
      <c r="B418" s="100"/>
      <c r="C418" s="100"/>
      <c r="D418" s="100"/>
      <c r="E418" s="100"/>
      <c r="F418" s="100"/>
      <c r="G418" s="100"/>
      <c r="H418" s="100"/>
      <c r="I418" s="100"/>
      <c r="J418" s="100"/>
      <c r="K418" s="100"/>
      <c r="L418" s="108"/>
      <c r="M418" s="109"/>
      <c r="N418" s="109"/>
      <c r="O418" s="109"/>
      <c r="P418" s="99"/>
      <c r="Q418" s="99"/>
      <c r="R418" s="100"/>
      <c r="S418" s="100"/>
      <c r="T418" s="100"/>
      <c r="U418" s="100"/>
      <c r="V418" s="100"/>
      <c r="W418" s="100"/>
      <c r="X418" s="100"/>
      <c r="Y418" s="100"/>
      <c r="Z418" s="100"/>
      <c r="AA418" s="100"/>
      <c r="AB418" s="100"/>
      <c r="AC418" s="100"/>
      <c r="AD418" s="100"/>
      <c r="AE418" s="100"/>
      <c r="AF418" s="100"/>
      <c r="AG418" s="100"/>
      <c r="AH418" s="100"/>
      <c r="AI418" s="100"/>
      <c r="AJ418" s="100"/>
      <c r="AK418" s="100"/>
      <c r="AL418" s="100"/>
      <c r="AM418" s="100"/>
    </row>
    <row r="419" spans="1:39" x14ac:dyDescent="0.25">
      <c r="A419" s="100"/>
      <c r="B419" s="100"/>
      <c r="C419" s="100"/>
      <c r="D419" s="100"/>
      <c r="E419" s="100"/>
      <c r="F419" s="100"/>
      <c r="G419" s="100"/>
      <c r="H419" s="100"/>
      <c r="I419" s="100"/>
      <c r="J419" s="100"/>
      <c r="K419" s="100"/>
      <c r="L419" s="108"/>
      <c r="M419" s="109"/>
      <c r="N419" s="109"/>
      <c r="O419" s="109"/>
      <c r="P419" s="99"/>
      <c r="Q419" s="99"/>
      <c r="R419" s="100"/>
      <c r="S419" s="100"/>
      <c r="T419" s="100"/>
      <c r="U419" s="100"/>
      <c r="V419" s="100"/>
      <c r="W419" s="100"/>
      <c r="X419" s="100"/>
      <c r="Y419" s="100"/>
      <c r="Z419" s="100"/>
      <c r="AA419" s="100"/>
      <c r="AB419" s="100"/>
      <c r="AC419" s="100"/>
      <c r="AD419" s="100"/>
      <c r="AE419" s="100"/>
      <c r="AF419" s="100"/>
      <c r="AG419" s="100"/>
      <c r="AH419" s="100"/>
      <c r="AI419" s="100"/>
      <c r="AJ419" s="100"/>
      <c r="AK419" s="100"/>
      <c r="AL419" s="100"/>
      <c r="AM419" s="100"/>
    </row>
    <row r="420" spans="1:39" x14ac:dyDescent="0.25">
      <c r="A420" s="100"/>
      <c r="B420" s="100"/>
      <c r="C420" s="100"/>
      <c r="D420" s="100"/>
      <c r="E420" s="100"/>
      <c r="F420" s="100"/>
      <c r="G420" s="100"/>
      <c r="H420" s="100"/>
      <c r="I420" s="100"/>
      <c r="J420" s="100"/>
      <c r="K420" s="100"/>
      <c r="L420" s="108"/>
      <c r="M420" s="109"/>
      <c r="N420" s="109"/>
      <c r="O420" s="109"/>
      <c r="P420" s="99"/>
      <c r="Q420" s="99"/>
      <c r="R420" s="100"/>
      <c r="S420" s="100"/>
      <c r="T420" s="100"/>
      <c r="U420" s="100"/>
      <c r="V420" s="100"/>
      <c r="W420" s="100"/>
      <c r="X420" s="100"/>
      <c r="Y420" s="100"/>
      <c r="Z420" s="100"/>
      <c r="AA420" s="100"/>
      <c r="AB420" s="100"/>
      <c r="AC420" s="100"/>
      <c r="AD420" s="100"/>
      <c r="AE420" s="100"/>
      <c r="AF420" s="100"/>
      <c r="AG420" s="100"/>
      <c r="AH420" s="100"/>
      <c r="AI420" s="100"/>
      <c r="AJ420" s="100"/>
      <c r="AK420" s="100"/>
      <c r="AL420" s="100"/>
      <c r="AM420" s="100"/>
    </row>
    <row r="421" spans="1:39" x14ac:dyDescent="0.25">
      <c r="A421" s="100"/>
      <c r="B421" s="100"/>
      <c r="C421" s="100"/>
      <c r="D421" s="100"/>
      <c r="E421" s="100"/>
      <c r="F421" s="100"/>
      <c r="G421" s="100"/>
      <c r="H421" s="100"/>
      <c r="I421" s="100"/>
      <c r="J421" s="100"/>
      <c r="K421" s="100"/>
      <c r="L421" s="108"/>
      <c r="M421" s="109"/>
      <c r="N421" s="109"/>
      <c r="O421" s="109"/>
      <c r="P421" s="99"/>
      <c r="Q421" s="99"/>
      <c r="R421" s="100"/>
      <c r="S421" s="100"/>
      <c r="T421" s="100"/>
      <c r="U421" s="100"/>
      <c r="V421" s="100"/>
      <c r="W421" s="100"/>
      <c r="X421" s="100"/>
      <c r="Y421" s="100"/>
      <c r="Z421" s="100"/>
      <c r="AA421" s="100"/>
      <c r="AB421" s="100"/>
      <c r="AC421" s="100"/>
      <c r="AD421" s="100"/>
      <c r="AE421" s="100"/>
      <c r="AF421" s="100"/>
      <c r="AG421" s="100"/>
      <c r="AH421" s="100"/>
      <c r="AI421" s="100"/>
      <c r="AJ421" s="100"/>
      <c r="AK421" s="100"/>
      <c r="AL421" s="100"/>
      <c r="AM421" s="100"/>
    </row>
    <row r="422" spans="1:39" x14ac:dyDescent="0.25">
      <c r="A422" s="100"/>
      <c r="B422" s="100"/>
      <c r="C422" s="100"/>
      <c r="D422" s="100"/>
      <c r="E422" s="100"/>
      <c r="F422" s="100"/>
      <c r="G422" s="100"/>
      <c r="H422" s="100"/>
      <c r="I422" s="100"/>
      <c r="J422" s="100"/>
      <c r="K422" s="100"/>
      <c r="L422" s="108"/>
      <c r="M422" s="109"/>
      <c r="N422" s="109"/>
      <c r="O422" s="109"/>
      <c r="P422" s="99"/>
      <c r="Q422" s="99"/>
      <c r="R422" s="100"/>
      <c r="S422" s="100"/>
      <c r="T422" s="100"/>
      <c r="U422" s="100"/>
      <c r="V422" s="100"/>
      <c r="W422" s="100"/>
      <c r="X422" s="100"/>
      <c r="Y422" s="100"/>
      <c r="Z422" s="100"/>
      <c r="AA422" s="100"/>
      <c r="AB422" s="100"/>
      <c r="AC422" s="100"/>
      <c r="AD422" s="100"/>
      <c r="AE422" s="100"/>
      <c r="AF422" s="100"/>
      <c r="AG422" s="100"/>
      <c r="AH422" s="100"/>
      <c r="AI422" s="100"/>
      <c r="AJ422" s="100"/>
      <c r="AK422" s="100"/>
      <c r="AL422" s="100"/>
      <c r="AM422" s="100"/>
    </row>
    <row r="423" spans="1:39" x14ac:dyDescent="0.25">
      <c r="A423" s="100"/>
      <c r="B423" s="100"/>
      <c r="C423" s="100"/>
      <c r="D423" s="100"/>
      <c r="E423" s="100"/>
      <c r="F423" s="100"/>
      <c r="G423" s="100"/>
      <c r="H423" s="100"/>
      <c r="I423" s="100"/>
      <c r="J423" s="100"/>
      <c r="K423" s="100"/>
      <c r="L423" s="108"/>
      <c r="M423" s="109"/>
      <c r="N423" s="109"/>
      <c r="O423" s="109"/>
      <c r="P423" s="99"/>
      <c r="Q423" s="99"/>
      <c r="R423" s="100"/>
      <c r="S423" s="100"/>
      <c r="T423" s="100"/>
      <c r="U423" s="100"/>
      <c r="V423" s="100"/>
      <c r="W423" s="100"/>
      <c r="X423" s="100"/>
      <c r="Y423" s="100"/>
      <c r="Z423" s="100"/>
      <c r="AA423" s="100"/>
      <c r="AB423" s="100"/>
      <c r="AC423" s="100"/>
      <c r="AD423" s="100"/>
      <c r="AE423" s="100"/>
      <c r="AF423" s="100"/>
      <c r="AG423" s="100"/>
      <c r="AH423" s="100"/>
      <c r="AI423" s="100"/>
      <c r="AJ423" s="100"/>
      <c r="AK423" s="100"/>
      <c r="AL423" s="100"/>
      <c r="AM423" s="100"/>
    </row>
    <row r="424" spans="1:39" x14ac:dyDescent="0.25">
      <c r="A424" s="100"/>
      <c r="B424" s="100"/>
      <c r="C424" s="100"/>
      <c r="D424" s="100"/>
      <c r="E424" s="100"/>
      <c r="F424" s="100"/>
      <c r="G424" s="100"/>
      <c r="H424" s="100"/>
      <c r="I424" s="100"/>
      <c r="J424" s="100"/>
      <c r="K424" s="100"/>
      <c r="L424" s="108"/>
      <c r="M424" s="109"/>
      <c r="N424" s="109"/>
      <c r="O424" s="109"/>
      <c r="P424" s="99"/>
      <c r="Q424" s="99"/>
      <c r="R424" s="100"/>
      <c r="S424" s="100"/>
      <c r="T424" s="100"/>
      <c r="U424" s="100"/>
      <c r="V424" s="100"/>
      <c r="W424" s="100"/>
      <c r="X424" s="100"/>
      <c r="Y424" s="100"/>
      <c r="Z424" s="100"/>
      <c r="AA424" s="100"/>
      <c r="AB424" s="100"/>
      <c r="AC424" s="100"/>
      <c r="AD424" s="100"/>
      <c r="AE424" s="100"/>
      <c r="AF424" s="100"/>
      <c r="AG424" s="100"/>
      <c r="AH424" s="100"/>
      <c r="AI424" s="100"/>
      <c r="AJ424" s="100"/>
      <c r="AK424" s="100"/>
      <c r="AL424" s="100"/>
      <c r="AM424" s="100"/>
    </row>
    <row r="425" spans="1:39" x14ac:dyDescent="0.25">
      <c r="A425" s="100"/>
      <c r="B425" s="100"/>
      <c r="C425" s="100"/>
      <c r="D425" s="100"/>
      <c r="E425" s="100"/>
      <c r="F425" s="100"/>
      <c r="G425" s="100"/>
      <c r="H425" s="100"/>
      <c r="I425" s="100"/>
      <c r="J425" s="100"/>
      <c r="K425" s="100"/>
      <c r="L425" s="108"/>
      <c r="M425" s="109"/>
      <c r="N425" s="109"/>
      <c r="O425" s="109"/>
      <c r="P425" s="99"/>
      <c r="Q425" s="99"/>
      <c r="R425" s="100"/>
      <c r="S425" s="100"/>
      <c r="T425" s="100"/>
      <c r="U425" s="100"/>
      <c r="V425" s="100"/>
      <c r="W425" s="100"/>
      <c r="X425" s="100"/>
      <c r="Y425" s="100"/>
      <c r="Z425" s="100"/>
      <c r="AA425" s="100"/>
      <c r="AB425" s="100"/>
      <c r="AC425" s="100"/>
      <c r="AD425" s="100"/>
      <c r="AE425" s="100"/>
      <c r="AF425" s="100"/>
      <c r="AG425" s="100"/>
      <c r="AH425" s="100"/>
      <c r="AI425" s="100"/>
      <c r="AJ425" s="100"/>
      <c r="AK425" s="100"/>
      <c r="AL425" s="100"/>
      <c r="AM425" s="100"/>
    </row>
    <row r="426" spans="1:39" x14ac:dyDescent="0.25">
      <c r="A426" s="100"/>
      <c r="B426" s="100"/>
      <c r="C426" s="100"/>
      <c r="D426" s="100"/>
      <c r="E426" s="100"/>
      <c r="F426" s="100"/>
      <c r="G426" s="100"/>
      <c r="H426" s="100"/>
      <c r="I426" s="100"/>
      <c r="J426" s="100"/>
      <c r="K426" s="100"/>
      <c r="L426" s="108"/>
      <c r="M426" s="109"/>
      <c r="N426" s="109"/>
      <c r="O426" s="109"/>
      <c r="P426" s="99"/>
      <c r="Q426" s="99"/>
      <c r="R426" s="100"/>
      <c r="S426" s="100"/>
      <c r="T426" s="100"/>
      <c r="U426" s="100"/>
      <c r="V426" s="100"/>
      <c r="W426" s="100"/>
      <c r="X426" s="100"/>
      <c r="Y426" s="100"/>
      <c r="Z426" s="100"/>
      <c r="AA426" s="100"/>
      <c r="AB426" s="100"/>
      <c r="AC426" s="100"/>
      <c r="AD426" s="100"/>
      <c r="AE426" s="100"/>
      <c r="AF426" s="100"/>
      <c r="AG426" s="100"/>
      <c r="AH426" s="100"/>
      <c r="AI426" s="100"/>
      <c r="AJ426" s="100"/>
      <c r="AK426" s="100"/>
      <c r="AL426" s="100"/>
      <c r="AM426" s="100"/>
    </row>
    <row r="427" spans="1:39" x14ac:dyDescent="0.25">
      <c r="A427" s="100"/>
      <c r="B427" s="100"/>
      <c r="C427" s="100"/>
      <c r="D427" s="100"/>
      <c r="E427" s="100"/>
      <c r="F427" s="100"/>
      <c r="G427" s="100"/>
      <c r="H427" s="100"/>
      <c r="I427" s="100"/>
      <c r="J427" s="100"/>
      <c r="K427" s="100"/>
      <c r="L427" s="108"/>
      <c r="M427" s="109"/>
      <c r="N427" s="109"/>
      <c r="O427" s="109"/>
      <c r="P427" s="99"/>
      <c r="Q427" s="99"/>
      <c r="R427" s="100"/>
      <c r="S427" s="100"/>
      <c r="T427" s="100"/>
      <c r="U427" s="100"/>
      <c r="V427" s="100"/>
      <c r="W427" s="100"/>
      <c r="X427" s="100"/>
      <c r="Y427" s="100"/>
      <c r="Z427" s="100"/>
      <c r="AA427" s="100"/>
      <c r="AB427" s="100"/>
      <c r="AC427" s="100"/>
      <c r="AD427" s="100"/>
      <c r="AE427" s="100"/>
      <c r="AF427" s="100"/>
      <c r="AG427" s="100"/>
      <c r="AH427" s="100"/>
      <c r="AI427" s="100"/>
      <c r="AJ427" s="100"/>
      <c r="AK427" s="100"/>
      <c r="AL427" s="100"/>
      <c r="AM427" s="100"/>
    </row>
    <row r="428" spans="1:39" x14ac:dyDescent="0.25">
      <c r="A428" s="100"/>
      <c r="B428" s="100"/>
      <c r="C428" s="100"/>
      <c r="D428" s="100"/>
      <c r="E428" s="100"/>
      <c r="F428" s="100"/>
      <c r="G428" s="100"/>
      <c r="H428" s="100"/>
      <c r="I428" s="100"/>
      <c r="J428" s="100"/>
      <c r="K428" s="100"/>
      <c r="L428" s="108"/>
      <c r="M428" s="109"/>
      <c r="N428" s="109"/>
      <c r="O428" s="109"/>
      <c r="P428" s="99"/>
      <c r="Q428" s="99"/>
      <c r="R428" s="100"/>
      <c r="S428" s="100"/>
      <c r="T428" s="100"/>
      <c r="U428" s="100"/>
      <c r="V428" s="100"/>
      <c r="W428" s="100"/>
      <c r="X428" s="100"/>
      <c r="Y428" s="100"/>
      <c r="Z428" s="100"/>
      <c r="AA428" s="100"/>
      <c r="AB428" s="100"/>
      <c r="AC428" s="100"/>
      <c r="AD428" s="100"/>
      <c r="AE428" s="100"/>
      <c r="AF428" s="100"/>
      <c r="AG428" s="100"/>
      <c r="AH428" s="100"/>
      <c r="AI428" s="100"/>
      <c r="AJ428" s="100"/>
      <c r="AK428" s="100"/>
      <c r="AL428" s="100"/>
      <c r="AM428" s="100"/>
    </row>
    <row r="429" spans="1:39" x14ac:dyDescent="0.25">
      <c r="A429" s="100"/>
      <c r="B429" s="100"/>
      <c r="C429" s="100"/>
      <c r="D429" s="100"/>
      <c r="E429" s="100"/>
      <c r="F429" s="100"/>
      <c r="G429" s="100"/>
      <c r="H429" s="100"/>
      <c r="I429" s="100"/>
      <c r="J429" s="100"/>
      <c r="K429" s="100"/>
      <c r="L429" s="108"/>
      <c r="M429" s="109"/>
      <c r="N429" s="109"/>
      <c r="O429" s="109"/>
      <c r="P429" s="99"/>
      <c r="Q429" s="99"/>
      <c r="R429" s="100"/>
      <c r="S429" s="100"/>
      <c r="T429" s="100"/>
      <c r="U429" s="100"/>
      <c r="V429" s="100"/>
      <c r="W429" s="100"/>
      <c r="X429" s="100"/>
      <c r="Y429" s="100"/>
      <c r="Z429" s="100"/>
      <c r="AA429" s="100"/>
      <c r="AB429" s="100"/>
      <c r="AC429" s="100"/>
      <c r="AD429" s="100"/>
      <c r="AE429" s="100"/>
      <c r="AF429" s="100"/>
      <c r="AG429" s="100"/>
      <c r="AH429" s="100"/>
      <c r="AI429" s="100"/>
      <c r="AJ429" s="100"/>
      <c r="AK429" s="100"/>
      <c r="AL429" s="100"/>
      <c r="AM429" s="100"/>
    </row>
    <row r="430" spans="1:39" x14ac:dyDescent="0.25">
      <c r="A430" s="100"/>
      <c r="B430" s="100"/>
      <c r="C430" s="100"/>
      <c r="D430" s="100"/>
      <c r="E430" s="100"/>
      <c r="F430" s="100"/>
      <c r="G430" s="100"/>
      <c r="H430" s="100"/>
      <c r="I430" s="100"/>
      <c r="J430" s="100"/>
      <c r="K430" s="100"/>
      <c r="L430" s="108"/>
      <c r="M430" s="109"/>
      <c r="N430" s="109"/>
      <c r="O430" s="109"/>
      <c r="P430" s="99"/>
      <c r="Q430" s="99"/>
      <c r="R430" s="100"/>
      <c r="S430" s="100"/>
      <c r="T430" s="100"/>
      <c r="U430" s="100"/>
      <c r="V430" s="100"/>
      <c r="W430" s="100"/>
      <c r="X430" s="100"/>
      <c r="Y430" s="100"/>
      <c r="Z430" s="100"/>
      <c r="AA430" s="100"/>
      <c r="AB430" s="100"/>
      <c r="AC430" s="100"/>
      <c r="AD430" s="100"/>
      <c r="AE430" s="100"/>
      <c r="AF430" s="100"/>
      <c r="AG430" s="100"/>
      <c r="AH430" s="100"/>
      <c r="AI430" s="100"/>
      <c r="AJ430" s="100"/>
      <c r="AK430" s="100"/>
      <c r="AL430" s="100"/>
      <c r="AM430" s="100"/>
    </row>
    <row r="431" spans="1:39" x14ac:dyDescent="0.25">
      <c r="A431" s="100"/>
      <c r="B431" s="100"/>
      <c r="C431" s="100"/>
      <c r="D431" s="100"/>
      <c r="E431" s="100"/>
      <c r="F431" s="100"/>
      <c r="G431" s="100"/>
      <c r="H431" s="100"/>
      <c r="I431" s="100"/>
      <c r="J431" s="100"/>
      <c r="K431" s="100"/>
      <c r="L431" s="108"/>
      <c r="M431" s="109"/>
      <c r="N431" s="109"/>
      <c r="O431" s="109"/>
      <c r="P431" s="99"/>
      <c r="Q431" s="99"/>
      <c r="R431" s="100"/>
      <c r="S431" s="100"/>
      <c r="T431" s="100"/>
      <c r="U431" s="100"/>
      <c r="V431" s="100"/>
      <c r="W431" s="100"/>
      <c r="X431" s="100"/>
      <c r="Y431" s="100"/>
      <c r="Z431" s="100"/>
      <c r="AA431" s="100"/>
      <c r="AB431" s="100"/>
      <c r="AC431" s="100"/>
      <c r="AD431" s="100"/>
      <c r="AE431" s="100"/>
      <c r="AF431" s="100"/>
      <c r="AG431" s="100"/>
      <c r="AH431" s="100"/>
      <c r="AI431" s="100"/>
      <c r="AJ431" s="100"/>
      <c r="AK431" s="100"/>
      <c r="AL431" s="100"/>
      <c r="AM431" s="100"/>
    </row>
    <row r="432" spans="1:39" x14ac:dyDescent="0.25">
      <c r="A432" s="100"/>
      <c r="B432" s="100"/>
      <c r="C432" s="100"/>
      <c r="D432" s="100"/>
      <c r="E432" s="100"/>
      <c r="F432" s="100"/>
      <c r="G432" s="100"/>
      <c r="H432" s="100"/>
      <c r="I432" s="100"/>
      <c r="J432" s="100"/>
      <c r="K432" s="100"/>
      <c r="L432" s="108"/>
      <c r="M432" s="109"/>
      <c r="N432" s="109"/>
      <c r="O432" s="109"/>
      <c r="P432" s="99"/>
      <c r="Q432" s="99"/>
      <c r="R432" s="100"/>
      <c r="S432" s="100"/>
      <c r="T432" s="100"/>
      <c r="U432" s="100"/>
      <c r="V432" s="100"/>
      <c r="W432" s="100"/>
      <c r="X432" s="100"/>
      <c r="Y432" s="100"/>
      <c r="Z432" s="100"/>
      <c r="AA432" s="100"/>
      <c r="AB432" s="100"/>
      <c r="AC432" s="100"/>
      <c r="AD432" s="100"/>
      <c r="AE432" s="100"/>
      <c r="AF432" s="100"/>
      <c r="AG432" s="100"/>
      <c r="AH432" s="100"/>
      <c r="AI432" s="100"/>
      <c r="AJ432" s="100"/>
      <c r="AK432" s="100"/>
      <c r="AL432" s="100"/>
      <c r="AM432" s="100"/>
    </row>
    <row r="433" spans="1:39" x14ac:dyDescent="0.25">
      <c r="A433" s="100"/>
      <c r="B433" s="100"/>
      <c r="C433" s="100"/>
      <c r="D433" s="100"/>
      <c r="E433" s="100"/>
      <c r="F433" s="100"/>
      <c r="G433" s="100"/>
      <c r="H433" s="100"/>
      <c r="I433" s="100"/>
      <c r="J433" s="100"/>
      <c r="K433" s="100"/>
      <c r="L433" s="108"/>
      <c r="M433" s="109"/>
      <c r="N433" s="109"/>
      <c r="O433" s="109"/>
      <c r="P433" s="99"/>
      <c r="Q433" s="99"/>
      <c r="R433" s="100"/>
      <c r="S433" s="100"/>
      <c r="T433" s="100"/>
      <c r="U433" s="100"/>
      <c r="V433" s="100"/>
      <c r="W433" s="100"/>
      <c r="X433" s="100"/>
      <c r="Y433" s="100"/>
      <c r="Z433" s="100"/>
      <c r="AA433" s="100"/>
      <c r="AB433" s="100"/>
      <c r="AC433" s="100"/>
      <c r="AD433" s="100"/>
      <c r="AE433" s="100"/>
      <c r="AF433" s="100"/>
      <c r="AG433" s="100"/>
      <c r="AH433" s="100"/>
      <c r="AI433" s="100"/>
      <c r="AJ433" s="100"/>
      <c r="AK433" s="100"/>
      <c r="AL433" s="100"/>
      <c r="AM433" s="100"/>
    </row>
    <row r="434" spans="1:39" x14ac:dyDescent="0.25">
      <c r="A434" s="100"/>
      <c r="B434" s="100"/>
      <c r="C434" s="100"/>
      <c r="D434" s="100"/>
      <c r="E434" s="100"/>
      <c r="F434" s="100"/>
      <c r="G434" s="100"/>
      <c r="H434" s="100"/>
      <c r="I434" s="100"/>
      <c r="J434" s="100"/>
      <c r="K434" s="100"/>
      <c r="L434" s="108"/>
      <c r="M434" s="109"/>
      <c r="N434" s="109"/>
      <c r="O434" s="109"/>
      <c r="P434" s="99"/>
      <c r="Q434" s="99"/>
      <c r="R434" s="100"/>
      <c r="S434" s="100"/>
      <c r="T434" s="100"/>
      <c r="U434" s="100"/>
      <c r="V434" s="100"/>
      <c r="W434" s="100"/>
      <c r="X434" s="100"/>
      <c r="Y434" s="100"/>
      <c r="Z434" s="100"/>
      <c r="AA434" s="100"/>
      <c r="AB434" s="100"/>
      <c r="AC434" s="100"/>
      <c r="AD434" s="100"/>
      <c r="AE434" s="100"/>
      <c r="AF434" s="100"/>
      <c r="AG434" s="100"/>
      <c r="AH434" s="100"/>
      <c r="AI434" s="100"/>
      <c r="AJ434" s="100"/>
      <c r="AK434" s="100"/>
      <c r="AL434" s="100"/>
      <c r="AM434" s="100"/>
    </row>
    <row r="435" spans="1:39" x14ac:dyDescent="0.25">
      <c r="A435" s="100"/>
      <c r="B435" s="100"/>
      <c r="C435" s="100"/>
      <c r="D435" s="100"/>
      <c r="E435" s="100"/>
      <c r="F435" s="100"/>
      <c r="G435" s="100"/>
      <c r="H435" s="100"/>
      <c r="I435" s="100"/>
      <c r="J435" s="100"/>
      <c r="K435" s="100"/>
      <c r="L435" s="108"/>
      <c r="M435" s="109"/>
      <c r="N435" s="109"/>
      <c r="O435" s="109"/>
      <c r="P435" s="99"/>
      <c r="Q435" s="99"/>
      <c r="R435" s="100"/>
      <c r="S435" s="100"/>
      <c r="T435" s="100"/>
      <c r="U435" s="100"/>
      <c r="V435" s="100"/>
      <c r="W435" s="100"/>
      <c r="X435" s="100"/>
      <c r="Y435" s="100"/>
      <c r="Z435" s="100"/>
      <c r="AA435" s="100"/>
      <c r="AB435" s="100"/>
      <c r="AC435" s="100"/>
      <c r="AD435" s="100"/>
      <c r="AE435" s="100"/>
      <c r="AF435" s="100"/>
      <c r="AG435" s="100"/>
      <c r="AH435" s="100"/>
      <c r="AI435" s="100"/>
      <c r="AJ435" s="100"/>
      <c r="AK435" s="100"/>
      <c r="AL435" s="100"/>
      <c r="AM435" s="100"/>
    </row>
    <row r="436" spans="1:39" x14ac:dyDescent="0.25">
      <c r="A436" s="100"/>
      <c r="B436" s="100"/>
      <c r="C436" s="100"/>
      <c r="D436" s="100"/>
      <c r="E436" s="100"/>
      <c r="F436" s="100"/>
      <c r="G436" s="100"/>
      <c r="H436" s="100"/>
      <c r="I436" s="100"/>
      <c r="J436" s="100"/>
      <c r="K436" s="100"/>
      <c r="L436" s="108"/>
      <c r="M436" s="109"/>
      <c r="N436" s="109"/>
      <c r="O436" s="109"/>
      <c r="P436" s="99"/>
      <c r="Q436" s="99"/>
      <c r="R436" s="100"/>
      <c r="S436" s="100"/>
      <c r="T436" s="100"/>
      <c r="U436" s="100"/>
      <c r="V436" s="100"/>
      <c r="W436" s="100"/>
      <c r="X436" s="100"/>
      <c r="Y436" s="100"/>
      <c r="Z436" s="100"/>
      <c r="AA436" s="100"/>
      <c r="AB436" s="100"/>
      <c r="AC436" s="100"/>
      <c r="AD436" s="100"/>
      <c r="AE436" s="100"/>
      <c r="AF436" s="100"/>
      <c r="AG436" s="100"/>
      <c r="AH436" s="100"/>
      <c r="AI436" s="100"/>
      <c r="AJ436" s="100"/>
      <c r="AK436" s="100"/>
      <c r="AL436" s="100"/>
      <c r="AM436" s="100"/>
    </row>
    <row r="437" spans="1:39" x14ac:dyDescent="0.25">
      <c r="A437" s="100"/>
      <c r="B437" s="100"/>
      <c r="C437" s="100"/>
      <c r="D437" s="100"/>
      <c r="E437" s="100"/>
      <c r="F437" s="100"/>
      <c r="G437" s="100"/>
      <c r="H437" s="100"/>
      <c r="I437" s="100"/>
      <c r="J437" s="100"/>
      <c r="K437" s="100"/>
      <c r="L437" s="108"/>
      <c r="M437" s="109"/>
      <c r="N437" s="109"/>
      <c r="O437" s="109"/>
      <c r="P437" s="99"/>
      <c r="Q437" s="99"/>
      <c r="R437" s="100"/>
      <c r="S437" s="100"/>
      <c r="T437" s="100"/>
      <c r="U437" s="100"/>
      <c r="V437" s="100"/>
      <c r="W437" s="100"/>
      <c r="X437" s="100"/>
      <c r="Y437" s="100"/>
      <c r="Z437" s="100"/>
      <c r="AA437" s="100"/>
      <c r="AB437" s="100"/>
      <c r="AC437" s="100"/>
      <c r="AD437" s="100"/>
      <c r="AE437" s="100"/>
      <c r="AF437" s="100"/>
      <c r="AG437" s="100"/>
      <c r="AH437" s="100"/>
      <c r="AI437" s="100"/>
      <c r="AJ437" s="100"/>
      <c r="AK437" s="100"/>
      <c r="AL437" s="100"/>
      <c r="AM437" s="100"/>
    </row>
    <row r="438" spans="1:39" x14ac:dyDescent="0.25">
      <c r="A438" s="100"/>
      <c r="B438" s="100"/>
      <c r="C438" s="100"/>
      <c r="D438" s="100"/>
      <c r="E438" s="100"/>
      <c r="F438" s="100"/>
      <c r="G438" s="100"/>
      <c r="H438" s="100"/>
      <c r="I438" s="100"/>
      <c r="J438" s="100"/>
      <c r="K438" s="100"/>
      <c r="L438" s="108"/>
      <c r="M438" s="109"/>
      <c r="N438" s="109"/>
      <c r="O438" s="109"/>
      <c r="P438" s="99"/>
      <c r="Q438" s="99"/>
      <c r="R438" s="100"/>
      <c r="S438" s="100"/>
      <c r="T438" s="100"/>
      <c r="U438" s="100"/>
      <c r="V438" s="100"/>
      <c r="W438" s="100"/>
      <c r="X438" s="100"/>
      <c r="Y438" s="100"/>
      <c r="Z438" s="100"/>
      <c r="AA438" s="100"/>
      <c r="AB438" s="100"/>
      <c r="AC438" s="100"/>
      <c r="AD438" s="100"/>
      <c r="AE438" s="100"/>
      <c r="AF438" s="100"/>
      <c r="AG438" s="100"/>
      <c r="AH438" s="100"/>
      <c r="AI438" s="100"/>
      <c r="AJ438" s="100"/>
      <c r="AK438" s="100"/>
      <c r="AL438" s="100"/>
      <c r="AM438" s="100"/>
    </row>
    <row r="439" spans="1:39" x14ac:dyDescent="0.25">
      <c r="A439" s="100"/>
      <c r="B439" s="100"/>
      <c r="C439" s="100"/>
      <c r="D439" s="100"/>
      <c r="E439" s="100"/>
      <c r="F439" s="100"/>
      <c r="G439" s="100"/>
      <c r="H439" s="100"/>
      <c r="I439" s="100"/>
      <c r="J439" s="100"/>
      <c r="K439" s="100"/>
      <c r="L439" s="108"/>
      <c r="M439" s="109"/>
      <c r="N439" s="109"/>
      <c r="O439" s="109"/>
      <c r="P439" s="99"/>
      <c r="Q439" s="99"/>
      <c r="R439" s="100"/>
      <c r="S439" s="100"/>
      <c r="T439" s="100"/>
      <c r="U439" s="100"/>
      <c r="V439" s="100"/>
      <c r="W439" s="100"/>
      <c r="X439" s="100"/>
      <c r="Y439" s="100"/>
      <c r="Z439" s="100"/>
      <c r="AA439" s="100"/>
      <c r="AB439" s="100"/>
      <c r="AC439" s="100"/>
      <c r="AD439" s="100"/>
      <c r="AE439" s="100"/>
      <c r="AF439" s="100"/>
      <c r="AG439" s="100"/>
      <c r="AH439" s="100"/>
      <c r="AI439" s="100"/>
      <c r="AJ439" s="100"/>
      <c r="AK439" s="100"/>
      <c r="AL439" s="100"/>
      <c r="AM439" s="100"/>
    </row>
    <row r="440" spans="1:39" x14ac:dyDescent="0.25">
      <c r="A440" s="100"/>
      <c r="B440" s="100"/>
      <c r="C440" s="100"/>
      <c r="D440" s="100"/>
      <c r="E440" s="100"/>
      <c r="F440" s="100"/>
      <c r="G440" s="100"/>
      <c r="H440" s="100"/>
      <c r="I440" s="100"/>
      <c r="J440" s="100"/>
      <c r="K440" s="100"/>
      <c r="L440" s="108"/>
      <c r="M440" s="109"/>
      <c r="N440" s="109"/>
      <c r="O440" s="109"/>
      <c r="P440" s="99"/>
      <c r="Q440" s="99"/>
      <c r="R440" s="100"/>
      <c r="S440" s="100"/>
      <c r="T440" s="100"/>
      <c r="U440" s="100"/>
      <c r="V440" s="100"/>
      <c r="W440" s="100"/>
      <c r="X440" s="100"/>
      <c r="Y440" s="100"/>
      <c r="Z440" s="100"/>
      <c r="AA440" s="100"/>
      <c r="AB440" s="100"/>
      <c r="AC440" s="100"/>
      <c r="AD440" s="100"/>
      <c r="AE440" s="100"/>
      <c r="AF440" s="100"/>
      <c r="AG440" s="100"/>
      <c r="AH440" s="100"/>
      <c r="AI440" s="100"/>
      <c r="AJ440" s="100"/>
      <c r="AK440" s="100"/>
      <c r="AL440" s="100"/>
      <c r="AM440" s="100"/>
    </row>
    <row r="441" spans="1:39" x14ac:dyDescent="0.25">
      <c r="A441" s="100"/>
      <c r="B441" s="100"/>
      <c r="C441" s="100"/>
      <c r="D441" s="100"/>
      <c r="E441" s="100"/>
      <c r="F441" s="100"/>
      <c r="G441" s="100"/>
      <c r="H441" s="100"/>
      <c r="I441" s="100"/>
      <c r="J441" s="100"/>
      <c r="K441" s="100"/>
      <c r="L441" s="108"/>
      <c r="M441" s="109"/>
      <c r="N441" s="109"/>
      <c r="O441" s="109"/>
      <c r="P441" s="99"/>
      <c r="Q441" s="99"/>
      <c r="R441" s="100"/>
      <c r="S441" s="100"/>
      <c r="T441" s="100"/>
      <c r="U441" s="100"/>
      <c r="V441" s="100"/>
      <c r="W441" s="100"/>
      <c r="X441" s="100"/>
      <c r="Y441" s="100"/>
      <c r="Z441" s="100"/>
      <c r="AA441" s="100"/>
      <c r="AB441" s="100"/>
      <c r="AC441" s="100"/>
      <c r="AD441" s="100"/>
      <c r="AE441" s="100"/>
      <c r="AF441" s="100"/>
      <c r="AG441" s="100"/>
      <c r="AH441" s="100"/>
      <c r="AI441" s="100"/>
      <c r="AJ441" s="100"/>
      <c r="AK441" s="100"/>
      <c r="AL441" s="100"/>
      <c r="AM441" s="100"/>
    </row>
    <row r="442" spans="1:39" x14ac:dyDescent="0.25">
      <c r="A442" s="100"/>
      <c r="B442" s="100"/>
      <c r="C442" s="100"/>
      <c r="D442" s="100"/>
      <c r="E442" s="100"/>
      <c r="F442" s="100"/>
      <c r="G442" s="100"/>
      <c r="H442" s="100"/>
      <c r="I442" s="100"/>
      <c r="J442" s="100"/>
      <c r="K442" s="100"/>
      <c r="L442" s="108"/>
      <c r="M442" s="109"/>
      <c r="N442" s="109"/>
      <c r="O442" s="109"/>
      <c r="P442" s="99"/>
      <c r="Q442" s="99"/>
      <c r="R442" s="100"/>
      <c r="S442" s="100"/>
      <c r="T442" s="100"/>
      <c r="U442" s="100"/>
      <c r="V442" s="100"/>
      <c r="W442" s="100"/>
      <c r="X442" s="100"/>
      <c r="Y442" s="100"/>
      <c r="Z442" s="100"/>
      <c r="AA442" s="100"/>
      <c r="AB442" s="100"/>
      <c r="AC442" s="100"/>
      <c r="AD442" s="100"/>
      <c r="AE442" s="100"/>
      <c r="AF442" s="100"/>
      <c r="AG442" s="100"/>
      <c r="AH442" s="100"/>
      <c r="AI442" s="100"/>
      <c r="AJ442" s="100"/>
      <c r="AK442" s="100"/>
      <c r="AL442" s="100"/>
      <c r="AM442" s="100"/>
    </row>
    <row r="443" spans="1:39" x14ac:dyDescent="0.25">
      <c r="A443" s="100"/>
      <c r="B443" s="100"/>
      <c r="C443" s="100"/>
      <c r="D443" s="100"/>
      <c r="E443" s="100"/>
      <c r="F443" s="100"/>
      <c r="G443" s="100"/>
      <c r="H443" s="100"/>
      <c r="I443" s="100"/>
      <c r="J443" s="100"/>
      <c r="K443" s="100"/>
      <c r="L443" s="108"/>
      <c r="M443" s="109"/>
      <c r="N443" s="109"/>
      <c r="O443" s="109"/>
      <c r="P443" s="99"/>
      <c r="Q443" s="99"/>
      <c r="R443" s="100"/>
      <c r="S443" s="100"/>
      <c r="T443" s="100"/>
      <c r="U443" s="100"/>
      <c r="V443" s="100"/>
      <c r="W443" s="100"/>
      <c r="X443" s="100"/>
      <c r="Y443" s="100"/>
      <c r="Z443" s="100"/>
      <c r="AA443" s="100"/>
      <c r="AB443" s="100"/>
      <c r="AC443" s="100"/>
      <c r="AD443" s="100"/>
      <c r="AE443" s="100"/>
      <c r="AF443" s="100"/>
      <c r="AG443" s="100"/>
      <c r="AH443" s="100"/>
      <c r="AI443" s="100"/>
      <c r="AJ443" s="100"/>
      <c r="AK443" s="100"/>
      <c r="AL443" s="100"/>
      <c r="AM443" s="100"/>
    </row>
    <row r="444" spans="1:39" x14ac:dyDescent="0.25">
      <c r="A444" s="100"/>
      <c r="B444" s="100"/>
      <c r="C444" s="100"/>
      <c r="D444" s="100"/>
      <c r="E444" s="100"/>
      <c r="F444" s="100"/>
      <c r="G444" s="100"/>
      <c r="H444" s="100"/>
      <c r="I444" s="100"/>
      <c r="J444" s="100"/>
      <c r="K444" s="100"/>
      <c r="L444" s="108"/>
      <c r="M444" s="109"/>
      <c r="N444" s="109"/>
      <c r="O444" s="109"/>
      <c r="P444" s="99"/>
      <c r="Q444" s="99"/>
      <c r="R444" s="100"/>
      <c r="S444" s="100"/>
      <c r="T444" s="100"/>
      <c r="U444" s="100"/>
      <c r="V444" s="100"/>
      <c r="W444" s="100"/>
      <c r="X444" s="100"/>
      <c r="Y444" s="100"/>
      <c r="Z444" s="100"/>
      <c r="AA444" s="100"/>
      <c r="AB444" s="100"/>
      <c r="AC444" s="100"/>
      <c r="AD444" s="100"/>
      <c r="AE444" s="100"/>
      <c r="AF444" s="100"/>
      <c r="AG444" s="100"/>
      <c r="AH444" s="100"/>
      <c r="AI444" s="100"/>
      <c r="AJ444" s="100"/>
      <c r="AK444" s="100"/>
      <c r="AL444" s="100"/>
      <c r="AM444" s="100"/>
    </row>
    <row r="445" spans="1:39" x14ac:dyDescent="0.25">
      <c r="A445" s="100"/>
      <c r="B445" s="100"/>
      <c r="C445" s="100"/>
      <c r="D445" s="100"/>
      <c r="E445" s="100"/>
      <c r="F445" s="100"/>
      <c r="G445" s="100"/>
      <c r="H445" s="100"/>
      <c r="I445" s="100"/>
      <c r="J445" s="100"/>
      <c r="K445" s="100"/>
      <c r="L445" s="108"/>
      <c r="M445" s="109"/>
      <c r="N445" s="109"/>
      <c r="O445" s="109"/>
      <c r="P445" s="99"/>
      <c r="Q445" s="99"/>
      <c r="R445" s="100"/>
      <c r="S445" s="100"/>
      <c r="T445" s="100"/>
      <c r="U445" s="100"/>
      <c r="V445" s="100"/>
      <c r="W445" s="100"/>
      <c r="X445" s="100"/>
      <c r="Y445" s="100"/>
      <c r="Z445" s="100"/>
      <c r="AA445" s="100"/>
      <c r="AB445" s="100"/>
      <c r="AC445" s="100"/>
      <c r="AD445" s="100"/>
      <c r="AE445" s="100"/>
      <c r="AF445" s="100"/>
      <c r="AG445" s="100"/>
      <c r="AH445" s="100"/>
      <c r="AI445" s="100"/>
      <c r="AJ445" s="100"/>
      <c r="AK445" s="100"/>
      <c r="AL445" s="100"/>
      <c r="AM445" s="100"/>
    </row>
    <row r="446" spans="1:39" x14ac:dyDescent="0.25">
      <c r="A446" s="100"/>
      <c r="B446" s="100"/>
      <c r="C446" s="100"/>
      <c r="D446" s="100"/>
      <c r="E446" s="100"/>
      <c r="F446" s="100"/>
      <c r="G446" s="100"/>
      <c r="H446" s="100"/>
      <c r="I446" s="100"/>
      <c r="J446" s="100"/>
      <c r="K446" s="100"/>
      <c r="L446" s="108"/>
      <c r="M446" s="109"/>
      <c r="N446" s="109"/>
      <c r="O446" s="109"/>
      <c r="P446" s="99"/>
      <c r="Q446" s="99"/>
      <c r="R446" s="100"/>
      <c r="S446" s="100"/>
      <c r="T446" s="100"/>
      <c r="U446" s="100"/>
      <c r="V446" s="100"/>
      <c r="W446" s="100"/>
      <c r="X446" s="100"/>
      <c r="Y446" s="100"/>
      <c r="Z446" s="100"/>
      <c r="AA446" s="100"/>
      <c r="AB446" s="100"/>
      <c r="AC446" s="100"/>
      <c r="AD446" s="100"/>
      <c r="AE446" s="100"/>
      <c r="AF446" s="100"/>
      <c r="AG446" s="100"/>
      <c r="AH446" s="100"/>
      <c r="AI446" s="100"/>
      <c r="AJ446" s="100"/>
      <c r="AK446" s="100"/>
      <c r="AL446" s="100"/>
      <c r="AM446" s="100"/>
    </row>
    <row r="447" spans="1:39" x14ac:dyDescent="0.25">
      <c r="A447" s="100"/>
      <c r="B447" s="100"/>
      <c r="C447" s="100"/>
      <c r="D447" s="100"/>
      <c r="E447" s="100"/>
      <c r="F447" s="100"/>
      <c r="G447" s="100"/>
      <c r="H447" s="100"/>
      <c r="I447" s="100"/>
      <c r="J447" s="100"/>
      <c r="K447" s="100"/>
      <c r="L447" s="108"/>
      <c r="M447" s="109"/>
      <c r="N447" s="109"/>
      <c r="O447" s="109"/>
      <c r="P447" s="99"/>
      <c r="Q447" s="99"/>
      <c r="R447" s="100"/>
      <c r="S447" s="100"/>
      <c r="T447" s="100"/>
      <c r="U447" s="100"/>
      <c r="V447" s="100"/>
      <c r="W447" s="100"/>
      <c r="X447" s="100"/>
      <c r="Y447" s="100"/>
      <c r="Z447" s="100"/>
      <c r="AA447" s="100"/>
      <c r="AB447" s="100"/>
      <c r="AC447" s="100"/>
      <c r="AD447" s="100"/>
      <c r="AE447" s="100"/>
      <c r="AF447" s="100"/>
      <c r="AG447" s="100"/>
      <c r="AH447" s="100"/>
      <c r="AI447" s="100"/>
      <c r="AJ447" s="100"/>
      <c r="AK447" s="100"/>
      <c r="AL447" s="100"/>
      <c r="AM447" s="100"/>
    </row>
    <row r="448" spans="1:39" x14ac:dyDescent="0.25">
      <c r="A448" s="100"/>
      <c r="B448" s="100"/>
      <c r="C448" s="100"/>
      <c r="D448" s="100"/>
      <c r="E448" s="100"/>
      <c r="F448" s="100"/>
      <c r="G448" s="100"/>
      <c r="H448" s="100"/>
      <c r="I448" s="100"/>
      <c r="J448" s="100"/>
      <c r="K448" s="100"/>
      <c r="L448" s="108"/>
      <c r="M448" s="109"/>
      <c r="N448" s="109"/>
      <c r="O448" s="109"/>
      <c r="P448" s="99"/>
      <c r="Q448" s="99"/>
      <c r="R448" s="100"/>
      <c r="S448" s="100"/>
      <c r="T448" s="100"/>
      <c r="U448" s="100"/>
      <c r="V448" s="100"/>
      <c r="W448" s="100"/>
      <c r="X448" s="100"/>
      <c r="Y448" s="100"/>
      <c r="Z448" s="100"/>
      <c r="AA448" s="100"/>
      <c r="AB448" s="100"/>
      <c r="AC448" s="100"/>
      <c r="AD448" s="100"/>
      <c r="AE448" s="100"/>
      <c r="AF448" s="100"/>
      <c r="AG448" s="100"/>
      <c r="AH448" s="100"/>
      <c r="AI448" s="100"/>
      <c r="AJ448" s="100"/>
      <c r="AK448" s="100"/>
      <c r="AL448" s="100"/>
      <c r="AM448" s="100"/>
    </row>
    <row r="449" spans="1:39" x14ac:dyDescent="0.25">
      <c r="A449" s="100"/>
      <c r="B449" s="100"/>
      <c r="C449" s="100"/>
      <c r="D449" s="100"/>
      <c r="E449" s="100"/>
      <c r="F449" s="100"/>
      <c r="G449" s="100"/>
      <c r="H449" s="100"/>
      <c r="I449" s="100"/>
      <c r="J449" s="100"/>
      <c r="K449" s="100"/>
      <c r="L449" s="108"/>
      <c r="M449" s="109"/>
      <c r="N449" s="109"/>
      <c r="O449" s="109"/>
      <c r="P449" s="99"/>
      <c r="Q449" s="99"/>
      <c r="R449" s="100"/>
      <c r="S449" s="100"/>
      <c r="T449" s="100"/>
      <c r="U449" s="100"/>
      <c r="V449" s="100"/>
      <c r="W449" s="100"/>
      <c r="X449" s="100"/>
      <c r="Y449" s="100"/>
      <c r="Z449" s="100"/>
      <c r="AA449" s="100"/>
      <c r="AB449" s="100"/>
      <c r="AC449" s="100"/>
      <c r="AD449" s="100"/>
      <c r="AE449" s="100"/>
      <c r="AF449" s="100"/>
      <c r="AG449" s="100"/>
      <c r="AH449" s="100"/>
      <c r="AI449" s="100"/>
      <c r="AJ449" s="100"/>
      <c r="AK449" s="100"/>
      <c r="AL449" s="100"/>
      <c r="AM449" s="100"/>
    </row>
    <row r="450" spans="1:39" x14ac:dyDescent="0.25">
      <c r="A450" s="100"/>
      <c r="B450" s="100"/>
      <c r="C450" s="100"/>
      <c r="D450" s="100"/>
      <c r="E450" s="100"/>
      <c r="F450" s="100"/>
      <c r="G450" s="100"/>
      <c r="H450" s="100"/>
      <c r="I450" s="100"/>
      <c r="J450" s="100"/>
      <c r="K450" s="100"/>
      <c r="L450" s="108"/>
      <c r="M450" s="109"/>
      <c r="N450" s="109"/>
      <c r="O450" s="109"/>
      <c r="P450" s="99"/>
      <c r="Q450" s="99"/>
      <c r="R450" s="100"/>
      <c r="S450" s="100"/>
      <c r="T450" s="100"/>
      <c r="U450" s="100"/>
      <c r="V450" s="100"/>
      <c r="W450" s="100"/>
      <c r="X450" s="100"/>
      <c r="Y450" s="100"/>
      <c r="Z450" s="100"/>
      <c r="AA450" s="100"/>
      <c r="AB450" s="100"/>
      <c r="AC450" s="100"/>
      <c r="AD450" s="100"/>
      <c r="AE450" s="100"/>
      <c r="AF450" s="100"/>
      <c r="AG450" s="100"/>
      <c r="AH450" s="100"/>
      <c r="AI450" s="100"/>
      <c r="AJ450" s="100"/>
      <c r="AK450" s="100"/>
      <c r="AL450" s="100"/>
      <c r="AM450" s="100"/>
    </row>
    <row r="451" spans="1:39" x14ac:dyDescent="0.25">
      <c r="A451" s="100"/>
      <c r="B451" s="100"/>
      <c r="C451" s="100"/>
      <c r="D451" s="100"/>
      <c r="E451" s="100"/>
      <c r="F451" s="100"/>
      <c r="G451" s="100"/>
      <c r="H451" s="100"/>
      <c r="I451" s="100"/>
      <c r="J451" s="100"/>
      <c r="K451" s="100"/>
      <c r="L451" s="108"/>
      <c r="M451" s="109"/>
      <c r="N451" s="109"/>
      <c r="O451" s="109"/>
      <c r="P451" s="99"/>
      <c r="Q451" s="99"/>
      <c r="R451" s="100"/>
      <c r="S451" s="100"/>
      <c r="T451" s="100"/>
      <c r="U451" s="100"/>
      <c r="V451" s="100"/>
      <c r="W451" s="100"/>
      <c r="X451" s="100"/>
      <c r="Y451" s="100"/>
      <c r="Z451" s="100"/>
      <c r="AA451" s="100"/>
      <c r="AB451" s="100"/>
      <c r="AC451" s="100"/>
      <c r="AD451" s="100"/>
      <c r="AE451" s="100"/>
      <c r="AF451" s="100"/>
      <c r="AG451" s="100"/>
      <c r="AH451" s="100"/>
      <c r="AI451" s="100"/>
      <c r="AJ451" s="100"/>
      <c r="AK451" s="100"/>
      <c r="AL451" s="100"/>
      <c r="AM451" s="100"/>
    </row>
    <row r="452" spans="1:39" x14ac:dyDescent="0.25">
      <c r="A452" s="100"/>
      <c r="B452" s="100"/>
      <c r="C452" s="100"/>
      <c r="D452" s="100"/>
      <c r="E452" s="100"/>
      <c r="F452" s="100"/>
      <c r="G452" s="100"/>
      <c r="H452" s="100"/>
      <c r="I452" s="100"/>
      <c r="J452" s="100"/>
      <c r="K452" s="100"/>
      <c r="L452" s="108"/>
      <c r="M452" s="109"/>
      <c r="N452" s="109"/>
      <c r="O452" s="109"/>
      <c r="P452" s="99"/>
      <c r="Q452" s="99"/>
      <c r="R452" s="100"/>
      <c r="S452" s="100"/>
      <c r="T452" s="100"/>
      <c r="U452" s="100"/>
      <c r="V452" s="100"/>
      <c r="W452" s="100"/>
      <c r="X452" s="100"/>
      <c r="Y452" s="100"/>
      <c r="Z452" s="100"/>
      <c r="AA452" s="100"/>
      <c r="AB452" s="100"/>
      <c r="AC452" s="100"/>
      <c r="AD452" s="100"/>
      <c r="AE452" s="100"/>
      <c r="AF452" s="100"/>
      <c r="AG452" s="100"/>
      <c r="AH452" s="100"/>
      <c r="AI452" s="100"/>
      <c r="AJ452" s="100"/>
      <c r="AK452" s="100"/>
      <c r="AL452" s="100"/>
      <c r="AM452" s="100"/>
    </row>
    <row r="453" spans="1:39" x14ac:dyDescent="0.25">
      <c r="A453" s="100"/>
      <c r="B453" s="100"/>
      <c r="C453" s="100"/>
      <c r="D453" s="100"/>
      <c r="E453" s="100"/>
      <c r="F453" s="100"/>
      <c r="G453" s="100"/>
      <c r="H453" s="100"/>
      <c r="I453" s="100"/>
      <c r="J453" s="100"/>
      <c r="K453" s="100"/>
      <c r="L453" s="108"/>
      <c r="M453" s="109"/>
      <c r="N453" s="109"/>
      <c r="O453" s="109"/>
      <c r="P453" s="99"/>
      <c r="Q453" s="99"/>
      <c r="R453" s="100"/>
      <c r="S453" s="100"/>
      <c r="T453" s="100"/>
      <c r="U453" s="100"/>
      <c r="V453" s="100"/>
      <c r="W453" s="100"/>
      <c r="X453" s="100"/>
      <c r="Y453" s="100"/>
      <c r="Z453" s="100"/>
      <c r="AA453" s="100"/>
      <c r="AB453" s="100"/>
      <c r="AC453" s="100"/>
      <c r="AD453" s="100"/>
      <c r="AE453" s="100"/>
      <c r="AF453" s="100"/>
      <c r="AG453" s="100"/>
      <c r="AH453" s="100"/>
      <c r="AI453" s="100"/>
      <c r="AJ453" s="100"/>
      <c r="AK453" s="100"/>
      <c r="AL453" s="100"/>
      <c r="AM453" s="100"/>
    </row>
    <row r="454" spans="1:39" x14ac:dyDescent="0.25">
      <c r="A454" s="100"/>
      <c r="B454" s="100"/>
      <c r="C454" s="100"/>
      <c r="D454" s="100"/>
      <c r="E454" s="100"/>
      <c r="F454" s="100"/>
      <c r="G454" s="100"/>
      <c r="H454" s="100"/>
      <c r="I454" s="100"/>
      <c r="J454" s="100"/>
      <c r="K454" s="100"/>
      <c r="L454" s="108"/>
      <c r="M454" s="109"/>
      <c r="N454" s="109"/>
      <c r="O454" s="109"/>
      <c r="P454" s="99"/>
      <c r="Q454" s="99"/>
      <c r="R454" s="100"/>
      <c r="S454" s="100"/>
      <c r="T454" s="100"/>
      <c r="U454" s="100"/>
      <c r="V454" s="100"/>
      <c r="W454" s="100"/>
      <c r="X454" s="100"/>
      <c r="Y454" s="100"/>
      <c r="Z454" s="100"/>
      <c r="AA454" s="100"/>
      <c r="AB454" s="100"/>
      <c r="AC454" s="100"/>
      <c r="AD454" s="100"/>
      <c r="AE454" s="100"/>
      <c r="AF454" s="100"/>
      <c r="AG454" s="100"/>
      <c r="AH454" s="100"/>
      <c r="AI454" s="100"/>
      <c r="AJ454" s="100"/>
      <c r="AK454" s="100"/>
      <c r="AL454" s="100"/>
      <c r="AM454" s="100"/>
    </row>
    <row r="455" spans="1:39" x14ac:dyDescent="0.25">
      <c r="A455" s="100"/>
      <c r="B455" s="100"/>
      <c r="C455" s="100"/>
      <c r="D455" s="100"/>
      <c r="E455" s="100"/>
      <c r="F455" s="100"/>
      <c r="G455" s="100"/>
      <c r="H455" s="100"/>
      <c r="I455" s="100"/>
      <c r="J455" s="100"/>
      <c r="K455" s="100"/>
      <c r="L455" s="108"/>
      <c r="M455" s="109"/>
      <c r="N455" s="109"/>
      <c r="O455" s="109"/>
      <c r="P455" s="99"/>
      <c r="Q455" s="99"/>
      <c r="R455" s="100"/>
      <c r="S455" s="100"/>
      <c r="T455" s="100"/>
      <c r="U455" s="100"/>
      <c r="V455" s="100"/>
      <c r="W455" s="100"/>
      <c r="X455" s="100"/>
      <c r="Y455" s="100"/>
      <c r="Z455" s="100"/>
      <c r="AA455" s="100"/>
      <c r="AB455" s="100"/>
      <c r="AC455" s="100"/>
      <c r="AD455" s="100"/>
      <c r="AE455" s="100"/>
      <c r="AF455" s="100"/>
      <c r="AG455" s="100"/>
      <c r="AH455" s="100"/>
      <c r="AI455" s="100"/>
      <c r="AJ455" s="100"/>
      <c r="AK455" s="100"/>
      <c r="AL455" s="100"/>
      <c r="AM455" s="100"/>
    </row>
    <row r="456" spans="1:39" x14ac:dyDescent="0.25">
      <c r="A456" s="100"/>
      <c r="B456" s="100"/>
      <c r="C456" s="100"/>
      <c r="D456" s="100"/>
      <c r="E456" s="100"/>
      <c r="F456" s="100"/>
      <c r="G456" s="100"/>
      <c r="H456" s="100"/>
      <c r="I456" s="100"/>
      <c r="J456" s="100"/>
      <c r="K456" s="100"/>
      <c r="L456" s="108"/>
      <c r="M456" s="109"/>
      <c r="N456" s="109"/>
      <c r="O456" s="109"/>
      <c r="P456" s="99"/>
      <c r="Q456" s="99"/>
      <c r="R456" s="100"/>
      <c r="S456" s="100"/>
      <c r="T456" s="100"/>
      <c r="U456" s="100"/>
      <c r="V456" s="100"/>
      <c r="W456" s="100"/>
      <c r="X456" s="100"/>
      <c r="Y456" s="100"/>
      <c r="Z456" s="100"/>
      <c r="AA456" s="100"/>
      <c r="AB456" s="100"/>
      <c r="AC456" s="100"/>
      <c r="AD456" s="100"/>
      <c r="AE456" s="100"/>
      <c r="AF456" s="100"/>
      <c r="AG456" s="100"/>
      <c r="AH456" s="100"/>
      <c r="AI456" s="100"/>
      <c r="AJ456" s="100"/>
      <c r="AK456" s="100"/>
      <c r="AL456" s="100"/>
      <c r="AM456" s="100"/>
    </row>
    <row r="457" spans="1:39" x14ac:dyDescent="0.25">
      <c r="A457" s="100"/>
      <c r="B457" s="100"/>
      <c r="C457" s="100"/>
      <c r="D457" s="100"/>
      <c r="E457" s="100"/>
      <c r="F457" s="100"/>
      <c r="G457" s="100"/>
      <c r="H457" s="100"/>
      <c r="I457" s="100"/>
      <c r="J457" s="100"/>
      <c r="K457" s="100"/>
      <c r="L457" s="108"/>
      <c r="M457" s="109"/>
      <c r="N457" s="109"/>
      <c r="O457" s="109"/>
      <c r="P457" s="99"/>
      <c r="Q457" s="99"/>
      <c r="R457" s="100"/>
      <c r="S457" s="100"/>
      <c r="T457" s="100"/>
      <c r="U457" s="100"/>
      <c r="V457" s="100"/>
      <c r="W457" s="100"/>
      <c r="X457" s="100"/>
      <c r="Y457" s="100"/>
      <c r="Z457" s="100"/>
      <c r="AA457" s="100"/>
      <c r="AB457" s="100"/>
      <c r="AC457" s="100"/>
      <c r="AD457" s="100"/>
      <c r="AE457" s="100"/>
      <c r="AF457" s="100"/>
      <c r="AG457" s="100"/>
      <c r="AH457" s="100"/>
      <c r="AI457" s="100"/>
      <c r="AJ457" s="100"/>
      <c r="AK457" s="100"/>
      <c r="AL457" s="100"/>
      <c r="AM457" s="100"/>
    </row>
    <row r="458" spans="1:39" x14ac:dyDescent="0.25">
      <c r="A458" s="100"/>
      <c r="B458" s="100"/>
      <c r="C458" s="100"/>
      <c r="D458" s="100"/>
      <c r="E458" s="100"/>
      <c r="F458" s="100"/>
      <c r="G458" s="100"/>
      <c r="H458" s="100"/>
      <c r="I458" s="100"/>
      <c r="J458" s="100"/>
      <c r="K458" s="100"/>
      <c r="L458" s="108"/>
      <c r="M458" s="109"/>
      <c r="N458" s="109"/>
      <c r="O458" s="109"/>
      <c r="P458" s="99"/>
      <c r="Q458" s="99"/>
      <c r="R458" s="100"/>
      <c r="S458" s="100"/>
      <c r="T458" s="100"/>
      <c r="U458" s="100"/>
      <c r="V458" s="100"/>
      <c r="W458" s="100"/>
      <c r="X458" s="100"/>
      <c r="Y458" s="100"/>
      <c r="Z458" s="100"/>
      <c r="AA458" s="100"/>
      <c r="AB458" s="100"/>
      <c r="AC458" s="100"/>
      <c r="AD458" s="100"/>
      <c r="AE458" s="100"/>
      <c r="AF458" s="100"/>
      <c r="AG458" s="100"/>
      <c r="AH458" s="100"/>
      <c r="AI458" s="100"/>
      <c r="AJ458" s="100"/>
      <c r="AK458" s="100"/>
      <c r="AL458" s="100"/>
      <c r="AM458" s="100"/>
    </row>
    <row r="459" spans="1:39" x14ac:dyDescent="0.25">
      <c r="A459" s="100"/>
      <c r="B459" s="100"/>
      <c r="C459" s="100"/>
      <c r="D459" s="100"/>
      <c r="E459" s="100"/>
      <c r="F459" s="100"/>
      <c r="G459" s="100"/>
      <c r="H459" s="100"/>
      <c r="I459" s="100"/>
      <c r="J459" s="100"/>
      <c r="K459" s="100"/>
      <c r="L459" s="108"/>
      <c r="M459" s="109"/>
      <c r="N459" s="109"/>
      <c r="O459" s="109"/>
      <c r="P459" s="99"/>
      <c r="Q459" s="99"/>
      <c r="R459" s="100"/>
      <c r="S459" s="100"/>
      <c r="T459" s="100"/>
      <c r="U459" s="100"/>
      <c r="V459" s="100"/>
      <c r="W459" s="100"/>
      <c r="X459" s="100"/>
      <c r="Y459" s="100"/>
      <c r="Z459" s="100"/>
      <c r="AA459" s="100"/>
      <c r="AB459" s="100"/>
      <c r="AC459" s="100"/>
      <c r="AD459" s="100"/>
      <c r="AE459" s="100"/>
      <c r="AF459" s="100"/>
      <c r="AG459" s="100"/>
      <c r="AH459" s="100"/>
      <c r="AI459" s="100"/>
      <c r="AJ459" s="100"/>
      <c r="AK459" s="100"/>
      <c r="AL459" s="100"/>
      <c r="AM459" s="100"/>
    </row>
    <row r="460" spans="1:39" x14ac:dyDescent="0.25">
      <c r="A460" s="100"/>
      <c r="B460" s="100"/>
      <c r="C460" s="100"/>
      <c r="D460" s="100"/>
      <c r="E460" s="100"/>
      <c r="F460" s="100"/>
      <c r="G460" s="100"/>
      <c r="H460" s="100"/>
      <c r="I460" s="100"/>
      <c r="J460" s="100"/>
      <c r="K460" s="100"/>
      <c r="L460" s="108"/>
      <c r="M460" s="109"/>
      <c r="N460" s="109"/>
      <c r="O460" s="109"/>
      <c r="P460" s="99"/>
      <c r="Q460" s="99"/>
      <c r="R460" s="100"/>
      <c r="S460" s="100"/>
      <c r="T460" s="100"/>
      <c r="U460" s="100"/>
      <c r="V460" s="100"/>
      <c r="W460" s="100"/>
      <c r="X460" s="100"/>
      <c r="Y460" s="100"/>
      <c r="Z460" s="100"/>
      <c r="AA460" s="100"/>
      <c r="AB460" s="100"/>
      <c r="AC460" s="100"/>
      <c r="AD460" s="100"/>
      <c r="AE460" s="100"/>
      <c r="AF460" s="100"/>
      <c r="AG460" s="100"/>
      <c r="AH460" s="100"/>
      <c r="AI460" s="100"/>
      <c r="AJ460" s="100"/>
      <c r="AK460" s="100"/>
      <c r="AL460" s="100"/>
      <c r="AM460" s="100"/>
    </row>
    <row r="461" spans="1:39" x14ac:dyDescent="0.25">
      <c r="A461" s="100"/>
      <c r="B461" s="100"/>
      <c r="C461" s="100"/>
      <c r="D461" s="100"/>
      <c r="E461" s="100"/>
      <c r="F461" s="100"/>
      <c r="G461" s="100"/>
      <c r="H461" s="100"/>
      <c r="I461" s="100"/>
      <c r="J461" s="100"/>
      <c r="K461" s="100"/>
      <c r="L461" s="108"/>
      <c r="M461" s="109"/>
      <c r="N461" s="109"/>
      <c r="O461" s="109"/>
      <c r="P461" s="99"/>
      <c r="Q461" s="99"/>
      <c r="R461" s="100"/>
      <c r="S461" s="100"/>
      <c r="T461" s="100"/>
      <c r="U461" s="100"/>
      <c r="V461" s="100"/>
      <c r="W461" s="100"/>
      <c r="X461" s="100"/>
      <c r="Y461" s="100"/>
      <c r="Z461" s="100"/>
      <c r="AA461" s="100"/>
      <c r="AB461" s="100"/>
      <c r="AC461" s="100"/>
      <c r="AD461" s="100"/>
      <c r="AE461" s="100"/>
      <c r="AF461" s="100"/>
      <c r="AG461" s="100"/>
      <c r="AH461" s="100"/>
      <c r="AI461" s="100"/>
      <c r="AJ461" s="100"/>
      <c r="AK461" s="100"/>
      <c r="AL461" s="100"/>
      <c r="AM461" s="100"/>
    </row>
    <row r="462" spans="1:39" x14ac:dyDescent="0.25">
      <c r="A462" s="100"/>
      <c r="B462" s="100"/>
      <c r="C462" s="100"/>
      <c r="D462" s="100"/>
      <c r="E462" s="100"/>
      <c r="F462" s="100"/>
      <c r="G462" s="100"/>
      <c r="H462" s="100"/>
      <c r="I462" s="100"/>
      <c r="J462" s="100"/>
      <c r="K462" s="100"/>
      <c r="L462" s="108"/>
      <c r="M462" s="109"/>
      <c r="N462" s="109"/>
      <c r="O462" s="109"/>
      <c r="P462" s="99"/>
      <c r="Q462" s="99"/>
      <c r="R462" s="100"/>
      <c r="S462" s="100"/>
      <c r="T462" s="100"/>
      <c r="U462" s="100"/>
      <c r="V462" s="100"/>
      <c r="W462" s="100"/>
      <c r="X462" s="100"/>
      <c r="Y462" s="100"/>
      <c r="Z462" s="100"/>
      <c r="AA462" s="100"/>
      <c r="AB462" s="100"/>
      <c r="AC462" s="100"/>
      <c r="AD462" s="100"/>
      <c r="AE462" s="100"/>
      <c r="AF462" s="100"/>
      <c r="AG462" s="100"/>
      <c r="AH462" s="100"/>
      <c r="AI462" s="100"/>
      <c r="AJ462" s="100"/>
      <c r="AK462" s="100"/>
      <c r="AL462" s="100"/>
      <c r="AM462" s="100"/>
    </row>
    <row r="463" spans="1:39" x14ac:dyDescent="0.25">
      <c r="A463" s="100"/>
      <c r="B463" s="100"/>
      <c r="C463" s="100"/>
      <c r="D463" s="100"/>
      <c r="E463" s="100"/>
      <c r="F463" s="100"/>
      <c r="G463" s="100"/>
      <c r="H463" s="100"/>
      <c r="I463" s="100"/>
      <c r="J463" s="100"/>
      <c r="K463" s="100"/>
      <c r="L463" s="108"/>
      <c r="M463" s="109"/>
      <c r="N463" s="109"/>
      <c r="O463" s="109"/>
      <c r="P463" s="99"/>
      <c r="Q463" s="99"/>
      <c r="R463" s="100"/>
      <c r="S463" s="100"/>
      <c r="T463" s="100"/>
      <c r="U463" s="100"/>
      <c r="V463" s="100"/>
      <c r="W463" s="100"/>
      <c r="X463" s="100"/>
      <c r="Y463" s="100"/>
      <c r="Z463" s="100"/>
      <c r="AA463" s="100"/>
      <c r="AB463" s="100"/>
      <c r="AC463" s="100"/>
      <c r="AD463" s="100"/>
      <c r="AE463" s="100"/>
      <c r="AF463" s="100"/>
      <c r="AG463" s="100"/>
      <c r="AH463" s="100"/>
      <c r="AI463" s="100"/>
      <c r="AJ463" s="100"/>
      <c r="AK463" s="100"/>
      <c r="AL463" s="100"/>
      <c r="AM463" s="100"/>
    </row>
    <row r="464" spans="1:39" x14ac:dyDescent="0.25">
      <c r="A464" s="100"/>
      <c r="B464" s="100"/>
      <c r="C464" s="100"/>
      <c r="D464" s="100"/>
      <c r="E464" s="100"/>
      <c r="F464" s="100"/>
      <c r="G464" s="100"/>
      <c r="H464" s="100"/>
      <c r="I464" s="100"/>
      <c r="J464" s="100"/>
      <c r="K464" s="100"/>
      <c r="L464" s="108"/>
      <c r="M464" s="109"/>
      <c r="N464" s="109"/>
      <c r="O464" s="109"/>
      <c r="P464" s="99"/>
      <c r="Q464" s="99"/>
      <c r="R464" s="100"/>
      <c r="S464" s="100"/>
      <c r="T464" s="100"/>
      <c r="U464" s="100"/>
      <c r="V464" s="100"/>
      <c r="W464" s="100"/>
      <c r="X464" s="100"/>
      <c r="Y464" s="100"/>
      <c r="Z464" s="100"/>
      <c r="AA464" s="100"/>
      <c r="AB464" s="100"/>
      <c r="AC464" s="100"/>
      <c r="AD464" s="100"/>
      <c r="AE464" s="100"/>
      <c r="AF464" s="100"/>
      <c r="AG464" s="100"/>
      <c r="AH464" s="100"/>
      <c r="AI464" s="100"/>
      <c r="AJ464" s="100"/>
      <c r="AK464" s="100"/>
      <c r="AL464" s="100"/>
      <c r="AM464" s="100"/>
    </row>
    <row r="465" spans="1:39" x14ac:dyDescent="0.25">
      <c r="A465" s="100"/>
      <c r="B465" s="100"/>
      <c r="C465" s="100"/>
      <c r="D465" s="100"/>
      <c r="E465" s="100"/>
      <c r="F465" s="100"/>
      <c r="G465" s="100"/>
      <c r="H465" s="100"/>
      <c r="I465" s="100"/>
      <c r="J465" s="100"/>
      <c r="K465" s="100"/>
      <c r="L465" s="108"/>
      <c r="M465" s="109"/>
      <c r="N465" s="109"/>
      <c r="O465" s="109"/>
      <c r="P465" s="99"/>
      <c r="Q465" s="99"/>
      <c r="R465" s="100"/>
      <c r="S465" s="100"/>
      <c r="T465" s="100"/>
      <c r="U465" s="100"/>
      <c r="V465" s="100"/>
      <c r="W465" s="100"/>
      <c r="X465" s="100"/>
      <c r="Y465" s="100"/>
      <c r="Z465" s="100"/>
      <c r="AA465" s="100"/>
      <c r="AB465" s="100"/>
      <c r="AC465" s="100"/>
      <c r="AD465" s="100"/>
      <c r="AE465" s="100"/>
      <c r="AF465" s="100"/>
      <c r="AG465" s="100"/>
      <c r="AH465" s="100"/>
      <c r="AI465" s="100"/>
      <c r="AJ465" s="100"/>
      <c r="AK465" s="100"/>
      <c r="AL465" s="100"/>
      <c r="AM465" s="100"/>
    </row>
    <row r="466" spans="1:39" x14ac:dyDescent="0.25">
      <c r="A466" s="100"/>
      <c r="B466" s="100"/>
      <c r="C466" s="100"/>
      <c r="D466" s="100"/>
      <c r="E466" s="100"/>
      <c r="F466" s="100"/>
      <c r="G466" s="100"/>
      <c r="H466" s="100"/>
      <c r="I466" s="100"/>
      <c r="J466" s="100"/>
      <c r="K466" s="100"/>
      <c r="L466" s="108"/>
      <c r="M466" s="109"/>
      <c r="N466" s="109"/>
      <c r="O466" s="109"/>
      <c r="P466" s="99"/>
      <c r="Q466" s="99"/>
      <c r="R466" s="100"/>
      <c r="S466" s="100"/>
      <c r="T466" s="100"/>
      <c r="U466" s="100"/>
      <c r="V466" s="100"/>
      <c r="W466" s="100"/>
      <c r="X466" s="100"/>
      <c r="Y466" s="100"/>
      <c r="Z466" s="100"/>
      <c r="AA466" s="100"/>
      <c r="AB466" s="100"/>
      <c r="AC466" s="100"/>
      <c r="AD466" s="100"/>
      <c r="AE466" s="100"/>
      <c r="AF466" s="100"/>
      <c r="AG466" s="100"/>
      <c r="AH466" s="100"/>
      <c r="AI466" s="100"/>
      <c r="AJ466" s="100"/>
      <c r="AK466" s="100"/>
      <c r="AL466" s="100"/>
      <c r="AM466" s="100"/>
    </row>
    <row r="467" spans="1:39" x14ac:dyDescent="0.25">
      <c r="A467" s="100"/>
      <c r="B467" s="100"/>
      <c r="C467" s="100"/>
      <c r="D467" s="100"/>
      <c r="E467" s="100"/>
      <c r="F467" s="100"/>
      <c r="G467" s="100"/>
      <c r="H467" s="100"/>
      <c r="I467" s="100"/>
      <c r="J467" s="100"/>
      <c r="K467" s="100"/>
      <c r="L467" s="108"/>
      <c r="M467" s="109"/>
      <c r="N467" s="109"/>
      <c r="O467" s="109"/>
      <c r="P467" s="99"/>
      <c r="Q467" s="99"/>
      <c r="R467" s="100"/>
      <c r="S467" s="100"/>
      <c r="T467" s="100"/>
      <c r="U467" s="100"/>
      <c r="V467" s="100"/>
      <c r="W467" s="100"/>
      <c r="X467" s="100"/>
      <c r="Y467" s="100"/>
      <c r="Z467" s="100"/>
      <c r="AA467" s="100"/>
      <c r="AB467" s="100"/>
      <c r="AC467" s="100"/>
      <c r="AD467" s="100"/>
      <c r="AE467" s="100"/>
      <c r="AF467" s="100"/>
      <c r="AG467" s="100"/>
      <c r="AH467" s="100"/>
      <c r="AI467" s="100"/>
      <c r="AJ467" s="100"/>
      <c r="AK467" s="100"/>
      <c r="AL467" s="100"/>
      <c r="AM467" s="100"/>
    </row>
    <row r="468" spans="1:39" x14ac:dyDescent="0.25">
      <c r="A468" s="100"/>
      <c r="B468" s="100"/>
      <c r="C468" s="100"/>
      <c r="D468" s="100"/>
      <c r="E468" s="100"/>
      <c r="F468" s="100"/>
      <c r="G468" s="100"/>
      <c r="H468" s="100"/>
      <c r="I468" s="100"/>
      <c r="J468" s="100"/>
      <c r="K468" s="100"/>
      <c r="L468" s="108"/>
      <c r="M468" s="109"/>
      <c r="N468" s="109"/>
      <c r="O468" s="109"/>
      <c r="P468" s="99"/>
      <c r="Q468" s="99"/>
      <c r="R468" s="100"/>
      <c r="S468" s="100"/>
      <c r="T468" s="100"/>
      <c r="U468" s="100"/>
      <c r="V468" s="100"/>
      <c r="W468" s="100"/>
      <c r="X468" s="100"/>
      <c r="Y468" s="100"/>
      <c r="Z468" s="100"/>
      <c r="AA468" s="100"/>
      <c r="AB468" s="100"/>
      <c r="AC468" s="100"/>
      <c r="AD468" s="100"/>
      <c r="AE468" s="100"/>
      <c r="AF468" s="100"/>
      <c r="AG468" s="100"/>
      <c r="AH468" s="100"/>
      <c r="AI468" s="100"/>
      <c r="AJ468" s="100"/>
      <c r="AK468" s="100"/>
      <c r="AL468" s="100"/>
      <c r="AM468" s="100"/>
    </row>
    <row r="469" spans="1:39" x14ac:dyDescent="0.25">
      <c r="A469" s="100"/>
      <c r="B469" s="100"/>
      <c r="C469" s="100"/>
      <c r="D469" s="100"/>
      <c r="E469" s="100"/>
      <c r="F469" s="100"/>
      <c r="G469" s="100"/>
      <c r="H469" s="100"/>
      <c r="I469" s="100"/>
      <c r="J469" s="100"/>
      <c r="K469" s="100"/>
      <c r="L469" s="108"/>
      <c r="M469" s="109"/>
      <c r="N469" s="109"/>
      <c r="O469" s="109"/>
      <c r="P469" s="99"/>
      <c r="Q469" s="99"/>
      <c r="R469" s="100"/>
      <c r="S469" s="100"/>
      <c r="T469" s="100"/>
      <c r="U469" s="100"/>
      <c r="V469" s="100"/>
      <c r="W469" s="100"/>
      <c r="X469" s="100"/>
      <c r="Y469" s="100"/>
      <c r="Z469" s="100"/>
      <c r="AA469" s="100"/>
      <c r="AB469" s="100"/>
      <c r="AC469" s="100"/>
      <c r="AD469" s="100"/>
      <c r="AE469" s="100"/>
      <c r="AF469" s="100"/>
      <c r="AG469" s="100"/>
      <c r="AH469" s="100"/>
      <c r="AI469" s="100"/>
      <c r="AJ469" s="100"/>
      <c r="AK469" s="100"/>
      <c r="AL469" s="100"/>
      <c r="AM469" s="100"/>
    </row>
    <row r="470" spans="1:39" x14ac:dyDescent="0.25">
      <c r="A470" s="100"/>
      <c r="B470" s="100"/>
      <c r="C470" s="100"/>
      <c r="D470" s="100"/>
      <c r="E470" s="100"/>
      <c r="F470" s="100"/>
      <c r="G470" s="100"/>
      <c r="H470" s="100"/>
      <c r="I470" s="100"/>
      <c r="J470" s="100"/>
      <c r="K470" s="100"/>
      <c r="L470" s="108"/>
      <c r="M470" s="109"/>
      <c r="N470" s="109"/>
      <c r="O470" s="109"/>
      <c r="P470" s="99"/>
      <c r="Q470" s="99"/>
      <c r="R470" s="100"/>
      <c r="S470" s="100"/>
      <c r="T470" s="100"/>
      <c r="U470" s="100"/>
      <c r="V470" s="100"/>
      <c r="W470" s="100"/>
      <c r="X470" s="100"/>
      <c r="Y470" s="100"/>
      <c r="Z470" s="100"/>
      <c r="AA470" s="100"/>
      <c r="AB470" s="100"/>
      <c r="AC470" s="100"/>
      <c r="AD470" s="100"/>
      <c r="AE470" s="100"/>
      <c r="AF470" s="100"/>
      <c r="AG470" s="100"/>
      <c r="AH470" s="100"/>
      <c r="AI470" s="100"/>
      <c r="AJ470" s="100"/>
      <c r="AK470" s="100"/>
      <c r="AL470" s="100"/>
      <c r="AM470" s="100"/>
    </row>
    <row r="471" spans="1:39" x14ac:dyDescent="0.25">
      <c r="A471" s="100"/>
      <c r="B471" s="100"/>
      <c r="C471" s="100"/>
      <c r="D471" s="100"/>
      <c r="E471" s="100"/>
      <c r="F471" s="100"/>
      <c r="G471" s="100"/>
      <c r="H471" s="100"/>
      <c r="I471" s="100"/>
      <c r="J471" s="100"/>
      <c r="K471" s="100"/>
      <c r="L471" s="108"/>
      <c r="M471" s="109"/>
      <c r="N471" s="109"/>
      <c r="O471" s="109"/>
      <c r="P471" s="99"/>
      <c r="Q471" s="99"/>
      <c r="R471" s="100"/>
      <c r="S471" s="100"/>
      <c r="T471" s="100"/>
      <c r="U471" s="100"/>
      <c r="V471" s="100"/>
      <c r="W471" s="100"/>
      <c r="X471" s="100"/>
      <c r="Y471" s="100"/>
      <c r="Z471" s="100"/>
      <c r="AA471" s="100"/>
      <c r="AB471" s="100"/>
      <c r="AC471" s="100"/>
      <c r="AD471" s="100"/>
      <c r="AE471" s="100"/>
      <c r="AF471" s="100"/>
      <c r="AG471" s="100"/>
      <c r="AH471" s="100"/>
      <c r="AI471" s="100"/>
      <c r="AJ471" s="100"/>
      <c r="AK471" s="100"/>
      <c r="AL471" s="100"/>
      <c r="AM471" s="100"/>
    </row>
    <row r="472" spans="1:39" x14ac:dyDescent="0.25">
      <c r="A472" s="100"/>
      <c r="B472" s="100"/>
      <c r="C472" s="100"/>
      <c r="D472" s="100"/>
      <c r="E472" s="100"/>
      <c r="F472" s="100"/>
      <c r="G472" s="100"/>
      <c r="H472" s="100"/>
      <c r="I472" s="100"/>
      <c r="J472" s="100"/>
      <c r="K472" s="100"/>
      <c r="L472" s="108"/>
      <c r="M472" s="109"/>
      <c r="N472" s="109"/>
      <c r="O472" s="109"/>
      <c r="P472" s="99"/>
      <c r="Q472" s="99"/>
      <c r="R472" s="100"/>
      <c r="S472" s="100"/>
      <c r="T472" s="100"/>
      <c r="U472" s="100"/>
      <c r="V472" s="100"/>
      <c r="W472" s="100"/>
      <c r="X472" s="100"/>
      <c r="Y472" s="100"/>
      <c r="Z472" s="100"/>
      <c r="AA472" s="100"/>
      <c r="AB472" s="100"/>
      <c r="AC472" s="100"/>
      <c r="AD472" s="100"/>
      <c r="AE472" s="100"/>
      <c r="AF472" s="100"/>
      <c r="AG472" s="100"/>
      <c r="AH472" s="100"/>
      <c r="AI472" s="100"/>
      <c r="AJ472" s="100"/>
      <c r="AK472" s="100"/>
      <c r="AL472" s="100"/>
      <c r="AM472" s="100"/>
    </row>
    <row r="473" spans="1:39" x14ac:dyDescent="0.25">
      <c r="A473" s="100"/>
      <c r="B473" s="100"/>
      <c r="C473" s="100"/>
      <c r="D473" s="100"/>
      <c r="E473" s="100"/>
      <c r="F473" s="100"/>
      <c r="G473" s="100"/>
      <c r="H473" s="100"/>
      <c r="I473" s="100"/>
      <c r="J473" s="100"/>
      <c r="K473" s="100"/>
      <c r="L473" s="108"/>
      <c r="M473" s="109"/>
      <c r="N473" s="109"/>
      <c r="O473" s="109"/>
      <c r="P473" s="99"/>
      <c r="Q473" s="99"/>
      <c r="R473" s="100"/>
      <c r="S473" s="100"/>
      <c r="T473" s="100"/>
      <c r="U473" s="100"/>
      <c r="V473" s="100"/>
      <c r="W473" s="100"/>
      <c r="X473" s="100"/>
      <c r="Y473" s="100"/>
      <c r="Z473" s="100"/>
      <c r="AA473" s="100"/>
      <c r="AB473" s="100"/>
      <c r="AC473" s="100"/>
      <c r="AD473" s="100"/>
      <c r="AE473" s="100"/>
      <c r="AF473" s="100"/>
      <c r="AG473" s="100"/>
      <c r="AH473" s="100"/>
      <c r="AI473" s="100"/>
      <c r="AJ473" s="100"/>
      <c r="AK473" s="100"/>
      <c r="AL473" s="100"/>
      <c r="AM473" s="100"/>
    </row>
    <row r="474" spans="1:39" x14ac:dyDescent="0.25">
      <c r="A474" s="100"/>
      <c r="B474" s="100"/>
      <c r="C474" s="100"/>
      <c r="D474" s="100"/>
      <c r="E474" s="100"/>
      <c r="F474" s="100"/>
      <c r="G474" s="100"/>
      <c r="H474" s="100"/>
      <c r="I474" s="100"/>
      <c r="J474" s="100"/>
      <c r="K474" s="100"/>
      <c r="L474" s="108"/>
      <c r="M474" s="109"/>
      <c r="N474" s="109"/>
      <c r="O474" s="109"/>
      <c r="P474" s="99"/>
      <c r="Q474" s="99"/>
      <c r="R474" s="100"/>
      <c r="S474" s="100"/>
      <c r="T474" s="100"/>
      <c r="U474" s="100"/>
      <c r="V474" s="100"/>
      <c r="W474" s="100"/>
      <c r="X474" s="100"/>
      <c r="Y474" s="100"/>
      <c r="Z474" s="100"/>
      <c r="AA474" s="100"/>
      <c r="AB474" s="100"/>
      <c r="AC474" s="100"/>
      <c r="AD474" s="100"/>
      <c r="AE474" s="100"/>
      <c r="AF474" s="100"/>
      <c r="AG474" s="100"/>
      <c r="AH474" s="100"/>
      <c r="AI474" s="100"/>
      <c r="AJ474" s="100"/>
      <c r="AK474" s="100"/>
      <c r="AL474" s="100"/>
      <c r="AM474" s="100"/>
    </row>
    <row r="475" spans="1:39" x14ac:dyDescent="0.25">
      <c r="A475" s="100"/>
      <c r="B475" s="100"/>
      <c r="C475" s="100"/>
      <c r="D475" s="100"/>
      <c r="E475" s="100"/>
      <c r="F475" s="100"/>
      <c r="G475" s="100"/>
      <c r="H475" s="100"/>
      <c r="I475" s="100"/>
      <c r="J475" s="100"/>
      <c r="K475" s="100"/>
      <c r="L475" s="108"/>
      <c r="M475" s="109"/>
      <c r="N475" s="109"/>
      <c r="O475" s="109"/>
      <c r="P475" s="99"/>
      <c r="Q475" s="99"/>
      <c r="R475" s="100"/>
      <c r="S475" s="100"/>
      <c r="T475" s="100"/>
      <c r="U475" s="100"/>
      <c r="V475" s="100"/>
      <c r="W475" s="100"/>
      <c r="X475" s="100"/>
      <c r="Y475" s="100"/>
      <c r="Z475" s="100"/>
      <c r="AA475" s="100"/>
      <c r="AB475" s="100"/>
      <c r="AC475" s="100"/>
      <c r="AD475" s="100"/>
      <c r="AE475" s="100"/>
      <c r="AF475" s="100"/>
      <c r="AG475" s="100"/>
      <c r="AH475" s="100"/>
      <c r="AI475" s="100"/>
      <c r="AJ475" s="100"/>
      <c r="AK475" s="100"/>
      <c r="AL475" s="100"/>
      <c r="AM475" s="100"/>
    </row>
    <row r="476" spans="1:39" x14ac:dyDescent="0.25">
      <c r="A476" s="100"/>
      <c r="B476" s="100"/>
      <c r="C476" s="100"/>
      <c r="D476" s="100"/>
      <c r="E476" s="100"/>
      <c r="F476" s="100"/>
      <c r="G476" s="100"/>
      <c r="H476" s="100"/>
      <c r="I476" s="100"/>
      <c r="J476" s="100"/>
      <c r="K476" s="100"/>
      <c r="L476" s="108"/>
      <c r="M476" s="109"/>
      <c r="N476" s="109"/>
      <c r="O476" s="109"/>
      <c r="P476" s="99"/>
      <c r="Q476" s="99"/>
      <c r="R476" s="100"/>
      <c r="S476" s="100"/>
      <c r="T476" s="100"/>
      <c r="U476" s="100"/>
      <c r="V476" s="100"/>
      <c r="W476" s="100"/>
      <c r="X476" s="100"/>
      <c r="Y476" s="100"/>
      <c r="Z476" s="100"/>
      <c r="AA476" s="100"/>
      <c r="AB476" s="100"/>
      <c r="AC476" s="100"/>
      <c r="AD476" s="100"/>
      <c r="AE476" s="100"/>
      <c r="AF476" s="100"/>
      <c r="AG476" s="100"/>
      <c r="AH476" s="100"/>
      <c r="AI476" s="100"/>
      <c r="AJ476" s="100"/>
      <c r="AK476" s="100"/>
      <c r="AL476" s="100"/>
      <c r="AM476" s="100"/>
    </row>
    <row r="477" spans="1:39" x14ac:dyDescent="0.25">
      <c r="A477" s="100"/>
      <c r="B477" s="100"/>
      <c r="C477" s="100"/>
      <c r="D477" s="100"/>
      <c r="E477" s="100"/>
      <c r="F477" s="100"/>
      <c r="G477" s="100"/>
      <c r="H477" s="100"/>
      <c r="I477" s="100"/>
      <c r="J477" s="100"/>
      <c r="K477" s="100"/>
      <c r="L477" s="108"/>
      <c r="M477" s="109"/>
      <c r="N477" s="109"/>
      <c r="O477" s="109"/>
      <c r="P477" s="99"/>
      <c r="Q477" s="99"/>
      <c r="R477" s="100"/>
      <c r="S477" s="100"/>
      <c r="T477" s="100"/>
      <c r="U477" s="100"/>
      <c r="V477" s="100"/>
      <c r="W477" s="100"/>
      <c r="X477" s="100"/>
      <c r="Y477" s="100"/>
      <c r="Z477" s="100"/>
      <c r="AA477" s="100"/>
      <c r="AB477" s="100"/>
      <c r="AC477" s="100"/>
      <c r="AD477" s="100"/>
      <c r="AE477" s="100"/>
      <c r="AF477" s="100"/>
      <c r="AG477" s="100"/>
      <c r="AH477" s="100"/>
      <c r="AI477" s="100"/>
      <c r="AJ477" s="100"/>
      <c r="AK477" s="100"/>
      <c r="AL477" s="100"/>
      <c r="AM477" s="100"/>
    </row>
    <row r="478" spans="1:39" x14ac:dyDescent="0.25">
      <c r="A478" s="100"/>
      <c r="B478" s="100"/>
      <c r="C478" s="100"/>
      <c r="D478" s="100"/>
      <c r="E478" s="100"/>
      <c r="F478" s="100"/>
      <c r="G478" s="100"/>
      <c r="H478" s="100"/>
      <c r="I478" s="100"/>
      <c r="J478" s="100"/>
      <c r="K478" s="100"/>
      <c r="L478" s="108"/>
      <c r="M478" s="109"/>
      <c r="N478" s="109"/>
      <c r="O478" s="109"/>
      <c r="P478" s="99"/>
      <c r="Q478" s="99"/>
      <c r="R478" s="100"/>
      <c r="S478" s="100"/>
      <c r="T478" s="100"/>
      <c r="U478" s="100"/>
      <c r="V478" s="100"/>
      <c r="W478" s="100"/>
      <c r="X478" s="100"/>
      <c r="Y478" s="100"/>
      <c r="Z478" s="100"/>
      <c r="AA478" s="100"/>
      <c r="AB478" s="100"/>
      <c r="AC478" s="100"/>
      <c r="AD478" s="100"/>
      <c r="AE478" s="100"/>
      <c r="AF478" s="100"/>
      <c r="AG478" s="100"/>
      <c r="AH478" s="100"/>
      <c r="AI478" s="100"/>
      <c r="AJ478" s="100"/>
      <c r="AK478" s="100"/>
      <c r="AL478" s="100"/>
      <c r="AM478" s="100"/>
    </row>
    <row r="479" spans="1:39" x14ac:dyDescent="0.25">
      <c r="A479" s="100"/>
      <c r="B479" s="100"/>
      <c r="C479" s="100"/>
      <c r="D479" s="100"/>
      <c r="E479" s="100"/>
      <c r="F479" s="100"/>
      <c r="G479" s="100"/>
      <c r="H479" s="100"/>
      <c r="I479" s="100"/>
      <c r="J479" s="100"/>
      <c r="K479" s="100"/>
      <c r="L479" s="108"/>
      <c r="M479" s="109"/>
      <c r="N479" s="109"/>
      <c r="O479" s="109"/>
      <c r="P479" s="99"/>
      <c r="Q479" s="99"/>
      <c r="R479" s="100"/>
      <c r="S479" s="100"/>
      <c r="T479" s="100"/>
      <c r="U479" s="100"/>
      <c r="V479" s="100"/>
      <c r="W479" s="100"/>
      <c r="X479" s="100"/>
      <c r="Y479" s="100"/>
      <c r="Z479" s="100"/>
      <c r="AA479" s="100"/>
      <c r="AB479" s="100"/>
      <c r="AC479" s="100"/>
      <c r="AD479" s="100"/>
      <c r="AE479" s="100"/>
      <c r="AF479" s="100"/>
      <c r="AG479" s="100"/>
      <c r="AH479" s="100"/>
      <c r="AI479" s="100"/>
      <c r="AJ479" s="100"/>
      <c r="AK479" s="100"/>
      <c r="AL479" s="100"/>
      <c r="AM479" s="100"/>
    </row>
    <row r="480" spans="1:39" x14ac:dyDescent="0.25">
      <c r="A480" s="100"/>
      <c r="B480" s="100"/>
      <c r="C480" s="100"/>
      <c r="D480" s="100"/>
      <c r="E480" s="100"/>
      <c r="F480" s="100"/>
      <c r="G480" s="100"/>
      <c r="H480" s="100"/>
      <c r="I480" s="100"/>
      <c r="J480" s="100"/>
      <c r="K480" s="100"/>
      <c r="L480" s="108"/>
      <c r="M480" s="109"/>
      <c r="N480" s="109"/>
      <c r="O480" s="109"/>
      <c r="P480" s="99"/>
      <c r="Q480" s="99"/>
      <c r="R480" s="100"/>
      <c r="S480" s="100"/>
      <c r="T480" s="100"/>
      <c r="U480" s="100"/>
      <c r="V480" s="100"/>
      <c r="W480" s="100"/>
      <c r="X480" s="100"/>
      <c r="Y480" s="100"/>
      <c r="Z480" s="100"/>
      <c r="AA480" s="100"/>
      <c r="AB480" s="100"/>
      <c r="AC480" s="100"/>
      <c r="AD480" s="100"/>
      <c r="AE480" s="100"/>
      <c r="AF480" s="100"/>
      <c r="AG480" s="100"/>
      <c r="AH480" s="100"/>
      <c r="AI480" s="100"/>
      <c r="AJ480" s="100"/>
      <c r="AK480" s="100"/>
      <c r="AL480" s="100"/>
      <c r="AM480" s="100"/>
    </row>
    <row r="481" spans="1:39" x14ac:dyDescent="0.25">
      <c r="A481" s="100"/>
      <c r="B481" s="100"/>
      <c r="C481" s="100"/>
      <c r="D481" s="100"/>
      <c r="E481" s="100"/>
      <c r="F481" s="100"/>
      <c r="G481" s="100"/>
      <c r="H481" s="100"/>
      <c r="I481" s="100"/>
      <c r="J481" s="100"/>
      <c r="K481" s="100"/>
      <c r="L481" s="108"/>
      <c r="M481" s="109"/>
      <c r="N481" s="109"/>
      <c r="O481" s="109"/>
      <c r="P481" s="99"/>
      <c r="Q481" s="99"/>
      <c r="R481" s="100"/>
      <c r="S481" s="100"/>
      <c r="T481" s="100"/>
      <c r="U481" s="100"/>
      <c r="V481" s="100"/>
      <c r="W481" s="100"/>
      <c r="X481" s="100"/>
      <c r="Y481" s="100"/>
      <c r="Z481" s="100"/>
      <c r="AA481" s="100"/>
      <c r="AB481" s="100"/>
      <c r="AC481" s="100"/>
      <c r="AD481" s="100"/>
      <c r="AE481" s="100"/>
      <c r="AF481" s="100"/>
      <c r="AG481" s="100"/>
      <c r="AH481" s="100"/>
      <c r="AI481" s="100"/>
      <c r="AJ481" s="100"/>
      <c r="AK481" s="100"/>
      <c r="AL481" s="100"/>
      <c r="AM481" s="100"/>
    </row>
    <row r="482" spans="1:39" x14ac:dyDescent="0.25">
      <c r="A482" s="100"/>
      <c r="B482" s="100"/>
      <c r="C482" s="100"/>
      <c r="D482" s="100"/>
      <c r="E482" s="100"/>
      <c r="F482" s="100"/>
      <c r="G482" s="100"/>
      <c r="H482" s="100"/>
      <c r="I482" s="100"/>
      <c r="J482" s="100"/>
      <c r="K482" s="100"/>
      <c r="L482" s="108"/>
      <c r="M482" s="109"/>
      <c r="N482" s="109"/>
      <c r="O482" s="109"/>
      <c r="P482" s="99"/>
      <c r="Q482" s="99"/>
      <c r="R482" s="100"/>
      <c r="S482" s="100"/>
      <c r="T482" s="100"/>
      <c r="U482" s="100"/>
      <c r="V482" s="100"/>
      <c r="W482" s="100"/>
      <c r="X482" s="100"/>
      <c r="Y482" s="100"/>
      <c r="Z482" s="100"/>
      <c r="AA482" s="100"/>
      <c r="AB482" s="100"/>
      <c r="AC482" s="100"/>
      <c r="AD482" s="100"/>
      <c r="AE482" s="100"/>
      <c r="AF482" s="100"/>
      <c r="AG482" s="100"/>
      <c r="AH482" s="100"/>
      <c r="AI482" s="100"/>
      <c r="AJ482" s="100"/>
      <c r="AK482" s="100"/>
      <c r="AL482" s="100"/>
      <c r="AM482" s="100"/>
    </row>
    <row r="483" spans="1:39" x14ac:dyDescent="0.25">
      <c r="A483" s="100"/>
      <c r="B483" s="100"/>
      <c r="C483" s="100"/>
      <c r="D483" s="100"/>
      <c r="E483" s="100"/>
      <c r="F483" s="100"/>
      <c r="G483" s="100"/>
      <c r="H483" s="100"/>
      <c r="I483" s="100"/>
      <c r="J483" s="100"/>
      <c r="K483" s="100"/>
      <c r="L483" s="108"/>
      <c r="M483" s="109"/>
      <c r="N483" s="109"/>
      <c r="O483" s="109"/>
      <c r="P483" s="99"/>
      <c r="Q483" s="99"/>
      <c r="R483" s="100"/>
      <c r="S483" s="100"/>
      <c r="T483" s="100"/>
      <c r="U483" s="100"/>
      <c r="V483" s="100"/>
      <c r="W483" s="100"/>
      <c r="X483" s="100"/>
      <c r="Y483" s="100"/>
      <c r="Z483" s="100"/>
      <c r="AA483" s="100"/>
      <c r="AB483" s="100"/>
      <c r="AC483" s="100"/>
      <c r="AD483" s="100"/>
      <c r="AE483" s="100"/>
      <c r="AF483" s="100"/>
      <c r="AG483" s="100"/>
      <c r="AH483" s="100"/>
      <c r="AI483" s="100"/>
      <c r="AJ483" s="100"/>
      <c r="AK483" s="100"/>
      <c r="AL483" s="100"/>
      <c r="AM483" s="100"/>
    </row>
    <row r="484" spans="1:39" x14ac:dyDescent="0.25">
      <c r="A484" s="100"/>
      <c r="B484" s="100"/>
      <c r="C484" s="100"/>
      <c r="D484" s="100"/>
      <c r="E484" s="100"/>
      <c r="F484" s="100"/>
      <c r="G484" s="100"/>
      <c r="H484" s="100"/>
      <c r="I484" s="100"/>
      <c r="J484" s="100"/>
      <c r="K484" s="100"/>
      <c r="L484" s="108"/>
      <c r="M484" s="109"/>
      <c r="N484" s="109"/>
      <c r="O484" s="109"/>
      <c r="P484" s="99"/>
      <c r="Q484" s="99"/>
      <c r="R484" s="100"/>
      <c r="S484" s="100"/>
      <c r="T484" s="100"/>
      <c r="U484" s="100"/>
      <c r="V484" s="100"/>
      <c r="W484" s="100"/>
      <c r="X484" s="100"/>
      <c r="Y484" s="100"/>
      <c r="Z484" s="100"/>
      <c r="AA484" s="100"/>
      <c r="AB484" s="100"/>
      <c r="AC484" s="100"/>
      <c r="AD484" s="100"/>
      <c r="AE484" s="100"/>
      <c r="AF484" s="100"/>
      <c r="AG484" s="100"/>
      <c r="AH484" s="100"/>
      <c r="AI484" s="100"/>
      <c r="AJ484" s="100"/>
      <c r="AK484" s="100"/>
      <c r="AL484" s="100"/>
      <c r="AM484" s="100"/>
    </row>
    <row r="485" spans="1:39" x14ac:dyDescent="0.25">
      <c r="A485" s="100"/>
      <c r="B485" s="100"/>
      <c r="C485" s="100"/>
      <c r="D485" s="100"/>
      <c r="E485" s="100"/>
      <c r="F485" s="100"/>
      <c r="G485" s="100"/>
      <c r="H485" s="100"/>
      <c r="I485" s="100"/>
      <c r="J485" s="100"/>
      <c r="K485" s="100"/>
      <c r="L485" s="108"/>
      <c r="M485" s="109"/>
      <c r="N485" s="109"/>
      <c r="O485" s="109"/>
      <c r="P485" s="99"/>
      <c r="Q485" s="99"/>
      <c r="R485" s="100"/>
      <c r="S485" s="100"/>
      <c r="T485" s="100"/>
      <c r="U485" s="100"/>
      <c r="V485" s="100"/>
      <c r="W485" s="100"/>
      <c r="X485" s="100"/>
      <c r="Y485" s="100"/>
      <c r="Z485" s="100"/>
      <c r="AA485" s="100"/>
      <c r="AB485" s="100"/>
      <c r="AC485" s="100"/>
      <c r="AD485" s="100"/>
      <c r="AE485" s="100"/>
      <c r="AF485" s="100"/>
      <c r="AG485" s="100"/>
      <c r="AH485" s="100"/>
      <c r="AI485" s="100"/>
      <c r="AJ485" s="100"/>
      <c r="AK485" s="100"/>
      <c r="AL485" s="100"/>
      <c r="AM485" s="100"/>
    </row>
    <row r="486" spans="1:39" x14ac:dyDescent="0.25">
      <c r="A486" s="100"/>
      <c r="B486" s="100"/>
      <c r="C486" s="100"/>
      <c r="D486" s="100"/>
      <c r="E486" s="100"/>
      <c r="F486" s="100"/>
      <c r="G486" s="100"/>
      <c r="H486" s="100"/>
      <c r="I486" s="100"/>
      <c r="J486" s="100"/>
      <c r="K486" s="100"/>
      <c r="L486" s="108"/>
      <c r="M486" s="109"/>
      <c r="N486" s="109"/>
      <c r="O486" s="109"/>
      <c r="P486" s="99"/>
      <c r="Q486" s="99"/>
      <c r="R486" s="100"/>
      <c r="S486" s="100"/>
      <c r="T486" s="100"/>
      <c r="U486" s="100"/>
      <c r="V486" s="100"/>
      <c r="W486" s="100"/>
      <c r="X486" s="100"/>
      <c r="Y486" s="100"/>
      <c r="Z486" s="100"/>
      <c r="AA486" s="100"/>
      <c r="AB486" s="100"/>
      <c r="AC486" s="100"/>
      <c r="AD486" s="100"/>
      <c r="AE486" s="100"/>
      <c r="AF486" s="100"/>
      <c r="AG486" s="100"/>
      <c r="AH486" s="100"/>
      <c r="AI486" s="100"/>
      <c r="AJ486" s="100"/>
      <c r="AK486" s="100"/>
      <c r="AL486" s="100"/>
      <c r="AM486" s="100"/>
    </row>
    <row r="487" spans="1:39" x14ac:dyDescent="0.25">
      <c r="A487" s="100"/>
      <c r="B487" s="100"/>
      <c r="C487" s="100"/>
      <c r="D487" s="100"/>
      <c r="E487" s="100"/>
      <c r="F487" s="100"/>
      <c r="G487" s="100"/>
      <c r="H487" s="100"/>
      <c r="I487" s="100"/>
      <c r="J487" s="100"/>
      <c r="K487" s="100"/>
      <c r="L487" s="108"/>
      <c r="M487" s="109"/>
      <c r="N487" s="109"/>
      <c r="O487" s="109"/>
      <c r="P487" s="99"/>
      <c r="Q487" s="99"/>
      <c r="R487" s="100"/>
      <c r="S487" s="100"/>
      <c r="T487" s="100"/>
      <c r="U487" s="100"/>
      <c r="V487" s="100"/>
      <c r="W487" s="100"/>
      <c r="X487" s="100"/>
      <c r="Y487" s="100"/>
      <c r="Z487" s="100"/>
      <c r="AA487" s="100"/>
      <c r="AB487" s="100"/>
      <c r="AC487" s="100"/>
      <c r="AD487" s="100"/>
      <c r="AE487" s="100"/>
      <c r="AF487" s="100"/>
      <c r="AG487" s="100"/>
      <c r="AH487" s="100"/>
      <c r="AI487" s="100"/>
      <c r="AJ487" s="100"/>
      <c r="AK487" s="100"/>
      <c r="AL487" s="100"/>
      <c r="AM487" s="100"/>
    </row>
    <row r="488" spans="1:39" x14ac:dyDescent="0.25">
      <c r="A488" s="100"/>
      <c r="B488" s="100"/>
      <c r="C488" s="100"/>
      <c r="D488" s="100"/>
      <c r="E488" s="100"/>
      <c r="F488" s="100"/>
      <c r="G488" s="100"/>
      <c r="H488" s="100"/>
      <c r="I488" s="100"/>
      <c r="J488" s="100"/>
      <c r="K488" s="100"/>
      <c r="L488" s="108"/>
      <c r="M488" s="109"/>
      <c r="N488" s="109"/>
      <c r="O488" s="109"/>
      <c r="P488" s="99"/>
      <c r="Q488" s="99"/>
      <c r="R488" s="100"/>
      <c r="S488" s="100"/>
      <c r="T488" s="100"/>
      <c r="U488" s="100"/>
      <c r="V488" s="100"/>
      <c r="W488" s="100"/>
      <c r="X488" s="100"/>
      <c r="Y488" s="100"/>
      <c r="Z488" s="100"/>
      <c r="AA488" s="100"/>
      <c r="AB488" s="100"/>
      <c r="AC488" s="100"/>
      <c r="AD488" s="100"/>
      <c r="AE488" s="100"/>
      <c r="AF488" s="100"/>
      <c r="AG488" s="100"/>
      <c r="AH488" s="100"/>
      <c r="AI488" s="100"/>
      <c r="AJ488" s="100"/>
      <c r="AK488" s="100"/>
      <c r="AL488" s="100"/>
      <c r="AM488" s="100"/>
    </row>
    <row r="489" spans="1:39" x14ac:dyDescent="0.25">
      <c r="A489" s="100"/>
      <c r="B489" s="100"/>
      <c r="C489" s="100"/>
      <c r="D489" s="100"/>
      <c r="E489" s="100"/>
      <c r="F489" s="100"/>
      <c r="G489" s="100"/>
      <c r="H489" s="100"/>
      <c r="I489" s="100"/>
      <c r="J489" s="100"/>
      <c r="K489" s="100"/>
      <c r="L489" s="108"/>
      <c r="M489" s="109"/>
      <c r="N489" s="109"/>
      <c r="O489" s="109"/>
      <c r="P489" s="99"/>
      <c r="Q489" s="99"/>
      <c r="R489" s="100"/>
      <c r="S489" s="100"/>
      <c r="T489" s="100"/>
      <c r="U489" s="100"/>
      <c r="V489" s="100"/>
      <c r="W489" s="100"/>
      <c r="X489" s="100"/>
      <c r="Y489" s="100"/>
      <c r="Z489" s="100"/>
      <c r="AA489" s="100"/>
      <c r="AB489" s="100"/>
      <c r="AC489" s="100"/>
      <c r="AD489" s="100"/>
      <c r="AE489" s="100"/>
      <c r="AF489" s="100"/>
      <c r="AG489" s="100"/>
      <c r="AH489" s="100"/>
      <c r="AI489" s="100"/>
      <c r="AJ489" s="100"/>
      <c r="AK489" s="100"/>
      <c r="AL489" s="100"/>
      <c r="AM489" s="100"/>
    </row>
    <row r="490" spans="1:39" x14ac:dyDescent="0.25">
      <c r="A490" s="100"/>
      <c r="B490" s="100"/>
      <c r="C490" s="100"/>
      <c r="D490" s="100"/>
      <c r="E490" s="100"/>
      <c r="F490" s="100"/>
      <c r="G490" s="100"/>
      <c r="H490" s="100"/>
      <c r="I490" s="100"/>
      <c r="J490" s="100"/>
      <c r="K490" s="100"/>
      <c r="L490" s="108"/>
      <c r="M490" s="109"/>
      <c r="N490" s="109"/>
      <c r="O490" s="109"/>
      <c r="P490" s="99"/>
      <c r="Q490" s="99"/>
      <c r="R490" s="100"/>
      <c r="S490" s="100"/>
      <c r="T490" s="100"/>
      <c r="U490" s="100"/>
      <c r="V490" s="100"/>
      <c r="W490" s="100"/>
      <c r="X490" s="100"/>
      <c r="Y490" s="100"/>
      <c r="Z490" s="100"/>
      <c r="AA490" s="100"/>
      <c r="AB490" s="100"/>
      <c r="AC490" s="100"/>
      <c r="AD490" s="100"/>
      <c r="AE490" s="100"/>
      <c r="AF490" s="100"/>
      <c r="AG490" s="100"/>
      <c r="AH490" s="100"/>
      <c r="AI490" s="100"/>
      <c r="AJ490" s="100"/>
      <c r="AK490" s="100"/>
      <c r="AL490" s="100"/>
      <c r="AM490" s="100"/>
    </row>
    <row r="491" spans="1:39" x14ac:dyDescent="0.25">
      <c r="A491" s="100"/>
      <c r="B491" s="100"/>
      <c r="C491" s="100"/>
      <c r="D491" s="100"/>
      <c r="E491" s="100"/>
      <c r="F491" s="100"/>
      <c r="G491" s="100"/>
      <c r="H491" s="100"/>
      <c r="I491" s="100"/>
      <c r="J491" s="100"/>
      <c r="K491" s="100"/>
      <c r="L491" s="108"/>
      <c r="M491" s="109"/>
      <c r="N491" s="109"/>
      <c r="O491" s="109"/>
      <c r="P491" s="99"/>
      <c r="Q491" s="99"/>
      <c r="R491" s="100"/>
      <c r="S491" s="100"/>
      <c r="T491" s="100"/>
      <c r="U491" s="100"/>
      <c r="V491" s="100"/>
      <c r="W491" s="100"/>
      <c r="X491" s="100"/>
      <c r="Y491" s="100"/>
      <c r="Z491" s="100"/>
      <c r="AA491" s="100"/>
      <c r="AB491" s="100"/>
      <c r="AC491" s="100"/>
      <c r="AD491" s="100"/>
      <c r="AE491" s="100"/>
      <c r="AF491" s="100"/>
      <c r="AG491" s="100"/>
      <c r="AH491" s="100"/>
      <c r="AI491" s="100"/>
      <c r="AJ491" s="100"/>
      <c r="AK491" s="100"/>
      <c r="AL491" s="100"/>
      <c r="AM491" s="100"/>
    </row>
    <row r="492" spans="1:39" x14ac:dyDescent="0.25">
      <c r="A492" s="100"/>
      <c r="B492" s="100"/>
      <c r="C492" s="100"/>
      <c r="D492" s="100"/>
      <c r="E492" s="100"/>
      <c r="F492" s="100"/>
      <c r="G492" s="100"/>
      <c r="H492" s="100"/>
      <c r="I492" s="100"/>
      <c r="J492" s="100"/>
      <c r="K492" s="100"/>
      <c r="L492" s="108"/>
      <c r="M492" s="109"/>
      <c r="N492" s="109"/>
      <c r="O492" s="109"/>
      <c r="P492" s="99"/>
      <c r="Q492" s="99"/>
      <c r="R492" s="100"/>
      <c r="S492" s="100"/>
      <c r="T492" s="100"/>
      <c r="U492" s="100"/>
      <c r="V492" s="100"/>
      <c r="W492" s="100"/>
      <c r="X492" s="100"/>
      <c r="Y492" s="100"/>
      <c r="Z492" s="100"/>
      <c r="AA492" s="100"/>
      <c r="AB492" s="100"/>
      <c r="AC492" s="100"/>
      <c r="AD492" s="100"/>
      <c r="AE492" s="100"/>
      <c r="AF492" s="100"/>
      <c r="AG492" s="100"/>
      <c r="AH492" s="100"/>
      <c r="AI492" s="100"/>
      <c r="AJ492" s="100"/>
      <c r="AK492" s="100"/>
      <c r="AL492" s="100"/>
      <c r="AM492" s="100"/>
    </row>
    <row r="493" spans="1:39" x14ac:dyDescent="0.25">
      <c r="A493" s="100"/>
      <c r="B493" s="100"/>
      <c r="C493" s="100"/>
      <c r="D493" s="100"/>
      <c r="E493" s="100"/>
      <c r="F493" s="100"/>
      <c r="G493" s="100"/>
      <c r="H493" s="100"/>
      <c r="I493" s="100"/>
      <c r="J493" s="100"/>
      <c r="K493" s="100"/>
      <c r="L493" s="108"/>
      <c r="M493" s="109"/>
      <c r="N493" s="109"/>
      <c r="O493" s="109"/>
      <c r="P493" s="99"/>
      <c r="Q493" s="99"/>
      <c r="R493" s="100"/>
      <c r="S493" s="100"/>
      <c r="T493" s="100"/>
      <c r="U493" s="100"/>
      <c r="V493" s="100"/>
      <c r="W493" s="100"/>
      <c r="X493" s="100"/>
      <c r="Y493" s="100"/>
      <c r="Z493" s="100"/>
      <c r="AA493" s="100"/>
      <c r="AB493" s="100"/>
      <c r="AC493" s="100"/>
      <c r="AD493" s="100"/>
      <c r="AE493" s="100"/>
      <c r="AF493" s="100"/>
      <c r="AG493" s="100"/>
      <c r="AH493" s="100"/>
      <c r="AI493" s="100"/>
      <c r="AJ493" s="100"/>
      <c r="AK493" s="100"/>
      <c r="AL493" s="100"/>
      <c r="AM493" s="100"/>
    </row>
    <row r="494" spans="1:39" x14ac:dyDescent="0.25">
      <c r="A494" s="100"/>
      <c r="B494" s="100"/>
      <c r="C494" s="100"/>
      <c r="D494" s="100"/>
      <c r="E494" s="100"/>
      <c r="F494" s="100"/>
      <c r="G494" s="100"/>
      <c r="H494" s="100"/>
      <c r="I494" s="100"/>
      <c r="J494" s="100"/>
      <c r="K494" s="100"/>
      <c r="L494" s="108"/>
      <c r="M494" s="109"/>
      <c r="N494" s="109"/>
      <c r="O494" s="109"/>
      <c r="P494" s="99"/>
      <c r="Q494" s="99"/>
      <c r="R494" s="100"/>
      <c r="S494" s="100"/>
      <c r="T494" s="100"/>
      <c r="U494" s="100"/>
      <c r="V494" s="100"/>
      <c r="W494" s="100"/>
      <c r="X494" s="100"/>
      <c r="Y494" s="100"/>
      <c r="Z494" s="100"/>
      <c r="AA494" s="100"/>
      <c r="AB494" s="100"/>
      <c r="AC494" s="100"/>
      <c r="AD494" s="100"/>
      <c r="AE494" s="100"/>
      <c r="AF494" s="100"/>
      <c r="AG494" s="100"/>
      <c r="AH494" s="100"/>
      <c r="AI494" s="100"/>
      <c r="AJ494" s="100"/>
      <c r="AK494" s="100"/>
      <c r="AL494" s="100"/>
      <c r="AM494" s="100"/>
    </row>
    <row r="495" spans="1:39" x14ac:dyDescent="0.25">
      <c r="A495" s="100"/>
      <c r="B495" s="100"/>
      <c r="C495" s="100"/>
      <c r="D495" s="100"/>
      <c r="E495" s="100"/>
      <c r="F495" s="100"/>
      <c r="G495" s="100"/>
      <c r="H495" s="100"/>
      <c r="I495" s="100"/>
      <c r="J495" s="100"/>
      <c r="K495" s="100"/>
      <c r="L495" s="108"/>
      <c r="M495" s="109"/>
      <c r="N495" s="109"/>
      <c r="O495" s="109"/>
      <c r="P495" s="99"/>
      <c r="Q495" s="99"/>
      <c r="R495" s="100"/>
      <c r="S495" s="100"/>
      <c r="T495" s="100"/>
      <c r="U495" s="100"/>
      <c r="V495" s="100"/>
      <c r="W495" s="100"/>
      <c r="X495" s="100"/>
      <c r="Y495" s="100"/>
      <c r="Z495" s="100"/>
      <c r="AA495" s="100"/>
      <c r="AB495" s="100"/>
      <c r="AC495" s="100"/>
      <c r="AD495" s="100"/>
      <c r="AE495" s="100"/>
      <c r="AF495" s="100"/>
      <c r="AG495" s="100"/>
      <c r="AH495" s="100"/>
      <c r="AI495" s="100"/>
      <c r="AJ495" s="100"/>
      <c r="AK495" s="100"/>
      <c r="AL495" s="100"/>
      <c r="AM495" s="100"/>
    </row>
    <row r="496" spans="1:39" x14ac:dyDescent="0.25">
      <c r="A496" s="100"/>
      <c r="B496" s="100"/>
      <c r="C496" s="100"/>
      <c r="D496" s="100"/>
      <c r="E496" s="100"/>
      <c r="F496" s="100"/>
      <c r="G496" s="100"/>
      <c r="H496" s="100"/>
      <c r="I496" s="100"/>
      <c r="J496" s="100"/>
      <c r="K496" s="100"/>
      <c r="L496" s="108"/>
      <c r="M496" s="109"/>
      <c r="N496" s="109"/>
      <c r="O496" s="109"/>
      <c r="P496" s="99"/>
      <c r="Q496" s="99"/>
      <c r="R496" s="100"/>
      <c r="S496" s="100"/>
      <c r="T496" s="100"/>
      <c r="U496" s="100"/>
      <c r="V496" s="100"/>
      <c r="W496" s="100"/>
      <c r="X496" s="100"/>
      <c r="Y496" s="100"/>
      <c r="Z496" s="100"/>
      <c r="AA496" s="100"/>
      <c r="AB496" s="100"/>
      <c r="AC496" s="100"/>
      <c r="AD496" s="100"/>
      <c r="AE496" s="100"/>
      <c r="AF496" s="100"/>
      <c r="AG496" s="100"/>
      <c r="AH496" s="100"/>
      <c r="AI496" s="100"/>
      <c r="AJ496" s="100"/>
      <c r="AK496" s="100"/>
      <c r="AL496" s="100"/>
      <c r="AM496" s="100"/>
    </row>
    <row r="497" spans="1:39" x14ac:dyDescent="0.25">
      <c r="A497" s="100"/>
      <c r="B497" s="100"/>
      <c r="C497" s="100"/>
      <c r="D497" s="100"/>
      <c r="E497" s="100"/>
      <c r="F497" s="100"/>
      <c r="G497" s="100"/>
      <c r="H497" s="100"/>
      <c r="I497" s="100"/>
      <c r="J497" s="100"/>
      <c r="K497" s="100"/>
      <c r="L497" s="108"/>
      <c r="M497" s="109"/>
      <c r="N497" s="109"/>
      <c r="O497" s="109"/>
      <c r="P497" s="99"/>
      <c r="Q497" s="99"/>
      <c r="R497" s="100"/>
      <c r="S497" s="100"/>
      <c r="T497" s="100"/>
      <c r="U497" s="100"/>
      <c r="V497" s="100"/>
      <c r="W497" s="100"/>
      <c r="X497" s="100"/>
      <c r="Y497" s="100"/>
      <c r="Z497" s="100"/>
      <c r="AA497" s="100"/>
      <c r="AB497" s="100"/>
      <c r="AC497" s="100"/>
      <c r="AD497" s="100"/>
      <c r="AE497" s="100"/>
      <c r="AF497" s="100"/>
      <c r="AG497" s="100"/>
      <c r="AH497" s="100"/>
      <c r="AI497" s="100"/>
      <c r="AJ497" s="100"/>
      <c r="AK497" s="100"/>
      <c r="AL497" s="100"/>
      <c r="AM497" s="100"/>
    </row>
    <row r="498" spans="1:39" x14ac:dyDescent="0.25">
      <c r="A498" s="100"/>
      <c r="B498" s="100"/>
      <c r="C498" s="100"/>
      <c r="D498" s="100"/>
      <c r="E498" s="100"/>
      <c r="F498" s="100"/>
      <c r="G498" s="100"/>
      <c r="H498" s="100"/>
      <c r="I498" s="100"/>
      <c r="J498" s="100"/>
      <c r="K498" s="100"/>
      <c r="L498" s="108"/>
      <c r="M498" s="109"/>
      <c r="N498" s="109"/>
      <c r="O498" s="109"/>
      <c r="P498" s="99"/>
      <c r="Q498" s="99"/>
      <c r="R498" s="100"/>
      <c r="S498" s="100"/>
      <c r="T498" s="100"/>
      <c r="U498" s="100"/>
      <c r="V498" s="100"/>
      <c r="W498" s="100"/>
      <c r="X498" s="100"/>
      <c r="Y498" s="100"/>
      <c r="Z498" s="100"/>
      <c r="AA498" s="100"/>
      <c r="AB498" s="100"/>
      <c r="AC498" s="100"/>
      <c r="AD498" s="100"/>
      <c r="AE498" s="100"/>
      <c r="AF498" s="100"/>
      <c r="AG498" s="100"/>
      <c r="AH498" s="100"/>
      <c r="AI498" s="100"/>
      <c r="AJ498" s="100"/>
      <c r="AK498" s="100"/>
      <c r="AL498" s="100"/>
      <c r="AM498" s="100"/>
    </row>
    <row r="499" spans="1:39" x14ac:dyDescent="0.25">
      <c r="A499" s="100"/>
      <c r="B499" s="100"/>
      <c r="C499" s="100"/>
      <c r="D499" s="100"/>
      <c r="E499" s="100"/>
      <c r="F499" s="100"/>
      <c r="G499" s="100"/>
      <c r="H499" s="100"/>
      <c r="I499" s="100"/>
      <c r="J499" s="100"/>
      <c r="K499" s="100"/>
      <c r="L499" s="108"/>
      <c r="M499" s="109"/>
      <c r="N499" s="109"/>
      <c r="O499" s="109"/>
      <c r="P499" s="99"/>
      <c r="Q499" s="99"/>
      <c r="R499" s="100"/>
      <c r="S499" s="100"/>
      <c r="T499" s="100"/>
      <c r="U499" s="100"/>
      <c r="V499" s="100"/>
      <c r="W499" s="100"/>
      <c r="X499" s="100"/>
      <c r="Y499" s="100"/>
      <c r="Z499" s="100"/>
      <c r="AA499" s="100"/>
      <c r="AB499" s="100"/>
      <c r="AC499" s="100"/>
      <c r="AD499" s="100"/>
      <c r="AE499" s="100"/>
      <c r="AF499" s="100"/>
      <c r="AG499" s="100"/>
      <c r="AH499" s="100"/>
      <c r="AI499" s="100"/>
      <c r="AJ499" s="100"/>
      <c r="AK499" s="100"/>
      <c r="AL499" s="100"/>
      <c r="AM499" s="100"/>
    </row>
    <row r="500" spans="1:39" x14ac:dyDescent="0.25">
      <c r="A500" s="100"/>
      <c r="B500" s="100"/>
      <c r="C500" s="100"/>
      <c r="D500" s="100"/>
      <c r="E500" s="100"/>
      <c r="F500" s="100"/>
      <c r="G500" s="100"/>
      <c r="H500" s="100"/>
      <c r="I500" s="100"/>
      <c r="J500" s="100"/>
      <c r="K500" s="100"/>
      <c r="L500" s="108"/>
      <c r="M500" s="109"/>
      <c r="N500" s="109"/>
      <c r="O500" s="109"/>
      <c r="P500" s="99"/>
      <c r="Q500" s="99"/>
      <c r="R500" s="100"/>
      <c r="S500" s="100"/>
      <c r="T500" s="100"/>
      <c r="U500" s="100"/>
      <c r="V500" s="100"/>
      <c r="W500" s="100"/>
      <c r="X500" s="100"/>
      <c r="Y500" s="100"/>
      <c r="Z500" s="100"/>
      <c r="AA500" s="100"/>
      <c r="AB500" s="100"/>
      <c r="AC500" s="100"/>
      <c r="AD500" s="100"/>
      <c r="AE500" s="100"/>
      <c r="AF500" s="100"/>
      <c r="AG500" s="100"/>
      <c r="AH500" s="100"/>
      <c r="AI500" s="100"/>
      <c r="AJ500" s="100"/>
      <c r="AK500" s="100"/>
      <c r="AL500" s="100"/>
      <c r="AM500" s="100"/>
    </row>
    <row r="501" spans="1:39" x14ac:dyDescent="0.25">
      <c r="A501" s="100"/>
      <c r="B501" s="100"/>
      <c r="C501" s="100"/>
      <c r="D501" s="100"/>
      <c r="E501" s="100"/>
      <c r="F501" s="100"/>
      <c r="G501" s="100"/>
      <c r="H501" s="100"/>
      <c r="I501" s="100"/>
      <c r="J501" s="100"/>
      <c r="K501" s="100"/>
      <c r="L501" s="108"/>
      <c r="M501" s="109"/>
      <c r="N501" s="109"/>
      <c r="O501" s="109"/>
      <c r="P501" s="99"/>
      <c r="Q501" s="99"/>
      <c r="R501" s="100"/>
      <c r="S501" s="100"/>
      <c r="T501" s="100"/>
      <c r="U501" s="100"/>
      <c r="V501" s="100"/>
      <c r="W501" s="100"/>
      <c r="X501" s="100"/>
      <c r="Y501" s="100"/>
      <c r="Z501" s="100"/>
      <c r="AA501" s="100"/>
      <c r="AB501" s="100"/>
      <c r="AC501" s="100"/>
      <c r="AD501" s="100"/>
      <c r="AE501" s="100"/>
      <c r="AF501" s="100"/>
      <c r="AG501" s="100"/>
      <c r="AH501" s="100"/>
      <c r="AI501" s="100"/>
      <c r="AJ501" s="100"/>
      <c r="AK501" s="100"/>
      <c r="AL501" s="100"/>
      <c r="AM501" s="100"/>
    </row>
    <row r="502" spans="1:39" x14ac:dyDescent="0.25">
      <c r="A502" s="100"/>
      <c r="B502" s="100"/>
      <c r="C502" s="100"/>
      <c r="D502" s="100"/>
      <c r="E502" s="100"/>
      <c r="F502" s="100"/>
      <c r="G502" s="100"/>
      <c r="H502" s="100"/>
      <c r="I502" s="100"/>
      <c r="J502" s="100"/>
      <c r="K502" s="100"/>
      <c r="L502" s="108"/>
      <c r="M502" s="109"/>
      <c r="N502" s="109"/>
      <c r="O502" s="109"/>
      <c r="P502" s="99"/>
      <c r="Q502" s="99"/>
      <c r="R502" s="100"/>
      <c r="S502" s="100"/>
      <c r="T502" s="100"/>
      <c r="U502" s="100"/>
      <c r="V502" s="100"/>
      <c r="W502" s="100"/>
      <c r="X502" s="100"/>
      <c r="Y502" s="100"/>
      <c r="Z502" s="100"/>
      <c r="AA502" s="100"/>
      <c r="AB502" s="100"/>
      <c r="AC502" s="100"/>
      <c r="AD502" s="100"/>
      <c r="AE502" s="100"/>
      <c r="AF502" s="100"/>
      <c r="AG502" s="100"/>
      <c r="AH502" s="100"/>
      <c r="AI502" s="100"/>
      <c r="AJ502" s="100"/>
      <c r="AK502" s="100"/>
      <c r="AL502" s="100"/>
      <c r="AM502" s="100"/>
    </row>
    <row r="503" spans="1:39" x14ac:dyDescent="0.25">
      <c r="A503" s="100"/>
      <c r="B503" s="100"/>
      <c r="C503" s="100"/>
      <c r="D503" s="100"/>
      <c r="E503" s="100"/>
      <c r="F503" s="100"/>
      <c r="G503" s="100"/>
      <c r="H503" s="100"/>
      <c r="I503" s="100"/>
      <c r="J503" s="100"/>
      <c r="K503" s="100"/>
      <c r="L503" s="108"/>
      <c r="M503" s="109"/>
      <c r="N503" s="109"/>
      <c r="O503" s="109"/>
      <c r="P503" s="99"/>
      <c r="Q503" s="99"/>
      <c r="R503" s="100"/>
      <c r="S503" s="100"/>
      <c r="T503" s="100"/>
      <c r="U503" s="100"/>
      <c r="V503" s="100"/>
      <c r="W503" s="100"/>
      <c r="X503" s="100"/>
      <c r="Y503" s="100"/>
      <c r="Z503" s="100"/>
      <c r="AA503" s="100"/>
      <c r="AB503" s="100"/>
      <c r="AC503" s="100"/>
      <c r="AD503" s="100"/>
      <c r="AE503" s="100"/>
      <c r="AF503" s="100"/>
      <c r="AG503" s="100"/>
      <c r="AH503" s="100"/>
      <c r="AI503" s="100"/>
      <c r="AJ503" s="100"/>
      <c r="AK503" s="100"/>
      <c r="AL503" s="100"/>
      <c r="AM503" s="100"/>
    </row>
    <row r="504" spans="1:39" x14ac:dyDescent="0.25">
      <c r="A504" s="100"/>
      <c r="B504" s="100"/>
      <c r="C504" s="100"/>
      <c r="D504" s="100"/>
      <c r="E504" s="100"/>
      <c r="F504" s="100"/>
      <c r="G504" s="100"/>
      <c r="H504" s="100"/>
      <c r="I504" s="100"/>
      <c r="J504" s="100"/>
      <c r="K504" s="100"/>
      <c r="L504" s="108"/>
      <c r="M504" s="109"/>
      <c r="N504" s="109"/>
      <c r="O504" s="109"/>
      <c r="P504" s="99"/>
      <c r="Q504" s="99"/>
      <c r="R504" s="100"/>
      <c r="S504" s="100"/>
      <c r="T504" s="100"/>
      <c r="U504" s="100"/>
      <c r="V504" s="100"/>
      <c r="W504" s="100"/>
      <c r="X504" s="100"/>
      <c r="Y504" s="100"/>
      <c r="Z504" s="100"/>
      <c r="AA504" s="100"/>
      <c r="AB504" s="100"/>
      <c r="AC504" s="100"/>
      <c r="AD504" s="100"/>
      <c r="AE504" s="100"/>
      <c r="AF504" s="100"/>
      <c r="AG504" s="100"/>
      <c r="AH504" s="100"/>
      <c r="AI504" s="100"/>
      <c r="AJ504" s="100"/>
      <c r="AK504" s="100"/>
      <c r="AL504" s="100"/>
      <c r="AM504" s="100"/>
    </row>
    <row r="505" spans="1:39" x14ac:dyDescent="0.25">
      <c r="A505" s="100"/>
      <c r="B505" s="100"/>
      <c r="C505" s="100"/>
      <c r="D505" s="100"/>
      <c r="E505" s="100"/>
      <c r="F505" s="100"/>
      <c r="G505" s="100"/>
      <c r="H505" s="100"/>
      <c r="I505" s="100"/>
      <c r="J505" s="100"/>
      <c r="K505" s="100"/>
      <c r="L505" s="108"/>
      <c r="M505" s="109"/>
      <c r="N505" s="109"/>
      <c r="O505" s="109"/>
      <c r="P505" s="99"/>
      <c r="Q505" s="99"/>
      <c r="R505" s="100"/>
      <c r="S505" s="100"/>
      <c r="T505" s="100"/>
      <c r="U505" s="100"/>
      <c r="V505" s="100"/>
      <c r="W505" s="100"/>
      <c r="X505" s="100"/>
      <c r="Y505" s="100"/>
      <c r="Z505" s="100"/>
      <c r="AA505" s="100"/>
      <c r="AB505" s="100"/>
      <c r="AC505" s="100"/>
      <c r="AD505" s="100"/>
      <c r="AE505" s="100"/>
      <c r="AF505" s="100"/>
      <c r="AG505" s="100"/>
      <c r="AH505" s="100"/>
      <c r="AI505" s="100"/>
      <c r="AJ505" s="100"/>
      <c r="AK505" s="100"/>
      <c r="AL505" s="100"/>
      <c r="AM505" s="100"/>
    </row>
    <row r="506" spans="1:39" x14ac:dyDescent="0.25">
      <c r="A506" s="100"/>
      <c r="B506" s="100"/>
      <c r="C506" s="100"/>
      <c r="D506" s="100"/>
      <c r="E506" s="100"/>
      <c r="F506" s="100"/>
      <c r="G506" s="100"/>
      <c r="H506" s="100"/>
      <c r="I506" s="100"/>
      <c r="J506" s="100"/>
      <c r="K506" s="100"/>
      <c r="L506" s="108"/>
      <c r="M506" s="109"/>
      <c r="N506" s="109"/>
      <c r="O506" s="109"/>
      <c r="P506" s="99"/>
      <c r="Q506" s="99"/>
      <c r="R506" s="100"/>
      <c r="S506" s="100"/>
      <c r="T506" s="100"/>
      <c r="U506" s="100"/>
      <c r="V506" s="100"/>
      <c r="W506" s="100"/>
      <c r="X506" s="100"/>
      <c r="Y506" s="100"/>
      <c r="Z506" s="100"/>
      <c r="AA506" s="100"/>
      <c r="AB506" s="100"/>
      <c r="AC506" s="100"/>
      <c r="AD506" s="100"/>
      <c r="AE506" s="100"/>
      <c r="AF506" s="100"/>
      <c r="AG506" s="100"/>
      <c r="AH506" s="100"/>
      <c r="AI506" s="100"/>
      <c r="AJ506" s="100"/>
      <c r="AK506" s="100"/>
      <c r="AL506" s="100"/>
      <c r="AM506" s="100"/>
    </row>
    <row r="507" spans="1:39" x14ac:dyDescent="0.25">
      <c r="A507" s="100"/>
      <c r="B507" s="100"/>
      <c r="C507" s="100"/>
      <c r="D507" s="100"/>
      <c r="E507" s="100"/>
      <c r="F507" s="100"/>
      <c r="G507" s="100"/>
      <c r="H507" s="100"/>
      <c r="I507" s="100"/>
      <c r="J507" s="100"/>
      <c r="K507" s="100"/>
      <c r="L507" s="108"/>
      <c r="M507" s="109"/>
      <c r="N507" s="109"/>
      <c r="O507" s="109"/>
      <c r="P507" s="99"/>
      <c r="Q507" s="99"/>
      <c r="R507" s="100"/>
      <c r="S507" s="100"/>
      <c r="T507" s="100"/>
      <c r="U507" s="100"/>
      <c r="V507" s="100"/>
      <c r="W507" s="100"/>
      <c r="X507" s="100"/>
      <c r="Y507" s="100"/>
      <c r="Z507" s="100"/>
      <c r="AA507" s="100"/>
      <c r="AB507" s="100"/>
      <c r="AC507" s="100"/>
      <c r="AD507" s="100"/>
      <c r="AE507" s="100"/>
      <c r="AF507" s="100"/>
      <c r="AG507" s="100"/>
      <c r="AH507" s="100"/>
      <c r="AI507" s="100"/>
      <c r="AJ507" s="100"/>
      <c r="AK507" s="100"/>
      <c r="AL507" s="100"/>
      <c r="AM507" s="100"/>
    </row>
    <row r="508" spans="1:39" x14ac:dyDescent="0.25">
      <c r="A508" s="100"/>
      <c r="B508" s="100"/>
      <c r="C508" s="100"/>
      <c r="D508" s="100"/>
      <c r="E508" s="100"/>
      <c r="F508" s="100"/>
      <c r="G508" s="100"/>
      <c r="H508" s="100"/>
      <c r="I508" s="100"/>
      <c r="J508" s="100"/>
      <c r="K508" s="100"/>
      <c r="L508" s="108"/>
      <c r="M508" s="109"/>
      <c r="N508" s="109"/>
      <c r="O508" s="109"/>
      <c r="P508" s="99"/>
      <c r="Q508" s="99"/>
      <c r="R508" s="100"/>
      <c r="S508" s="100"/>
      <c r="T508" s="100"/>
      <c r="U508" s="100"/>
      <c r="V508" s="100"/>
      <c r="W508" s="100"/>
      <c r="X508" s="100"/>
      <c r="Y508" s="100"/>
      <c r="Z508" s="100"/>
      <c r="AA508" s="100"/>
      <c r="AB508" s="100"/>
      <c r="AC508" s="100"/>
      <c r="AD508" s="100"/>
      <c r="AE508" s="100"/>
      <c r="AF508" s="100"/>
      <c r="AG508" s="100"/>
      <c r="AH508" s="100"/>
      <c r="AI508" s="100"/>
      <c r="AJ508" s="100"/>
      <c r="AK508" s="100"/>
      <c r="AL508" s="100"/>
      <c r="AM508" s="100"/>
    </row>
    <row r="509" spans="1:39" x14ac:dyDescent="0.25">
      <c r="A509" s="100"/>
      <c r="B509" s="100"/>
      <c r="C509" s="100"/>
      <c r="D509" s="100"/>
      <c r="E509" s="100"/>
      <c r="F509" s="100"/>
      <c r="G509" s="100"/>
      <c r="H509" s="100"/>
      <c r="I509" s="100"/>
      <c r="J509" s="100"/>
      <c r="K509" s="100"/>
      <c r="L509" s="108"/>
      <c r="M509" s="109"/>
      <c r="N509" s="109"/>
      <c r="O509" s="109"/>
      <c r="P509" s="99"/>
      <c r="Q509" s="99"/>
      <c r="R509" s="100"/>
      <c r="S509" s="100"/>
      <c r="T509" s="100"/>
      <c r="U509" s="100"/>
      <c r="V509" s="100"/>
      <c r="W509" s="100"/>
      <c r="X509" s="100"/>
      <c r="Y509" s="100"/>
      <c r="Z509" s="100"/>
      <c r="AA509" s="100"/>
      <c r="AB509" s="100"/>
      <c r="AC509" s="100"/>
      <c r="AD509" s="100"/>
      <c r="AE509" s="100"/>
      <c r="AF509" s="100"/>
      <c r="AG509" s="100"/>
      <c r="AH509" s="100"/>
      <c r="AI509" s="100"/>
      <c r="AJ509" s="100"/>
      <c r="AK509" s="100"/>
      <c r="AL509" s="100"/>
      <c r="AM509" s="100"/>
    </row>
    <row r="510" spans="1:39" x14ac:dyDescent="0.25">
      <c r="A510" s="100"/>
      <c r="B510" s="100"/>
      <c r="C510" s="100"/>
      <c r="D510" s="100"/>
      <c r="E510" s="100"/>
      <c r="F510" s="100"/>
      <c r="G510" s="100"/>
      <c r="H510" s="100"/>
      <c r="I510" s="100"/>
      <c r="J510" s="100"/>
      <c r="K510" s="100"/>
      <c r="L510" s="108"/>
      <c r="M510" s="109"/>
      <c r="N510" s="109"/>
      <c r="O510" s="109"/>
      <c r="P510" s="99"/>
      <c r="Q510" s="99"/>
      <c r="R510" s="100"/>
      <c r="S510" s="100"/>
      <c r="T510" s="100"/>
      <c r="U510" s="100"/>
      <c r="V510" s="100"/>
      <c r="W510" s="100"/>
      <c r="X510" s="100"/>
      <c r="Y510" s="100"/>
      <c r="Z510" s="100"/>
      <c r="AA510" s="100"/>
      <c r="AB510" s="100"/>
      <c r="AC510" s="100"/>
      <c r="AD510" s="100"/>
      <c r="AE510" s="100"/>
      <c r="AF510" s="100"/>
      <c r="AG510" s="100"/>
      <c r="AH510" s="100"/>
      <c r="AI510" s="100"/>
      <c r="AJ510" s="100"/>
      <c r="AK510" s="100"/>
      <c r="AL510" s="100"/>
      <c r="AM510" s="100"/>
    </row>
    <row r="511" spans="1:39" x14ac:dyDescent="0.25">
      <c r="A511" s="100"/>
      <c r="B511" s="100"/>
      <c r="C511" s="100"/>
      <c r="D511" s="100"/>
      <c r="E511" s="100"/>
      <c r="F511" s="100"/>
      <c r="G511" s="100"/>
      <c r="H511" s="100"/>
      <c r="I511" s="100"/>
      <c r="J511" s="100"/>
      <c r="K511" s="100"/>
      <c r="L511" s="108"/>
      <c r="M511" s="109"/>
      <c r="N511" s="109"/>
      <c r="O511" s="109"/>
      <c r="P511" s="99"/>
      <c r="Q511" s="99"/>
      <c r="R511" s="100"/>
      <c r="S511" s="100"/>
      <c r="T511" s="100"/>
      <c r="U511" s="100"/>
      <c r="V511" s="100"/>
      <c r="W511" s="100"/>
      <c r="X511" s="100"/>
      <c r="Y511" s="100"/>
      <c r="Z511" s="100"/>
      <c r="AA511" s="100"/>
      <c r="AB511" s="100"/>
      <c r="AC511" s="100"/>
      <c r="AD511" s="100"/>
      <c r="AE511" s="100"/>
      <c r="AF511" s="100"/>
      <c r="AG511" s="100"/>
      <c r="AH511" s="100"/>
      <c r="AI511" s="100"/>
      <c r="AJ511" s="100"/>
      <c r="AK511" s="100"/>
      <c r="AL511" s="100"/>
      <c r="AM511" s="100"/>
    </row>
    <row r="512" spans="1:39" x14ac:dyDescent="0.25">
      <c r="A512" s="100"/>
      <c r="B512" s="100"/>
      <c r="C512" s="100"/>
      <c r="D512" s="100"/>
      <c r="E512" s="100"/>
      <c r="F512" s="100"/>
      <c r="G512" s="100"/>
      <c r="H512" s="100"/>
      <c r="I512" s="100"/>
      <c r="J512" s="100"/>
      <c r="K512" s="100"/>
      <c r="L512" s="108"/>
      <c r="M512" s="109"/>
      <c r="N512" s="109"/>
      <c r="O512" s="109"/>
      <c r="P512" s="99"/>
      <c r="Q512" s="99"/>
      <c r="R512" s="100"/>
      <c r="S512" s="100"/>
      <c r="T512" s="100"/>
      <c r="U512" s="100"/>
      <c r="V512" s="100"/>
      <c r="W512" s="100"/>
      <c r="X512" s="100"/>
      <c r="Y512" s="100"/>
      <c r="Z512" s="100"/>
      <c r="AA512" s="100"/>
      <c r="AB512" s="100"/>
      <c r="AC512" s="100"/>
      <c r="AD512" s="100"/>
      <c r="AE512" s="100"/>
      <c r="AF512" s="100"/>
      <c r="AG512" s="100"/>
      <c r="AH512" s="100"/>
      <c r="AI512" s="100"/>
      <c r="AJ512" s="100"/>
      <c r="AK512" s="100"/>
      <c r="AL512" s="100"/>
      <c r="AM512" s="100"/>
    </row>
    <row r="513" spans="1:39" x14ac:dyDescent="0.25">
      <c r="A513" s="100"/>
      <c r="B513" s="100"/>
      <c r="C513" s="100"/>
      <c r="D513" s="100"/>
      <c r="E513" s="100"/>
      <c r="F513" s="100"/>
      <c r="G513" s="100"/>
      <c r="H513" s="100"/>
      <c r="I513" s="100"/>
      <c r="J513" s="100"/>
      <c r="K513" s="100"/>
      <c r="L513" s="108"/>
      <c r="M513" s="109"/>
      <c r="N513" s="109"/>
      <c r="O513" s="109"/>
      <c r="P513" s="99"/>
      <c r="Q513" s="99"/>
      <c r="R513" s="100"/>
      <c r="S513" s="100"/>
      <c r="T513" s="100"/>
      <c r="U513" s="100"/>
      <c r="V513" s="100"/>
      <c r="W513" s="100"/>
      <c r="X513" s="100"/>
      <c r="Y513" s="100"/>
      <c r="Z513" s="100"/>
      <c r="AA513" s="100"/>
      <c r="AB513" s="100"/>
      <c r="AC513" s="100"/>
      <c r="AD513" s="100"/>
      <c r="AE513" s="100"/>
      <c r="AF513" s="100"/>
      <c r="AG513" s="100"/>
      <c r="AH513" s="100"/>
      <c r="AI513" s="100"/>
      <c r="AJ513" s="100"/>
      <c r="AK513" s="100"/>
      <c r="AL513" s="100"/>
      <c r="AM513" s="100"/>
    </row>
    <row r="514" spans="1:39" x14ac:dyDescent="0.25">
      <c r="A514" s="100"/>
      <c r="B514" s="100"/>
      <c r="C514" s="100"/>
      <c r="D514" s="100"/>
      <c r="E514" s="100"/>
      <c r="F514" s="100"/>
      <c r="G514" s="100"/>
      <c r="H514" s="100"/>
      <c r="I514" s="100"/>
      <c r="J514" s="100"/>
      <c r="K514" s="100"/>
      <c r="L514" s="108"/>
      <c r="M514" s="109"/>
      <c r="N514" s="109"/>
      <c r="O514" s="109"/>
      <c r="P514" s="99"/>
      <c r="Q514" s="99"/>
      <c r="R514" s="100"/>
      <c r="S514" s="100"/>
      <c r="T514" s="100"/>
      <c r="U514" s="100"/>
      <c r="V514" s="100"/>
      <c r="W514" s="100"/>
      <c r="X514" s="100"/>
      <c r="Y514" s="100"/>
      <c r="Z514" s="100"/>
      <c r="AA514" s="100"/>
      <c r="AB514" s="100"/>
      <c r="AC514" s="100"/>
      <c r="AD514" s="100"/>
      <c r="AE514" s="100"/>
      <c r="AF514" s="100"/>
      <c r="AG514" s="100"/>
      <c r="AH514" s="100"/>
      <c r="AI514" s="100"/>
      <c r="AJ514" s="100"/>
      <c r="AK514" s="100"/>
      <c r="AL514" s="100"/>
      <c r="AM514" s="100"/>
    </row>
    <row r="515" spans="1:39" x14ac:dyDescent="0.25">
      <c r="A515" s="100"/>
      <c r="B515" s="100"/>
      <c r="C515" s="100"/>
      <c r="D515" s="100"/>
      <c r="E515" s="100"/>
      <c r="F515" s="100"/>
      <c r="G515" s="100"/>
      <c r="H515" s="100"/>
      <c r="I515" s="100"/>
      <c r="J515" s="100"/>
      <c r="K515" s="100"/>
      <c r="L515" s="108"/>
      <c r="M515" s="109"/>
      <c r="N515" s="109"/>
      <c r="O515" s="109"/>
      <c r="P515" s="99"/>
      <c r="Q515" s="99"/>
      <c r="R515" s="100"/>
      <c r="S515" s="100"/>
      <c r="T515" s="100"/>
      <c r="U515" s="100"/>
      <c r="V515" s="100"/>
      <c r="W515" s="100"/>
      <c r="X515" s="100"/>
      <c r="Y515" s="100"/>
      <c r="Z515" s="100"/>
      <c r="AA515" s="100"/>
      <c r="AB515" s="100"/>
      <c r="AC515" s="100"/>
      <c r="AD515" s="100"/>
      <c r="AE515" s="100"/>
      <c r="AF515" s="100"/>
      <c r="AG515" s="100"/>
      <c r="AH515" s="100"/>
      <c r="AI515" s="100"/>
      <c r="AJ515" s="100"/>
      <c r="AK515" s="100"/>
      <c r="AL515" s="100"/>
      <c r="AM515" s="100"/>
    </row>
    <row r="516" spans="1:39" x14ac:dyDescent="0.25">
      <c r="A516" s="100"/>
      <c r="B516" s="100"/>
      <c r="C516" s="100"/>
      <c r="D516" s="100"/>
      <c r="E516" s="100"/>
      <c r="F516" s="100"/>
      <c r="G516" s="100"/>
      <c r="H516" s="100"/>
      <c r="I516" s="100"/>
      <c r="J516" s="100"/>
      <c r="K516" s="100"/>
      <c r="L516" s="108"/>
      <c r="M516" s="109"/>
      <c r="N516" s="109"/>
      <c r="O516" s="109"/>
      <c r="P516" s="99"/>
      <c r="Q516" s="99"/>
      <c r="R516" s="100"/>
      <c r="S516" s="100"/>
      <c r="T516" s="100"/>
      <c r="U516" s="100"/>
      <c r="V516" s="100"/>
      <c r="W516" s="100"/>
      <c r="X516" s="100"/>
      <c r="Y516" s="100"/>
      <c r="Z516" s="100"/>
      <c r="AA516" s="100"/>
      <c r="AB516" s="100"/>
      <c r="AC516" s="100"/>
      <c r="AD516" s="100"/>
      <c r="AE516" s="100"/>
      <c r="AF516" s="100"/>
      <c r="AG516" s="100"/>
      <c r="AH516" s="100"/>
      <c r="AI516" s="100"/>
      <c r="AJ516" s="100"/>
      <c r="AK516" s="100"/>
      <c r="AL516" s="100"/>
      <c r="AM516" s="100"/>
    </row>
    <row r="517" spans="1:39" x14ac:dyDescent="0.25">
      <c r="A517" s="100"/>
      <c r="B517" s="100"/>
      <c r="C517" s="100"/>
      <c r="D517" s="100"/>
      <c r="E517" s="100"/>
      <c r="F517" s="100"/>
      <c r="G517" s="100"/>
      <c r="H517" s="100"/>
      <c r="I517" s="100"/>
      <c r="J517" s="100"/>
      <c r="K517" s="100"/>
      <c r="L517" s="108"/>
      <c r="M517" s="109"/>
      <c r="N517" s="109"/>
      <c r="O517" s="109"/>
      <c r="P517" s="99"/>
      <c r="Q517" s="99"/>
      <c r="R517" s="100"/>
      <c r="S517" s="100"/>
      <c r="T517" s="100"/>
      <c r="U517" s="100"/>
      <c r="V517" s="100"/>
      <c r="W517" s="100"/>
      <c r="X517" s="100"/>
      <c r="Y517" s="100"/>
      <c r="Z517" s="100"/>
      <c r="AA517" s="100"/>
      <c r="AB517" s="100"/>
      <c r="AC517" s="100"/>
      <c r="AD517" s="100"/>
      <c r="AE517" s="100"/>
      <c r="AF517" s="100"/>
      <c r="AG517" s="100"/>
      <c r="AH517" s="100"/>
      <c r="AI517" s="100"/>
      <c r="AJ517" s="100"/>
      <c r="AK517" s="100"/>
      <c r="AL517" s="100"/>
      <c r="AM517" s="100"/>
    </row>
    <row r="518" spans="1:39" x14ac:dyDescent="0.25">
      <c r="A518" s="100"/>
      <c r="B518" s="100"/>
      <c r="C518" s="100"/>
      <c r="D518" s="100"/>
      <c r="E518" s="100"/>
      <c r="F518" s="100"/>
      <c r="G518" s="100"/>
      <c r="H518" s="100"/>
      <c r="I518" s="100"/>
      <c r="J518" s="100"/>
      <c r="K518" s="100"/>
      <c r="L518" s="108"/>
      <c r="M518" s="109"/>
      <c r="N518" s="109"/>
      <c r="O518" s="109"/>
      <c r="P518" s="99"/>
      <c r="Q518" s="99"/>
      <c r="R518" s="100"/>
      <c r="S518" s="100"/>
      <c r="T518" s="100"/>
      <c r="U518" s="100"/>
      <c r="V518" s="100"/>
      <c r="W518" s="100"/>
      <c r="X518" s="100"/>
      <c r="Y518" s="100"/>
      <c r="Z518" s="100"/>
      <c r="AA518" s="100"/>
      <c r="AB518" s="100"/>
      <c r="AC518" s="100"/>
      <c r="AD518" s="100"/>
      <c r="AE518" s="100"/>
      <c r="AF518" s="100"/>
      <c r="AG518" s="100"/>
      <c r="AH518" s="100"/>
      <c r="AI518" s="100"/>
      <c r="AJ518" s="100"/>
      <c r="AK518" s="100"/>
      <c r="AL518" s="100"/>
      <c r="AM518" s="100"/>
    </row>
    <row r="519" spans="1:39" x14ac:dyDescent="0.25">
      <c r="A519" s="100"/>
      <c r="B519" s="100"/>
      <c r="C519" s="100"/>
      <c r="D519" s="100"/>
      <c r="E519" s="100"/>
      <c r="F519" s="100"/>
      <c r="G519" s="100"/>
      <c r="H519" s="100"/>
      <c r="I519" s="100"/>
      <c r="J519" s="100"/>
      <c r="K519" s="100"/>
      <c r="L519" s="108"/>
      <c r="M519" s="109"/>
      <c r="N519" s="109"/>
      <c r="O519" s="109"/>
      <c r="P519" s="99"/>
      <c r="Q519" s="99"/>
      <c r="R519" s="100"/>
      <c r="S519" s="100"/>
      <c r="T519" s="100"/>
      <c r="U519" s="100"/>
      <c r="V519" s="100"/>
      <c r="W519" s="100"/>
      <c r="X519" s="100"/>
      <c r="Y519" s="100"/>
      <c r="Z519" s="100"/>
      <c r="AA519" s="100"/>
      <c r="AB519" s="100"/>
      <c r="AC519" s="100"/>
      <c r="AD519" s="100"/>
      <c r="AE519" s="100"/>
      <c r="AF519" s="100"/>
      <c r="AG519" s="100"/>
      <c r="AH519" s="100"/>
      <c r="AI519" s="100"/>
      <c r="AJ519" s="100"/>
      <c r="AK519" s="100"/>
      <c r="AL519" s="100"/>
      <c r="AM519" s="100"/>
    </row>
    <row r="520" spans="1:39" x14ac:dyDescent="0.25">
      <c r="A520" s="100"/>
      <c r="B520" s="100"/>
      <c r="C520" s="100"/>
      <c r="D520" s="100"/>
      <c r="E520" s="100"/>
      <c r="F520" s="100"/>
      <c r="G520" s="100"/>
      <c r="H520" s="100"/>
      <c r="I520" s="100"/>
      <c r="J520" s="100"/>
      <c r="K520" s="100"/>
      <c r="L520" s="108"/>
      <c r="M520" s="109"/>
      <c r="N520" s="109"/>
      <c r="O520" s="109"/>
      <c r="P520" s="99"/>
      <c r="Q520" s="99"/>
      <c r="R520" s="100"/>
      <c r="S520" s="100"/>
      <c r="T520" s="100"/>
      <c r="U520" s="100"/>
      <c r="V520" s="100"/>
      <c r="W520" s="100"/>
      <c r="X520" s="100"/>
      <c r="Y520" s="100"/>
      <c r="Z520" s="100"/>
      <c r="AA520" s="100"/>
      <c r="AB520" s="100"/>
      <c r="AC520" s="100"/>
      <c r="AD520" s="100"/>
      <c r="AE520" s="100"/>
      <c r="AF520" s="100"/>
      <c r="AG520" s="100"/>
      <c r="AH520" s="100"/>
      <c r="AI520" s="100"/>
      <c r="AJ520" s="100"/>
      <c r="AK520" s="100"/>
      <c r="AL520" s="100"/>
      <c r="AM520" s="100"/>
    </row>
    <row r="521" spans="1:39" x14ac:dyDescent="0.25">
      <c r="A521" s="100"/>
      <c r="B521" s="100"/>
      <c r="C521" s="100"/>
      <c r="D521" s="100"/>
      <c r="E521" s="100"/>
      <c r="F521" s="100"/>
      <c r="G521" s="100"/>
      <c r="H521" s="100"/>
      <c r="I521" s="100"/>
      <c r="J521" s="100"/>
      <c r="K521" s="100"/>
      <c r="L521" s="108"/>
      <c r="M521" s="109"/>
      <c r="N521" s="109"/>
      <c r="O521" s="109"/>
      <c r="P521" s="99"/>
      <c r="Q521" s="99"/>
      <c r="R521" s="100"/>
      <c r="S521" s="100"/>
      <c r="T521" s="100"/>
      <c r="U521" s="100"/>
      <c r="V521" s="100"/>
      <c r="W521" s="100"/>
      <c r="X521" s="100"/>
      <c r="Y521" s="100"/>
      <c r="Z521" s="100"/>
      <c r="AA521" s="100"/>
      <c r="AB521" s="100"/>
      <c r="AC521" s="100"/>
      <c r="AD521" s="100"/>
      <c r="AE521" s="100"/>
      <c r="AF521" s="100"/>
      <c r="AG521" s="100"/>
      <c r="AH521" s="100"/>
      <c r="AI521" s="100"/>
      <c r="AJ521" s="100"/>
      <c r="AK521" s="100"/>
      <c r="AL521" s="100"/>
      <c r="AM521" s="100"/>
    </row>
    <row r="522" spans="1:39" x14ac:dyDescent="0.25">
      <c r="A522" s="100"/>
      <c r="B522" s="100"/>
      <c r="C522" s="100"/>
      <c r="D522" s="100"/>
      <c r="E522" s="100"/>
      <c r="F522" s="100"/>
      <c r="G522" s="100"/>
      <c r="H522" s="100"/>
      <c r="I522" s="100"/>
      <c r="J522" s="100"/>
      <c r="K522" s="100"/>
      <c r="L522" s="108"/>
      <c r="M522" s="109"/>
      <c r="N522" s="109"/>
      <c r="O522" s="109"/>
      <c r="P522" s="99"/>
      <c r="Q522" s="99"/>
      <c r="R522" s="100"/>
      <c r="S522" s="100"/>
      <c r="T522" s="100"/>
      <c r="U522" s="100"/>
      <c r="V522" s="100"/>
      <c r="W522" s="100"/>
      <c r="X522" s="100"/>
      <c r="Y522" s="100"/>
      <c r="Z522" s="100"/>
      <c r="AA522" s="100"/>
      <c r="AB522" s="100"/>
      <c r="AC522" s="100"/>
      <c r="AD522" s="100"/>
      <c r="AE522" s="100"/>
      <c r="AF522" s="100"/>
      <c r="AG522" s="100"/>
      <c r="AH522" s="100"/>
      <c r="AI522" s="100"/>
      <c r="AJ522" s="100"/>
      <c r="AK522" s="100"/>
      <c r="AL522" s="100"/>
      <c r="AM522" s="100"/>
    </row>
    <row r="523" spans="1:39" x14ac:dyDescent="0.25">
      <c r="A523" s="100"/>
      <c r="B523" s="100"/>
      <c r="C523" s="100"/>
      <c r="D523" s="100"/>
      <c r="E523" s="100"/>
      <c r="F523" s="100"/>
      <c r="G523" s="100"/>
      <c r="H523" s="100"/>
      <c r="I523" s="100"/>
      <c r="J523" s="100"/>
      <c r="K523" s="100"/>
      <c r="L523" s="108"/>
      <c r="M523" s="109"/>
      <c r="N523" s="109"/>
      <c r="O523" s="109"/>
      <c r="P523" s="99"/>
      <c r="Q523" s="99"/>
      <c r="R523" s="100"/>
      <c r="S523" s="100"/>
      <c r="T523" s="100"/>
      <c r="U523" s="100"/>
      <c r="V523" s="100"/>
      <c r="W523" s="100"/>
      <c r="X523" s="100"/>
      <c r="Y523" s="100"/>
      <c r="Z523" s="100"/>
      <c r="AA523" s="100"/>
      <c r="AB523" s="100"/>
      <c r="AC523" s="100"/>
      <c r="AD523" s="100"/>
      <c r="AE523" s="100"/>
      <c r="AF523" s="100"/>
      <c r="AG523" s="100"/>
      <c r="AH523" s="100"/>
      <c r="AI523" s="100"/>
      <c r="AJ523" s="100"/>
      <c r="AK523" s="100"/>
      <c r="AL523" s="100"/>
      <c r="AM523" s="100"/>
    </row>
    <row r="524" spans="1:39" x14ac:dyDescent="0.25">
      <c r="A524" s="100"/>
      <c r="B524" s="100"/>
      <c r="C524" s="100"/>
      <c r="D524" s="100"/>
      <c r="E524" s="100"/>
      <c r="F524" s="100"/>
      <c r="G524" s="100"/>
      <c r="H524" s="100"/>
      <c r="I524" s="100"/>
      <c r="J524" s="100"/>
      <c r="K524" s="100"/>
      <c r="L524" s="108"/>
      <c r="M524" s="109"/>
      <c r="N524" s="109"/>
      <c r="O524" s="109"/>
      <c r="P524" s="99"/>
      <c r="Q524" s="99"/>
      <c r="R524" s="100"/>
      <c r="S524" s="100"/>
      <c r="T524" s="100"/>
      <c r="U524" s="100"/>
      <c r="V524" s="100"/>
      <c r="W524" s="100"/>
      <c r="X524" s="100"/>
      <c r="Y524" s="100"/>
      <c r="Z524" s="100"/>
      <c r="AA524" s="100"/>
      <c r="AB524" s="100"/>
      <c r="AC524" s="100"/>
      <c r="AD524" s="100"/>
      <c r="AE524" s="100"/>
      <c r="AF524" s="100"/>
      <c r="AG524" s="100"/>
      <c r="AH524" s="100"/>
      <c r="AI524" s="100"/>
      <c r="AJ524" s="100"/>
      <c r="AK524" s="100"/>
      <c r="AL524" s="100"/>
      <c r="AM524" s="100"/>
    </row>
    <row r="525" spans="1:39" x14ac:dyDescent="0.25">
      <c r="A525" s="100"/>
      <c r="B525" s="100"/>
      <c r="C525" s="100"/>
      <c r="D525" s="100"/>
      <c r="E525" s="100"/>
      <c r="F525" s="100"/>
      <c r="G525" s="100"/>
      <c r="H525" s="100"/>
      <c r="I525" s="100"/>
      <c r="J525" s="100"/>
      <c r="K525" s="100"/>
      <c r="L525" s="108"/>
      <c r="M525" s="109"/>
      <c r="N525" s="109"/>
      <c r="O525" s="109"/>
      <c r="P525" s="99"/>
      <c r="Q525" s="99"/>
      <c r="R525" s="100"/>
      <c r="S525" s="100"/>
      <c r="T525" s="100"/>
      <c r="U525" s="100"/>
      <c r="V525" s="100"/>
      <c r="W525" s="100"/>
      <c r="X525" s="100"/>
      <c r="Y525" s="100"/>
      <c r="Z525" s="100"/>
      <c r="AA525" s="100"/>
      <c r="AB525" s="100"/>
      <c r="AC525" s="100"/>
      <c r="AD525" s="100"/>
      <c r="AE525" s="100"/>
      <c r="AF525" s="100"/>
      <c r="AG525" s="100"/>
      <c r="AH525" s="100"/>
      <c r="AI525" s="100"/>
      <c r="AJ525" s="100"/>
      <c r="AK525" s="100"/>
      <c r="AL525" s="100"/>
      <c r="AM525" s="100"/>
    </row>
    <row r="526" spans="1:39" x14ac:dyDescent="0.25">
      <c r="A526" s="100"/>
      <c r="B526" s="100"/>
      <c r="C526" s="100"/>
      <c r="D526" s="100"/>
      <c r="E526" s="100"/>
      <c r="F526" s="100"/>
      <c r="G526" s="100"/>
      <c r="H526" s="100"/>
      <c r="I526" s="100"/>
      <c r="J526" s="100"/>
      <c r="K526" s="100"/>
      <c r="L526" s="108"/>
      <c r="M526" s="109"/>
      <c r="N526" s="109"/>
      <c r="O526" s="109"/>
      <c r="P526" s="99"/>
      <c r="Q526" s="99"/>
      <c r="R526" s="100"/>
      <c r="S526" s="100"/>
      <c r="T526" s="100"/>
      <c r="U526" s="100"/>
      <c r="V526" s="100"/>
      <c r="W526" s="100"/>
      <c r="X526" s="100"/>
      <c r="Y526" s="100"/>
      <c r="Z526" s="100"/>
      <c r="AA526" s="100"/>
      <c r="AB526" s="100"/>
      <c r="AC526" s="100"/>
      <c r="AD526" s="100"/>
      <c r="AE526" s="100"/>
      <c r="AF526" s="100"/>
      <c r="AG526" s="100"/>
      <c r="AH526" s="100"/>
      <c r="AI526" s="100"/>
      <c r="AJ526" s="100"/>
      <c r="AK526" s="100"/>
      <c r="AL526" s="100"/>
      <c r="AM526" s="100"/>
    </row>
    <row r="527" spans="1:39" x14ac:dyDescent="0.25">
      <c r="A527" s="100"/>
      <c r="B527" s="100"/>
      <c r="C527" s="100"/>
      <c r="D527" s="100"/>
      <c r="E527" s="100"/>
      <c r="F527" s="100"/>
      <c r="G527" s="100"/>
      <c r="H527" s="100"/>
      <c r="I527" s="100"/>
      <c r="J527" s="100"/>
      <c r="K527" s="100"/>
      <c r="L527" s="108"/>
      <c r="M527" s="109"/>
      <c r="N527" s="109"/>
      <c r="O527" s="109"/>
      <c r="P527" s="99"/>
      <c r="Q527" s="99"/>
      <c r="R527" s="100"/>
      <c r="S527" s="100"/>
      <c r="T527" s="100"/>
      <c r="U527" s="100"/>
      <c r="V527" s="100"/>
      <c r="W527" s="100"/>
      <c r="X527" s="100"/>
      <c r="Y527" s="100"/>
      <c r="Z527" s="100"/>
      <c r="AA527" s="100"/>
      <c r="AB527" s="100"/>
      <c r="AC527" s="100"/>
      <c r="AD527" s="100"/>
      <c r="AE527" s="100"/>
      <c r="AF527" s="100"/>
      <c r="AG527" s="100"/>
      <c r="AH527" s="100"/>
      <c r="AI527" s="100"/>
      <c r="AJ527" s="100"/>
      <c r="AK527" s="100"/>
      <c r="AL527" s="100"/>
      <c r="AM527" s="100"/>
    </row>
    <row r="528" spans="1:39" x14ac:dyDescent="0.25">
      <c r="A528" s="100"/>
      <c r="B528" s="100"/>
      <c r="C528" s="100"/>
      <c r="D528" s="100"/>
      <c r="E528" s="100"/>
      <c r="F528" s="100"/>
      <c r="G528" s="100"/>
      <c r="H528" s="100"/>
      <c r="I528" s="100"/>
      <c r="J528" s="100"/>
      <c r="K528" s="100"/>
      <c r="L528" s="108"/>
      <c r="M528" s="109"/>
      <c r="N528" s="109"/>
      <c r="O528" s="109"/>
      <c r="P528" s="99"/>
      <c r="Q528" s="99"/>
      <c r="R528" s="100"/>
      <c r="S528" s="100"/>
      <c r="T528" s="100"/>
      <c r="U528" s="100"/>
      <c r="V528" s="100"/>
      <c r="W528" s="100"/>
      <c r="X528" s="100"/>
      <c r="Y528" s="100"/>
      <c r="Z528" s="100"/>
      <c r="AA528" s="100"/>
      <c r="AB528" s="100"/>
      <c r="AC528" s="100"/>
      <c r="AD528" s="100"/>
      <c r="AE528" s="100"/>
      <c r="AF528" s="100"/>
      <c r="AG528" s="100"/>
      <c r="AH528" s="100"/>
      <c r="AI528" s="100"/>
      <c r="AJ528" s="100"/>
      <c r="AK528" s="100"/>
      <c r="AL528" s="100"/>
      <c r="AM528" s="100"/>
    </row>
    <row r="529" spans="1:39" x14ac:dyDescent="0.25">
      <c r="A529" s="100"/>
      <c r="B529" s="100"/>
      <c r="C529" s="100"/>
      <c r="D529" s="100"/>
      <c r="E529" s="100"/>
      <c r="F529" s="100"/>
      <c r="G529" s="100"/>
      <c r="H529" s="100"/>
      <c r="I529" s="100"/>
      <c r="J529" s="100"/>
      <c r="K529" s="100"/>
      <c r="L529" s="108"/>
      <c r="M529" s="109"/>
      <c r="N529" s="109"/>
      <c r="O529" s="109"/>
      <c r="P529" s="99"/>
      <c r="Q529" s="99"/>
      <c r="R529" s="100"/>
      <c r="S529" s="100"/>
      <c r="T529" s="100"/>
      <c r="U529" s="100"/>
      <c r="V529" s="100"/>
      <c r="W529" s="100"/>
      <c r="X529" s="100"/>
      <c r="Y529" s="100"/>
      <c r="Z529" s="100"/>
      <c r="AA529" s="100"/>
      <c r="AB529" s="100"/>
      <c r="AC529" s="100"/>
      <c r="AD529" s="100"/>
      <c r="AE529" s="100"/>
      <c r="AF529" s="100"/>
      <c r="AG529" s="100"/>
      <c r="AH529" s="100"/>
      <c r="AI529" s="100"/>
      <c r="AJ529" s="100"/>
      <c r="AK529" s="100"/>
      <c r="AL529" s="100"/>
      <c r="AM529" s="100"/>
    </row>
    <row r="530" spans="1:39" x14ac:dyDescent="0.25">
      <c r="A530" s="100"/>
      <c r="B530" s="100"/>
      <c r="C530" s="100"/>
      <c r="D530" s="100"/>
      <c r="E530" s="100"/>
      <c r="F530" s="100"/>
      <c r="G530" s="100"/>
      <c r="H530" s="100"/>
      <c r="I530" s="100"/>
      <c r="J530" s="100"/>
      <c r="K530" s="100"/>
      <c r="L530" s="108"/>
      <c r="M530" s="109"/>
      <c r="N530" s="109"/>
      <c r="O530" s="109"/>
      <c r="P530" s="99"/>
      <c r="Q530" s="99"/>
      <c r="R530" s="100"/>
      <c r="S530" s="100"/>
      <c r="T530" s="100"/>
      <c r="U530" s="100"/>
      <c r="V530" s="100"/>
      <c r="W530" s="100"/>
      <c r="X530" s="100"/>
      <c r="Y530" s="100"/>
      <c r="Z530" s="100"/>
      <c r="AA530" s="100"/>
      <c r="AB530" s="100"/>
      <c r="AC530" s="100"/>
      <c r="AD530" s="100"/>
      <c r="AE530" s="100"/>
      <c r="AF530" s="100"/>
      <c r="AG530" s="100"/>
      <c r="AH530" s="100"/>
      <c r="AI530" s="100"/>
      <c r="AJ530" s="100"/>
      <c r="AK530" s="100"/>
      <c r="AL530" s="100"/>
      <c r="AM530" s="100"/>
    </row>
    <row r="531" spans="1:39" x14ac:dyDescent="0.25">
      <c r="A531" s="100"/>
      <c r="B531" s="100"/>
      <c r="C531" s="100"/>
      <c r="D531" s="100"/>
      <c r="E531" s="100"/>
      <c r="F531" s="100"/>
      <c r="G531" s="100"/>
      <c r="H531" s="100"/>
      <c r="I531" s="100"/>
      <c r="J531" s="100"/>
      <c r="K531" s="100"/>
      <c r="L531" s="108"/>
      <c r="M531" s="109"/>
      <c r="N531" s="109"/>
      <c r="O531" s="109"/>
      <c r="P531" s="99"/>
      <c r="Q531" s="99"/>
      <c r="R531" s="100"/>
      <c r="S531" s="100"/>
      <c r="T531" s="100"/>
      <c r="U531" s="100"/>
      <c r="V531" s="100"/>
      <c r="W531" s="100"/>
      <c r="X531" s="100"/>
      <c r="Y531" s="100"/>
      <c r="Z531" s="100"/>
      <c r="AA531" s="100"/>
      <c r="AB531" s="100"/>
      <c r="AC531" s="100"/>
      <c r="AD531" s="100"/>
      <c r="AE531" s="100"/>
      <c r="AF531" s="100"/>
      <c r="AG531" s="100"/>
      <c r="AH531" s="100"/>
      <c r="AI531" s="100"/>
      <c r="AJ531" s="100"/>
      <c r="AK531" s="100"/>
      <c r="AL531" s="100"/>
      <c r="AM531" s="100"/>
    </row>
    <row r="532" spans="1:39" x14ac:dyDescent="0.25">
      <c r="A532" s="100"/>
      <c r="B532" s="100"/>
      <c r="C532" s="100"/>
      <c r="D532" s="100"/>
      <c r="E532" s="100"/>
      <c r="F532" s="100"/>
      <c r="G532" s="100"/>
      <c r="H532" s="100"/>
      <c r="I532" s="100"/>
      <c r="J532" s="100"/>
      <c r="K532" s="100"/>
      <c r="L532" s="108"/>
      <c r="M532" s="109"/>
      <c r="N532" s="109"/>
      <c r="O532" s="109"/>
      <c r="P532" s="99"/>
      <c r="Q532" s="99"/>
      <c r="R532" s="100"/>
      <c r="S532" s="100"/>
      <c r="T532" s="100"/>
      <c r="U532" s="100"/>
      <c r="V532" s="100"/>
      <c r="W532" s="100"/>
      <c r="X532" s="100"/>
      <c r="Y532" s="100"/>
      <c r="Z532" s="100"/>
      <c r="AA532" s="100"/>
      <c r="AB532" s="100"/>
      <c r="AC532" s="100"/>
      <c r="AD532" s="100"/>
      <c r="AE532" s="100"/>
      <c r="AF532" s="100"/>
      <c r="AG532" s="100"/>
      <c r="AH532" s="100"/>
      <c r="AI532" s="100"/>
      <c r="AJ532" s="100"/>
      <c r="AK532" s="100"/>
      <c r="AL532" s="100"/>
      <c r="AM532" s="100"/>
    </row>
    <row r="533" spans="1:39" x14ac:dyDescent="0.25">
      <c r="A533" s="100"/>
      <c r="B533" s="100"/>
      <c r="C533" s="100"/>
      <c r="D533" s="100"/>
      <c r="E533" s="100"/>
      <c r="F533" s="100"/>
      <c r="G533" s="100"/>
      <c r="H533" s="100"/>
      <c r="I533" s="100"/>
      <c r="J533" s="100"/>
      <c r="K533" s="100"/>
      <c r="L533" s="108"/>
      <c r="M533" s="109"/>
      <c r="N533" s="109"/>
      <c r="O533" s="109"/>
      <c r="P533" s="99"/>
      <c r="Q533" s="99"/>
      <c r="R533" s="100"/>
      <c r="S533" s="100"/>
      <c r="T533" s="100"/>
      <c r="U533" s="100"/>
      <c r="V533" s="100"/>
      <c r="W533" s="100"/>
      <c r="X533" s="100"/>
      <c r="Y533" s="100"/>
      <c r="Z533" s="100"/>
      <c r="AA533" s="100"/>
      <c r="AB533" s="100"/>
      <c r="AC533" s="100"/>
      <c r="AD533" s="100"/>
      <c r="AE533" s="100"/>
      <c r="AF533" s="100"/>
      <c r="AG533" s="100"/>
      <c r="AH533" s="100"/>
      <c r="AI533" s="100"/>
      <c r="AJ533" s="100"/>
      <c r="AK533" s="100"/>
      <c r="AL533" s="100"/>
      <c r="AM533" s="100"/>
    </row>
    <row r="534" spans="1:39" x14ac:dyDescent="0.25">
      <c r="A534" s="100"/>
      <c r="B534" s="100"/>
      <c r="C534" s="100"/>
      <c r="D534" s="100"/>
      <c r="E534" s="100"/>
      <c r="F534" s="100"/>
      <c r="G534" s="100"/>
      <c r="H534" s="100"/>
      <c r="I534" s="100"/>
      <c r="J534" s="100"/>
      <c r="K534" s="100"/>
      <c r="L534" s="108"/>
      <c r="M534" s="109"/>
      <c r="N534" s="109"/>
      <c r="O534" s="109"/>
      <c r="P534" s="99"/>
      <c r="Q534" s="99"/>
      <c r="R534" s="100"/>
      <c r="S534" s="100"/>
      <c r="T534" s="100"/>
      <c r="U534" s="100"/>
      <c r="V534" s="100"/>
      <c r="W534" s="100"/>
      <c r="X534" s="100"/>
      <c r="Y534" s="100"/>
      <c r="Z534" s="100"/>
      <c r="AA534" s="100"/>
      <c r="AB534" s="100"/>
      <c r="AC534" s="100"/>
      <c r="AD534" s="100"/>
      <c r="AE534" s="100"/>
      <c r="AF534" s="100"/>
      <c r="AG534" s="100"/>
      <c r="AH534" s="100"/>
      <c r="AI534" s="100"/>
      <c r="AJ534" s="100"/>
      <c r="AK534" s="100"/>
      <c r="AL534" s="100"/>
      <c r="AM534" s="100"/>
    </row>
    <row r="535" spans="1:39" x14ac:dyDescent="0.25">
      <c r="A535" s="100"/>
      <c r="B535" s="100"/>
      <c r="C535" s="100"/>
      <c r="D535" s="100"/>
      <c r="E535" s="100"/>
      <c r="F535" s="100"/>
      <c r="G535" s="100"/>
      <c r="H535" s="100"/>
      <c r="I535" s="100"/>
      <c r="J535" s="100"/>
      <c r="K535" s="100"/>
      <c r="L535" s="108"/>
      <c r="M535" s="109"/>
      <c r="N535" s="109"/>
      <c r="O535" s="109"/>
      <c r="P535" s="99"/>
      <c r="Q535" s="99"/>
      <c r="R535" s="100"/>
      <c r="S535" s="100"/>
      <c r="T535" s="100"/>
      <c r="U535" s="100"/>
      <c r="V535" s="100"/>
      <c r="W535" s="100"/>
      <c r="X535" s="100"/>
      <c r="Y535" s="100"/>
      <c r="Z535" s="100"/>
      <c r="AA535" s="100"/>
      <c r="AB535" s="100"/>
      <c r="AC535" s="100"/>
      <c r="AD535" s="100"/>
      <c r="AE535" s="100"/>
      <c r="AF535" s="100"/>
      <c r="AG535" s="100"/>
      <c r="AH535" s="100"/>
      <c r="AI535" s="100"/>
      <c r="AJ535" s="100"/>
      <c r="AK535" s="100"/>
      <c r="AL535" s="100"/>
      <c r="AM535" s="100"/>
    </row>
    <row r="536" spans="1:39" x14ac:dyDescent="0.25">
      <c r="A536" s="100"/>
      <c r="B536" s="100"/>
      <c r="C536" s="100"/>
      <c r="D536" s="100"/>
      <c r="E536" s="100"/>
      <c r="F536" s="100"/>
      <c r="G536" s="100"/>
      <c r="H536" s="100"/>
      <c r="I536" s="100"/>
      <c r="J536" s="100"/>
      <c r="K536" s="100"/>
      <c r="L536" s="108"/>
      <c r="M536" s="109"/>
      <c r="N536" s="109"/>
      <c r="O536" s="109"/>
      <c r="P536" s="99"/>
      <c r="Q536" s="99"/>
      <c r="R536" s="100"/>
      <c r="S536" s="100"/>
      <c r="T536" s="100"/>
      <c r="U536" s="100"/>
      <c r="V536" s="100"/>
      <c r="W536" s="100"/>
      <c r="X536" s="100"/>
      <c r="Y536" s="100"/>
      <c r="Z536" s="100"/>
      <c r="AA536" s="100"/>
      <c r="AB536" s="100"/>
      <c r="AC536" s="100"/>
      <c r="AD536" s="100"/>
      <c r="AE536" s="100"/>
      <c r="AF536" s="100"/>
      <c r="AG536" s="100"/>
      <c r="AH536" s="100"/>
      <c r="AI536" s="100"/>
      <c r="AJ536" s="100"/>
      <c r="AK536" s="100"/>
      <c r="AL536" s="100"/>
      <c r="AM536" s="100"/>
    </row>
    <row r="537" spans="1:39" x14ac:dyDescent="0.25">
      <c r="A537" s="100"/>
      <c r="B537" s="100"/>
      <c r="C537" s="100"/>
      <c r="D537" s="100"/>
      <c r="E537" s="100"/>
      <c r="F537" s="100"/>
      <c r="G537" s="100"/>
      <c r="H537" s="100"/>
      <c r="I537" s="100"/>
      <c r="J537" s="100"/>
      <c r="K537" s="100"/>
      <c r="L537" s="108"/>
      <c r="M537" s="109"/>
      <c r="N537" s="109"/>
      <c r="O537" s="109"/>
      <c r="P537" s="99"/>
      <c r="Q537" s="99"/>
      <c r="R537" s="100"/>
      <c r="S537" s="100"/>
      <c r="T537" s="100"/>
      <c r="U537" s="100"/>
      <c r="V537" s="100"/>
      <c r="W537" s="100"/>
      <c r="X537" s="100"/>
      <c r="Y537" s="100"/>
      <c r="Z537" s="100"/>
      <c r="AA537" s="100"/>
      <c r="AB537" s="100"/>
      <c r="AC537" s="100"/>
      <c r="AD537" s="100"/>
      <c r="AE537" s="100"/>
      <c r="AF537" s="100"/>
      <c r="AG537" s="100"/>
      <c r="AH537" s="100"/>
      <c r="AI537" s="100"/>
      <c r="AJ537" s="100"/>
      <c r="AK537" s="100"/>
      <c r="AL537" s="100"/>
      <c r="AM537" s="100"/>
    </row>
    <row r="538" spans="1:39" x14ac:dyDescent="0.25">
      <c r="A538" s="100"/>
      <c r="B538" s="100"/>
      <c r="C538" s="100"/>
      <c r="D538" s="100"/>
      <c r="E538" s="100"/>
      <c r="F538" s="100"/>
      <c r="G538" s="100"/>
      <c r="H538" s="100"/>
      <c r="I538" s="100"/>
      <c r="J538" s="100"/>
      <c r="K538" s="100"/>
      <c r="L538" s="108"/>
      <c r="M538" s="109"/>
      <c r="N538" s="109"/>
      <c r="O538" s="109"/>
      <c r="P538" s="99"/>
      <c r="Q538" s="99"/>
      <c r="R538" s="100"/>
      <c r="S538" s="100"/>
      <c r="T538" s="100"/>
      <c r="U538" s="100"/>
      <c r="V538" s="100"/>
      <c r="W538" s="100"/>
      <c r="X538" s="100"/>
      <c r="Y538" s="100"/>
      <c r="Z538" s="100"/>
      <c r="AA538" s="100"/>
      <c r="AB538" s="100"/>
      <c r="AC538" s="100"/>
      <c r="AD538" s="100"/>
      <c r="AE538" s="100"/>
      <c r="AF538" s="100"/>
      <c r="AG538" s="100"/>
      <c r="AH538" s="100"/>
      <c r="AI538" s="100"/>
      <c r="AJ538" s="100"/>
      <c r="AK538" s="100"/>
      <c r="AL538" s="100"/>
      <c r="AM538" s="100"/>
    </row>
    <row r="539" spans="1:39" x14ac:dyDescent="0.25">
      <c r="A539" s="100"/>
      <c r="B539" s="100"/>
      <c r="C539" s="100"/>
      <c r="D539" s="100"/>
      <c r="E539" s="100"/>
      <c r="F539" s="100"/>
      <c r="G539" s="100"/>
      <c r="H539" s="100"/>
      <c r="I539" s="100"/>
      <c r="J539" s="100"/>
      <c r="K539" s="100"/>
      <c r="L539" s="108"/>
      <c r="M539" s="109"/>
      <c r="N539" s="109"/>
      <c r="O539" s="109"/>
      <c r="P539" s="99"/>
      <c r="Q539" s="99"/>
      <c r="R539" s="100"/>
      <c r="S539" s="100"/>
      <c r="T539" s="100"/>
      <c r="U539" s="100"/>
      <c r="V539" s="100"/>
      <c r="W539" s="100"/>
      <c r="X539" s="100"/>
      <c r="Y539" s="100"/>
      <c r="Z539" s="100"/>
      <c r="AA539" s="100"/>
      <c r="AB539" s="100"/>
      <c r="AC539" s="100"/>
      <c r="AD539" s="100"/>
      <c r="AE539" s="100"/>
      <c r="AF539" s="100"/>
      <c r="AG539" s="100"/>
      <c r="AH539" s="100"/>
      <c r="AI539" s="100"/>
      <c r="AJ539" s="100"/>
      <c r="AK539" s="100"/>
      <c r="AL539" s="100"/>
      <c r="AM539" s="100"/>
    </row>
    <row r="540" spans="1:39" x14ac:dyDescent="0.25">
      <c r="A540" s="100"/>
      <c r="B540" s="100"/>
      <c r="C540" s="100"/>
      <c r="D540" s="100"/>
      <c r="E540" s="100"/>
      <c r="F540" s="100"/>
      <c r="G540" s="100"/>
      <c r="H540" s="100"/>
      <c r="I540" s="100"/>
      <c r="J540" s="100"/>
      <c r="K540" s="100"/>
      <c r="L540" s="108"/>
      <c r="M540" s="109"/>
      <c r="N540" s="109"/>
      <c r="O540" s="109"/>
      <c r="P540" s="99"/>
      <c r="Q540" s="99"/>
      <c r="R540" s="100"/>
      <c r="S540" s="100"/>
      <c r="T540" s="100"/>
      <c r="U540" s="100"/>
      <c r="V540" s="100"/>
      <c r="W540" s="100"/>
      <c r="X540" s="100"/>
      <c r="Y540" s="100"/>
      <c r="Z540" s="100"/>
      <c r="AA540" s="100"/>
      <c r="AB540" s="100"/>
      <c r="AC540" s="100"/>
      <c r="AD540" s="100"/>
      <c r="AE540" s="100"/>
      <c r="AF540" s="100"/>
      <c r="AG540" s="100"/>
      <c r="AH540" s="100"/>
      <c r="AI540" s="100"/>
      <c r="AJ540" s="100"/>
      <c r="AK540" s="100"/>
      <c r="AL540" s="100"/>
      <c r="AM540" s="100"/>
    </row>
    <row r="541" spans="1:39" x14ac:dyDescent="0.25">
      <c r="A541" s="100"/>
      <c r="B541" s="100"/>
      <c r="C541" s="100"/>
      <c r="D541" s="100"/>
      <c r="E541" s="100"/>
      <c r="F541" s="100"/>
      <c r="G541" s="100"/>
      <c r="H541" s="100"/>
      <c r="I541" s="100"/>
      <c r="J541" s="100"/>
      <c r="K541" s="100"/>
      <c r="L541" s="108"/>
      <c r="M541" s="109"/>
      <c r="N541" s="109"/>
      <c r="O541" s="109"/>
      <c r="P541" s="99"/>
      <c r="Q541" s="99"/>
      <c r="R541" s="100"/>
      <c r="S541" s="100"/>
      <c r="T541" s="100"/>
      <c r="U541" s="100"/>
      <c r="V541" s="100"/>
      <c r="W541" s="100"/>
      <c r="X541" s="100"/>
      <c r="Y541" s="100"/>
      <c r="Z541" s="100"/>
      <c r="AA541" s="100"/>
      <c r="AB541" s="100"/>
      <c r="AC541" s="100"/>
      <c r="AD541" s="100"/>
      <c r="AE541" s="100"/>
      <c r="AF541" s="100"/>
      <c r="AG541" s="100"/>
      <c r="AH541" s="100"/>
      <c r="AI541" s="100"/>
      <c r="AJ541" s="100"/>
      <c r="AK541" s="100"/>
      <c r="AL541" s="100"/>
      <c r="AM541" s="100"/>
    </row>
    <row r="542" spans="1:39" x14ac:dyDescent="0.25">
      <c r="A542" s="100"/>
      <c r="B542" s="100"/>
      <c r="C542" s="100"/>
      <c r="D542" s="100"/>
      <c r="E542" s="100"/>
      <c r="F542" s="100"/>
      <c r="G542" s="100"/>
      <c r="H542" s="100"/>
      <c r="I542" s="100"/>
      <c r="J542" s="100"/>
      <c r="K542" s="100"/>
      <c r="L542" s="108"/>
      <c r="M542" s="109"/>
      <c r="N542" s="109"/>
      <c r="O542" s="109"/>
      <c r="P542" s="99"/>
      <c r="Q542" s="99"/>
      <c r="R542" s="100"/>
      <c r="S542" s="100"/>
      <c r="T542" s="100"/>
      <c r="U542" s="100"/>
      <c r="V542" s="100"/>
      <c r="W542" s="100"/>
      <c r="X542" s="100"/>
      <c r="Y542" s="100"/>
      <c r="Z542" s="100"/>
      <c r="AA542" s="100"/>
      <c r="AB542" s="100"/>
      <c r="AC542" s="100"/>
      <c r="AD542" s="100"/>
      <c r="AE542" s="100"/>
      <c r="AF542" s="100"/>
      <c r="AG542" s="100"/>
      <c r="AH542" s="100"/>
      <c r="AI542" s="100"/>
      <c r="AJ542" s="100"/>
      <c r="AK542" s="100"/>
      <c r="AL542" s="100"/>
      <c r="AM542" s="100"/>
    </row>
    <row r="543" spans="1:39" x14ac:dyDescent="0.25">
      <c r="A543" s="100"/>
      <c r="B543" s="100"/>
      <c r="C543" s="100"/>
      <c r="D543" s="100"/>
      <c r="E543" s="100"/>
      <c r="F543" s="100"/>
      <c r="G543" s="100"/>
      <c r="H543" s="100"/>
      <c r="I543" s="100"/>
      <c r="J543" s="100"/>
      <c r="K543" s="100"/>
      <c r="L543" s="108"/>
      <c r="M543" s="109"/>
      <c r="N543" s="109"/>
      <c r="O543" s="109"/>
      <c r="P543" s="99"/>
      <c r="Q543" s="99"/>
      <c r="R543" s="100"/>
      <c r="S543" s="100"/>
      <c r="T543" s="100"/>
      <c r="U543" s="100"/>
      <c r="V543" s="100"/>
      <c r="W543" s="100"/>
      <c r="X543" s="100"/>
      <c r="Y543" s="100"/>
      <c r="Z543" s="100"/>
      <c r="AA543" s="100"/>
      <c r="AB543" s="100"/>
      <c r="AC543" s="100"/>
      <c r="AD543" s="100"/>
      <c r="AE543" s="100"/>
      <c r="AF543" s="100"/>
      <c r="AG543" s="100"/>
      <c r="AH543" s="100"/>
      <c r="AI543" s="100"/>
      <c r="AJ543" s="100"/>
      <c r="AK543" s="100"/>
      <c r="AL543" s="100"/>
      <c r="AM543" s="100"/>
    </row>
    <row r="544" spans="1:39" x14ac:dyDescent="0.25">
      <c r="A544" s="100"/>
      <c r="B544" s="100"/>
      <c r="C544" s="100"/>
      <c r="D544" s="100"/>
      <c r="E544" s="100"/>
      <c r="F544" s="100"/>
      <c r="G544" s="100"/>
      <c r="H544" s="100"/>
      <c r="I544" s="100"/>
      <c r="J544" s="100"/>
      <c r="K544" s="100"/>
      <c r="L544" s="108"/>
      <c r="M544" s="109"/>
      <c r="N544" s="109"/>
      <c r="O544" s="109"/>
      <c r="P544" s="99"/>
      <c r="Q544" s="99"/>
      <c r="R544" s="100"/>
      <c r="S544" s="100"/>
      <c r="T544" s="100"/>
      <c r="U544" s="100"/>
      <c r="V544" s="100"/>
      <c r="W544" s="100"/>
      <c r="X544" s="100"/>
      <c r="Y544" s="100"/>
      <c r="Z544" s="100"/>
      <c r="AA544" s="100"/>
      <c r="AB544" s="100"/>
      <c r="AC544" s="100"/>
      <c r="AD544" s="100"/>
      <c r="AE544" s="100"/>
      <c r="AF544" s="100"/>
      <c r="AG544" s="100"/>
      <c r="AH544" s="100"/>
      <c r="AI544" s="100"/>
      <c r="AJ544" s="100"/>
      <c r="AK544" s="100"/>
      <c r="AL544" s="100"/>
      <c r="AM544" s="100"/>
    </row>
    <row r="545" spans="1:39" x14ac:dyDescent="0.25">
      <c r="A545" s="100"/>
      <c r="B545" s="100"/>
      <c r="C545" s="100"/>
      <c r="D545" s="100"/>
      <c r="E545" s="100"/>
      <c r="F545" s="100"/>
      <c r="G545" s="100"/>
      <c r="H545" s="100"/>
      <c r="I545" s="100"/>
      <c r="J545" s="100"/>
      <c r="K545" s="100"/>
      <c r="L545" s="108"/>
      <c r="M545" s="109"/>
      <c r="N545" s="109"/>
      <c r="O545" s="109"/>
      <c r="P545" s="99"/>
      <c r="Q545" s="99"/>
      <c r="R545" s="100"/>
      <c r="S545" s="100"/>
      <c r="T545" s="100"/>
      <c r="U545" s="100"/>
      <c r="V545" s="100"/>
      <c r="W545" s="100"/>
      <c r="X545" s="100"/>
      <c r="Y545" s="100"/>
      <c r="Z545" s="100"/>
      <c r="AA545" s="100"/>
      <c r="AB545" s="100"/>
      <c r="AC545" s="100"/>
      <c r="AD545" s="100"/>
      <c r="AE545" s="100"/>
      <c r="AF545" s="100"/>
      <c r="AG545" s="100"/>
      <c r="AH545" s="100"/>
      <c r="AI545" s="100"/>
      <c r="AJ545" s="100"/>
      <c r="AK545" s="100"/>
      <c r="AL545" s="100"/>
      <c r="AM545" s="100"/>
    </row>
    <row r="546" spans="1:39" x14ac:dyDescent="0.25">
      <c r="A546" s="100"/>
      <c r="B546" s="100"/>
      <c r="C546" s="100"/>
      <c r="D546" s="100"/>
      <c r="E546" s="100"/>
      <c r="F546" s="100"/>
      <c r="G546" s="100"/>
      <c r="H546" s="100"/>
      <c r="I546" s="100"/>
      <c r="J546" s="100"/>
      <c r="K546" s="100"/>
      <c r="L546" s="108"/>
      <c r="M546" s="109"/>
      <c r="N546" s="109"/>
      <c r="O546" s="109"/>
      <c r="P546" s="99"/>
      <c r="Q546" s="99"/>
      <c r="R546" s="100"/>
      <c r="S546" s="100"/>
      <c r="T546" s="100"/>
      <c r="U546" s="100"/>
      <c r="V546" s="100"/>
      <c r="W546" s="100"/>
      <c r="X546" s="100"/>
      <c r="Y546" s="100"/>
      <c r="Z546" s="100"/>
      <c r="AA546" s="100"/>
      <c r="AB546" s="100"/>
      <c r="AC546" s="100"/>
      <c r="AD546" s="100"/>
      <c r="AE546" s="100"/>
      <c r="AF546" s="100"/>
      <c r="AG546" s="100"/>
      <c r="AH546" s="100"/>
      <c r="AI546" s="100"/>
      <c r="AJ546" s="100"/>
      <c r="AK546" s="100"/>
      <c r="AL546" s="100"/>
      <c r="AM546" s="100"/>
    </row>
    <row r="547" spans="1:39" x14ac:dyDescent="0.25">
      <c r="A547" s="100"/>
      <c r="B547" s="100"/>
      <c r="C547" s="100"/>
      <c r="D547" s="100"/>
      <c r="E547" s="100"/>
      <c r="F547" s="100"/>
      <c r="G547" s="100"/>
      <c r="H547" s="100"/>
      <c r="I547" s="100"/>
      <c r="J547" s="100"/>
      <c r="K547" s="100"/>
      <c r="L547" s="108"/>
      <c r="M547" s="109"/>
      <c r="N547" s="109"/>
      <c r="O547" s="109"/>
      <c r="P547" s="99"/>
      <c r="Q547" s="99"/>
      <c r="R547" s="100"/>
      <c r="S547" s="100"/>
      <c r="T547" s="100"/>
      <c r="U547" s="100"/>
      <c r="V547" s="100"/>
      <c r="W547" s="100"/>
      <c r="X547" s="100"/>
      <c r="Y547" s="100"/>
      <c r="Z547" s="100"/>
      <c r="AA547" s="100"/>
      <c r="AB547" s="100"/>
      <c r="AC547" s="100"/>
      <c r="AD547" s="100"/>
      <c r="AE547" s="100"/>
      <c r="AF547" s="100"/>
      <c r="AG547" s="100"/>
      <c r="AH547" s="100"/>
      <c r="AI547" s="100"/>
      <c r="AJ547" s="100"/>
      <c r="AK547" s="100"/>
      <c r="AL547" s="100"/>
      <c r="AM547" s="100"/>
    </row>
    <row r="548" spans="1:39" x14ac:dyDescent="0.25">
      <c r="A548" s="100"/>
      <c r="B548" s="100"/>
      <c r="C548" s="100"/>
      <c r="D548" s="100"/>
      <c r="E548" s="100"/>
      <c r="F548" s="100"/>
      <c r="G548" s="100"/>
      <c r="H548" s="100"/>
      <c r="I548" s="100"/>
      <c r="J548" s="100"/>
      <c r="K548" s="100"/>
      <c r="L548" s="108"/>
      <c r="M548" s="109"/>
      <c r="N548" s="109"/>
      <c r="O548" s="109"/>
      <c r="P548" s="99"/>
      <c r="Q548" s="99"/>
      <c r="R548" s="100"/>
      <c r="S548" s="100"/>
      <c r="T548" s="100"/>
      <c r="U548" s="100"/>
      <c r="V548" s="100"/>
      <c r="W548" s="100"/>
      <c r="X548" s="100"/>
      <c r="Y548" s="100"/>
      <c r="Z548" s="100"/>
      <c r="AA548" s="100"/>
      <c r="AB548" s="100"/>
      <c r="AC548" s="100"/>
      <c r="AD548" s="100"/>
      <c r="AE548" s="100"/>
      <c r="AF548" s="100"/>
      <c r="AG548" s="100"/>
      <c r="AH548" s="100"/>
      <c r="AI548" s="100"/>
      <c r="AJ548" s="100"/>
      <c r="AK548" s="100"/>
      <c r="AL548" s="100"/>
      <c r="AM548" s="100"/>
    </row>
    <row r="549" spans="1:39" x14ac:dyDescent="0.25">
      <c r="A549" s="100"/>
      <c r="B549" s="100"/>
      <c r="C549" s="100"/>
      <c r="D549" s="100"/>
      <c r="E549" s="100"/>
      <c r="F549" s="100"/>
      <c r="G549" s="100"/>
      <c r="H549" s="100"/>
      <c r="I549" s="100"/>
      <c r="J549" s="100"/>
      <c r="K549" s="100"/>
      <c r="L549" s="108"/>
      <c r="M549" s="109"/>
      <c r="N549" s="109"/>
      <c r="O549" s="109"/>
      <c r="P549" s="99"/>
      <c r="Q549" s="99"/>
      <c r="R549" s="100"/>
      <c r="S549" s="100"/>
      <c r="T549" s="100"/>
      <c r="U549" s="100"/>
      <c r="V549" s="100"/>
      <c r="W549" s="100"/>
      <c r="X549" s="100"/>
      <c r="Y549" s="100"/>
      <c r="Z549" s="100"/>
      <c r="AA549" s="100"/>
      <c r="AB549" s="100"/>
      <c r="AC549" s="100"/>
      <c r="AD549" s="100"/>
      <c r="AE549" s="100"/>
      <c r="AF549" s="100"/>
      <c r="AG549" s="100"/>
      <c r="AH549" s="100"/>
      <c r="AI549" s="100"/>
      <c r="AJ549" s="100"/>
      <c r="AK549" s="100"/>
      <c r="AL549" s="100"/>
      <c r="AM549" s="100"/>
    </row>
    <row r="550" spans="1:39" x14ac:dyDescent="0.25">
      <c r="A550" s="100"/>
      <c r="B550" s="100"/>
      <c r="C550" s="100"/>
      <c r="D550" s="100"/>
      <c r="E550" s="100"/>
      <c r="F550" s="100"/>
      <c r="G550" s="100"/>
      <c r="H550" s="100"/>
      <c r="I550" s="100"/>
      <c r="J550" s="100"/>
      <c r="K550" s="100"/>
      <c r="L550" s="108"/>
      <c r="M550" s="109"/>
      <c r="N550" s="109"/>
      <c r="O550" s="109"/>
      <c r="P550" s="99"/>
      <c r="Q550" s="99"/>
      <c r="R550" s="100"/>
      <c r="S550" s="100"/>
      <c r="T550" s="100"/>
      <c r="U550" s="100"/>
      <c r="V550" s="100"/>
      <c r="W550" s="100"/>
      <c r="X550" s="100"/>
      <c r="Y550" s="100"/>
      <c r="Z550" s="100"/>
      <c r="AA550" s="100"/>
      <c r="AB550" s="100"/>
      <c r="AC550" s="100"/>
      <c r="AD550" s="100"/>
      <c r="AE550" s="100"/>
      <c r="AF550" s="100"/>
      <c r="AG550" s="100"/>
      <c r="AH550" s="100"/>
      <c r="AI550" s="100"/>
      <c r="AJ550" s="100"/>
      <c r="AK550" s="100"/>
      <c r="AL550" s="100"/>
      <c r="AM550" s="100"/>
    </row>
    <row r="551" spans="1:39" x14ac:dyDescent="0.25">
      <c r="A551" s="100"/>
      <c r="B551" s="100"/>
      <c r="C551" s="100"/>
      <c r="D551" s="100"/>
      <c r="E551" s="100"/>
      <c r="F551" s="100"/>
      <c r="G551" s="100"/>
      <c r="H551" s="100"/>
      <c r="I551" s="100"/>
      <c r="J551" s="100"/>
      <c r="K551" s="100"/>
      <c r="L551" s="108"/>
      <c r="M551" s="109"/>
      <c r="N551" s="109"/>
      <c r="O551" s="109"/>
      <c r="P551" s="99"/>
      <c r="Q551" s="99"/>
      <c r="R551" s="100"/>
      <c r="S551" s="100"/>
      <c r="T551" s="100"/>
      <c r="U551" s="100"/>
      <c r="V551" s="100"/>
      <c r="W551" s="100"/>
      <c r="X551" s="100"/>
      <c r="Y551" s="100"/>
      <c r="Z551" s="100"/>
      <c r="AA551" s="100"/>
      <c r="AB551" s="100"/>
      <c r="AC551" s="100"/>
      <c r="AD551" s="100"/>
      <c r="AE551" s="100"/>
      <c r="AF551" s="100"/>
      <c r="AG551" s="100"/>
      <c r="AH551" s="100"/>
      <c r="AI551" s="100"/>
      <c r="AJ551" s="100"/>
      <c r="AK551" s="100"/>
      <c r="AL551" s="100"/>
      <c r="AM551" s="100"/>
    </row>
    <row r="552" spans="1:39" x14ac:dyDescent="0.25">
      <c r="A552" s="100"/>
      <c r="B552" s="100"/>
      <c r="C552" s="100"/>
      <c r="D552" s="100"/>
      <c r="E552" s="100"/>
      <c r="F552" s="100"/>
      <c r="G552" s="100"/>
      <c r="H552" s="100"/>
      <c r="I552" s="100"/>
      <c r="J552" s="100"/>
      <c r="K552" s="100"/>
      <c r="L552" s="108"/>
      <c r="M552" s="109"/>
      <c r="N552" s="109"/>
      <c r="O552" s="109"/>
      <c r="P552" s="99"/>
      <c r="Q552" s="99"/>
      <c r="R552" s="100"/>
      <c r="S552" s="100"/>
      <c r="T552" s="100"/>
      <c r="U552" s="100"/>
      <c r="V552" s="100"/>
      <c r="W552" s="100"/>
      <c r="X552" s="100"/>
      <c r="Y552" s="100"/>
      <c r="Z552" s="100"/>
      <c r="AA552" s="100"/>
      <c r="AB552" s="100"/>
      <c r="AC552" s="100"/>
      <c r="AD552" s="100"/>
      <c r="AE552" s="100"/>
      <c r="AF552" s="100"/>
      <c r="AG552" s="100"/>
      <c r="AH552" s="100"/>
      <c r="AI552" s="100"/>
      <c r="AJ552" s="100"/>
      <c r="AK552" s="100"/>
      <c r="AL552" s="100"/>
      <c r="AM552" s="100"/>
    </row>
    <row r="553" spans="1:39" x14ac:dyDescent="0.25">
      <c r="A553" s="100"/>
      <c r="B553" s="100"/>
      <c r="C553" s="100"/>
      <c r="D553" s="100"/>
      <c r="E553" s="100"/>
      <c r="F553" s="100"/>
      <c r="G553" s="100"/>
      <c r="H553" s="100"/>
      <c r="I553" s="100"/>
      <c r="J553" s="100"/>
      <c r="K553" s="100"/>
      <c r="L553" s="108"/>
      <c r="M553" s="109"/>
      <c r="N553" s="109"/>
      <c r="O553" s="109"/>
      <c r="P553" s="99"/>
      <c r="Q553" s="99"/>
      <c r="R553" s="100"/>
      <c r="S553" s="100"/>
      <c r="T553" s="100"/>
      <c r="U553" s="100"/>
      <c r="V553" s="100"/>
      <c r="W553" s="100"/>
      <c r="X553" s="100"/>
      <c r="Y553" s="100"/>
      <c r="Z553" s="100"/>
      <c r="AA553" s="100"/>
      <c r="AB553" s="100"/>
      <c r="AC553" s="100"/>
      <c r="AD553" s="100"/>
      <c r="AE553" s="100"/>
      <c r="AF553" s="100"/>
      <c r="AG553" s="100"/>
      <c r="AH553" s="100"/>
      <c r="AI553" s="100"/>
      <c r="AJ553" s="100"/>
      <c r="AK553" s="100"/>
      <c r="AL553" s="100"/>
      <c r="AM553" s="100"/>
    </row>
    <row r="554" spans="1:39" x14ac:dyDescent="0.25">
      <c r="A554" s="100"/>
      <c r="B554" s="100"/>
      <c r="C554" s="100"/>
      <c r="D554" s="100"/>
      <c r="E554" s="100"/>
      <c r="F554" s="100"/>
      <c r="G554" s="100"/>
      <c r="H554" s="100"/>
      <c r="I554" s="100"/>
      <c r="J554" s="100"/>
      <c r="K554" s="100"/>
      <c r="L554" s="108"/>
      <c r="M554" s="109"/>
      <c r="N554" s="109"/>
      <c r="O554" s="109"/>
      <c r="P554" s="99"/>
      <c r="Q554" s="99"/>
      <c r="R554" s="100"/>
      <c r="S554" s="100"/>
      <c r="T554" s="100"/>
      <c r="U554" s="100"/>
      <c r="V554" s="100"/>
      <c r="W554" s="100"/>
      <c r="X554" s="100"/>
      <c r="Y554" s="100"/>
      <c r="Z554" s="100"/>
      <c r="AA554" s="100"/>
      <c r="AB554" s="100"/>
      <c r="AC554" s="100"/>
      <c r="AD554" s="100"/>
      <c r="AE554" s="100"/>
      <c r="AF554" s="100"/>
      <c r="AG554" s="100"/>
      <c r="AH554" s="100"/>
      <c r="AI554" s="100"/>
      <c r="AJ554" s="100"/>
      <c r="AK554" s="100"/>
      <c r="AL554" s="100"/>
      <c r="AM554" s="100"/>
    </row>
    <row r="555" spans="1:39" x14ac:dyDescent="0.25">
      <c r="A555" s="100"/>
      <c r="B555" s="100"/>
      <c r="C555" s="100"/>
      <c r="D555" s="100"/>
      <c r="E555" s="100"/>
      <c r="F555" s="100"/>
      <c r="G555" s="100"/>
      <c r="H555" s="100"/>
      <c r="I555" s="100"/>
      <c r="J555" s="100"/>
      <c r="K555" s="100"/>
      <c r="L555" s="108"/>
      <c r="M555" s="109"/>
      <c r="N555" s="109"/>
      <c r="O555" s="109"/>
      <c r="P555" s="99"/>
      <c r="Q555" s="99"/>
      <c r="R555" s="100"/>
      <c r="S555" s="100"/>
      <c r="T555" s="100"/>
      <c r="U555" s="100"/>
      <c r="V555" s="100"/>
      <c r="W555" s="100"/>
      <c r="X555" s="100"/>
      <c r="Y555" s="100"/>
      <c r="Z555" s="100"/>
      <c r="AA555" s="100"/>
      <c r="AB555" s="100"/>
      <c r="AC555" s="100"/>
      <c r="AD555" s="100"/>
      <c r="AE555" s="100"/>
      <c r="AF555" s="100"/>
      <c r="AG555" s="100"/>
      <c r="AH555" s="100"/>
      <c r="AI555" s="100"/>
      <c r="AJ555" s="100"/>
      <c r="AK555" s="100"/>
      <c r="AL555" s="100"/>
      <c r="AM555" s="100"/>
    </row>
    <row r="556" spans="1:39" x14ac:dyDescent="0.25">
      <c r="A556" s="100"/>
      <c r="B556" s="100"/>
      <c r="C556" s="100"/>
      <c r="D556" s="100"/>
      <c r="E556" s="100"/>
      <c r="F556" s="100"/>
      <c r="G556" s="100"/>
      <c r="H556" s="100"/>
      <c r="I556" s="100"/>
      <c r="J556" s="100"/>
      <c r="K556" s="100"/>
      <c r="L556" s="108"/>
      <c r="M556" s="109"/>
      <c r="N556" s="109"/>
      <c r="O556" s="109"/>
      <c r="P556" s="99"/>
      <c r="Q556" s="99"/>
      <c r="R556" s="100"/>
      <c r="S556" s="100"/>
      <c r="T556" s="100"/>
      <c r="U556" s="100"/>
      <c r="V556" s="100"/>
      <c r="W556" s="100"/>
      <c r="X556" s="100"/>
      <c r="Y556" s="100"/>
      <c r="Z556" s="100"/>
      <c r="AA556" s="100"/>
      <c r="AB556" s="100"/>
      <c r="AC556" s="100"/>
      <c r="AD556" s="100"/>
      <c r="AE556" s="100"/>
      <c r="AF556" s="100"/>
      <c r="AG556" s="100"/>
      <c r="AH556" s="100"/>
      <c r="AI556" s="100"/>
      <c r="AJ556" s="100"/>
      <c r="AK556" s="100"/>
      <c r="AL556" s="100"/>
      <c r="AM556" s="100"/>
    </row>
    <row r="557" spans="1:39" x14ac:dyDescent="0.25">
      <c r="A557" s="100"/>
      <c r="B557" s="100"/>
      <c r="C557" s="100"/>
      <c r="D557" s="100"/>
      <c r="E557" s="100"/>
      <c r="F557" s="100"/>
      <c r="G557" s="100"/>
      <c r="H557" s="100"/>
      <c r="I557" s="100"/>
      <c r="J557" s="100"/>
      <c r="K557" s="100"/>
      <c r="L557" s="108"/>
      <c r="M557" s="109"/>
      <c r="N557" s="109"/>
      <c r="O557" s="109"/>
      <c r="P557" s="99"/>
      <c r="Q557" s="99"/>
      <c r="R557" s="100"/>
      <c r="S557" s="100"/>
      <c r="T557" s="100"/>
      <c r="U557" s="100"/>
      <c r="V557" s="100"/>
      <c r="W557" s="100"/>
      <c r="X557" s="100"/>
      <c r="Y557" s="100"/>
      <c r="Z557" s="100"/>
      <c r="AA557" s="100"/>
      <c r="AB557" s="100"/>
      <c r="AC557" s="100"/>
      <c r="AD557" s="100"/>
      <c r="AE557" s="100"/>
      <c r="AF557" s="100"/>
      <c r="AG557" s="100"/>
      <c r="AH557" s="100"/>
      <c r="AI557" s="100"/>
      <c r="AJ557" s="100"/>
      <c r="AK557" s="100"/>
      <c r="AL557" s="100"/>
      <c r="AM557" s="100"/>
    </row>
    <row r="558" spans="1:39" x14ac:dyDescent="0.25">
      <c r="A558" s="100"/>
      <c r="B558" s="100"/>
      <c r="C558" s="100"/>
      <c r="D558" s="100"/>
      <c r="E558" s="100"/>
      <c r="F558" s="100"/>
      <c r="G558" s="100"/>
      <c r="H558" s="100"/>
      <c r="I558" s="100"/>
      <c r="J558" s="100"/>
      <c r="K558" s="100"/>
      <c r="L558" s="108"/>
      <c r="M558" s="109"/>
      <c r="N558" s="109"/>
      <c r="O558" s="109"/>
      <c r="P558" s="99"/>
      <c r="Q558" s="99"/>
      <c r="R558" s="100"/>
      <c r="S558" s="100"/>
      <c r="T558" s="100"/>
      <c r="U558" s="100"/>
      <c r="V558" s="100"/>
      <c r="W558" s="100"/>
      <c r="X558" s="100"/>
      <c r="Y558" s="100"/>
      <c r="Z558" s="100"/>
      <c r="AA558" s="100"/>
      <c r="AB558" s="100"/>
      <c r="AC558" s="100"/>
      <c r="AD558" s="100"/>
      <c r="AE558" s="100"/>
      <c r="AF558" s="100"/>
      <c r="AG558" s="100"/>
      <c r="AH558" s="100"/>
      <c r="AI558" s="100"/>
      <c r="AJ558" s="100"/>
      <c r="AK558" s="100"/>
      <c r="AL558" s="100"/>
      <c r="AM558" s="100"/>
    </row>
    <row r="559" spans="1:39" x14ac:dyDescent="0.25">
      <c r="A559" s="100"/>
      <c r="B559" s="100"/>
      <c r="C559" s="100"/>
      <c r="D559" s="100"/>
      <c r="E559" s="100"/>
      <c r="F559" s="100"/>
      <c r="G559" s="100"/>
      <c r="H559" s="100"/>
      <c r="I559" s="100"/>
      <c r="J559" s="100"/>
      <c r="K559" s="100"/>
      <c r="L559" s="108"/>
      <c r="M559" s="109"/>
      <c r="N559" s="109"/>
      <c r="O559" s="109"/>
      <c r="P559" s="99"/>
      <c r="Q559" s="99"/>
      <c r="R559" s="100"/>
      <c r="S559" s="100"/>
      <c r="T559" s="100"/>
      <c r="U559" s="100"/>
      <c r="V559" s="100"/>
      <c r="W559" s="100"/>
      <c r="X559" s="100"/>
      <c r="Y559" s="100"/>
      <c r="Z559" s="100"/>
      <c r="AA559" s="100"/>
      <c r="AB559" s="100"/>
      <c r="AC559" s="100"/>
      <c r="AD559" s="100"/>
      <c r="AE559" s="100"/>
      <c r="AF559" s="100"/>
      <c r="AG559" s="100"/>
      <c r="AH559" s="100"/>
      <c r="AI559" s="100"/>
      <c r="AJ559" s="100"/>
      <c r="AK559" s="100"/>
      <c r="AL559" s="100"/>
      <c r="AM559" s="100"/>
    </row>
    <row r="560" spans="1:39" x14ac:dyDescent="0.25">
      <c r="A560" s="100"/>
      <c r="B560" s="100"/>
      <c r="C560" s="100"/>
      <c r="D560" s="100"/>
      <c r="E560" s="100"/>
      <c r="F560" s="100"/>
      <c r="G560" s="100"/>
      <c r="H560" s="100"/>
      <c r="I560" s="100"/>
      <c r="J560" s="100"/>
      <c r="K560" s="100"/>
      <c r="L560" s="108"/>
      <c r="M560" s="109"/>
      <c r="N560" s="109"/>
      <c r="O560" s="109"/>
      <c r="P560" s="99"/>
      <c r="Q560" s="99"/>
      <c r="R560" s="100"/>
      <c r="S560" s="100"/>
      <c r="T560" s="100"/>
      <c r="U560" s="100"/>
      <c r="V560" s="100"/>
      <c r="W560" s="100"/>
      <c r="X560" s="100"/>
      <c r="Y560" s="100"/>
      <c r="Z560" s="100"/>
      <c r="AA560" s="100"/>
      <c r="AB560" s="100"/>
      <c r="AC560" s="100"/>
      <c r="AD560" s="100"/>
      <c r="AE560" s="100"/>
      <c r="AF560" s="100"/>
      <c r="AG560" s="100"/>
      <c r="AH560" s="100"/>
      <c r="AI560" s="100"/>
      <c r="AJ560" s="100"/>
      <c r="AK560" s="100"/>
      <c r="AL560" s="100"/>
      <c r="AM560" s="100"/>
    </row>
    <row r="561" spans="1:39" x14ac:dyDescent="0.25">
      <c r="A561" s="100"/>
      <c r="B561" s="100"/>
      <c r="C561" s="100"/>
      <c r="D561" s="100"/>
      <c r="E561" s="100"/>
      <c r="F561" s="100"/>
      <c r="G561" s="100"/>
      <c r="H561" s="100"/>
      <c r="I561" s="100"/>
      <c r="J561" s="100"/>
      <c r="K561" s="100"/>
      <c r="L561" s="108"/>
      <c r="M561" s="109"/>
      <c r="N561" s="109"/>
      <c r="O561" s="109"/>
      <c r="P561" s="99"/>
      <c r="Q561" s="99"/>
      <c r="R561" s="100"/>
      <c r="S561" s="100"/>
      <c r="T561" s="100"/>
      <c r="U561" s="100"/>
      <c r="V561" s="100"/>
      <c r="W561" s="100"/>
      <c r="X561" s="100"/>
      <c r="Y561" s="100"/>
      <c r="Z561" s="100"/>
      <c r="AA561" s="100"/>
      <c r="AB561" s="100"/>
      <c r="AC561" s="100"/>
      <c r="AD561" s="100"/>
      <c r="AE561" s="100"/>
      <c r="AF561" s="100"/>
      <c r="AG561" s="100"/>
      <c r="AH561" s="100"/>
      <c r="AI561" s="100"/>
      <c r="AJ561" s="100"/>
      <c r="AK561" s="100"/>
      <c r="AL561" s="100"/>
      <c r="AM561" s="100"/>
    </row>
    <row r="562" spans="1:39" x14ac:dyDescent="0.25">
      <c r="A562" s="100"/>
      <c r="B562" s="100"/>
      <c r="C562" s="100"/>
      <c r="D562" s="100"/>
      <c r="E562" s="100"/>
      <c r="F562" s="100"/>
      <c r="G562" s="100"/>
      <c r="H562" s="100"/>
      <c r="I562" s="100"/>
      <c r="J562" s="100"/>
      <c r="K562" s="100"/>
      <c r="L562" s="108"/>
      <c r="M562" s="109"/>
      <c r="N562" s="109"/>
      <c r="O562" s="109"/>
      <c r="P562" s="99"/>
      <c r="Q562" s="99"/>
      <c r="R562" s="100"/>
      <c r="S562" s="100"/>
      <c r="T562" s="100"/>
      <c r="U562" s="100"/>
      <c r="V562" s="100"/>
      <c r="W562" s="100"/>
      <c r="X562" s="100"/>
      <c r="Y562" s="100"/>
      <c r="Z562" s="100"/>
      <c r="AA562" s="100"/>
      <c r="AB562" s="100"/>
      <c r="AC562" s="100"/>
      <c r="AD562" s="100"/>
      <c r="AE562" s="100"/>
      <c r="AF562" s="100"/>
      <c r="AG562" s="100"/>
      <c r="AH562" s="100"/>
      <c r="AI562" s="100"/>
      <c r="AJ562" s="100"/>
      <c r="AK562" s="100"/>
      <c r="AL562" s="100"/>
      <c r="AM562" s="100"/>
    </row>
    <row r="563" spans="1:39" x14ac:dyDescent="0.25">
      <c r="A563" s="100"/>
      <c r="B563" s="100"/>
      <c r="C563" s="100"/>
      <c r="D563" s="100"/>
      <c r="E563" s="100"/>
      <c r="F563" s="100"/>
      <c r="G563" s="100"/>
      <c r="H563" s="100"/>
      <c r="I563" s="100"/>
      <c r="J563" s="100"/>
      <c r="K563" s="100"/>
      <c r="L563" s="108"/>
      <c r="M563" s="109"/>
      <c r="N563" s="109"/>
      <c r="O563" s="109"/>
      <c r="P563" s="99"/>
      <c r="Q563" s="99"/>
      <c r="R563" s="100"/>
      <c r="S563" s="100"/>
      <c r="T563" s="100"/>
      <c r="U563" s="100"/>
      <c r="V563" s="100"/>
      <c r="W563" s="100"/>
      <c r="X563" s="100"/>
      <c r="Y563" s="100"/>
      <c r="Z563" s="100"/>
      <c r="AA563" s="100"/>
      <c r="AB563" s="100"/>
      <c r="AC563" s="100"/>
      <c r="AD563" s="100"/>
      <c r="AE563" s="100"/>
      <c r="AF563" s="100"/>
      <c r="AG563" s="100"/>
      <c r="AH563" s="100"/>
      <c r="AI563" s="100"/>
      <c r="AJ563" s="100"/>
      <c r="AK563" s="100"/>
      <c r="AL563" s="100"/>
      <c r="AM563" s="100"/>
    </row>
    <row r="564" spans="1:39" x14ac:dyDescent="0.25">
      <c r="A564" s="100"/>
      <c r="B564" s="100"/>
      <c r="C564" s="100"/>
      <c r="D564" s="100"/>
      <c r="E564" s="100"/>
      <c r="F564" s="100"/>
      <c r="G564" s="100"/>
      <c r="H564" s="100"/>
      <c r="I564" s="100"/>
      <c r="J564" s="100"/>
      <c r="K564" s="100"/>
      <c r="L564" s="108"/>
      <c r="M564" s="109"/>
      <c r="N564" s="109"/>
      <c r="O564" s="109"/>
      <c r="P564" s="99"/>
      <c r="Q564" s="99"/>
      <c r="R564" s="100"/>
      <c r="S564" s="100"/>
      <c r="T564" s="100"/>
      <c r="U564" s="100"/>
      <c r="V564" s="100"/>
      <c r="W564" s="100"/>
      <c r="X564" s="100"/>
      <c r="Y564" s="100"/>
      <c r="Z564" s="100"/>
      <c r="AA564" s="100"/>
      <c r="AB564" s="100"/>
      <c r="AC564" s="100"/>
      <c r="AD564" s="100"/>
      <c r="AE564" s="100"/>
      <c r="AF564" s="100"/>
      <c r="AG564" s="100"/>
      <c r="AH564" s="100"/>
      <c r="AI564" s="100"/>
      <c r="AJ564" s="100"/>
      <c r="AK564" s="100"/>
      <c r="AL564" s="100"/>
      <c r="AM564" s="100"/>
    </row>
    <row r="565" spans="1:39" x14ac:dyDescent="0.25">
      <c r="A565" s="100"/>
      <c r="B565" s="100"/>
      <c r="C565" s="100"/>
      <c r="D565" s="100"/>
      <c r="E565" s="100"/>
      <c r="F565" s="100"/>
      <c r="G565" s="100"/>
      <c r="H565" s="100"/>
      <c r="I565" s="100"/>
      <c r="J565" s="100"/>
      <c r="K565" s="100"/>
      <c r="L565" s="108"/>
      <c r="M565" s="109"/>
      <c r="N565" s="109"/>
      <c r="O565" s="109"/>
      <c r="P565" s="99"/>
      <c r="Q565" s="99"/>
      <c r="R565" s="100"/>
      <c r="S565" s="100"/>
      <c r="T565" s="100"/>
      <c r="U565" s="100"/>
      <c r="V565" s="100"/>
      <c r="W565" s="100"/>
      <c r="X565" s="100"/>
      <c r="Y565" s="100"/>
      <c r="Z565" s="100"/>
      <c r="AA565" s="100"/>
      <c r="AB565" s="100"/>
      <c r="AC565" s="100"/>
      <c r="AD565" s="100"/>
      <c r="AE565" s="100"/>
      <c r="AF565" s="100"/>
      <c r="AG565" s="100"/>
      <c r="AH565" s="100"/>
      <c r="AI565" s="100"/>
      <c r="AJ565" s="100"/>
      <c r="AK565" s="100"/>
      <c r="AL565" s="100"/>
      <c r="AM565" s="100"/>
    </row>
    <row r="566" spans="1:39" x14ac:dyDescent="0.25">
      <c r="A566" s="100"/>
      <c r="B566" s="100"/>
      <c r="C566" s="100"/>
      <c r="D566" s="100"/>
      <c r="E566" s="100"/>
      <c r="F566" s="100"/>
      <c r="G566" s="100"/>
      <c r="H566" s="100"/>
      <c r="I566" s="100"/>
      <c r="J566" s="100"/>
      <c r="K566" s="100"/>
      <c r="L566" s="108"/>
      <c r="M566" s="109"/>
      <c r="N566" s="109"/>
      <c r="O566" s="109"/>
      <c r="P566" s="99"/>
      <c r="Q566" s="99"/>
      <c r="R566" s="100"/>
      <c r="S566" s="100"/>
      <c r="T566" s="100"/>
      <c r="U566" s="100"/>
      <c r="V566" s="100"/>
      <c r="W566" s="100"/>
      <c r="X566" s="100"/>
      <c r="Y566" s="100"/>
      <c r="Z566" s="100"/>
      <c r="AA566" s="100"/>
      <c r="AB566" s="100"/>
      <c r="AC566" s="100"/>
      <c r="AD566" s="100"/>
      <c r="AE566" s="100"/>
      <c r="AF566" s="100"/>
      <c r="AG566" s="100"/>
      <c r="AH566" s="100"/>
      <c r="AI566" s="100"/>
      <c r="AJ566" s="100"/>
      <c r="AK566" s="100"/>
      <c r="AL566" s="100"/>
      <c r="AM566" s="100"/>
    </row>
    <row r="567" spans="1:39" x14ac:dyDescent="0.25">
      <c r="A567" s="100"/>
      <c r="B567" s="100"/>
      <c r="C567" s="100"/>
      <c r="D567" s="100"/>
      <c r="E567" s="100"/>
      <c r="F567" s="100"/>
      <c r="G567" s="100"/>
      <c r="H567" s="100"/>
      <c r="I567" s="100"/>
      <c r="J567" s="100"/>
      <c r="K567" s="100"/>
      <c r="L567" s="108"/>
      <c r="M567" s="109"/>
      <c r="N567" s="109"/>
      <c r="O567" s="109"/>
      <c r="P567" s="99"/>
      <c r="Q567" s="99"/>
      <c r="R567" s="100"/>
      <c r="S567" s="100"/>
      <c r="T567" s="100"/>
      <c r="U567" s="100"/>
      <c r="V567" s="100"/>
      <c r="W567" s="100"/>
      <c r="X567" s="100"/>
      <c r="Y567" s="100"/>
      <c r="Z567" s="100"/>
      <c r="AA567" s="100"/>
      <c r="AB567" s="100"/>
      <c r="AC567" s="100"/>
      <c r="AD567" s="100"/>
      <c r="AE567" s="100"/>
      <c r="AF567" s="100"/>
      <c r="AG567" s="100"/>
      <c r="AH567" s="100"/>
      <c r="AI567" s="100"/>
      <c r="AJ567" s="100"/>
      <c r="AK567" s="100"/>
      <c r="AL567" s="100"/>
      <c r="AM567" s="100"/>
    </row>
    <row r="568" spans="1:39" x14ac:dyDescent="0.25">
      <c r="A568" s="100"/>
      <c r="B568" s="100"/>
      <c r="C568" s="100"/>
      <c r="D568" s="100"/>
      <c r="E568" s="100"/>
      <c r="F568" s="100"/>
      <c r="G568" s="100"/>
      <c r="H568" s="100"/>
      <c r="I568" s="100"/>
      <c r="J568" s="100"/>
      <c r="K568" s="100"/>
      <c r="L568" s="108"/>
      <c r="M568" s="109"/>
      <c r="N568" s="109"/>
      <c r="O568" s="109"/>
      <c r="P568" s="99"/>
      <c r="Q568" s="99"/>
      <c r="R568" s="100"/>
      <c r="S568" s="100"/>
      <c r="T568" s="100"/>
      <c r="U568" s="100"/>
      <c r="V568" s="100"/>
      <c r="W568" s="100"/>
      <c r="X568" s="100"/>
      <c r="Y568" s="100"/>
      <c r="Z568" s="100"/>
      <c r="AA568" s="100"/>
      <c r="AB568" s="100"/>
      <c r="AC568" s="100"/>
      <c r="AD568" s="100"/>
      <c r="AE568" s="100"/>
      <c r="AF568" s="100"/>
      <c r="AG568" s="100"/>
      <c r="AH568" s="100"/>
      <c r="AI568" s="100"/>
      <c r="AJ568" s="100"/>
      <c r="AK568" s="100"/>
      <c r="AL568" s="100"/>
      <c r="AM568" s="100"/>
    </row>
    <row r="569" spans="1:39" x14ac:dyDescent="0.25">
      <c r="A569" s="100"/>
      <c r="B569" s="100"/>
      <c r="C569" s="100"/>
      <c r="D569" s="100"/>
      <c r="E569" s="100"/>
      <c r="F569" s="100"/>
      <c r="G569" s="100"/>
      <c r="H569" s="100"/>
      <c r="I569" s="100"/>
      <c r="J569" s="100"/>
      <c r="K569" s="100"/>
      <c r="L569" s="108"/>
      <c r="M569" s="109"/>
      <c r="N569" s="109"/>
      <c r="O569" s="109"/>
      <c r="P569" s="99"/>
      <c r="Q569" s="99"/>
      <c r="R569" s="100"/>
      <c r="S569" s="100"/>
      <c r="T569" s="100"/>
      <c r="U569" s="100"/>
      <c r="V569" s="100"/>
      <c r="W569" s="100"/>
      <c r="X569" s="100"/>
      <c r="Y569" s="100"/>
      <c r="Z569" s="100"/>
      <c r="AA569" s="100"/>
      <c r="AB569" s="100"/>
      <c r="AC569" s="100"/>
      <c r="AD569" s="100"/>
      <c r="AE569" s="100"/>
      <c r="AF569" s="100"/>
      <c r="AG569" s="100"/>
      <c r="AH569" s="100"/>
      <c r="AI569" s="100"/>
      <c r="AJ569" s="100"/>
      <c r="AK569" s="100"/>
      <c r="AL569" s="100"/>
      <c r="AM569" s="100"/>
    </row>
    <row r="570" spans="1:39" x14ac:dyDescent="0.25">
      <c r="A570" s="100"/>
      <c r="B570" s="100"/>
      <c r="C570" s="100"/>
      <c r="D570" s="100"/>
      <c r="E570" s="100"/>
      <c r="F570" s="100"/>
      <c r="G570" s="100"/>
      <c r="H570" s="100"/>
      <c r="I570" s="100"/>
      <c r="J570" s="100"/>
      <c r="K570" s="100"/>
      <c r="L570" s="108"/>
      <c r="M570" s="109"/>
      <c r="N570" s="109"/>
      <c r="O570" s="109"/>
      <c r="P570" s="99"/>
      <c r="Q570" s="99"/>
      <c r="R570" s="100"/>
      <c r="S570" s="100"/>
      <c r="T570" s="100"/>
      <c r="U570" s="100"/>
      <c r="V570" s="100"/>
      <c r="W570" s="100"/>
      <c r="X570" s="100"/>
      <c r="Y570" s="100"/>
      <c r="Z570" s="100"/>
      <c r="AA570" s="100"/>
      <c r="AB570" s="100"/>
      <c r="AC570" s="100"/>
      <c r="AD570" s="100"/>
      <c r="AE570" s="100"/>
      <c r="AF570" s="100"/>
      <c r="AG570" s="100"/>
      <c r="AH570" s="100"/>
      <c r="AI570" s="100"/>
      <c r="AJ570" s="100"/>
      <c r="AK570" s="100"/>
      <c r="AL570" s="100"/>
      <c r="AM570" s="100"/>
    </row>
    <row r="571" spans="1:39" x14ac:dyDescent="0.25">
      <c r="A571" s="100"/>
      <c r="B571" s="100"/>
      <c r="C571" s="100"/>
      <c r="D571" s="100"/>
      <c r="E571" s="100"/>
      <c r="F571" s="100"/>
      <c r="G571" s="100"/>
      <c r="H571" s="100"/>
      <c r="I571" s="100"/>
      <c r="J571" s="100"/>
      <c r="K571" s="100"/>
      <c r="L571" s="108"/>
      <c r="M571" s="109"/>
      <c r="N571" s="109"/>
      <c r="O571" s="109"/>
      <c r="P571" s="99"/>
      <c r="Q571" s="99"/>
      <c r="R571" s="100"/>
      <c r="S571" s="100"/>
      <c r="T571" s="100"/>
      <c r="U571" s="100"/>
      <c r="V571" s="100"/>
      <c r="W571" s="100"/>
      <c r="X571" s="100"/>
      <c r="Y571" s="100"/>
      <c r="Z571" s="100"/>
      <c r="AA571" s="100"/>
      <c r="AB571" s="100"/>
      <c r="AC571" s="100"/>
      <c r="AD571" s="100"/>
      <c r="AE571" s="100"/>
      <c r="AF571" s="100"/>
      <c r="AG571" s="100"/>
      <c r="AH571" s="100"/>
      <c r="AI571" s="100"/>
      <c r="AJ571" s="100"/>
      <c r="AK571" s="100"/>
      <c r="AL571" s="100"/>
      <c r="AM571" s="100"/>
    </row>
    <row r="572" spans="1:39" x14ac:dyDescent="0.25">
      <c r="A572" s="100"/>
      <c r="B572" s="100"/>
      <c r="C572" s="100"/>
      <c r="D572" s="100"/>
      <c r="E572" s="100"/>
      <c r="F572" s="100"/>
      <c r="G572" s="100"/>
      <c r="H572" s="100"/>
      <c r="I572" s="100"/>
      <c r="J572" s="100"/>
      <c r="K572" s="100"/>
      <c r="L572" s="108"/>
      <c r="M572" s="109"/>
      <c r="N572" s="109"/>
      <c r="O572" s="109"/>
      <c r="P572" s="99"/>
      <c r="Q572" s="99"/>
      <c r="R572" s="100"/>
      <c r="S572" s="100"/>
      <c r="T572" s="100"/>
      <c r="U572" s="100"/>
      <c r="V572" s="100"/>
      <c r="W572" s="100"/>
      <c r="X572" s="100"/>
      <c r="Y572" s="100"/>
      <c r="Z572" s="100"/>
      <c r="AA572" s="100"/>
      <c r="AB572" s="100"/>
      <c r="AC572" s="100"/>
      <c r="AD572" s="100"/>
      <c r="AE572" s="100"/>
      <c r="AF572" s="100"/>
      <c r="AG572" s="100"/>
      <c r="AH572" s="100"/>
      <c r="AI572" s="100"/>
      <c r="AJ572" s="100"/>
      <c r="AK572" s="100"/>
      <c r="AL572" s="100"/>
      <c r="AM572" s="100"/>
    </row>
    <row r="573" spans="1:39" x14ac:dyDescent="0.25">
      <c r="A573" s="100"/>
      <c r="B573" s="100"/>
      <c r="C573" s="100"/>
      <c r="D573" s="100"/>
      <c r="E573" s="100"/>
      <c r="F573" s="100"/>
      <c r="G573" s="100"/>
      <c r="H573" s="100"/>
      <c r="I573" s="100"/>
      <c r="J573" s="100"/>
      <c r="K573" s="100"/>
      <c r="L573" s="108"/>
      <c r="M573" s="109"/>
      <c r="N573" s="109"/>
      <c r="O573" s="109"/>
      <c r="P573" s="99"/>
      <c r="Q573" s="99"/>
      <c r="R573" s="100"/>
      <c r="S573" s="100"/>
      <c r="T573" s="100"/>
      <c r="U573" s="100"/>
      <c r="V573" s="100"/>
      <c r="W573" s="100"/>
      <c r="X573" s="100"/>
      <c r="Y573" s="100"/>
      <c r="Z573" s="100"/>
      <c r="AA573" s="100"/>
      <c r="AB573" s="100"/>
      <c r="AC573" s="100"/>
      <c r="AD573" s="100"/>
      <c r="AE573" s="100"/>
      <c r="AF573" s="100"/>
      <c r="AG573" s="100"/>
      <c r="AH573" s="100"/>
      <c r="AI573" s="100"/>
      <c r="AJ573" s="100"/>
      <c r="AK573" s="100"/>
      <c r="AL573" s="100"/>
      <c r="AM573" s="100"/>
    </row>
    <row r="574" spans="1:39" x14ac:dyDescent="0.25">
      <c r="A574" s="100"/>
      <c r="B574" s="100"/>
      <c r="C574" s="100"/>
      <c r="D574" s="100"/>
      <c r="E574" s="100"/>
      <c r="F574" s="100"/>
      <c r="G574" s="100"/>
      <c r="H574" s="100"/>
      <c r="I574" s="100"/>
      <c r="J574" s="100"/>
      <c r="K574" s="100"/>
      <c r="L574" s="108"/>
      <c r="M574" s="109"/>
      <c r="N574" s="109"/>
      <c r="O574" s="109"/>
      <c r="P574" s="99"/>
      <c r="Q574" s="99"/>
      <c r="R574" s="100"/>
      <c r="S574" s="100"/>
      <c r="T574" s="100"/>
      <c r="U574" s="100"/>
      <c r="V574" s="100"/>
      <c r="W574" s="100"/>
      <c r="X574" s="100"/>
      <c r="Y574" s="100"/>
      <c r="Z574" s="100"/>
      <c r="AA574" s="100"/>
      <c r="AB574" s="100"/>
      <c r="AC574" s="100"/>
      <c r="AD574" s="100"/>
      <c r="AE574" s="100"/>
      <c r="AF574" s="100"/>
      <c r="AG574" s="100"/>
      <c r="AH574" s="100"/>
      <c r="AI574" s="100"/>
      <c r="AJ574" s="100"/>
      <c r="AK574" s="100"/>
      <c r="AL574" s="100"/>
      <c r="AM574" s="100"/>
    </row>
    <row r="575" spans="1:39" x14ac:dyDescent="0.25">
      <c r="A575" s="100"/>
      <c r="B575" s="100"/>
      <c r="C575" s="100"/>
      <c r="D575" s="100"/>
      <c r="E575" s="100"/>
      <c r="F575" s="100"/>
      <c r="G575" s="100"/>
      <c r="H575" s="100"/>
      <c r="I575" s="100"/>
      <c r="J575" s="100"/>
      <c r="K575" s="100"/>
      <c r="L575" s="108"/>
      <c r="M575" s="109"/>
      <c r="N575" s="109"/>
      <c r="O575" s="109"/>
      <c r="P575" s="99"/>
      <c r="Q575" s="99"/>
      <c r="R575" s="100"/>
      <c r="S575" s="100"/>
      <c r="T575" s="100"/>
      <c r="U575" s="100"/>
      <c r="V575" s="100"/>
      <c r="W575" s="100"/>
      <c r="X575" s="100"/>
      <c r="Y575" s="100"/>
      <c r="Z575" s="100"/>
      <c r="AA575" s="100"/>
      <c r="AB575" s="100"/>
      <c r="AC575" s="100"/>
      <c r="AD575" s="100"/>
      <c r="AE575" s="100"/>
      <c r="AF575" s="100"/>
      <c r="AG575" s="100"/>
      <c r="AH575" s="100"/>
      <c r="AI575" s="100"/>
      <c r="AJ575" s="100"/>
      <c r="AK575" s="100"/>
      <c r="AL575" s="100"/>
      <c r="AM575" s="100"/>
    </row>
    <row r="576" spans="1:39" x14ac:dyDescent="0.25">
      <c r="A576" s="100"/>
      <c r="B576" s="100"/>
      <c r="C576" s="100"/>
      <c r="D576" s="100"/>
      <c r="E576" s="100"/>
      <c r="F576" s="100"/>
      <c r="G576" s="100"/>
      <c r="H576" s="100"/>
      <c r="I576" s="100"/>
      <c r="J576" s="100"/>
      <c r="K576" s="100"/>
      <c r="L576" s="108"/>
      <c r="M576" s="109"/>
      <c r="N576" s="109"/>
      <c r="O576" s="109"/>
      <c r="P576" s="99"/>
      <c r="Q576" s="99"/>
      <c r="R576" s="100"/>
      <c r="S576" s="100"/>
      <c r="T576" s="100"/>
      <c r="U576" s="100"/>
      <c r="V576" s="100"/>
      <c r="W576" s="100"/>
      <c r="X576" s="100"/>
      <c r="Y576" s="100"/>
      <c r="Z576" s="100"/>
      <c r="AA576" s="100"/>
      <c r="AB576" s="100"/>
      <c r="AC576" s="100"/>
      <c r="AD576" s="100"/>
      <c r="AE576" s="100"/>
      <c r="AF576" s="100"/>
      <c r="AG576" s="100"/>
      <c r="AH576" s="100"/>
      <c r="AI576" s="100"/>
      <c r="AJ576" s="100"/>
      <c r="AK576" s="100"/>
      <c r="AL576" s="100"/>
      <c r="AM576" s="100"/>
    </row>
    <row r="577" spans="1:39" x14ac:dyDescent="0.25">
      <c r="A577" s="100"/>
      <c r="B577" s="100"/>
      <c r="C577" s="100"/>
      <c r="D577" s="100"/>
      <c r="E577" s="100"/>
      <c r="F577" s="100"/>
      <c r="G577" s="100"/>
      <c r="H577" s="100"/>
      <c r="I577" s="100"/>
      <c r="J577" s="100"/>
      <c r="K577" s="100"/>
      <c r="L577" s="108"/>
      <c r="M577" s="109"/>
      <c r="N577" s="109"/>
      <c r="O577" s="109"/>
      <c r="P577" s="99"/>
      <c r="Q577" s="99"/>
      <c r="R577" s="100"/>
      <c r="S577" s="100"/>
      <c r="T577" s="100"/>
      <c r="U577" s="100"/>
      <c r="V577" s="100"/>
      <c r="W577" s="100"/>
      <c r="X577" s="100"/>
      <c r="Y577" s="100"/>
      <c r="Z577" s="100"/>
      <c r="AA577" s="100"/>
      <c r="AB577" s="100"/>
      <c r="AC577" s="100"/>
      <c r="AD577" s="100"/>
      <c r="AE577" s="100"/>
      <c r="AF577" s="100"/>
      <c r="AG577" s="100"/>
      <c r="AH577" s="100"/>
      <c r="AI577" s="100"/>
      <c r="AJ577" s="100"/>
      <c r="AK577" s="100"/>
      <c r="AL577" s="100"/>
      <c r="AM577" s="100"/>
    </row>
    <row r="578" spans="1:39" x14ac:dyDescent="0.25">
      <c r="A578" s="100"/>
      <c r="B578" s="100"/>
      <c r="C578" s="100"/>
      <c r="D578" s="100"/>
      <c r="E578" s="100"/>
      <c r="F578" s="100"/>
      <c r="G578" s="100"/>
      <c r="H578" s="100"/>
      <c r="I578" s="100"/>
      <c r="J578" s="100"/>
      <c r="K578" s="100"/>
      <c r="L578" s="108"/>
      <c r="M578" s="109"/>
      <c r="N578" s="109"/>
      <c r="O578" s="109"/>
      <c r="P578" s="99"/>
      <c r="Q578" s="99"/>
      <c r="R578" s="100"/>
      <c r="S578" s="100"/>
      <c r="T578" s="100"/>
      <c r="U578" s="100"/>
      <c r="V578" s="100"/>
      <c r="W578" s="100"/>
      <c r="X578" s="100"/>
      <c r="Y578" s="100"/>
      <c r="Z578" s="100"/>
      <c r="AA578" s="100"/>
      <c r="AB578" s="100"/>
      <c r="AC578" s="100"/>
      <c r="AD578" s="100"/>
      <c r="AE578" s="100"/>
      <c r="AF578" s="100"/>
      <c r="AG578" s="100"/>
      <c r="AH578" s="100"/>
      <c r="AI578" s="100"/>
      <c r="AJ578" s="100"/>
      <c r="AK578" s="100"/>
      <c r="AL578" s="100"/>
      <c r="AM578" s="100"/>
    </row>
    <row r="579" spans="1:39" x14ac:dyDescent="0.25">
      <c r="A579" s="100"/>
      <c r="B579" s="100"/>
      <c r="C579" s="100"/>
      <c r="D579" s="100"/>
      <c r="E579" s="100"/>
      <c r="F579" s="100"/>
      <c r="G579" s="100"/>
      <c r="H579" s="100"/>
      <c r="I579" s="100"/>
      <c r="J579" s="100"/>
      <c r="K579" s="100"/>
      <c r="L579" s="108"/>
      <c r="M579" s="109"/>
      <c r="N579" s="109"/>
      <c r="O579" s="109"/>
      <c r="P579" s="99"/>
      <c r="Q579" s="99"/>
      <c r="R579" s="100"/>
      <c r="S579" s="100"/>
      <c r="T579" s="100"/>
      <c r="U579" s="100"/>
      <c r="V579" s="100"/>
      <c r="W579" s="100"/>
      <c r="X579" s="100"/>
      <c r="Y579" s="100"/>
      <c r="Z579" s="100"/>
      <c r="AA579" s="100"/>
      <c r="AB579" s="100"/>
      <c r="AC579" s="100"/>
      <c r="AD579" s="100"/>
      <c r="AE579" s="100"/>
      <c r="AF579" s="100"/>
      <c r="AG579" s="100"/>
      <c r="AH579" s="100"/>
      <c r="AI579" s="100"/>
      <c r="AJ579" s="100"/>
      <c r="AK579" s="100"/>
      <c r="AL579" s="100"/>
      <c r="AM579" s="100"/>
    </row>
    <row r="580" spans="1:39" x14ac:dyDescent="0.25">
      <c r="A580" s="100"/>
      <c r="B580" s="100"/>
      <c r="C580" s="100"/>
      <c r="D580" s="100"/>
      <c r="E580" s="100"/>
      <c r="F580" s="100"/>
      <c r="G580" s="100"/>
      <c r="H580" s="100"/>
      <c r="I580" s="100"/>
      <c r="J580" s="100"/>
      <c r="K580" s="100"/>
      <c r="L580" s="108"/>
      <c r="M580" s="109"/>
      <c r="N580" s="109"/>
      <c r="O580" s="109"/>
      <c r="P580" s="99"/>
      <c r="Q580" s="99"/>
      <c r="R580" s="100"/>
      <c r="S580" s="100"/>
      <c r="T580" s="100"/>
      <c r="U580" s="100"/>
      <c r="V580" s="100"/>
      <c r="W580" s="100"/>
      <c r="X580" s="100"/>
      <c r="Y580" s="100"/>
      <c r="Z580" s="100"/>
      <c r="AA580" s="100"/>
      <c r="AB580" s="100"/>
      <c r="AC580" s="100"/>
      <c r="AD580" s="100"/>
      <c r="AE580" s="100"/>
      <c r="AF580" s="100"/>
      <c r="AG580" s="100"/>
      <c r="AH580" s="100"/>
      <c r="AI580" s="100"/>
      <c r="AJ580" s="100"/>
      <c r="AK580" s="100"/>
      <c r="AL580" s="100"/>
      <c r="AM580" s="100"/>
    </row>
    <row r="581" spans="1:39" x14ac:dyDescent="0.25">
      <c r="A581" s="100"/>
      <c r="B581" s="100"/>
      <c r="C581" s="100"/>
      <c r="D581" s="100"/>
      <c r="E581" s="100"/>
      <c r="F581" s="100"/>
      <c r="G581" s="100"/>
      <c r="H581" s="100"/>
      <c r="I581" s="100"/>
      <c r="J581" s="100"/>
      <c r="K581" s="100"/>
      <c r="L581" s="108"/>
      <c r="M581" s="109"/>
      <c r="N581" s="109"/>
      <c r="O581" s="109"/>
      <c r="P581" s="99"/>
      <c r="Q581" s="99"/>
      <c r="R581" s="100"/>
      <c r="S581" s="100"/>
      <c r="T581" s="100"/>
      <c r="U581" s="100"/>
      <c r="V581" s="100"/>
      <c r="W581" s="100"/>
      <c r="X581" s="100"/>
      <c r="Y581" s="100"/>
      <c r="Z581" s="100"/>
      <c r="AA581" s="100"/>
      <c r="AB581" s="100"/>
      <c r="AC581" s="100"/>
      <c r="AD581" s="100"/>
      <c r="AE581" s="100"/>
      <c r="AF581" s="100"/>
      <c r="AG581" s="100"/>
      <c r="AH581" s="100"/>
      <c r="AI581" s="100"/>
      <c r="AJ581" s="100"/>
      <c r="AK581" s="100"/>
      <c r="AL581" s="100"/>
      <c r="AM581" s="100"/>
    </row>
    <row r="582" spans="1:39" x14ac:dyDescent="0.25">
      <c r="A582" s="100"/>
      <c r="B582" s="100"/>
      <c r="C582" s="100"/>
      <c r="D582" s="100"/>
      <c r="E582" s="100"/>
      <c r="F582" s="100"/>
      <c r="G582" s="100"/>
      <c r="H582" s="100"/>
      <c r="I582" s="100"/>
      <c r="J582" s="100"/>
      <c r="K582" s="100"/>
      <c r="L582" s="108"/>
      <c r="M582" s="109"/>
      <c r="N582" s="109"/>
      <c r="O582" s="109"/>
      <c r="P582" s="99"/>
      <c r="Q582" s="99"/>
      <c r="R582" s="100"/>
      <c r="S582" s="100"/>
      <c r="T582" s="100"/>
      <c r="U582" s="100"/>
      <c r="V582" s="100"/>
      <c r="W582" s="100"/>
      <c r="X582" s="100"/>
      <c r="Y582" s="100"/>
      <c r="Z582" s="100"/>
      <c r="AA582" s="100"/>
      <c r="AB582" s="100"/>
      <c r="AC582" s="100"/>
      <c r="AD582" s="100"/>
      <c r="AE582" s="100"/>
      <c r="AF582" s="100"/>
      <c r="AG582" s="100"/>
      <c r="AH582" s="100"/>
      <c r="AI582" s="100"/>
      <c r="AJ582" s="100"/>
      <c r="AK582" s="100"/>
      <c r="AL582" s="100"/>
      <c r="AM582" s="100"/>
    </row>
    <row r="583" spans="1:39" x14ac:dyDescent="0.25">
      <c r="A583" s="100"/>
      <c r="B583" s="100"/>
      <c r="C583" s="100"/>
      <c r="D583" s="100"/>
      <c r="E583" s="100"/>
      <c r="F583" s="100"/>
      <c r="G583" s="100"/>
      <c r="H583" s="100"/>
      <c r="I583" s="100"/>
      <c r="J583" s="100"/>
      <c r="K583" s="100"/>
      <c r="L583" s="108"/>
      <c r="M583" s="109"/>
      <c r="N583" s="109"/>
      <c r="O583" s="109"/>
      <c r="P583" s="99"/>
      <c r="Q583" s="99"/>
      <c r="R583" s="100"/>
      <c r="S583" s="100"/>
      <c r="T583" s="100"/>
      <c r="U583" s="100"/>
      <c r="V583" s="100"/>
      <c r="W583" s="100"/>
      <c r="X583" s="100"/>
      <c r="Y583" s="100"/>
      <c r="Z583" s="100"/>
      <c r="AA583" s="100"/>
      <c r="AB583" s="100"/>
      <c r="AC583" s="100"/>
      <c r="AD583" s="100"/>
      <c r="AE583" s="100"/>
      <c r="AF583" s="100"/>
      <c r="AG583" s="100"/>
      <c r="AH583" s="100"/>
      <c r="AI583" s="100"/>
      <c r="AJ583" s="100"/>
      <c r="AK583" s="100"/>
      <c r="AL583" s="100"/>
      <c r="AM583" s="100"/>
    </row>
    <row r="584" spans="1:39" x14ac:dyDescent="0.25">
      <c r="A584" s="100"/>
      <c r="B584" s="100"/>
      <c r="C584" s="100"/>
      <c r="D584" s="100"/>
      <c r="E584" s="100"/>
      <c r="F584" s="100"/>
      <c r="G584" s="100"/>
      <c r="H584" s="100"/>
      <c r="I584" s="100"/>
      <c r="J584" s="100"/>
      <c r="K584" s="100"/>
      <c r="L584" s="108"/>
      <c r="M584" s="109"/>
      <c r="N584" s="109"/>
      <c r="O584" s="109"/>
      <c r="P584" s="99"/>
      <c r="Q584" s="99"/>
      <c r="R584" s="100"/>
      <c r="S584" s="100"/>
      <c r="T584" s="100"/>
      <c r="U584" s="100"/>
      <c r="V584" s="100"/>
      <c r="W584" s="100"/>
      <c r="X584" s="100"/>
      <c r="Y584" s="100"/>
      <c r="Z584" s="100"/>
      <c r="AA584" s="100"/>
      <c r="AB584" s="100"/>
      <c r="AC584" s="100"/>
      <c r="AD584" s="100"/>
      <c r="AE584" s="100"/>
      <c r="AF584" s="100"/>
      <c r="AG584" s="100"/>
      <c r="AH584" s="100"/>
      <c r="AI584" s="100"/>
      <c r="AJ584" s="100"/>
      <c r="AK584" s="100"/>
      <c r="AL584" s="100"/>
      <c r="AM584" s="100"/>
    </row>
    <row r="585" spans="1:39" x14ac:dyDescent="0.25">
      <c r="A585" s="100"/>
      <c r="B585" s="100"/>
      <c r="C585" s="100"/>
      <c r="D585" s="100"/>
      <c r="E585" s="100"/>
      <c r="F585" s="100"/>
      <c r="G585" s="100"/>
      <c r="H585" s="100"/>
      <c r="I585" s="100"/>
      <c r="J585" s="100"/>
      <c r="K585" s="100"/>
      <c r="L585" s="108"/>
      <c r="M585" s="109"/>
      <c r="N585" s="109"/>
      <c r="O585" s="109"/>
      <c r="P585" s="99"/>
      <c r="Q585" s="99"/>
      <c r="R585" s="100"/>
      <c r="S585" s="100"/>
      <c r="T585" s="100"/>
      <c r="U585" s="100"/>
      <c r="V585" s="100"/>
      <c r="W585" s="100"/>
      <c r="X585" s="100"/>
      <c r="Y585" s="100"/>
      <c r="Z585" s="100"/>
      <c r="AA585" s="100"/>
      <c r="AB585" s="100"/>
      <c r="AC585" s="100"/>
      <c r="AD585" s="100"/>
      <c r="AE585" s="100"/>
      <c r="AF585" s="100"/>
      <c r="AG585" s="100"/>
      <c r="AH585" s="100"/>
      <c r="AI585" s="100"/>
      <c r="AJ585" s="100"/>
      <c r="AK585" s="100"/>
      <c r="AL585" s="100"/>
      <c r="AM585" s="100"/>
    </row>
    <row r="586" spans="1:39" x14ac:dyDescent="0.25">
      <c r="A586" s="100"/>
      <c r="B586" s="100"/>
      <c r="C586" s="100"/>
      <c r="D586" s="100"/>
      <c r="E586" s="100"/>
      <c r="F586" s="100"/>
      <c r="G586" s="100"/>
      <c r="H586" s="100"/>
      <c r="I586" s="100"/>
      <c r="J586" s="100"/>
      <c r="K586" s="100"/>
      <c r="L586" s="108"/>
      <c r="M586" s="109"/>
      <c r="N586" s="109"/>
      <c r="O586" s="109"/>
      <c r="P586" s="99"/>
      <c r="Q586" s="99"/>
      <c r="R586" s="100"/>
      <c r="S586" s="100"/>
      <c r="T586" s="100"/>
      <c r="U586" s="100"/>
      <c r="V586" s="100"/>
      <c r="W586" s="100"/>
      <c r="X586" s="100"/>
      <c r="Y586" s="100"/>
      <c r="Z586" s="100"/>
      <c r="AA586" s="100"/>
      <c r="AB586" s="100"/>
      <c r="AC586" s="100"/>
      <c r="AD586" s="100"/>
      <c r="AE586" s="100"/>
      <c r="AF586" s="100"/>
      <c r="AG586" s="100"/>
      <c r="AH586" s="100"/>
      <c r="AI586" s="100"/>
      <c r="AJ586" s="100"/>
      <c r="AK586" s="100"/>
      <c r="AL586" s="100"/>
      <c r="AM586" s="100"/>
    </row>
    <row r="587" spans="1:39" x14ac:dyDescent="0.25">
      <c r="A587" s="100"/>
      <c r="B587" s="100"/>
      <c r="C587" s="100"/>
      <c r="D587" s="100"/>
      <c r="E587" s="100"/>
      <c r="F587" s="100"/>
      <c r="G587" s="100"/>
      <c r="H587" s="100"/>
      <c r="I587" s="100"/>
      <c r="J587" s="100"/>
      <c r="K587" s="100"/>
      <c r="L587" s="108"/>
      <c r="M587" s="109"/>
      <c r="N587" s="109"/>
      <c r="O587" s="109"/>
      <c r="P587" s="99"/>
      <c r="Q587" s="99"/>
      <c r="R587" s="100"/>
      <c r="S587" s="100"/>
      <c r="T587" s="100"/>
      <c r="U587" s="100"/>
      <c r="V587" s="100"/>
      <c r="W587" s="100"/>
      <c r="X587" s="100"/>
      <c r="Y587" s="100"/>
      <c r="Z587" s="100"/>
      <c r="AA587" s="100"/>
      <c r="AB587" s="100"/>
      <c r="AC587" s="100"/>
      <c r="AD587" s="100"/>
      <c r="AE587" s="100"/>
      <c r="AF587" s="100"/>
      <c r="AG587" s="100"/>
      <c r="AH587" s="100"/>
      <c r="AI587" s="100"/>
      <c r="AJ587" s="100"/>
      <c r="AK587" s="100"/>
      <c r="AL587" s="100"/>
      <c r="AM587" s="100"/>
    </row>
    <row r="588" spans="1:39" x14ac:dyDescent="0.25">
      <c r="A588" s="100"/>
      <c r="B588" s="100"/>
      <c r="C588" s="100"/>
      <c r="D588" s="100"/>
      <c r="E588" s="100"/>
      <c r="F588" s="100"/>
      <c r="G588" s="100"/>
      <c r="H588" s="100"/>
      <c r="I588" s="100"/>
      <c r="J588" s="100"/>
      <c r="K588" s="100"/>
      <c r="L588" s="108"/>
      <c r="M588" s="109"/>
      <c r="N588" s="109"/>
      <c r="O588" s="109"/>
      <c r="P588" s="99"/>
      <c r="Q588" s="99"/>
      <c r="R588" s="100"/>
      <c r="S588" s="100"/>
      <c r="T588" s="100"/>
      <c r="U588" s="100"/>
      <c r="V588" s="100"/>
      <c r="W588" s="100"/>
      <c r="X588" s="100"/>
      <c r="Y588" s="100"/>
      <c r="Z588" s="100"/>
      <c r="AA588" s="100"/>
      <c r="AB588" s="100"/>
      <c r="AC588" s="100"/>
      <c r="AD588" s="100"/>
      <c r="AE588" s="100"/>
      <c r="AF588" s="100"/>
      <c r="AG588" s="100"/>
      <c r="AH588" s="100"/>
      <c r="AI588" s="100"/>
      <c r="AJ588" s="100"/>
      <c r="AK588" s="100"/>
      <c r="AL588" s="100"/>
      <c r="AM588" s="100"/>
    </row>
    <row r="589" spans="1:39" x14ac:dyDescent="0.25">
      <c r="A589" s="100"/>
      <c r="B589" s="100"/>
      <c r="C589" s="100"/>
      <c r="D589" s="100"/>
      <c r="E589" s="100"/>
      <c r="F589" s="100"/>
      <c r="G589" s="100"/>
      <c r="H589" s="100"/>
      <c r="I589" s="100"/>
      <c r="J589" s="100"/>
      <c r="K589" s="100"/>
      <c r="L589" s="108"/>
      <c r="M589" s="109"/>
      <c r="N589" s="109"/>
      <c r="O589" s="109"/>
      <c r="P589" s="99"/>
      <c r="Q589" s="99"/>
      <c r="R589" s="100"/>
      <c r="S589" s="100"/>
      <c r="T589" s="100"/>
      <c r="U589" s="100"/>
      <c r="V589" s="100"/>
      <c r="W589" s="100"/>
      <c r="X589" s="100"/>
      <c r="Y589" s="100"/>
      <c r="Z589" s="100"/>
      <c r="AA589" s="100"/>
      <c r="AB589" s="100"/>
      <c r="AC589" s="100"/>
      <c r="AD589" s="100"/>
      <c r="AE589" s="100"/>
      <c r="AF589" s="100"/>
      <c r="AG589" s="100"/>
      <c r="AH589" s="100"/>
      <c r="AI589" s="100"/>
      <c r="AJ589" s="100"/>
      <c r="AK589" s="100"/>
      <c r="AL589" s="100"/>
      <c r="AM589" s="100"/>
    </row>
    <row r="590" spans="1:39" x14ac:dyDescent="0.25">
      <c r="A590" s="100"/>
      <c r="B590" s="100"/>
      <c r="C590" s="100"/>
      <c r="D590" s="100"/>
      <c r="E590" s="100"/>
      <c r="F590" s="100"/>
      <c r="G590" s="100"/>
      <c r="H590" s="100"/>
      <c r="I590" s="100"/>
      <c r="J590" s="100"/>
      <c r="K590" s="100"/>
      <c r="L590" s="108"/>
      <c r="M590" s="109"/>
      <c r="N590" s="109"/>
      <c r="O590" s="109"/>
      <c r="P590" s="99"/>
      <c r="Q590" s="99"/>
      <c r="R590" s="100"/>
      <c r="S590" s="100"/>
      <c r="T590" s="100"/>
      <c r="U590" s="100"/>
      <c r="V590" s="100"/>
      <c r="W590" s="100"/>
      <c r="X590" s="100"/>
      <c r="Y590" s="100"/>
      <c r="Z590" s="100"/>
      <c r="AA590" s="100"/>
      <c r="AB590" s="100"/>
      <c r="AC590" s="100"/>
      <c r="AD590" s="100"/>
      <c r="AE590" s="100"/>
      <c r="AF590" s="100"/>
      <c r="AG590" s="100"/>
      <c r="AH590" s="100"/>
      <c r="AI590" s="100"/>
      <c r="AJ590" s="100"/>
      <c r="AK590" s="100"/>
      <c r="AL590" s="100"/>
      <c r="AM590" s="100"/>
    </row>
    <row r="591" spans="1:39" x14ac:dyDescent="0.25">
      <c r="A591" s="100"/>
      <c r="B591" s="100"/>
      <c r="C591" s="100"/>
      <c r="D591" s="100"/>
      <c r="E591" s="100"/>
      <c r="F591" s="100"/>
      <c r="G591" s="100"/>
      <c r="H591" s="100"/>
      <c r="I591" s="100"/>
      <c r="J591" s="100"/>
      <c r="K591" s="100"/>
      <c r="L591" s="108"/>
      <c r="M591" s="109"/>
      <c r="N591" s="109"/>
      <c r="O591" s="109"/>
      <c r="P591" s="99"/>
      <c r="Q591" s="99"/>
      <c r="R591" s="100"/>
      <c r="S591" s="100"/>
      <c r="T591" s="100"/>
      <c r="U591" s="100"/>
      <c r="V591" s="100"/>
      <c r="W591" s="100"/>
      <c r="X591" s="100"/>
      <c r="Y591" s="100"/>
      <c r="Z591" s="100"/>
      <c r="AA591" s="100"/>
      <c r="AB591" s="100"/>
      <c r="AC591" s="100"/>
      <c r="AD591" s="100"/>
      <c r="AE591" s="100"/>
      <c r="AF591" s="100"/>
      <c r="AG591" s="100"/>
      <c r="AH591" s="100"/>
      <c r="AI591" s="100"/>
      <c r="AJ591" s="100"/>
      <c r="AK591" s="100"/>
      <c r="AL591" s="100"/>
      <c r="AM591" s="100"/>
    </row>
    <row r="592" spans="1:39" x14ac:dyDescent="0.25">
      <c r="A592" s="100"/>
      <c r="B592" s="100"/>
      <c r="C592" s="100"/>
      <c r="D592" s="100"/>
      <c r="E592" s="100"/>
      <c r="F592" s="100"/>
      <c r="G592" s="100"/>
      <c r="H592" s="100"/>
      <c r="I592" s="100"/>
      <c r="J592" s="100"/>
      <c r="K592" s="100"/>
      <c r="L592" s="108"/>
      <c r="M592" s="109"/>
      <c r="N592" s="109"/>
      <c r="O592" s="109"/>
      <c r="P592" s="99"/>
      <c r="Q592" s="99"/>
      <c r="R592" s="100"/>
      <c r="S592" s="100"/>
      <c r="T592" s="100"/>
      <c r="U592" s="100"/>
      <c r="V592" s="100"/>
      <c r="W592" s="100"/>
      <c r="X592" s="100"/>
      <c r="Y592" s="100"/>
      <c r="Z592" s="100"/>
      <c r="AA592" s="100"/>
      <c r="AB592" s="100"/>
      <c r="AC592" s="100"/>
      <c r="AD592" s="100"/>
      <c r="AE592" s="100"/>
      <c r="AF592" s="100"/>
      <c r="AG592" s="100"/>
      <c r="AH592" s="100"/>
      <c r="AI592" s="100"/>
      <c r="AJ592" s="100"/>
      <c r="AK592" s="100"/>
      <c r="AL592" s="100"/>
      <c r="AM592" s="100"/>
    </row>
    <row r="593" spans="1:39" x14ac:dyDescent="0.25">
      <c r="A593" s="100"/>
      <c r="B593" s="100"/>
      <c r="C593" s="100"/>
      <c r="D593" s="100"/>
      <c r="E593" s="100"/>
      <c r="F593" s="100"/>
      <c r="G593" s="100"/>
      <c r="H593" s="100"/>
      <c r="I593" s="100"/>
      <c r="J593" s="100"/>
      <c r="K593" s="100"/>
      <c r="L593" s="108"/>
      <c r="M593" s="109"/>
      <c r="N593" s="109"/>
      <c r="O593" s="109"/>
      <c r="P593" s="99"/>
      <c r="Q593" s="99"/>
      <c r="R593" s="100"/>
      <c r="S593" s="100"/>
      <c r="T593" s="100"/>
      <c r="U593" s="100"/>
      <c r="V593" s="100"/>
      <c r="W593" s="100"/>
      <c r="X593" s="100"/>
      <c r="Y593" s="100"/>
      <c r="Z593" s="100"/>
      <c r="AA593" s="100"/>
      <c r="AB593" s="100"/>
      <c r="AC593" s="100"/>
      <c r="AD593" s="100"/>
      <c r="AE593" s="100"/>
      <c r="AF593" s="100"/>
      <c r="AG593" s="100"/>
      <c r="AH593" s="100"/>
      <c r="AI593" s="100"/>
      <c r="AJ593" s="100"/>
      <c r="AK593" s="100"/>
      <c r="AL593" s="100"/>
      <c r="AM593" s="100"/>
    </row>
    <row r="594" spans="1:39" x14ac:dyDescent="0.25">
      <c r="A594" s="100"/>
      <c r="B594" s="100"/>
      <c r="C594" s="100"/>
      <c r="D594" s="100"/>
      <c r="E594" s="100"/>
      <c r="F594" s="100"/>
      <c r="G594" s="100"/>
      <c r="H594" s="100"/>
      <c r="I594" s="100"/>
      <c r="J594" s="100"/>
      <c r="K594" s="100"/>
      <c r="L594" s="108"/>
      <c r="M594" s="109"/>
      <c r="N594" s="109"/>
      <c r="O594" s="109"/>
      <c r="P594" s="99"/>
      <c r="Q594" s="99"/>
      <c r="R594" s="100"/>
      <c r="S594" s="100"/>
      <c r="T594" s="100"/>
      <c r="U594" s="100"/>
      <c r="V594" s="100"/>
      <c r="W594" s="100"/>
      <c r="X594" s="100"/>
      <c r="Y594" s="100"/>
      <c r="Z594" s="100"/>
      <c r="AA594" s="100"/>
      <c r="AB594" s="100"/>
      <c r="AC594" s="100"/>
      <c r="AD594" s="100"/>
      <c r="AE594" s="100"/>
      <c r="AF594" s="100"/>
      <c r="AG594" s="100"/>
      <c r="AH594" s="100"/>
      <c r="AI594" s="100"/>
      <c r="AJ594" s="100"/>
      <c r="AK594" s="100"/>
      <c r="AL594" s="100"/>
      <c r="AM594" s="100"/>
    </row>
    <row r="595" spans="1:39" x14ac:dyDescent="0.25">
      <c r="A595" s="100"/>
      <c r="B595" s="100"/>
      <c r="C595" s="100"/>
      <c r="D595" s="100"/>
      <c r="E595" s="100"/>
      <c r="F595" s="100"/>
      <c r="G595" s="100"/>
      <c r="H595" s="100"/>
      <c r="I595" s="100"/>
      <c r="J595" s="100"/>
      <c r="K595" s="100"/>
      <c r="L595" s="108"/>
      <c r="M595" s="109"/>
      <c r="N595" s="109"/>
      <c r="O595" s="109"/>
      <c r="P595" s="99"/>
      <c r="Q595" s="99"/>
      <c r="R595" s="100"/>
      <c r="S595" s="100"/>
      <c r="T595" s="100"/>
      <c r="U595" s="100"/>
      <c r="V595" s="100"/>
      <c r="W595" s="100"/>
      <c r="X595" s="100"/>
      <c r="Y595" s="100"/>
      <c r="Z595" s="100"/>
      <c r="AA595" s="100"/>
      <c r="AB595" s="100"/>
      <c r="AC595" s="100"/>
      <c r="AD595" s="100"/>
      <c r="AE595" s="100"/>
      <c r="AF595" s="100"/>
      <c r="AG595" s="100"/>
      <c r="AH595" s="100"/>
      <c r="AI595" s="100"/>
      <c r="AJ595" s="100"/>
      <c r="AK595" s="100"/>
      <c r="AL595" s="100"/>
      <c r="AM595" s="100"/>
    </row>
    <row r="596" spans="1:39" x14ac:dyDescent="0.25">
      <c r="A596" s="100"/>
      <c r="B596" s="100"/>
      <c r="C596" s="100"/>
      <c r="D596" s="100"/>
      <c r="E596" s="100"/>
      <c r="F596" s="100"/>
      <c r="G596" s="100"/>
      <c r="H596" s="100"/>
      <c r="I596" s="100"/>
      <c r="J596" s="100"/>
      <c r="K596" s="100"/>
      <c r="L596" s="108"/>
      <c r="M596" s="109"/>
      <c r="N596" s="109"/>
      <c r="O596" s="109"/>
      <c r="P596" s="99"/>
      <c r="Q596" s="99"/>
      <c r="R596" s="100"/>
      <c r="S596" s="100"/>
      <c r="T596" s="100"/>
      <c r="U596" s="100"/>
      <c r="V596" s="100"/>
      <c r="W596" s="100"/>
      <c r="X596" s="100"/>
      <c r="Y596" s="100"/>
      <c r="Z596" s="100"/>
      <c r="AA596" s="100"/>
      <c r="AB596" s="100"/>
      <c r="AC596" s="100"/>
      <c r="AD596" s="100"/>
      <c r="AE596" s="100"/>
      <c r="AF596" s="100"/>
      <c r="AG596" s="100"/>
      <c r="AH596" s="100"/>
      <c r="AI596" s="100"/>
      <c r="AJ596" s="100"/>
      <c r="AK596" s="100"/>
      <c r="AL596" s="100"/>
      <c r="AM596" s="100"/>
    </row>
    <row r="597" spans="1:39" x14ac:dyDescent="0.25">
      <c r="A597" s="100"/>
      <c r="B597" s="100"/>
      <c r="C597" s="100"/>
      <c r="D597" s="100"/>
      <c r="E597" s="100"/>
      <c r="F597" s="100"/>
      <c r="G597" s="100"/>
      <c r="H597" s="100"/>
      <c r="I597" s="100"/>
      <c r="J597" s="100"/>
      <c r="K597" s="100"/>
      <c r="L597" s="108"/>
      <c r="M597" s="109"/>
      <c r="N597" s="109"/>
      <c r="O597" s="109"/>
      <c r="P597" s="99"/>
      <c r="Q597" s="99"/>
      <c r="R597" s="100"/>
      <c r="S597" s="100"/>
      <c r="T597" s="100"/>
      <c r="U597" s="100"/>
      <c r="V597" s="100"/>
      <c r="W597" s="100"/>
      <c r="X597" s="100"/>
      <c r="Y597" s="100"/>
      <c r="Z597" s="100"/>
      <c r="AA597" s="100"/>
      <c r="AB597" s="100"/>
      <c r="AC597" s="100"/>
      <c r="AD597" s="100"/>
      <c r="AE597" s="100"/>
      <c r="AF597" s="100"/>
      <c r="AG597" s="100"/>
      <c r="AH597" s="100"/>
      <c r="AI597" s="100"/>
      <c r="AJ597" s="100"/>
      <c r="AK597" s="100"/>
      <c r="AL597" s="100"/>
      <c r="AM597" s="100"/>
    </row>
    <row r="598" spans="1:39" x14ac:dyDescent="0.25">
      <c r="A598" s="100"/>
      <c r="B598" s="100"/>
      <c r="C598" s="100"/>
      <c r="D598" s="100"/>
      <c r="E598" s="100"/>
      <c r="F598" s="100"/>
      <c r="G598" s="100"/>
      <c r="H598" s="100"/>
      <c r="I598" s="100"/>
      <c r="J598" s="100"/>
      <c r="K598" s="100"/>
      <c r="L598" s="108"/>
      <c r="M598" s="109"/>
      <c r="N598" s="109"/>
      <c r="O598" s="109"/>
      <c r="P598" s="99"/>
      <c r="Q598" s="99"/>
      <c r="R598" s="100"/>
      <c r="S598" s="100"/>
      <c r="T598" s="100"/>
      <c r="U598" s="100"/>
      <c r="V598" s="100"/>
      <c r="W598" s="100"/>
      <c r="X598" s="100"/>
      <c r="Y598" s="100"/>
      <c r="Z598" s="100"/>
      <c r="AA598" s="100"/>
      <c r="AB598" s="100"/>
      <c r="AC598" s="100"/>
      <c r="AD598" s="100"/>
      <c r="AE598" s="100"/>
      <c r="AF598" s="100"/>
      <c r="AG598" s="100"/>
      <c r="AH598" s="100"/>
      <c r="AI598" s="100"/>
      <c r="AJ598" s="100"/>
      <c r="AK598" s="100"/>
      <c r="AL598" s="100"/>
      <c r="AM598" s="100"/>
    </row>
    <row r="599" spans="1:39" x14ac:dyDescent="0.25">
      <c r="A599" s="100"/>
      <c r="B599" s="100"/>
      <c r="C599" s="100"/>
      <c r="D599" s="100"/>
      <c r="E599" s="100"/>
      <c r="F599" s="100"/>
      <c r="G599" s="100"/>
      <c r="H599" s="100"/>
      <c r="I599" s="100"/>
      <c r="J599" s="100"/>
      <c r="K599" s="100"/>
      <c r="L599" s="108"/>
      <c r="M599" s="109"/>
      <c r="N599" s="109"/>
      <c r="O599" s="109"/>
      <c r="P599" s="99"/>
      <c r="Q599" s="99"/>
      <c r="R599" s="100"/>
      <c r="S599" s="100"/>
      <c r="T599" s="100"/>
      <c r="U599" s="100"/>
      <c r="V599" s="100"/>
      <c r="W599" s="100"/>
      <c r="X599" s="100"/>
      <c r="Y599" s="100"/>
      <c r="Z599" s="100"/>
      <c r="AA599" s="100"/>
      <c r="AB599" s="100"/>
      <c r="AC599" s="100"/>
      <c r="AD599" s="100"/>
      <c r="AE599" s="100"/>
      <c r="AF599" s="100"/>
      <c r="AG599" s="100"/>
      <c r="AH599" s="100"/>
      <c r="AI599" s="100"/>
      <c r="AJ599" s="100"/>
      <c r="AK599" s="100"/>
      <c r="AL599" s="100"/>
      <c r="AM599" s="100"/>
    </row>
    <row r="600" spans="1:39" x14ac:dyDescent="0.25">
      <c r="A600" s="100"/>
      <c r="B600" s="100"/>
      <c r="C600" s="100"/>
      <c r="D600" s="100"/>
      <c r="E600" s="100"/>
      <c r="F600" s="100"/>
      <c r="G600" s="100"/>
      <c r="H600" s="100"/>
      <c r="I600" s="100"/>
      <c r="J600" s="100"/>
      <c r="K600" s="100"/>
      <c r="L600" s="108"/>
      <c r="M600" s="109"/>
      <c r="N600" s="109"/>
      <c r="O600" s="109"/>
      <c r="P600" s="99"/>
      <c r="Q600" s="99"/>
      <c r="R600" s="100"/>
      <c r="S600" s="100"/>
      <c r="T600" s="100"/>
      <c r="U600" s="100"/>
      <c r="V600" s="100"/>
      <c r="W600" s="100"/>
      <c r="X600" s="100"/>
      <c r="Y600" s="100"/>
      <c r="Z600" s="100"/>
      <c r="AA600" s="100"/>
      <c r="AB600" s="100"/>
      <c r="AC600" s="100"/>
      <c r="AD600" s="100"/>
      <c r="AE600" s="100"/>
      <c r="AF600" s="100"/>
      <c r="AG600" s="100"/>
      <c r="AH600" s="100"/>
      <c r="AI600" s="100"/>
      <c r="AJ600" s="100"/>
      <c r="AK600" s="100"/>
      <c r="AL600" s="100"/>
      <c r="AM600" s="100"/>
    </row>
    <row r="601" spans="1:39" x14ac:dyDescent="0.25">
      <c r="A601" s="100"/>
      <c r="B601" s="100"/>
      <c r="C601" s="100"/>
      <c r="D601" s="100"/>
      <c r="E601" s="100"/>
      <c r="F601" s="100"/>
      <c r="G601" s="100"/>
      <c r="H601" s="100"/>
      <c r="I601" s="100"/>
      <c r="J601" s="100"/>
      <c r="K601" s="100"/>
      <c r="L601" s="108"/>
      <c r="M601" s="109"/>
      <c r="N601" s="109"/>
      <c r="O601" s="109"/>
      <c r="P601" s="99"/>
      <c r="Q601" s="99"/>
      <c r="R601" s="100"/>
      <c r="S601" s="100"/>
      <c r="T601" s="100"/>
      <c r="U601" s="100"/>
      <c r="V601" s="100"/>
      <c r="W601" s="100"/>
      <c r="X601" s="100"/>
      <c r="Y601" s="100"/>
      <c r="Z601" s="100"/>
      <c r="AA601" s="100"/>
      <c r="AB601" s="100"/>
      <c r="AC601" s="100"/>
      <c r="AD601" s="100"/>
      <c r="AE601" s="100"/>
      <c r="AF601" s="100"/>
      <c r="AG601" s="100"/>
      <c r="AH601" s="100"/>
      <c r="AI601" s="100"/>
      <c r="AJ601" s="100"/>
      <c r="AK601" s="100"/>
      <c r="AL601" s="100"/>
      <c r="AM601" s="100"/>
    </row>
    <row r="602" spans="1:39" x14ac:dyDescent="0.25">
      <c r="A602" s="100"/>
      <c r="B602" s="100"/>
      <c r="C602" s="100"/>
      <c r="D602" s="100"/>
      <c r="E602" s="100"/>
      <c r="F602" s="100"/>
      <c r="G602" s="100"/>
      <c r="H602" s="100"/>
      <c r="I602" s="100"/>
      <c r="J602" s="100"/>
      <c r="K602" s="100"/>
      <c r="L602" s="108"/>
      <c r="M602" s="109"/>
      <c r="N602" s="109"/>
      <c r="O602" s="109"/>
      <c r="P602" s="99"/>
      <c r="Q602" s="99"/>
      <c r="R602" s="100"/>
      <c r="S602" s="100"/>
      <c r="T602" s="100"/>
      <c r="U602" s="100"/>
      <c r="V602" s="100"/>
      <c r="W602" s="100"/>
      <c r="X602" s="100"/>
      <c r="Y602" s="100"/>
      <c r="Z602" s="100"/>
      <c r="AA602" s="100"/>
      <c r="AB602" s="100"/>
      <c r="AC602" s="100"/>
      <c r="AD602" s="100"/>
      <c r="AE602" s="100"/>
      <c r="AF602" s="100"/>
      <c r="AG602" s="100"/>
      <c r="AH602" s="100"/>
      <c r="AI602" s="100"/>
      <c r="AJ602" s="100"/>
      <c r="AK602" s="100"/>
      <c r="AL602" s="100"/>
      <c r="AM602" s="100"/>
    </row>
    <row r="603" spans="1:39" x14ac:dyDescent="0.25">
      <c r="A603" s="100"/>
      <c r="B603" s="100"/>
      <c r="C603" s="100"/>
      <c r="D603" s="100"/>
      <c r="E603" s="100"/>
      <c r="F603" s="100"/>
      <c r="G603" s="100"/>
      <c r="H603" s="100"/>
      <c r="I603" s="100"/>
      <c r="J603" s="100"/>
      <c r="K603" s="100"/>
      <c r="L603" s="108"/>
      <c r="M603" s="109"/>
      <c r="N603" s="109"/>
      <c r="O603" s="109"/>
      <c r="P603" s="99"/>
      <c r="Q603" s="99"/>
      <c r="R603" s="100"/>
      <c r="S603" s="100"/>
      <c r="T603" s="100"/>
      <c r="U603" s="100"/>
      <c r="V603" s="100"/>
      <c r="W603" s="100"/>
      <c r="X603" s="100"/>
      <c r="Y603" s="100"/>
      <c r="Z603" s="100"/>
      <c r="AA603" s="100"/>
      <c r="AB603" s="100"/>
      <c r="AC603" s="100"/>
      <c r="AD603" s="100"/>
      <c r="AE603" s="100"/>
      <c r="AF603" s="100"/>
      <c r="AG603" s="100"/>
      <c r="AH603" s="100"/>
      <c r="AI603" s="100"/>
      <c r="AJ603" s="100"/>
      <c r="AK603" s="100"/>
      <c r="AL603" s="100"/>
      <c r="AM603" s="100"/>
    </row>
    <row r="604" spans="1:39" x14ac:dyDescent="0.25">
      <c r="A604" s="100"/>
      <c r="B604" s="100"/>
      <c r="C604" s="100"/>
      <c r="D604" s="100"/>
      <c r="E604" s="100"/>
      <c r="F604" s="100"/>
      <c r="G604" s="100"/>
      <c r="H604" s="100"/>
      <c r="I604" s="100"/>
      <c r="J604" s="100"/>
      <c r="K604" s="100"/>
      <c r="L604" s="108"/>
      <c r="M604" s="109"/>
      <c r="N604" s="109"/>
      <c r="O604" s="109"/>
      <c r="P604" s="99"/>
      <c r="Q604" s="99"/>
      <c r="R604" s="100"/>
      <c r="S604" s="100"/>
      <c r="T604" s="100"/>
      <c r="U604" s="100"/>
      <c r="V604" s="100"/>
      <c r="W604" s="100"/>
      <c r="X604" s="100"/>
      <c r="Y604" s="100"/>
      <c r="Z604" s="100"/>
      <c r="AA604" s="100"/>
      <c r="AB604" s="100"/>
      <c r="AC604" s="100"/>
      <c r="AD604" s="100"/>
      <c r="AE604" s="100"/>
      <c r="AF604" s="100"/>
      <c r="AG604" s="100"/>
      <c r="AH604" s="100"/>
      <c r="AI604" s="100"/>
      <c r="AJ604" s="100"/>
      <c r="AK604" s="100"/>
      <c r="AL604" s="100"/>
      <c r="AM604" s="100"/>
    </row>
    <row r="605" spans="1:39" x14ac:dyDescent="0.25">
      <c r="A605" s="100"/>
      <c r="B605" s="100"/>
      <c r="C605" s="100"/>
      <c r="D605" s="100"/>
      <c r="E605" s="100"/>
      <c r="F605" s="100"/>
      <c r="G605" s="100"/>
      <c r="H605" s="100"/>
      <c r="I605" s="100"/>
      <c r="J605" s="100"/>
      <c r="K605" s="100"/>
      <c r="L605" s="108"/>
      <c r="M605" s="109"/>
      <c r="N605" s="109"/>
      <c r="O605" s="109"/>
      <c r="P605" s="99"/>
      <c r="Q605" s="99"/>
      <c r="R605" s="100"/>
      <c r="S605" s="100"/>
      <c r="T605" s="100"/>
      <c r="U605" s="100"/>
      <c r="V605" s="100"/>
      <c r="W605" s="100"/>
      <c r="X605" s="100"/>
      <c r="Y605" s="100"/>
      <c r="Z605" s="100"/>
      <c r="AA605" s="100"/>
      <c r="AB605" s="100"/>
      <c r="AC605" s="100"/>
      <c r="AD605" s="100"/>
      <c r="AE605" s="100"/>
      <c r="AF605" s="100"/>
      <c r="AG605" s="100"/>
      <c r="AH605" s="100"/>
      <c r="AI605" s="100"/>
      <c r="AJ605" s="100"/>
      <c r="AK605" s="100"/>
      <c r="AL605" s="100"/>
      <c r="AM605" s="100"/>
    </row>
    <row r="606" spans="1:39" x14ac:dyDescent="0.25">
      <c r="A606" s="100"/>
      <c r="B606" s="100"/>
      <c r="C606" s="100"/>
      <c r="D606" s="100"/>
      <c r="E606" s="100"/>
      <c r="F606" s="100"/>
      <c r="G606" s="100"/>
      <c r="H606" s="100"/>
      <c r="I606" s="100"/>
      <c r="J606" s="100"/>
      <c r="K606" s="100"/>
      <c r="L606" s="108"/>
      <c r="M606" s="109"/>
      <c r="N606" s="109"/>
      <c r="O606" s="109"/>
      <c r="P606" s="99"/>
      <c r="Q606" s="99"/>
      <c r="R606" s="100"/>
      <c r="S606" s="100"/>
      <c r="T606" s="100"/>
      <c r="U606" s="100"/>
      <c r="V606" s="100"/>
      <c r="W606" s="100"/>
      <c r="X606" s="100"/>
      <c r="Y606" s="100"/>
      <c r="Z606" s="100"/>
      <c r="AA606" s="100"/>
      <c r="AB606" s="100"/>
      <c r="AC606" s="100"/>
      <c r="AD606" s="100"/>
      <c r="AE606" s="100"/>
      <c r="AF606" s="100"/>
      <c r="AG606" s="100"/>
      <c r="AH606" s="100"/>
      <c r="AI606" s="100"/>
      <c r="AJ606" s="100"/>
      <c r="AK606" s="100"/>
      <c r="AL606" s="100"/>
      <c r="AM606" s="100"/>
    </row>
    <row r="607" spans="1:39" x14ac:dyDescent="0.25">
      <c r="A607" s="100"/>
      <c r="B607" s="100"/>
      <c r="C607" s="100"/>
      <c r="D607" s="100"/>
      <c r="E607" s="100"/>
      <c r="F607" s="100"/>
      <c r="G607" s="100"/>
      <c r="H607" s="100"/>
      <c r="I607" s="100"/>
      <c r="J607" s="100"/>
      <c r="K607" s="100"/>
      <c r="L607" s="108"/>
      <c r="M607" s="109"/>
      <c r="N607" s="109"/>
      <c r="O607" s="109"/>
      <c r="P607" s="99"/>
      <c r="Q607" s="99"/>
      <c r="R607" s="100"/>
      <c r="S607" s="100"/>
      <c r="T607" s="100"/>
      <c r="U607" s="100"/>
      <c r="V607" s="100"/>
      <c r="W607" s="100"/>
      <c r="X607" s="100"/>
      <c r="Y607" s="100"/>
      <c r="Z607" s="100"/>
      <c r="AA607" s="100"/>
      <c r="AB607" s="100"/>
      <c r="AC607" s="100"/>
      <c r="AD607" s="100"/>
      <c r="AE607" s="100"/>
      <c r="AF607" s="100"/>
      <c r="AG607" s="100"/>
      <c r="AH607" s="100"/>
      <c r="AI607" s="100"/>
      <c r="AJ607" s="100"/>
      <c r="AK607" s="100"/>
      <c r="AL607" s="100"/>
      <c r="AM607" s="100"/>
    </row>
    <row r="608" spans="1:39" x14ac:dyDescent="0.25">
      <c r="A608" s="100"/>
      <c r="B608" s="100"/>
      <c r="C608" s="100"/>
      <c r="D608" s="100"/>
      <c r="E608" s="100"/>
      <c r="F608" s="100"/>
      <c r="G608" s="100"/>
      <c r="H608" s="100"/>
      <c r="I608" s="100"/>
      <c r="J608" s="100"/>
      <c r="K608" s="100"/>
      <c r="L608" s="108"/>
      <c r="M608" s="109"/>
      <c r="N608" s="109"/>
      <c r="O608" s="109"/>
      <c r="P608" s="99"/>
      <c r="Q608" s="99"/>
      <c r="R608" s="100"/>
      <c r="S608" s="100"/>
      <c r="T608" s="100"/>
      <c r="U608" s="100"/>
      <c r="V608" s="100"/>
      <c r="W608" s="100"/>
      <c r="X608" s="100"/>
      <c r="Y608" s="100"/>
      <c r="Z608" s="100"/>
      <c r="AA608" s="100"/>
      <c r="AB608" s="100"/>
      <c r="AC608" s="100"/>
      <c r="AD608" s="100"/>
      <c r="AE608" s="100"/>
      <c r="AF608" s="100"/>
      <c r="AG608" s="100"/>
      <c r="AH608" s="100"/>
      <c r="AI608" s="100"/>
      <c r="AJ608" s="100"/>
      <c r="AK608" s="100"/>
      <c r="AL608" s="100"/>
      <c r="AM608" s="100"/>
    </row>
    <row r="609" spans="1:39" x14ac:dyDescent="0.25">
      <c r="A609" s="100"/>
      <c r="B609" s="100"/>
      <c r="C609" s="100"/>
      <c r="D609" s="100"/>
      <c r="E609" s="100"/>
      <c r="F609" s="100"/>
      <c r="G609" s="100"/>
      <c r="H609" s="100"/>
      <c r="I609" s="100"/>
      <c r="J609" s="100"/>
      <c r="K609" s="100"/>
      <c r="L609" s="108"/>
      <c r="M609" s="109"/>
      <c r="N609" s="109"/>
      <c r="O609" s="109"/>
      <c r="P609" s="99"/>
      <c r="Q609" s="99"/>
      <c r="R609" s="100"/>
      <c r="S609" s="100"/>
      <c r="T609" s="100"/>
      <c r="U609" s="100"/>
      <c r="V609" s="100"/>
      <c r="W609" s="100"/>
      <c r="X609" s="100"/>
      <c r="Y609" s="100"/>
      <c r="Z609" s="100"/>
      <c r="AA609" s="100"/>
      <c r="AB609" s="100"/>
      <c r="AC609" s="100"/>
      <c r="AD609" s="100"/>
      <c r="AE609" s="100"/>
      <c r="AF609" s="100"/>
      <c r="AG609" s="100"/>
      <c r="AH609" s="100"/>
      <c r="AI609" s="100"/>
      <c r="AJ609" s="100"/>
      <c r="AK609" s="100"/>
      <c r="AL609" s="100"/>
      <c r="AM609" s="100"/>
    </row>
    <row r="610" spans="1:39" x14ac:dyDescent="0.25">
      <c r="A610" s="100"/>
      <c r="B610" s="100"/>
      <c r="C610" s="100"/>
      <c r="D610" s="100"/>
      <c r="E610" s="100"/>
      <c r="F610" s="100"/>
      <c r="G610" s="100"/>
      <c r="H610" s="100"/>
      <c r="I610" s="100"/>
      <c r="J610" s="100"/>
      <c r="K610" s="100"/>
      <c r="L610" s="108"/>
      <c r="M610" s="109"/>
      <c r="N610" s="109"/>
      <c r="O610" s="109"/>
      <c r="P610" s="99"/>
      <c r="Q610" s="99"/>
      <c r="R610" s="100"/>
      <c r="S610" s="100"/>
      <c r="T610" s="100"/>
      <c r="U610" s="100"/>
      <c r="V610" s="100"/>
      <c r="W610" s="100"/>
      <c r="X610" s="100"/>
      <c r="Y610" s="100"/>
      <c r="Z610" s="100"/>
      <c r="AA610" s="100"/>
      <c r="AB610" s="100"/>
      <c r="AC610" s="100"/>
      <c r="AD610" s="100"/>
      <c r="AE610" s="100"/>
      <c r="AF610" s="100"/>
      <c r="AG610" s="100"/>
      <c r="AH610" s="100"/>
      <c r="AI610" s="100"/>
      <c r="AJ610" s="100"/>
      <c r="AK610" s="100"/>
      <c r="AL610" s="100"/>
      <c r="AM610" s="100"/>
    </row>
    <row r="611" spans="1:39" x14ac:dyDescent="0.25">
      <c r="A611" s="100"/>
      <c r="B611" s="100"/>
      <c r="C611" s="100"/>
      <c r="D611" s="100"/>
      <c r="E611" s="100"/>
      <c r="F611" s="100"/>
      <c r="G611" s="100"/>
      <c r="H611" s="100"/>
      <c r="I611" s="100"/>
      <c r="J611" s="100"/>
      <c r="K611" s="100"/>
      <c r="L611" s="108"/>
      <c r="M611" s="109"/>
      <c r="N611" s="109"/>
      <c r="O611" s="109"/>
      <c r="P611" s="99"/>
      <c r="Q611" s="99"/>
      <c r="R611" s="100"/>
      <c r="S611" s="100"/>
      <c r="T611" s="100"/>
      <c r="U611" s="100"/>
      <c r="V611" s="100"/>
      <c r="W611" s="100"/>
      <c r="X611" s="100"/>
      <c r="Y611" s="100"/>
      <c r="Z611" s="100"/>
      <c r="AA611" s="100"/>
      <c r="AB611" s="100"/>
      <c r="AC611" s="100"/>
      <c r="AD611" s="100"/>
      <c r="AE611" s="100"/>
      <c r="AF611" s="100"/>
      <c r="AG611" s="100"/>
      <c r="AH611" s="100"/>
      <c r="AI611" s="100"/>
      <c r="AJ611" s="100"/>
      <c r="AK611" s="100"/>
      <c r="AL611" s="100"/>
      <c r="AM611" s="100"/>
    </row>
    <row r="612" spans="1:39" x14ac:dyDescent="0.25">
      <c r="A612" s="100"/>
      <c r="B612" s="100"/>
      <c r="C612" s="100"/>
      <c r="D612" s="100"/>
      <c r="E612" s="100"/>
      <c r="F612" s="100"/>
      <c r="G612" s="100"/>
      <c r="H612" s="100"/>
      <c r="I612" s="100"/>
      <c r="J612" s="100"/>
      <c r="K612" s="100"/>
      <c r="L612" s="108"/>
      <c r="M612" s="109"/>
      <c r="N612" s="109"/>
      <c r="O612" s="109"/>
      <c r="P612" s="99"/>
      <c r="Q612" s="99"/>
      <c r="R612" s="100"/>
      <c r="S612" s="100"/>
      <c r="T612" s="100"/>
      <c r="U612" s="100"/>
      <c r="V612" s="100"/>
      <c r="W612" s="100"/>
      <c r="X612" s="100"/>
      <c r="Y612" s="100"/>
      <c r="Z612" s="100"/>
      <c r="AA612" s="100"/>
      <c r="AB612" s="100"/>
      <c r="AC612" s="100"/>
      <c r="AD612" s="100"/>
      <c r="AE612" s="100"/>
      <c r="AF612" s="100"/>
      <c r="AG612" s="100"/>
      <c r="AH612" s="100"/>
      <c r="AI612" s="100"/>
      <c r="AJ612" s="100"/>
      <c r="AK612" s="100"/>
      <c r="AL612" s="100"/>
      <c r="AM612" s="100"/>
    </row>
    <row r="613" spans="1:39" x14ac:dyDescent="0.25">
      <c r="A613" s="100"/>
      <c r="B613" s="100"/>
      <c r="C613" s="100"/>
      <c r="D613" s="100"/>
      <c r="E613" s="100"/>
      <c r="F613" s="100"/>
      <c r="G613" s="100"/>
      <c r="H613" s="100"/>
      <c r="I613" s="100"/>
      <c r="J613" s="100"/>
      <c r="K613" s="100"/>
      <c r="L613" s="108"/>
      <c r="M613" s="109"/>
      <c r="N613" s="109"/>
      <c r="O613" s="109"/>
      <c r="P613" s="99"/>
      <c r="Q613" s="99"/>
      <c r="R613" s="100"/>
      <c r="S613" s="100"/>
      <c r="T613" s="100"/>
      <c r="U613" s="100"/>
      <c r="V613" s="100"/>
      <c r="W613" s="100"/>
      <c r="X613" s="100"/>
      <c r="Y613" s="100"/>
      <c r="Z613" s="100"/>
      <c r="AA613" s="100"/>
      <c r="AB613" s="100"/>
      <c r="AC613" s="100"/>
      <c r="AD613" s="100"/>
      <c r="AE613" s="100"/>
      <c r="AF613" s="100"/>
      <c r="AG613" s="100"/>
      <c r="AH613" s="100"/>
      <c r="AI613" s="100"/>
      <c r="AJ613" s="100"/>
      <c r="AK613" s="100"/>
      <c r="AL613" s="100"/>
      <c r="AM613" s="100"/>
    </row>
    <row r="614" spans="1:39" x14ac:dyDescent="0.25">
      <c r="A614" s="100"/>
      <c r="B614" s="100"/>
      <c r="C614" s="100"/>
      <c r="D614" s="100"/>
      <c r="E614" s="100"/>
      <c r="F614" s="100"/>
      <c r="G614" s="100"/>
      <c r="H614" s="100"/>
      <c r="I614" s="100"/>
      <c r="J614" s="100"/>
      <c r="K614" s="100"/>
      <c r="L614" s="108"/>
      <c r="M614" s="109"/>
      <c r="N614" s="109"/>
      <c r="O614" s="109"/>
      <c r="P614" s="99"/>
      <c r="Q614" s="99"/>
      <c r="R614" s="100"/>
      <c r="S614" s="100"/>
      <c r="T614" s="100"/>
      <c r="U614" s="100"/>
      <c r="V614" s="100"/>
      <c r="W614" s="100"/>
      <c r="X614" s="100"/>
      <c r="Y614" s="100"/>
      <c r="Z614" s="100"/>
      <c r="AA614" s="100"/>
      <c r="AB614" s="100"/>
      <c r="AC614" s="100"/>
      <c r="AD614" s="100"/>
      <c r="AE614" s="100"/>
      <c r="AF614" s="100"/>
      <c r="AG614" s="100"/>
      <c r="AH614" s="100"/>
      <c r="AI614" s="100"/>
      <c r="AJ614" s="100"/>
      <c r="AK614" s="100"/>
      <c r="AL614" s="100"/>
      <c r="AM614" s="100"/>
    </row>
    <row r="615" spans="1:39" x14ac:dyDescent="0.25">
      <c r="A615" s="100"/>
      <c r="B615" s="100"/>
      <c r="C615" s="100"/>
      <c r="D615" s="100"/>
      <c r="E615" s="100"/>
      <c r="F615" s="100"/>
      <c r="G615" s="100"/>
      <c r="H615" s="100"/>
      <c r="I615" s="100"/>
      <c r="J615" s="100"/>
      <c r="K615" s="100"/>
      <c r="L615" s="108"/>
      <c r="M615" s="109"/>
      <c r="N615" s="109"/>
      <c r="O615" s="109"/>
      <c r="P615" s="99"/>
      <c r="Q615" s="99"/>
      <c r="R615" s="100"/>
      <c r="S615" s="100"/>
      <c r="T615" s="100"/>
      <c r="U615" s="100"/>
      <c r="V615" s="100"/>
      <c r="W615" s="100"/>
      <c r="X615" s="100"/>
      <c r="Y615" s="100"/>
      <c r="Z615" s="100"/>
      <c r="AA615" s="100"/>
      <c r="AB615" s="100"/>
      <c r="AC615" s="100"/>
      <c r="AD615" s="100"/>
      <c r="AE615" s="100"/>
      <c r="AF615" s="100"/>
      <c r="AG615" s="100"/>
      <c r="AH615" s="100"/>
      <c r="AI615" s="100"/>
      <c r="AJ615" s="100"/>
      <c r="AK615" s="100"/>
      <c r="AL615" s="100"/>
      <c r="AM615" s="100"/>
    </row>
    <row r="616" spans="1:39" x14ac:dyDescent="0.25">
      <c r="A616" s="100"/>
      <c r="B616" s="100"/>
      <c r="C616" s="100"/>
      <c r="D616" s="100"/>
      <c r="E616" s="100"/>
      <c r="F616" s="100"/>
      <c r="G616" s="100"/>
      <c r="H616" s="100"/>
      <c r="I616" s="100"/>
      <c r="J616" s="100"/>
      <c r="K616" s="100"/>
      <c r="L616" s="108"/>
      <c r="M616" s="109"/>
      <c r="N616" s="109"/>
      <c r="O616" s="109"/>
      <c r="P616" s="99"/>
      <c r="Q616" s="99"/>
      <c r="R616" s="100"/>
      <c r="S616" s="100"/>
      <c r="T616" s="100"/>
      <c r="U616" s="100"/>
      <c r="V616" s="100"/>
      <c r="W616" s="100"/>
      <c r="X616" s="100"/>
      <c r="Y616" s="100"/>
      <c r="Z616" s="100"/>
      <c r="AA616" s="100"/>
      <c r="AB616" s="100"/>
      <c r="AC616" s="100"/>
      <c r="AD616" s="100"/>
      <c r="AE616" s="100"/>
      <c r="AF616" s="100"/>
      <c r="AG616" s="100"/>
      <c r="AH616" s="100"/>
      <c r="AI616" s="100"/>
      <c r="AJ616" s="100"/>
      <c r="AK616" s="100"/>
      <c r="AL616" s="100"/>
      <c r="AM616" s="100"/>
    </row>
    <row r="617" spans="1:39" x14ac:dyDescent="0.25">
      <c r="A617" s="100"/>
      <c r="B617" s="100"/>
      <c r="C617" s="100"/>
      <c r="D617" s="100"/>
      <c r="E617" s="100"/>
      <c r="F617" s="100"/>
      <c r="G617" s="100"/>
      <c r="H617" s="100"/>
      <c r="I617" s="100"/>
      <c r="J617" s="100"/>
      <c r="K617" s="100"/>
      <c r="L617" s="108"/>
      <c r="M617" s="109"/>
      <c r="N617" s="109"/>
      <c r="O617" s="109"/>
      <c r="P617" s="99"/>
      <c r="Q617" s="99"/>
      <c r="R617" s="100"/>
      <c r="S617" s="100"/>
      <c r="T617" s="100"/>
      <c r="U617" s="100"/>
      <c r="V617" s="100"/>
      <c r="W617" s="100"/>
      <c r="X617" s="100"/>
      <c r="Y617" s="100"/>
      <c r="Z617" s="100"/>
      <c r="AA617" s="100"/>
      <c r="AB617" s="100"/>
      <c r="AC617" s="100"/>
      <c r="AD617" s="100"/>
      <c r="AE617" s="100"/>
      <c r="AF617" s="100"/>
      <c r="AG617" s="100"/>
      <c r="AH617" s="100"/>
      <c r="AI617" s="100"/>
      <c r="AJ617" s="100"/>
      <c r="AK617" s="100"/>
      <c r="AL617" s="100"/>
      <c r="AM617" s="100"/>
    </row>
    <row r="618" spans="1:39" x14ac:dyDescent="0.25">
      <c r="A618" s="100"/>
      <c r="B618" s="100"/>
      <c r="C618" s="100"/>
      <c r="D618" s="100"/>
      <c r="E618" s="100"/>
      <c r="F618" s="100"/>
      <c r="G618" s="100"/>
      <c r="H618" s="100"/>
      <c r="I618" s="100"/>
      <c r="J618" s="100"/>
      <c r="K618" s="100"/>
      <c r="L618" s="108"/>
      <c r="M618" s="109"/>
      <c r="N618" s="109"/>
      <c r="O618" s="109"/>
      <c r="P618" s="99"/>
      <c r="Q618" s="99"/>
      <c r="R618" s="100"/>
      <c r="S618" s="100"/>
      <c r="T618" s="100"/>
      <c r="U618" s="100"/>
      <c r="V618" s="100"/>
      <c r="W618" s="100"/>
      <c r="X618" s="100"/>
      <c r="Y618" s="100"/>
      <c r="Z618" s="100"/>
      <c r="AA618" s="100"/>
      <c r="AB618" s="100"/>
      <c r="AC618" s="100"/>
      <c r="AD618" s="100"/>
      <c r="AE618" s="100"/>
      <c r="AF618" s="100"/>
      <c r="AG618" s="100"/>
      <c r="AH618" s="100"/>
      <c r="AI618" s="100"/>
      <c r="AJ618" s="100"/>
      <c r="AK618" s="100"/>
      <c r="AL618" s="100"/>
      <c r="AM618" s="100"/>
    </row>
    <row r="619" spans="1:39" x14ac:dyDescent="0.25">
      <c r="A619" s="100"/>
      <c r="B619" s="100"/>
      <c r="C619" s="100"/>
      <c r="D619" s="100"/>
      <c r="E619" s="100"/>
      <c r="F619" s="100"/>
      <c r="G619" s="100"/>
      <c r="H619" s="100"/>
      <c r="I619" s="100"/>
      <c r="J619" s="100"/>
      <c r="K619" s="100"/>
      <c r="L619" s="108"/>
      <c r="M619" s="109"/>
      <c r="N619" s="109"/>
      <c r="O619" s="109"/>
      <c r="P619" s="99"/>
      <c r="Q619" s="99"/>
      <c r="R619" s="100"/>
      <c r="S619" s="100"/>
      <c r="T619" s="100"/>
      <c r="U619" s="100"/>
      <c r="V619" s="100"/>
      <c r="W619" s="100"/>
      <c r="X619" s="100"/>
      <c r="Y619" s="100"/>
      <c r="Z619" s="100"/>
      <c r="AA619" s="100"/>
      <c r="AB619" s="100"/>
      <c r="AC619" s="100"/>
      <c r="AD619" s="100"/>
      <c r="AE619" s="100"/>
      <c r="AF619" s="100"/>
      <c r="AG619" s="100"/>
      <c r="AH619" s="100"/>
      <c r="AI619" s="100"/>
      <c r="AJ619" s="100"/>
      <c r="AK619" s="100"/>
      <c r="AL619" s="100"/>
      <c r="AM619" s="100"/>
    </row>
    <row r="620" spans="1:39" x14ac:dyDescent="0.25">
      <c r="A620" s="100"/>
      <c r="B620" s="100"/>
      <c r="C620" s="100"/>
      <c r="D620" s="100"/>
      <c r="E620" s="100"/>
      <c r="F620" s="100"/>
      <c r="G620" s="100"/>
      <c r="H620" s="100"/>
      <c r="I620" s="100"/>
      <c r="J620" s="100"/>
      <c r="K620" s="100"/>
      <c r="L620" s="108"/>
      <c r="M620" s="109"/>
      <c r="N620" s="109"/>
      <c r="O620" s="109"/>
      <c r="P620" s="99"/>
      <c r="Q620" s="99"/>
      <c r="R620" s="100"/>
      <c r="S620" s="100"/>
      <c r="T620" s="100"/>
      <c r="U620" s="100"/>
      <c r="V620" s="100"/>
      <c r="W620" s="100"/>
      <c r="X620" s="100"/>
      <c r="Y620" s="100"/>
      <c r="Z620" s="100"/>
      <c r="AA620" s="100"/>
      <c r="AB620" s="100"/>
      <c r="AC620" s="100"/>
      <c r="AD620" s="100"/>
      <c r="AE620" s="100"/>
      <c r="AF620" s="100"/>
      <c r="AG620" s="100"/>
      <c r="AH620" s="100"/>
      <c r="AI620" s="100"/>
      <c r="AJ620" s="100"/>
      <c r="AK620" s="100"/>
      <c r="AL620" s="100"/>
      <c r="AM620" s="100"/>
    </row>
    <row r="621" spans="1:39" x14ac:dyDescent="0.25">
      <c r="A621" s="100"/>
      <c r="B621" s="100"/>
      <c r="C621" s="100"/>
      <c r="D621" s="100"/>
      <c r="E621" s="100"/>
      <c r="F621" s="100"/>
      <c r="G621" s="100"/>
      <c r="H621" s="100"/>
      <c r="I621" s="100"/>
      <c r="J621" s="100"/>
      <c r="K621" s="100"/>
      <c r="L621" s="108"/>
      <c r="M621" s="109"/>
      <c r="N621" s="109"/>
      <c r="O621" s="109"/>
      <c r="P621" s="99"/>
      <c r="Q621" s="99"/>
      <c r="R621" s="100"/>
      <c r="S621" s="100"/>
      <c r="T621" s="100"/>
      <c r="U621" s="100"/>
      <c r="V621" s="100"/>
      <c r="W621" s="100"/>
      <c r="X621" s="100"/>
      <c r="Y621" s="100"/>
      <c r="Z621" s="100"/>
      <c r="AA621" s="100"/>
      <c r="AB621" s="100"/>
      <c r="AC621" s="100"/>
      <c r="AD621" s="100"/>
      <c r="AE621" s="100"/>
      <c r="AF621" s="100"/>
      <c r="AG621" s="100"/>
      <c r="AH621" s="100"/>
      <c r="AI621" s="100"/>
      <c r="AJ621" s="100"/>
      <c r="AK621" s="100"/>
      <c r="AL621" s="100"/>
      <c r="AM621" s="100"/>
    </row>
    <row r="622" spans="1:39" x14ac:dyDescent="0.25">
      <c r="A622" s="100"/>
      <c r="B622" s="100"/>
      <c r="C622" s="100"/>
      <c r="D622" s="100"/>
      <c r="E622" s="100"/>
      <c r="F622" s="100"/>
      <c r="G622" s="100"/>
      <c r="H622" s="100"/>
      <c r="I622" s="100"/>
      <c r="J622" s="100"/>
      <c r="K622" s="100"/>
      <c r="L622" s="108"/>
      <c r="M622" s="109"/>
      <c r="N622" s="109"/>
      <c r="O622" s="109"/>
      <c r="P622" s="99"/>
      <c r="Q622" s="99"/>
      <c r="R622" s="100"/>
      <c r="S622" s="100"/>
      <c r="T622" s="100"/>
      <c r="U622" s="100"/>
      <c r="V622" s="100"/>
      <c r="W622" s="100"/>
      <c r="X622" s="100"/>
      <c r="Y622" s="100"/>
      <c r="Z622" s="100"/>
      <c r="AA622" s="100"/>
      <c r="AB622" s="100"/>
      <c r="AC622" s="100"/>
      <c r="AD622" s="100"/>
      <c r="AE622" s="100"/>
      <c r="AF622" s="100"/>
      <c r="AG622" s="100"/>
      <c r="AH622" s="100"/>
      <c r="AI622" s="100"/>
      <c r="AJ622" s="100"/>
      <c r="AK622" s="100"/>
      <c r="AL622" s="100"/>
      <c r="AM622" s="100"/>
    </row>
    <row r="623" spans="1:39" x14ac:dyDescent="0.25">
      <c r="A623" s="100"/>
      <c r="B623" s="100"/>
      <c r="C623" s="100"/>
      <c r="D623" s="100"/>
      <c r="E623" s="100"/>
      <c r="F623" s="100"/>
      <c r="G623" s="100"/>
      <c r="H623" s="100"/>
      <c r="I623" s="100"/>
      <c r="J623" s="100"/>
      <c r="K623" s="100"/>
      <c r="L623" s="108"/>
      <c r="M623" s="109"/>
      <c r="N623" s="109"/>
      <c r="O623" s="109"/>
      <c r="P623" s="99"/>
      <c r="Q623" s="99"/>
      <c r="R623" s="100"/>
      <c r="S623" s="100"/>
      <c r="T623" s="100"/>
      <c r="U623" s="100"/>
      <c r="V623" s="100"/>
      <c r="W623" s="100"/>
      <c r="X623" s="100"/>
      <c r="Y623" s="100"/>
      <c r="Z623" s="100"/>
      <c r="AA623" s="100"/>
      <c r="AB623" s="100"/>
      <c r="AC623" s="100"/>
      <c r="AD623" s="100"/>
      <c r="AE623" s="100"/>
      <c r="AF623" s="100"/>
      <c r="AG623" s="100"/>
      <c r="AH623" s="100"/>
      <c r="AI623" s="100"/>
      <c r="AJ623" s="100"/>
      <c r="AK623" s="100"/>
      <c r="AL623" s="100"/>
      <c r="AM623" s="100"/>
    </row>
    <row r="624" spans="1:39" x14ac:dyDescent="0.25">
      <c r="A624" s="100"/>
      <c r="B624" s="100"/>
      <c r="C624" s="100"/>
      <c r="D624" s="100"/>
      <c r="E624" s="100"/>
      <c r="F624" s="100"/>
      <c r="G624" s="100"/>
      <c r="H624" s="100"/>
      <c r="I624" s="100"/>
      <c r="J624" s="100"/>
      <c r="K624" s="100"/>
      <c r="L624" s="108"/>
      <c r="M624" s="109"/>
      <c r="N624" s="109"/>
      <c r="O624" s="109"/>
      <c r="P624" s="99"/>
      <c r="Q624" s="99"/>
      <c r="R624" s="100"/>
      <c r="S624" s="100"/>
      <c r="T624" s="100"/>
      <c r="U624" s="100"/>
      <c r="V624" s="100"/>
      <c r="W624" s="100"/>
      <c r="X624" s="100"/>
      <c r="Y624" s="100"/>
      <c r="Z624" s="100"/>
      <c r="AA624" s="100"/>
      <c r="AB624" s="100"/>
      <c r="AC624" s="100"/>
      <c r="AD624" s="100"/>
      <c r="AE624" s="100"/>
      <c r="AF624" s="100"/>
      <c r="AG624" s="100"/>
      <c r="AH624" s="100"/>
      <c r="AI624" s="100"/>
      <c r="AJ624" s="100"/>
      <c r="AK624" s="100"/>
      <c r="AL624" s="100"/>
      <c r="AM624" s="100"/>
    </row>
    <row r="625" spans="1:39" x14ac:dyDescent="0.25">
      <c r="A625" s="100"/>
      <c r="B625" s="100"/>
      <c r="C625" s="100"/>
      <c r="D625" s="100"/>
      <c r="E625" s="100"/>
      <c r="F625" s="100"/>
      <c r="G625" s="100"/>
      <c r="H625" s="100"/>
      <c r="I625" s="100"/>
      <c r="J625" s="100"/>
      <c r="K625" s="100"/>
      <c r="L625" s="108"/>
      <c r="M625" s="109"/>
      <c r="N625" s="109"/>
      <c r="O625" s="109"/>
      <c r="P625" s="99"/>
      <c r="Q625" s="99"/>
      <c r="R625" s="100"/>
      <c r="S625" s="100"/>
      <c r="T625" s="100"/>
      <c r="U625" s="100"/>
      <c r="V625" s="100"/>
      <c r="W625" s="100"/>
      <c r="X625" s="100"/>
      <c r="Y625" s="100"/>
      <c r="Z625" s="100"/>
      <c r="AA625" s="100"/>
      <c r="AB625" s="100"/>
      <c r="AC625" s="100"/>
      <c r="AD625" s="100"/>
      <c r="AE625" s="100"/>
      <c r="AF625" s="100"/>
      <c r="AG625" s="100"/>
      <c r="AH625" s="100"/>
      <c r="AI625" s="100"/>
      <c r="AJ625" s="100"/>
      <c r="AK625" s="100"/>
      <c r="AL625" s="100"/>
      <c r="AM625" s="100"/>
    </row>
    <row r="626" spans="1:39" x14ac:dyDescent="0.25">
      <c r="A626" s="100"/>
      <c r="B626" s="100"/>
      <c r="C626" s="100"/>
      <c r="D626" s="100"/>
      <c r="E626" s="100"/>
      <c r="F626" s="100"/>
      <c r="G626" s="100"/>
      <c r="H626" s="100"/>
      <c r="I626" s="100"/>
      <c r="J626" s="100"/>
      <c r="K626" s="100"/>
      <c r="L626" s="108"/>
      <c r="M626" s="109"/>
      <c r="N626" s="109"/>
      <c r="O626" s="109"/>
      <c r="P626" s="99"/>
      <c r="Q626" s="99"/>
      <c r="R626" s="100"/>
      <c r="S626" s="100"/>
      <c r="T626" s="100"/>
      <c r="U626" s="100"/>
      <c r="V626" s="100"/>
      <c r="W626" s="100"/>
      <c r="X626" s="100"/>
      <c r="Y626" s="100"/>
      <c r="Z626" s="100"/>
      <c r="AA626" s="100"/>
      <c r="AB626" s="100"/>
      <c r="AC626" s="100"/>
      <c r="AD626" s="100"/>
      <c r="AE626" s="100"/>
      <c r="AF626" s="100"/>
      <c r="AG626" s="100"/>
      <c r="AH626" s="100"/>
      <c r="AI626" s="100"/>
      <c r="AJ626" s="100"/>
      <c r="AK626" s="100"/>
      <c r="AL626" s="100"/>
      <c r="AM626" s="100"/>
    </row>
    <row r="627" spans="1:39" x14ac:dyDescent="0.25">
      <c r="A627" s="100"/>
      <c r="B627" s="100"/>
      <c r="C627" s="100"/>
      <c r="D627" s="100"/>
      <c r="E627" s="100"/>
      <c r="F627" s="100"/>
      <c r="G627" s="100"/>
      <c r="H627" s="100"/>
      <c r="I627" s="100"/>
      <c r="J627" s="100"/>
      <c r="K627" s="100"/>
      <c r="L627" s="108"/>
      <c r="M627" s="109"/>
      <c r="N627" s="109"/>
      <c r="O627" s="109"/>
      <c r="P627" s="99"/>
      <c r="Q627" s="99"/>
      <c r="R627" s="100"/>
      <c r="S627" s="100"/>
      <c r="T627" s="100"/>
      <c r="U627" s="100"/>
      <c r="V627" s="100"/>
      <c r="W627" s="100"/>
      <c r="X627" s="100"/>
      <c r="Y627" s="100"/>
      <c r="Z627" s="100"/>
      <c r="AA627" s="100"/>
      <c r="AB627" s="100"/>
      <c r="AC627" s="100"/>
      <c r="AD627" s="100"/>
      <c r="AE627" s="100"/>
      <c r="AF627" s="100"/>
      <c r="AG627" s="100"/>
      <c r="AH627" s="100"/>
      <c r="AI627" s="100"/>
      <c r="AJ627" s="100"/>
      <c r="AK627" s="100"/>
      <c r="AL627" s="100"/>
      <c r="AM627" s="100"/>
    </row>
    <row r="628" spans="1:39" x14ac:dyDescent="0.25">
      <c r="A628" s="100"/>
      <c r="B628" s="100"/>
      <c r="C628" s="100"/>
      <c r="D628" s="100"/>
      <c r="E628" s="100"/>
      <c r="F628" s="100"/>
      <c r="G628" s="100"/>
      <c r="H628" s="100"/>
      <c r="I628" s="100"/>
      <c r="J628" s="100"/>
      <c r="K628" s="100"/>
      <c r="L628" s="108"/>
      <c r="M628" s="109"/>
      <c r="N628" s="109"/>
      <c r="O628" s="109"/>
      <c r="P628" s="99"/>
      <c r="Q628" s="99"/>
      <c r="R628" s="100"/>
      <c r="S628" s="100"/>
      <c r="T628" s="100"/>
      <c r="U628" s="100"/>
      <c r="V628" s="100"/>
      <c r="W628" s="100"/>
      <c r="X628" s="100"/>
      <c r="Y628" s="100"/>
      <c r="Z628" s="100"/>
      <c r="AA628" s="100"/>
      <c r="AB628" s="100"/>
      <c r="AC628" s="100"/>
      <c r="AD628" s="100"/>
      <c r="AE628" s="100"/>
      <c r="AF628" s="100"/>
      <c r="AG628" s="100"/>
      <c r="AH628" s="100"/>
      <c r="AI628" s="100"/>
      <c r="AJ628" s="100"/>
      <c r="AK628" s="100"/>
      <c r="AL628" s="100"/>
      <c r="AM628" s="100"/>
    </row>
    <row r="629" spans="1:39" x14ac:dyDescent="0.25">
      <c r="A629" s="100"/>
      <c r="B629" s="100"/>
      <c r="C629" s="100"/>
      <c r="D629" s="100"/>
      <c r="E629" s="100"/>
      <c r="F629" s="100"/>
      <c r="G629" s="100"/>
      <c r="H629" s="100"/>
      <c r="I629" s="100"/>
      <c r="J629" s="100"/>
      <c r="K629" s="100"/>
      <c r="L629" s="108"/>
      <c r="M629" s="109"/>
      <c r="N629" s="109"/>
      <c r="O629" s="109"/>
      <c r="P629" s="99"/>
      <c r="Q629" s="99"/>
      <c r="R629" s="100"/>
      <c r="S629" s="100"/>
      <c r="T629" s="100"/>
      <c r="U629" s="100"/>
      <c r="V629" s="100"/>
      <c r="W629" s="100"/>
      <c r="X629" s="100"/>
      <c r="Y629" s="100"/>
      <c r="Z629" s="100"/>
      <c r="AA629" s="100"/>
      <c r="AB629" s="100"/>
      <c r="AC629" s="100"/>
      <c r="AD629" s="100"/>
      <c r="AE629" s="100"/>
      <c r="AF629" s="100"/>
      <c r="AG629" s="100"/>
      <c r="AH629" s="100"/>
      <c r="AI629" s="100"/>
      <c r="AJ629" s="100"/>
      <c r="AK629" s="100"/>
      <c r="AL629" s="100"/>
      <c r="AM629" s="100"/>
    </row>
    <row r="630" spans="1:39" x14ac:dyDescent="0.25">
      <c r="A630" s="100"/>
      <c r="B630" s="100"/>
      <c r="C630" s="100"/>
      <c r="D630" s="100"/>
      <c r="E630" s="100"/>
      <c r="F630" s="100"/>
      <c r="G630" s="100"/>
      <c r="H630" s="100"/>
      <c r="I630" s="100"/>
      <c r="J630" s="100"/>
      <c r="K630" s="100"/>
      <c r="L630" s="108"/>
      <c r="M630" s="109"/>
      <c r="N630" s="109"/>
      <c r="O630" s="109"/>
      <c r="P630" s="99"/>
      <c r="Q630" s="99"/>
      <c r="R630" s="100"/>
      <c r="S630" s="100"/>
      <c r="T630" s="100"/>
      <c r="U630" s="100"/>
      <c r="V630" s="100"/>
      <c r="W630" s="100"/>
      <c r="X630" s="100"/>
      <c r="Y630" s="100"/>
      <c r="Z630" s="100"/>
      <c r="AA630" s="100"/>
      <c r="AB630" s="100"/>
      <c r="AC630" s="100"/>
      <c r="AD630" s="100"/>
      <c r="AE630" s="100"/>
      <c r="AF630" s="100"/>
      <c r="AG630" s="100"/>
      <c r="AH630" s="100"/>
      <c r="AI630" s="100"/>
      <c r="AJ630" s="100"/>
      <c r="AK630" s="100"/>
      <c r="AL630" s="100"/>
      <c r="AM630" s="100"/>
    </row>
    <row r="631" spans="1:39" x14ac:dyDescent="0.25">
      <c r="A631" s="100"/>
      <c r="B631" s="100"/>
      <c r="C631" s="100"/>
      <c r="D631" s="100"/>
      <c r="E631" s="100"/>
      <c r="F631" s="100"/>
      <c r="G631" s="100"/>
      <c r="H631" s="100"/>
      <c r="I631" s="100"/>
      <c r="J631" s="100"/>
      <c r="K631" s="100"/>
      <c r="L631" s="108"/>
      <c r="M631" s="109"/>
      <c r="N631" s="109"/>
      <c r="O631" s="109"/>
      <c r="P631" s="99"/>
      <c r="Q631" s="99"/>
      <c r="R631" s="100"/>
      <c r="S631" s="100"/>
      <c r="T631" s="100"/>
      <c r="U631" s="100"/>
      <c r="V631" s="100"/>
      <c r="W631" s="100"/>
      <c r="X631" s="100"/>
      <c r="Y631" s="100"/>
      <c r="Z631" s="100"/>
      <c r="AA631" s="100"/>
      <c r="AB631" s="100"/>
      <c r="AC631" s="100"/>
      <c r="AD631" s="100"/>
      <c r="AE631" s="100"/>
      <c r="AF631" s="100"/>
      <c r="AG631" s="100"/>
      <c r="AH631" s="100"/>
      <c r="AI631" s="100"/>
      <c r="AJ631" s="100"/>
      <c r="AK631" s="100"/>
      <c r="AL631" s="100"/>
      <c r="AM631" s="100"/>
    </row>
    <row r="632" spans="1:39" x14ac:dyDescent="0.25">
      <c r="A632" s="100"/>
      <c r="B632" s="100"/>
      <c r="C632" s="100"/>
      <c r="D632" s="100"/>
      <c r="E632" s="100"/>
      <c r="F632" s="100"/>
      <c r="G632" s="100"/>
      <c r="H632" s="100"/>
      <c r="I632" s="100"/>
      <c r="J632" s="100"/>
      <c r="K632" s="100"/>
      <c r="L632" s="108"/>
      <c r="M632" s="109"/>
      <c r="N632" s="109"/>
      <c r="O632" s="109"/>
      <c r="P632" s="99"/>
      <c r="Q632" s="99"/>
      <c r="R632" s="100"/>
      <c r="S632" s="100"/>
      <c r="T632" s="100"/>
      <c r="U632" s="100"/>
      <c r="V632" s="100"/>
      <c r="W632" s="100"/>
      <c r="X632" s="100"/>
      <c r="Y632" s="100"/>
      <c r="Z632" s="100"/>
      <c r="AA632" s="100"/>
      <c r="AB632" s="100"/>
      <c r="AC632" s="100"/>
      <c r="AD632" s="100"/>
      <c r="AE632" s="100"/>
      <c r="AF632" s="100"/>
      <c r="AG632" s="100"/>
      <c r="AH632" s="100"/>
      <c r="AI632" s="100"/>
      <c r="AJ632" s="100"/>
      <c r="AK632" s="100"/>
      <c r="AL632" s="100"/>
      <c r="AM632" s="100"/>
    </row>
    <row r="633" spans="1:39" x14ac:dyDescent="0.25">
      <c r="A633" s="100"/>
      <c r="B633" s="100"/>
      <c r="C633" s="100"/>
      <c r="D633" s="100"/>
      <c r="E633" s="100"/>
      <c r="F633" s="100"/>
      <c r="G633" s="100"/>
      <c r="H633" s="100"/>
      <c r="I633" s="100"/>
      <c r="J633" s="100"/>
      <c r="K633" s="100"/>
      <c r="L633" s="108"/>
      <c r="M633" s="109"/>
      <c r="N633" s="109"/>
      <c r="O633" s="109"/>
      <c r="P633" s="99"/>
      <c r="Q633" s="99"/>
      <c r="R633" s="100"/>
      <c r="S633" s="100"/>
      <c r="T633" s="100"/>
      <c r="U633" s="100"/>
      <c r="V633" s="100"/>
      <c r="W633" s="100"/>
      <c r="X633" s="100"/>
      <c r="Y633" s="100"/>
      <c r="Z633" s="100"/>
      <c r="AA633" s="100"/>
      <c r="AB633" s="100"/>
      <c r="AC633" s="100"/>
      <c r="AD633" s="100"/>
      <c r="AE633" s="100"/>
      <c r="AF633" s="100"/>
      <c r="AG633" s="100"/>
      <c r="AH633" s="100"/>
      <c r="AI633" s="100"/>
      <c r="AJ633" s="100"/>
      <c r="AK633" s="100"/>
      <c r="AL633" s="100"/>
      <c r="AM633" s="100"/>
    </row>
    <row r="634" spans="1:39" x14ac:dyDescent="0.25">
      <c r="A634" s="100"/>
      <c r="B634" s="100"/>
      <c r="C634" s="100"/>
      <c r="D634" s="100"/>
      <c r="E634" s="100"/>
      <c r="F634" s="100"/>
      <c r="G634" s="100"/>
      <c r="H634" s="100"/>
      <c r="I634" s="100"/>
      <c r="J634" s="100"/>
      <c r="K634" s="100"/>
      <c r="L634" s="108"/>
      <c r="M634" s="109"/>
      <c r="N634" s="109"/>
      <c r="O634" s="109"/>
      <c r="P634" s="99"/>
      <c r="Q634" s="99"/>
      <c r="R634" s="100"/>
      <c r="S634" s="100"/>
      <c r="T634" s="100"/>
      <c r="U634" s="100"/>
      <c r="V634" s="100"/>
      <c r="W634" s="100"/>
      <c r="X634" s="100"/>
      <c r="Y634" s="100"/>
      <c r="Z634" s="100"/>
      <c r="AA634" s="100"/>
      <c r="AB634" s="100"/>
      <c r="AC634" s="100"/>
      <c r="AD634" s="100"/>
      <c r="AE634" s="100"/>
      <c r="AF634" s="100"/>
      <c r="AG634" s="100"/>
      <c r="AH634" s="100"/>
      <c r="AI634" s="100"/>
      <c r="AJ634" s="100"/>
      <c r="AK634" s="100"/>
      <c r="AL634" s="100"/>
      <c r="AM634" s="100"/>
    </row>
    <row r="635" spans="1:39" x14ac:dyDescent="0.25">
      <c r="A635" s="100"/>
      <c r="B635" s="100"/>
      <c r="C635" s="100"/>
      <c r="D635" s="100"/>
      <c r="E635" s="100"/>
      <c r="F635" s="100"/>
      <c r="G635" s="100"/>
      <c r="H635" s="100"/>
      <c r="I635" s="100"/>
      <c r="J635" s="100"/>
      <c r="K635" s="100"/>
      <c r="L635" s="108"/>
      <c r="M635" s="109"/>
      <c r="N635" s="109"/>
      <c r="O635" s="109"/>
      <c r="P635" s="99"/>
      <c r="Q635" s="99"/>
      <c r="R635" s="100"/>
      <c r="S635" s="100"/>
      <c r="T635" s="100"/>
      <c r="U635" s="100"/>
      <c r="V635" s="100"/>
      <c r="W635" s="100"/>
      <c r="X635" s="100"/>
      <c r="Y635" s="100"/>
      <c r="Z635" s="100"/>
      <c r="AA635" s="100"/>
      <c r="AB635" s="100"/>
      <c r="AC635" s="100"/>
      <c r="AD635" s="100"/>
      <c r="AE635" s="100"/>
      <c r="AF635" s="100"/>
      <c r="AG635" s="100"/>
      <c r="AH635" s="100"/>
      <c r="AI635" s="100"/>
      <c r="AJ635" s="100"/>
      <c r="AK635" s="100"/>
      <c r="AL635" s="100"/>
      <c r="AM635" s="100"/>
    </row>
    <row r="636" spans="1:39" x14ac:dyDescent="0.25">
      <c r="A636" s="100"/>
      <c r="B636" s="100"/>
      <c r="C636" s="100"/>
      <c r="D636" s="100"/>
      <c r="E636" s="100"/>
      <c r="F636" s="100"/>
      <c r="G636" s="100"/>
      <c r="H636" s="100"/>
      <c r="I636" s="100"/>
      <c r="J636" s="100"/>
      <c r="K636" s="100"/>
      <c r="L636" s="108"/>
      <c r="M636" s="109"/>
      <c r="N636" s="109"/>
      <c r="O636" s="109"/>
      <c r="P636" s="99"/>
      <c r="Q636" s="99"/>
      <c r="R636" s="100"/>
      <c r="S636" s="100"/>
      <c r="T636" s="100"/>
      <c r="U636" s="100"/>
      <c r="V636" s="100"/>
      <c r="W636" s="100"/>
      <c r="X636" s="100"/>
      <c r="Y636" s="100"/>
      <c r="Z636" s="100"/>
      <c r="AA636" s="100"/>
      <c r="AB636" s="100"/>
      <c r="AC636" s="100"/>
      <c r="AD636" s="100"/>
      <c r="AE636" s="100"/>
      <c r="AF636" s="100"/>
      <c r="AG636" s="100"/>
      <c r="AH636" s="100"/>
      <c r="AI636" s="100"/>
      <c r="AJ636" s="100"/>
      <c r="AK636" s="100"/>
      <c r="AL636" s="100"/>
      <c r="AM636" s="100"/>
    </row>
    <row r="637" spans="1:39" x14ac:dyDescent="0.25">
      <c r="A637" s="100"/>
      <c r="B637" s="100"/>
      <c r="C637" s="100"/>
      <c r="D637" s="100"/>
      <c r="E637" s="100"/>
      <c r="F637" s="100"/>
      <c r="G637" s="100"/>
      <c r="H637" s="100"/>
      <c r="I637" s="100"/>
      <c r="J637" s="100"/>
      <c r="K637" s="100"/>
      <c r="L637" s="108"/>
      <c r="M637" s="109"/>
      <c r="N637" s="109"/>
      <c r="O637" s="109"/>
      <c r="P637" s="99"/>
      <c r="Q637" s="99"/>
      <c r="R637" s="100"/>
      <c r="S637" s="100"/>
      <c r="T637" s="100"/>
      <c r="U637" s="100"/>
      <c r="V637" s="100"/>
      <c r="W637" s="100"/>
      <c r="X637" s="100"/>
      <c r="Y637" s="100"/>
      <c r="Z637" s="100"/>
      <c r="AA637" s="100"/>
      <c r="AB637" s="100"/>
      <c r="AC637" s="100"/>
      <c r="AD637" s="100"/>
      <c r="AE637" s="100"/>
      <c r="AF637" s="100"/>
      <c r="AG637" s="100"/>
      <c r="AH637" s="100"/>
      <c r="AI637" s="100"/>
      <c r="AJ637" s="100"/>
      <c r="AK637" s="100"/>
      <c r="AL637" s="100"/>
      <c r="AM637" s="100"/>
    </row>
    <row r="638" spans="1:39" x14ac:dyDescent="0.25">
      <c r="A638" s="100"/>
      <c r="B638" s="100"/>
      <c r="C638" s="100"/>
      <c r="D638" s="100"/>
      <c r="E638" s="100"/>
      <c r="F638" s="100"/>
      <c r="G638" s="100"/>
      <c r="H638" s="100"/>
      <c r="I638" s="100"/>
      <c r="J638" s="100"/>
      <c r="K638" s="100"/>
      <c r="L638" s="108"/>
      <c r="M638" s="109"/>
      <c r="N638" s="109"/>
      <c r="O638" s="109"/>
      <c r="P638" s="99"/>
      <c r="Q638" s="99"/>
      <c r="R638" s="100"/>
      <c r="S638" s="100"/>
      <c r="T638" s="100"/>
      <c r="U638" s="100"/>
      <c r="V638" s="100"/>
      <c r="W638" s="100"/>
      <c r="X638" s="100"/>
      <c r="Y638" s="100"/>
      <c r="Z638" s="100"/>
      <c r="AA638" s="100"/>
      <c r="AB638" s="100"/>
      <c r="AC638" s="100"/>
      <c r="AD638" s="100"/>
      <c r="AE638" s="100"/>
      <c r="AF638" s="100"/>
      <c r="AG638" s="100"/>
      <c r="AH638" s="100"/>
      <c r="AI638" s="100"/>
      <c r="AJ638" s="100"/>
      <c r="AK638" s="100"/>
      <c r="AL638" s="100"/>
      <c r="AM638" s="100"/>
    </row>
    <row r="639" spans="1:39" x14ac:dyDescent="0.25">
      <c r="A639" s="100"/>
      <c r="B639" s="100"/>
      <c r="C639" s="100"/>
      <c r="D639" s="100"/>
      <c r="E639" s="100"/>
      <c r="F639" s="100"/>
      <c r="G639" s="100"/>
      <c r="H639" s="100"/>
      <c r="I639" s="100"/>
      <c r="J639" s="100"/>
      <c r="K639" s="100"/>
      <c r="L639" s="108"/>
      <c r="M639" s="109"/>
      <c r="N639" s="109"/>
      <c r="O639" s="109"/>
      <c r="P639" s="99"/>
      <c r="Q639" s="99"/>
      <c r="R639" s="100"/>
      <c r="S639" s="100"/>
      <c r="T639" s="100"/>
      <c r="U639" s="100"/>
      <c r="V639" s="100"/>
      <c r="W639" s="100"/>
      <c r="X639" s="100"/>
      <c r="Y639" s="100"/>
      <c r="Z639" s="100"/>
      <c r="AA639" s="100"/>
      <c r="AB639" s="100"/>
      <c r="AC639" s="100"/>
      <c r="AD639" s="100"/>
      <c r="AE639" s="100"/>
      <c r="AF639" s="100"/>
      <c r="AG639" s="100"/>
      <c r="AH639" s="100"/>
      <c r="AI639" s="100"/>
      <c r="AJ639" s="100"/>
      <c r="AK639" s="100"/>
      <c r="AL639" s="100"/>
      <c r="AM639" s="100"/>
    </row>
    <row r="640" spans="1:39" x14ac:dyDescent="0.25">
      <c r="A640" s="100"/>
      <c r="B640" s="100"/>
      <c r="C640" s="100"/>
      <c r="D640" s="100"/>
      <c r="E640" s="100"/>
      <c r="F640" s="100"/>
      <c r="G640" s="100"/>
      <c r="H640" s="100"/>
      <c r="I640" s="100"/>
      <c r="J640" s="100"/>
      <c r="K640" s="100"/>
      <c r="L640" s="108"/>
      <c r="M640" s="109"/>
      <c r="N640" s="109"/>
      <c r="O640" s="109"/>
      <c r="P640" s="99"/>
      <c r="Q640" s="99"/>
      <c r="R640" s="100"/>
      <c r="S640" s="100"/>
      <c r="T640" s="100"/>
      <c r="U640" s="100"/>
      <c r="V640" s="100"/>
      <c r="W640" s="100"/>
      <c r="X640" s="100"/>
      <c r="Y640" s="100"/>
      <c r="Z640" s="100"/>
      <c r="AA640" s="100"/>
      <c r="AB640" s="100"/>
      <c r="AC640" s="100"/>
      <c r="AD640" s="100"/>
      <c r="AE640" s="100"/>
      <c r="AF640" s="100"/>
      <c r="AG640" s="100"/>
      <c r="AH640" s="100"/>
      <c r="AI640" s="100"/>
      <c r="AJ640" s="100"/>
      <c r="AK640" s="100"/>
      <c r="AL640" s="100"/>
      <c r="AM640" s="100"/>
    </row>
    <row r="641" spans="1:39" x14ac:dyDescent="0.25">
      <c r="A641" s="100"/>
      <c r="B641" s="100"/>
      <c r="C641" s="100"/>
      <c r="D641" s="100"/>
      <c r="E641" s="100"/>
      <c r="F641" s="100"/>
      <c r="G641" s="100"/>
      <c r="H641" s="100"/>
      <c r="I641" s="100"/>
      <c r="J641" s="100"/>
      <c r="K641" s="100"/>
      <c r="L641" s="108"/>
      <c r="M641" s="109"/>
      <c r="N641" s="109"/>
      <c r="O641" s="109"/>
      <c r="P641" s="99"/>
      <c r="Q641" s="99"/>
      <c r="R641" s="100"/>
      <c r="S641" s="100"/>
      <c r="T641" s="100"/>
      <c r="U641" s="100"/>
      <c r="V641" s="100"/>
      <c r="W641" s="100"/>
      <c r="X641" s="100"/>
      <c r="Y641" s="100"/>
      <c r="Z641" s="100"/>
      <c r="AA641" s="100"/>
      <c r="AB641" s="100"/>
      <c r="AC641" s="100"/>
      <c r="AD641" s="100"/>
      <c r="AE641" s="100"/>
      <c r="AF641" s="100"/>
      <c r="AG641" s="100"/>
      <c r="AH641" s="100"/>
      <c r="AI641" s="100"/>
      <c r="AJ641" s="100"/>
      <c r="AK641" s="100"/>
      <c r="AL641" s="100"/>
      <c r="AM641" s="100"/>
    </row>
    <row r="642" spans="1:39" x14ac:dyDescent="0.25">
      <c r="A642" s="100"/>
      <c r="B642" s="100"/>
      <c r="C642" s="100"/>
      <c r="D642" s="100"/>
      <c r="E642" s="100"/>
      <c r="F642" s="100"/>
      <c r="G642" s="100"/>
      <c r="H642" s="100"/>
      <c r="I642" s="100"/>
      <c r="J642" s="100"/>
      <c r="K642" s="100"/>
      <c r="L642" s="108"/>
      <c r="M642" s="109"/>
      <c r="N642" s="109"/>
      <c r="O642" s="109"/>
      <c r="P642" s="99"/>
      <c r="Q642" s="99"/>
      <c r="R642" s="100"/>
      <c r="S642" s="100"/>
      <c r="T642" s="100"/>
      <c r="U642" s="100"/>
      <c r="V642" s="100"/>
      <c r="W642" s="100"/>
      <c r="X642" s="100"/>
      <c r="Y642" s="100"/>
      <c r="Z642" s="100"/>
      <c r="AA642" s="100"/>
      <c r="AB642" s="100"/>
      <c r="AC642" s="100"/>
      <c r="AD642" s="100"/>
      <c r="AE642" s="100"/>
      <c r="AF642" s="100"/>
      <c r="AG642" s="100"/>
      <c r="AH642" s="100"/>
      <c r="AI642" s="100"/>
      <c r="AJ642" s="100"/>
      <c r="AK642" s="100"/>
      <c r="AL642" s="100"/>
      <c r="AM642" s="100"/>
    </row>
    <row r="643" spans="1:39" x14ac:dyDescent="0.25">
      <c r="A643" s="100"/>
      <c r="B643" s="100"/>
      <c r="C643" s="100"/>
      <c r="D643" s="100"/>
      <c r="E643" s="100"/>
      <c r="F643" s="100"/>
      <c r="G643" s="100"/>
      <c r="H643" s="100"/>
      <c r="I643" s="100"/>
      <c r="J643" s="100"/>
      <c r="K643" s="100"/>
      <c r="L643" s="108"/>
      <c r="M643" s="109"/>
      <c r="N643" s="109"/>
      <c r="O643" s="109"/>
      <c r="P643" s="99"/>
      <c r="Q643" s="99"/>
      <c r="R643" s="100"/>
      <c r="S643" s="100"/>
      <c r="T643" s="100"/>
      <c r="U643" s="100"/>
      <c r="V643" s="100"/>
      <c r="W643" s="100"/>
      <c r="X643" s="100"/>
      <c r="Y643" s="100"/>
      <c r="Z643" s="100"/>
      <c r="AA643" s="100"/>
      <c r="AB643" s="100"/>
      <c r="AC643" s="100"/>
      <c r="AD643" s="100"/>
      <c r="AE643" s="100"/>
      <c r="AF643" s="100"/>
      <c r="AG643" s="100"/>
      <c r="AH643" s="100"/>
      <c r="AI643" s="100"/>
      <c r="AJ643" s="100"/>
      <c r="AK643" s="100"/>
      <c r="AL643" s="100"/>
      <c r="AM643" s="100"/>
    </row>
    <row r="644" spans="1:39" x14ac:dyDescent="0.25">
      <c r="A644" s="100"/>
      <c r="B644" s="100"/>
      <c r="C644" s="100"/>
      <c r="D644" s="100"/>
      <c r="E644" s="100"/>
      <c r="F644" s="100"/>
      <c r="G644" s="100"/>
      <c r="H644" s="100"/>
      <c r="I644" s="100"/>
      <c r="J644" s="100"/>
      <c r="K644" s="100"/>
      <c r="L644" s="108"/>
      <c r="M644" s="109"/>
      <c r="N644" s="109"/>
      <c r="O644" s="109"/>
      <c r="P644" s="99"/>
      <c r="Q644" s="99"/>
      <c r="R644" s="100"/>
      <c r="S644" s="100"/>
      <c r="T644" s="100"/>
      <c r="U644" s="100"/>
      <c r="V644" s="100"/>
      <c r="W644" s="100"/>
      <c r="X644" s="100"/>
      <c r="Y644" s="100"/>
      <c r="Z644" s="100"/>
      <c r="AA644" s="100"/>
      <c r="AB644" s="100"/>
      <c r="AC644" s="100"/>
      <c r="AD644" s="100"/>
      <c r="AE644" s="100"/>
      <c r="AF644" s="100"/>
      <c r="AG644" s="100"/>
      <c r="AH644" s="100"/>
      <c r="AI644" s="100"/>
      <c r="AJ644" s="100"/>
      <c r="AK644" s="100"/>
      <c r="AL644" s="100"/>
      <c r="AM644" s="100"/>
    </row>
    <row r="645" spans="1:39" x14ac:dyDescent="0.25">
      <c r="A645" s="100"/>
      <c r="B645" s="100"/>
      <c r="C645" s="100"/>
      <c r="D645" s="100"/>
      <c r="E645" s="100"/>
      <c r="F645" s="100"/>
      <c r="G645" s="100"/>
      <c r="H645" s="100"/>
      <c r="I645" s="100"/>
      <c r="J645" s="100"/>
      <c r="K645" s="100"/>
      <c r="L645" s="108"/>
      <c r="M645" s="109"/>
      <c r="N645" s="109"/>
      <c r="O645" s="109"/>
      <c r="P645" s="99"/>
      <c r="Q645" s="99"/>
      <c r="R645" s="100"/>
      <c r="S645" s="100"/>
      <c r="T645" s="100"/>
      <c r="U645" s="100"/>
      <c r="V645" s="100"/>
      <c r="W645" s="100"/>
      <c r="X645" s="100"/>
      <c r="Y645" s="100"/>
      <c r="Z645" s="100"/>
      <c r="AA645" s="100"/>
      <c r="AB645" s="100"/>
      <c r="AC645" s="100"/>
      <c r="AD645" s="100"/>
      <c r="AE645" s="100"/>
      <c r="AF645" s="100"/>
      <c r="AG645" s="100"/>
      <c r="AH645" s="100"/>
      <c r="AI645" s="100"/>
      <c r="AJ645" s="100"/>
      <c r="AK645" s="100"/>
      <c r="AL645" s="100"/>
      <c r="AM645" s="100"/>
    </row>
    <row r="646" spans="1:39" x14ac:dyDescent="0.25">
      <c r="A646" s="100"/>
      <c r="B646" s="100"/>
      <c r="C646" s="100"/>
      <c r="D646" s="100"/>
      <c r="E646" s="100"/>
      <c r="F646" s="100"/>
      <c r="G646" s="100"/>
      <c r="H646" s="100"/>
      <c r="I646" s="100"/>
      <c r="J646" s="100"/>
      <c r="K646" s="100"/>
      <c r="L646" s="108"/>
      <c r="M646" s="109"/>
      <c r="N646" s="109"/>
      <c r="O646" s="109"/>
      <c r="P646" s="99"/>
      <c r="Q646" s="99"/>
      <c r="R646" s="100"/>
      <c r="S646" s="100"/>
      <c r="T646" s="100"/>
      <c r="U646" s="100"/>
      <c r="V646" s="100"/>
      <c r="W646" s="100"/>
      <c r="X646" s="100"/>
      <c r="Y646" s="100"/>
      <c r="Z646" s="100"/>
      <c r="AA646" s="100"/>
      <c r="AB646" s="100"/>
      <c r="AC646" s="100"/>
      <c r="AD646" s="100"/>
      <c r="AE646" s="100"/>
      <c r="AF646" s="100"/>
      <c r="AG646" s="100"/>
      <c r="AH646" s="100"/>
      <c r="AI646" s="100"/>
      <c r="AJ646" s="100"/>
      <c r="AK646" s="100"/>
      <c r="AL646" s="100"/>
      <c r="AM646" s="100"/>
    </row>
    <row r="647" spans="1:39" x14ac:dyDescent="0.25">
      <c r="A647" s="100"/>
      <c r="B647" s="100"/>
      <c r="C647" s="100"/>
      <c r="D647" s="100"/>
      <c r="E647" s="100"/>
      <c r="F647" s="100"/>
      <c r="G647" s="100"/>
      <c r="H647" s="100"/>
      <c r="I647" s="100"/>
      <c r="J647" s="100"/>
      <c r="K647" s="100"/>
      <c r="L647" s="108"/>
      <c r="M647" s="109"/>
      <c r="N647" s="109"/>
      <c r="O647" s="109"/>
      <c r="P647" s="99"/>
      <c r="Q647" s="99"/>
      <c r="R647" s="100"/>
      <c r="S647" s="100"/>
      <c r="T647" s="100"/>
      <c r="U647" s="100"/>
      <c r="V647" s="100"/>
      <c r="W647" s="100"/>
      <c r="X647" s="100"/>
      <c r="Y647" s="100"/>
      <c r="Z647" s="100"/>
      <c r="AA647" s="100"/>
      <c r="AB647" s="100"/>
      <c r="AC647" s="100"/>
      <c r="AD647" s="100"/>
      <c r="AE647" s="100"/>
      <c r="AF647" s="100"/>
      <c r="AG647" s="100"/>
      <c r="AH647" s="100"/>
      <c r="AI647" s="100"/>
      <c r="AJ647" s="100"/>
      <c r="AK647" s="100"/>
      <c r="AL647" s="100"/>
      <c r="AM647" s="100"/>
    </row>
    <row r="648" spans="1:39" x14ac:dyDescent="0.25">
      <c r="A648" s="100"/>
      <c r="B648" s="100"/>
      <c r="C648" s="100"/>
      <c r="D648" s="100"/>
      <c r="E648" s="100"/>
      <c r="F648" s="100"/>
      <c r="G648" s="100"/>
      <c r="H648" s="100"/>
      <c r="I648" s="100"/>
      <c r="J648" s="100"/>
      <c r="K648" s="100"/>
      <c r="L648" s="108"/>
      <c r="M648" s="109"/>
      <c r="N648" s="109"/>
      <c r="O648" s="109"/>
      <c r="P648" s="99"/>
      <c r="Q648" s="99"/>
      <c r="R648" s="100"/>
      <c r="S648" s="100"/>
      <c r="T648" s="100"/>
      <c r="U648" s="100"/>
      <c r="V648" s="100"/>
      <c r="W648" s="100"/>
      <c r="X648" s="100"/>
      <c r="Y648" s="100"/>
      <c r="Z648" s="100"/>
      <c r="AA648" s="100"/>
      <c r="AB648" s="100"/>
      <c r="AC648" s="100"/>
      <c r="AD648" s="100"/>
      <c r="AE648" s="100"/>
      <c r="AF648" s="100"/>
      <c r="AG648" s="100"/>
      <c r="AH648" s="100"/>
      <c r="AI648" s="100"/>
      <c r="AJ648" s="100"/>
      <c r="AK648" s="100"/>
      <c r="AL648" s="100"/>
      <c r="AM648" s="100"/>
    </row>
    <row r="649" spans="1:39" x14ac:dyDescent="0.25">
      <c r="A649" s="100"/>
      <c r="B649" s="100"/>
      <c r="C649" s="100"/>
      <c r="D649" s="100"/>
      <c r="E649" s="100"/>
      <c r="F649" s="100"/>
      <c r="G649" s="100"/>
      <c r="H649" s="100"/>
      <c r="I649" s="100"/>
      <c r="J649" s="100"/>
      <c r="K649" s="100"/>
      <c r="L649" s="108"/>
      <c r="M649" s="109"/>
      <c r="N649" s="109"/>
      <c r="O649" s="109"/>
      <c r="P649" s="99"/>
      <c r="Q649" s="99"/>
      <c r="R649" s="100"/>
      <c r="S649" s="100"/>
      <c r="T649" s="100"/>
      <c r="U649" s="100"/>
      <c r="V649" s="100"/>
      <c r="W649" s="100"/>
      <c r="X649" s="100"/>
      <c r="Y649" s="100"/>
      <c r="Z649" s="100"/>
      <c r="AA649" s="100"/>
      <c r="AB649" s="100"/>
      <c r="AC649" s="100"/>
      <c r="AD649" s="100"/>
      <c r="AE649" s="100"/>
      <c r="AF649" s="100"/>
      <c r="AG649" s="100"/>
      <c r="AH649" s="100"/>
      <c r="AI649" s="100"/>
      <c r="AJ649" s="100"/>
      <c r="AK649" s="100"/>
      <c r="AL649" s="100"/>
      <c r="AM649" s="100"/>
    </row>
    <row r="650" spans="1:39" x14ac:dyDescent="0.25">
      <c r="A650" s="100"/>
      <c r="B650" s="100"/>
      <c r="C650" s="100"/>
      <c r="D650" s="100"/>
      <c r="E650" s="100"/>
      <c r="F650" s="100"/>
      <c r="G650" s="100"/>
      <c r="H650" s="100"/>
      <c r="I650" s="100"/>
      <c r="J650" s="100"/>
      <c r="K650" s="100"/>
      <c r="L650" s="108"/>
      <c r="M650" s="109"/>
      <c r="N650" s="109"/>
      <c r="O650" s="109"/>
      <c r="P650" s="99"/>
      <c r="Q650" s="99"/>
      <c r="R650" s="100"/>
      <c r="S650" s="100"/>
      <c r="T650" s="100"/>
      <c r="U650" s="100"/>
      <c r="V650" s="100"/>
      <c r="W650" s="100"/>
      <c r="X650" s="100"/>
      <c r="Y650" s="100"/>
      <c r="Z650" s="100"/>
      <c r="AA650" s="100"/>
      <c r="AB650" s="100"/>
      <c r="AC650" s="100"/>
      <c r="AD650" s="100"/>
      <c r="AE650" s="100"/>
      <c r="AF650" s="100"/>
      <c r="AG650" s="100"/>
      <c r="AH650" s="100"/>
      <c r="AI650" s="100"/>
      <c r="AJ650" s="100"/>
      <c r="AK650" s="100"/>
      <c r="AL650" s="100"/>
      <c r="AM650" s="100"/>
    </row>
    <row r="651" spans="1:39" x14ac:dyDescent="0.25">
      <c r="A651" s="100"/>
      <c r="B651" s="100"/>
      <c r="C651" s="100"/>
      <c r="D651" s="100"/>
      <c r="E651" s="100"/>
      <c r="F651" s="100"/>
      <c r="G651" s="100"/>
      <c r="H651" s="100"/>
      <c r="I651" s="100"/>
      <c r="J651" s="100"/>
      <c r="K651" s="100"/>
      <c r="L651" s="108"/>
      <c r="M651" s="109"/>
      <c r="N651" s="109"/>
      <c r="O651" s="109"/>
      <c r="P651" s="99"/>
      <c r="Q651" s="99"/>
      <c r="R651" s="100"/>
      <c r="S651" s="100"/>
      <c r="T651" s="100"/>
      <c r="U651" s="100"/>
      <c r="V651" s="100"/>
      <c r="W651" s="100"/>
      <c r="X651" s="100"/>
      <c r="Y651" s="100"/>
      <c r="Z651" s="100"/>
      <c r="AA651" s="100"/>
      <c r="AB651" s="100"/>
      <c r="AC651" s="100"/>
      <c r="AD651" s="100"/>
      <c r="AE651" s="100"/>
      <c r="AF651" s="100"/>
      <c r="AG651" s="100"/>
      <c r="AH651" s="100"/>
      <c r="AI651" s="100"/>
      <c r="AJ651" s="100"/>
      <c r="AK651" s="100"/>
      <c r="AL651" s="100"/>
      <c r="AM651" s="100"/>
    </row>
    <row r="652" spans="1:39" x14ac:dyDescent="0.25">
      <c r="A652" s="100"/>
      <c r="B652" s="100"/>
      <c r="C652" s="100"/>
      <c r="D652" s="100"/>
      <c r="E652" s="100"/>
      <c r="F652" s="100"/>
      <c r="G652" s="100"/>
      <c r="H652" s="100"/>
      <c r="I652" s="100"/>
      <c r="J652" s="100"/>
      <c r="K652" s="100"/>
      <c r="L652" s="108"/>
      <c r="M652" s="109"/>
      <c r="N652" s="109"/>
      <c r="O652" s="109"/>
      <c r="P652" s="99"/>
      <c r="Q652" s="99"/>
      <c r="R652" s="100"/>
      <c r="S652" s="100"/>
      <c r="T652" s="100"/>
      <c r="U652" s="100"/>
      <c r="V652" s="100"/>
      <c r="W652" s="100"/>
      <c r="X652" s="100"/>
      <c r="Y652" s="100"/>
      <c r="Z652" s="100"/>
      <c r="AA652" s="100"/>
      <c r="AB652" s="100"/>
      <c r="AC652" s="100"/>
      <c r="AD652" s="100"/>
      <c r="AE652" s="100"/>
      <c r="AF652" s="100"/>
      <c r="AG652" s="100"/>
      <c r="AH652" s="100"/>
      <c r="AI652" s="100"/>
      <c r="AJ652" s="100"/>
      <c r="AK652" s="100"/>
      <c r="AL652" s="100"/>
      <c r="AM652" s="100"/>
    </row>
    <row r="653" spans="1:39" x14ac:dyDescent="0.25">
      <c r="A653" s="100"/>
      <c r="B653" s="100"/>
      <c r="C653" s="100"/>
      <c r="D653" s="100"/>
      <c r="E653" s="100"/>
      <c r="F653" s="100"/>
      <c r="G653" s="100"/>
      <c r="H653" s="100"/>
      <c r="I653" s="100"/>
      <c r="J653" s="100"/>
      <c r="K653" s="100"/>
      <c r="L653" s="108"/>
      <c r="M653" s="109"/>
      <c r="N653" s="109"/>
      <c r="O653" s="109"/>
      <c r="P653" s="99"/>
      <c r="Q653" s="99"/>
      <c r="R653" s="100"/>
      <c r="S653" s="100"/>
      <c r="T653" s="100"/>
      <c r="U653" s="100"/>
      <c r="V653" s="100"/>
      <c r="W653" s="100"/>
      <c r="X653" s="100"/>
      <c r="Y653" s="100"/>
      <c r="Z653" s="100"/>
      <c r="AA653" s="100"/>
      <c r="AB653" s="100"/>
      <c r="AC653" s="100"/>
      <c r="AD653" s="100"/>
      <c r="AE653" s="100"/>
      <c r="AF653" s="100"/>
      <c r="AG653" s="100"/>
      <c r="AH653" s="100"/>
      <c r="AI653" s="100"/>
      <c r="AJ653" s="100"/>
      <c r="AK653" s="100"/>
      <c r="AL653" s="100"/>
      <c r="AM653" s="100"/>
    </row>
    <row r="654" spans="1:39" x14ac:dyDescent="0.25">
      <c r="A654" s="100"/>
      <c r="B654" s="100"/>
      <c r="C654" s="100"/>
      <c r="D654" s="100"/>
      <c r="E654" s="100"/>
      <c r="F654" s="100"/>
      <c r="G654" s="100"/>
      <c r="H654" s="100"/>
      <c r="I654" s="100"/>
      <c r="J654" s="100"/>
      <c r="K654" s="100"/>
      <c r="L654" s="108"/>
      <c r="M654" s="109"/>
      <c r="N654" s="109"/>
      <c r="O654" s="109"/>
      <c r="P654" s="99"/>
      <c r="Q654" s="99"/>
      <c r="R654" s="100"/>
      <c r="S654" s="100"/>
      <c r="T654" s="100"/>
      <c r="U654" s="100"/>
      <c r="V654" s="100"/>
      <c r="W654" s="100"/>
      <c r="X654" s="100"/>
      <c r="Y654" s="100"/>
      <c r="Z654" s="100"/>
      <c r="AA654" s="100"/>
      <c r="AB654" s="100"/>
      <c r="AC654" s="100"/>
      <c r="AD654" s="100"/>
      <c r="AE654" s="100"/>
      <c r="AF654" s="100"/>
      <c r="AG654" s="100"/>
      <c r="AH654" s="100"/>
      <c r="AI654" s="100"/>
      <c r="AJ654" s="100"/>
      <c r="AK654" s="100"/>
      <c r="AL654" s="100"/>
      <c r="AM654" s="100"/>
    </row>
    <row r="655" spans="1:39" x14ac:dyDescent="0.25">
      <c r="A655" s="100"/>
      <c r="B655" s="100"/>
      <c r="C655" s="100"/>
      <c r="D655" s="100"/>
      <c r="E655" s="100"/>
      <c r="F655" s="100"/>
      <c r="G655" s="100"/>
      <c r="H655" s="100"/>
      <c r="I655" s="100"/>
      <c r="J655" s="100"/>
      <c r="K655" s="100"/>
      <c r="L655" s="108"/>
      <c r="M655" s="109"/>
      <c r="N655" s="109"/>
      <c r="O655" s="109"/>
      <c r="P655" s="99"/>
      <c r="Q655" s="99"/>
      <c r="R655" s="100"/>
      <c r="S655" s="100"/>
      <c r="T655" s="100"/>
      <c r="U655" s="100"/>
      <c r="V655" s="100"/>
      <c r="W655" s="100"/>
      <c r="X655" s="100"/>
      <c r="Y655" s="100"/>
      <c r="Z655" s="100"/>
      <c r="AA655" s="100"/>
      <c r="AB655" s="100"/>
      <c r="AC655" s="100"/>
      <c r="AD655" s="100"/>
      <c r="AE655" s="100"/>
      <c r="AF655" s="100"/>
      <c r="AG655" s="100"/>
      <c r="AH655" s="100"/>
      <c r="AI655" s="100"/>
      <c r="AJ655" s="100"/>
      <c r="AK655" s="100"/>
      <c r="AL655" s="100"/>
      <c r="AM655" s="100"/>
    </row>
    <row r="656" spans="1:39" x14ac:dyDescent="0.25">
      <c r="A656" s="100"/>
      <c r="B656" s="100"/>
      <c r="C656" s="100"/>
      <c r="D656" s="100"/>
      <c r="E656" s="100"/>
      <c r="F656" s="100"/>
      <c r="G656" s="100"/>
      <c r="H656" s="100"/>
      <c r="I656" s="100"/>
      <c r="J656" s="100"/>
      <c r="K656" s="100"/>
      <c r="L656" s="108"/>
      <c r="M656" s="109"/>
      <c r="N656" s="109"/>
      <c r="O656" s="109"/>
      <c r="P656" s="99"/>
      <c r="Q656" s="99"/>
      <c r="R656" s="100"/>
      <c r="S656" s="100"/>
      <c r="T656" s="100"/>
      <c r="U656" s="100"/>
      <c r="V656" s="100"/>
      <c r="W656" s="100"/>
      <c r="X656" s="100"/>
      <c r="Y656" s="100"/>
      <c r="Z656" s="100"/>
      <c r="AA656" s="100"/>
      <c r="AB656" s="100"/>
      <c r="AC656" s="100"/>
      <c r="AD656" s="100"/>
      <c r="AE656" s="100"/>
      <c r="AF656" s="100"/>
      <c r="AG656" s="100"/>
      <c r="AH656" s="100"/>
      <c r="AI656" s="100"/>
      <c r="AJ656" s="100"/>
      <c r="AK656" s="100"/>
      <c r="AL656" s="100"/>
      <c r="AM656" s="100"/>
    </row>
    <row r="657" spans="1:39" x14ac:dyDescent="0.25">
      <c r="A657" s="100"/>
      <c r="B657" s="100"/>
      <c r="C657" s="100"/>
      <c r="D657" s="100"/>
      <c r="E657" s="100"/>
      <c r="F657" s="100"/>
      <c r="G657" s="100"/>
      <c r="H657" s="100"/>
      <c r="I657" s="100"/>
      <c r="J657" s="100"/>
      <c r="K657" s="100"/>
      <c r="L657" s="108"/>
      <c r="M657" s="109"/>
      <c r="N657" s="109"/>
      <c r="O657" s="109"/>
      <c r="P657" s="99"/>
      <c r="Q657" s="99"/>
      <c r="R657" s="100"/>
      <c r="S657" s="100"/>
      <c r="T657" s="100"/>
      <c r="U657" s="100"/>
      <c r="V657" s="100"/>
      <c r="W657" s="100"/>
      <c r="X657" s="100"/>
      <c r="Y657" s="100"/>
      <c r="Z657" s="100"/>
      <c r="AA657" s="100"/>
      <c r="AB657" s="100"/>
      <c r="AC657" s="100"/>
      <c r="AD657" s="100"/>
      <c r="AE657" s="100"/>
      <c r="AF657" s="100"/>
      <c r="AG657" s="100"/>
      <c r="AH657" s="100"/>
      <c r="AI657" s="100"/>
      <c r="AJ657" s="100"/>
      <c r="AK657" s="100"/>
      <c r="AL657" s="100"/>
      <c r="AM657" s="100"/>
    </row>
    <row r="658" spans="1:39" x14ac:dyDescent="0.25">
      <c r="A658" s="100"/>
      <c r="B658" s="100"/>
      <c r="C658" s="100"/>
      <c r="D658" s="100"/>
      <c r="E658" s="100"/>
      <c r="F658" s="100"/>
      <c r="G658" s="100"/>
      <c r="H658" s="100"/>
      <c r="I658" s="100"/>
      <c r="J658" s="100"/>
      <c r="K658" s="100"/>
      <c r="L658" s="108"/>
      <c r="M658" s="109"/>
      <c r="N658" s="109"/>
      <c r="O658" s="109"/>
      <c r="P658" s="99"/>
      <c r="Q658" s="99"/>
      <c r="R658" s="100"/>
      <c r="S658" s="100"/>
      <c r="T658" s="100"/>
      <c r="U658" s="100"/>
      <c r="V658" s="100"/>
      <c r="W658" s="100"/>
      <c r="X658" s="100"/>
      <c r="Y658" s="100"/>
      <c r="Z658" s="100"/>
      <c r="AA658" s="100"/>
      <c r="AB658" s="100"/>
      <c r="AC658" s="100"/>
      <c r="AD658" s="100"/>
      <c r="AE658" s="100"/>
      <c r="AF658" s="100"/>
      <c r="AG658" s="100"/>
      <c r="AH658" s="100"/>
      <c r="AI658" s="100"/>
      <c r="AJ658" s="100"/>
      <c r="AK658" s="100"/>
      <c r="AL658" s="100"/>
      <c r="AM658" s="100"/>
    </row>
    <row r="659" spans="1:39" x14ac:dyDescent="0.25">
      <c r="A659" s="100"/>
      <c r="B659" s="100"/>
      <c r="C659" s="100"/>
      <c r="D659" s="100"/>
      <c r="E659" s="100"/>
      <c r="F659" s="100"/>
      <c r="G659" s="100"/>
      <c r="H659" s="100"/>
      <c r="I659" s="100"/>
      <c r="J659" s="100"/>
      <c r="K659" s="100"/>
      <c r="L659" s="108"/>
      <c r="M659" s="109"/>
      <c r="N659" s="109"/>
      <c r="O659" s="109"/>
      <c r="P659" s="99"/>
      <c r="Q659" s="99"/>
      <c r="R659" s="100"/>
      <c r="S659" s="100"/>
      <c r="T659" s="100"/>
      <c r="U659" s="100"/>
      <c r="V659" s="100"/>
      <c r="W659" s="100"/>
      <c r="X659" s="100"/>
      <c r="Y659" s="100"/>
      <c r="Z659" s="100"/>
      <c r="AA659" s="100"/>
      <c r="AB659" s="100"/>
      <c r="AC659" s="100"/>
      <c r="AD659" s="100"/>
      <c r="AE659" s="100"/>
      <c r="AF659" s="100"/>
      <c r="AG659" s="100"/>
      <c r="AH659" s="100"/>
      <c r="AI659" s="100"/>
      <c r="AJ659" s="100"/>
      <c r="AK659" s="100"/>
      <c r="AL659" s="100"/>
      <c r="AM659" s="100"/>
    </row>
    <row r="660" spans="1:39" x14ac:dyDescent="0.25">
      <c r="A660" s="100"/>
      <c r="B660" s="100"/>
      <c r="C660" s="100"/>
      <c r="D660" s="100"/>
      <c r="E660" s="100"/>
      <c r="F660" s="100"/>
      <c r="G660" s="100"/>
      <c r="H660" s="100"/>
      <c r="I660" s="100"/>
      <c r="J660" s="100"/>
      <c r="K660" s="100"/>
      <c r="L660" s="108"/>
      <c r="M660" s="109"/>
      <c r="N660" s="109"/>
      <c r="O660" s="109"/>
      <c r="P660" s="99"/>
      <c r="Q660" s="99"/>
      <c r="R660" s="100"/>
      <c r="S660" s="100"/>
      <c r="T660" s="100"/>
      <c r="U660" s="100"/>
      <c r="V660" s="100"/>
      <c r="W660" s="100"/>
      <c r="X660" s="100"/>
      <c r="Y660" s="100"/>
      <c r="Z660" s="100"/>
      <c r="AA660" s="100"/>
      <c r="AB660" s="100"/>
      <c r="AC660" s="100"/>
      <c r="AD660" s="100"/>
      <c r="AE660" s="100"/>
      <c r="AF660" s="100"/>
      <c r="AG660" s="100"/>
      <c r="AH660" s="100"/>
      <c r="AI660" s="100"/>
      <c r="AJ660" s="100"/>
      <c r="AK660" s="100"/>
      <c r="AL660" s="100"/>
      <c r="AM660" s="100"/>
    </row>
    <row r="661" spans="1:39" x14ac:dyDescent="0.25">
      <c r="A661" s="100"/>
      <c r="B661" s="100"/>
      <c r="C661" s="100"/>
      <c r="D661" s="100"/>
      <c r="E661" s="100"/>
      <c r="F661" s="100"/>
      <c r="G661" s="100"/>
      <c r="H661" s="100"/>
      <c r="I661" s="100"/>
      <c r="J661" s="100"/>
      <c r="K661" s="100"/>
      <c r="L661" s="108"/>
      <c r="M661" s="109"/>
      <c r="N661" s="109"/>
      <c r="O661" s="109"/>
      <c r="P661" s="99"/>
      <c r="Q661" s="99"/>
      <c r="R661" s="100"/>
      <c r="S661" s="100"/>
      <c r="T661" s="100"/>
      <c r="U661" s="100"/>
      <c r="V661" s="100"/>
      <c r="W661" s="100"/>
      <c r="X661" s="100"/>
      <c r="Y661" s="100"/>
      <c r="Z661" s="100"/>
      <c r="AA661" s="100"/>
      <c r="AB661" s="100"/>
      <c r="AC661" s="100"/>
      <c r="AD661" s="100"/>
      <c r="AE661" s="100"/>
      <c r="AF661" s="100"/>
      <c r="AG661" s="100"/>
      <c r="AH661" s="100"/>
      <c r="AI661" s="100"/>
      <c r="AJ661" s="100"/>
      <c r="AK661" s="100"/>
      <c r="AL661" s="100"/>
      <c r="AM661" s="100"/>
    </row>
    <row r="662" spans="1:39" x14ac:dyDescent="0.25">
      <c r="A662" s="100"/>
      <c r="B662" s="100"/>
      <c r="C662" s="100"/>
      <c r="D662" s="100"/>
      <c r="E662" s="100"/>
      <c r="F662" s="100"/>
      <c r="G662" s="100"/>
      <c r="H662" s="100"/>
      <c r="I662" s="100"/>
      <c r="J662" s="100"/>
      <c r="K662" s="100"/>
      <c r="L662" s="108"/>
      <c r="M662" s="109"/>
      <c r="N662" s="109"/>
      <c r="O662" s="109"/>
      <c r="P662" s="99"/>
      <c r="Q662" s="99"/>
      <c r="R662" s="100"/>
      <c r="S662" s="100"/>
      <c r="T662" s="100"/>
      <c r="U662" s="100"/>
      <c r="V662" s="100"/>
      <c r="W662" s="100"/>
      <c r="X662" s="100"/>
      <c r="Y662" s="100"/>
      <c r="Z662" s="100"/>
      <c r="AA662" s="100"/>
      <c r="AB662" s="100"/>
      <c r="AC662" s="100"/>
      <c r="AD662" s="100"/>
      <c r="AE662" s="100"/>
      <c r="AF662" s="100"/>
      <c r="AG662" s="100"/>
      <c r="AH662" s="100"/>
      <c r="AI662" s="100"/>
      <c r="AJ662" s="100"/>
      <c r="AK662" s="100"/>
      <c r="AL662" s="100"/>
      <c r="AM662" s="100"/>
    </row>
    <row r="663" spans="1:39" x14ac:dyDescent="0.25">
      <c r="A663" s="100"/>
      <c r="B663" s="100"/>
      <c r="C663" s="100"/>
      <c r="D663" s="100"/>
      <c r="E663" s="100"/>
      <c r="F663" s="100"/>
      <c r="G663" s="100"/>
      <c r="H663" s="100"/>
      <c r="I663" s="100"/>
      <c r="J663" s="100"/>
      <c r="K663" s="100"/>
      <c r="L663" s="108"/>
      <c r="M663" s="109"/>
      <c r="N663" s="109"/>
      <c r="O663" s="109"/>
      <c r="P663" s="99"/>
      <c r="Q663" s="99"/>
      <c r="R663" s="100"/>
      <c r="S663" s="100"/>
      <c r="T663" s="100"/>
      <c r="U663" s="100"/>
      <c r="V663" s="100"/>
      <c r="W663" s="100"/>
      <c r="X663" s="100"/>
      <c r="Y663" s="100"/>
      <c r="Z663" s="100"/>
      <c r="AA663" s="100"/>
      <c r="AB663" s="100"/>
      <c r="AC663" s="100"/>
      <c r="AD663" s="100"/>
      <c r="AE663" s="100"/>
      <c r="AF663" s="100"/>
      <c r="AG663" s="100"/>
      <c r="AH663" s="100"/>
      <c r="AI663" s="100"/>
      <c r="AJ663" s="100"/>
      <c r="AK663" s="100"/>
      <c r="AL663" s="100"/>
      <c r="AM663" s="100"/>
    </row>
    <row r="664" spans="1:39" x14ac:dyDescent="0.25">
      <c r="A664" s="100"/>
      <c r="B664" s="100"/>
      <c r="C664" s="100"/>
      <c r="D664" s="100"/>
      <c r="E664" s="100"/>
      <c r="F664" s="100"/>
      <c r="G664" s="100"/>
      <c r="H664" s="100"/>
      <c r="I664" s="100"/>
      <c r="J664" s="100"/>
      <c r="K664" s="100"/>
      <c r="L664" s="108"/>
      <c r="M664" s="109"/>
      <c r="N664" s="109"/>
      <c r="O664" s="109"/>
      <c r="P664" s="99"/>
      <c r="Q664" s="99"/>
      <c r="R664" s="100"/>
      <c r="S664" s="100"/>
      <c r="T664" s="100"/>
      <c r="U664" s="100"/>
      <c r="V664" s="100"/>
      <c r="W664" s="100"/>
      <c r="X664" s="100"/>
      <c r="Y664" s="100"/>
      <c r="Z664" s="100"/>
      <c r="AA664" s="100"/>
      <c r="AB664" s="100"/>
      <c r="AC664" s="100"/>
      <c r="AD664" s="100"/>
      <c r="AE664" s="100"/>
      <c r="AF664" s="100"/>
      <c r="AG664" s="100"/>
      <c r="AH664" s="100"/>
      <c r="AI664" s="100"/>
      <c r="AJ664" s="100"/>
      <c r="AK664" s="100"/>
      <c r="AL664" s="100"/>
      <c r="AM664" s="100"/>
    </row>
    <row r="665" spans="1:39" x14ac:dyDescent="0.25">
      <c r="A665" s="100"/>
      <c r="B665" s="100"/>
      <c r="C665" s="100"/>
      <c r="D665" s="100"/>
      <c r="E665" s="100"/>
      <c r="F665" s="100"/>
      <c r="G665" s="100"/>
      <c r="H665" s="100"/>
      <c r="I665" s="100"/>
      <c r="J665" s="100"/>
      <c r="K665" s="100"/>
      <c r="L665" s="108"/>
      <c r="M665" s="109"/>
      <c r="N665" s="109"/>
      <c r="O665" s="109"/>
      <c r="P665" s="99"/>
      <c r="Q665" s="99"/>
      <c r="R665" s="100"/>
      <c r="S665" s="100"/>
      <c r="T665" s="100"/>
      <c r="U665" s="100"/>
      <c r="V665" s="100"/>
      <c r="W665" s="100"/>
      <c r="X665" s="100"/>
      <c r="Y665" s="100"/>
      <c r="Z665" s="100"/>
      <c r="AA665" s="100"/>
      <c r="AB665" s="100"/>
      <c r="AC665" s="100"/>
      <c r="AD665" s="100"/>
      <c r="AE665" s="100"/>
      <c r="AF665" s="100"/>
      <c r="AG665" s="100"/>
      <c r="AH665" s="100"/>
      <c r="AI665" s="100"/>
      <c r="AJ665" s="100"/>
      <c r="AK665" s="100"/>
      <c r="AL665" s="100"/>
      <c r="AM665" s="100"/>
    </row>
    <row r="666" spans="1:39" x14ac:dyDescent="0.25">
      <c r="A666" s="100"/>
      <c r="B666" s="100"/>
      <c r="C666" s="100"/>
      <c r="D666" s="100"/>
      <c r="E666" s="100"/>
      <c r="F666" s="100"/>
      <c r="G666" s="100"/>
      <c r="H666" s="100"/>
      <c r="I666" s="100"/>
      <c r="J666" s="100"/>
      <c r="K666" s="100"/>
      <c r="L666" s="108"/>
      <c r="M666" s="109"/>
      <c r="N666" s="109"/>
      <c r="O666" s="109"/>
      <c r="P666" s="99"/>
      <c r="Q666" s="99"/>
      <c r="R666" s="100"/>
      <c r="S666" s="100"/>
      <c r="T666" s="100"/>
      <c r="U666" s="100"/>
      <c r="V666" s="100"/>
      <c r="W666" s="100"/>
      <c r="X666" s="100"/>
      <c r="Y666" s="100"/>
      <c r="Z666" s="100"/>
      <c r="AA666" s="100"/>
      <c r="AB666" s="100"/>
      <c r="AC666" s="100"/>
      <c r="AD666" s="100"/>
      <c r="AE666" s="100"/>
      <c r="AF666" s="100"/>
      <c r="AG666" s="100"/>
      <c r="AH666" s="100"/>
      <c r="AI666" s="100"/>
      <c r="AJ666" s="100"/>
      <c r="AK666" s="100"/>
      <c r="AL666" s="100"/>
      <c r="AM666" s="100"/>
    </row>
    <row r="667" spans="1:39" x14ac:dyDescent="0.25">
      <c r="A667" s="100"/>
      <c r="B667" s="100"/>
      <c r="C667" s="100"/>
      <c r="D667" s="100"/>
      <c r="E667" s="100"/>
      <c r="F667" s="100"/>
      <c r="G667" s="100"/>
      <c r="H667" s="100"/>
      <c r="I667" s="100"/>
      <c r="J667" s="100"/>
      <c r="K667" s="100"/>
      <c r="L667" s="108"/>
      <c r="M667" s="109"/>
      <c r="N667" s="109"/>
      <c r="O667" s="109"/>
      <c r="P667" s="99"/>
      <c r="Q667" s="99"/>
      <c r="R667" s="100"/>
      <c r="S667" s="100"/>
      <c r="T667" s="100"/>
      <c r="U667" s="100"/>
      <c r="V667" s="100"/>
      <c r="W667" s="100"/>
      <c r="X667" s="100"/>
      <c r="Y667" s="100"/>
      <c r="Z667" s="100"/>
      <c r="AA667" s="100"/>
      <c r="AB667" s="100"/>
      <c r="AC667" s="100"/>
      <c r="AD667" s="100"/>
      <c r="AE667" s="100"/>
      <c r="AF667" s="100"/>
      <c r="AG667" s="100"/>
      <c r="AH667" s="100"/>
      <c r="AI667" s="100"/>
      <c r="AJ667" s="100"/>
      <c r="AK667" s="100"/>
      <c r="AL667" s="100"/>
      <c r="AM667" s="100"/>
    </row>
    <row r="668" spans="1:39" x14ac:dyDescent="0.25">
      <c r="A668" s="100"/>
      <c r="B668" s="100"/>
      <c r="C668" s="100"/>
      <c r="D668" s="100"/>
      <c r="E668" s="100"/>
      <c r="F668" s="100"/>
      <c r="G668" s="100"/>
      <c r="H668" s="100"/>
      <c r="I668" s="100"/>
      <c r="J668" s="100"/>
      <c r="K668" s="100"/>
      <c r="L668" s="108"/>
      <c r="M668" s="109"/>
      <c r="N668" s="109"/>
      <c r="O668" s="109"/>
      <c r="P668" s="99"/>
      <c r="Q668" s="99"/>
      <c r="R668" s="100"/>
      <c r="S668" s="100"/>
      <c r="T668" s="100"/>
      <c r="U668" s="100"/>
      <c r="V668" s="100"/>
      <c r="W668" s="100"/>
      <c r="X668" s="100"/>
      <c r="Y668" s="100"/>
      <c r="Z668" s="100"/>
      <c r="AA668" s="100"/>
      <c r="AB668" s="100"/>
      <c r="AC668" s="100"/>
      <c r="AD668" s="100"/>
      <c r="AE668" s="100"/>
      <c r="AF668" s="100"/>
      <c r="AG668" s="100"/>
      <c r="AH668" s="100"/>
      <c r="AI668" s="100"/>
      <c r="AJ668" s="100"/>
      <c r="AK668" s="100"/>
      <c r="AL668" s="100"/>
      <c r="AM668" s="100"/>
    </row>
    <row r="669" spans="1:39" x14ac:dyDescent="0.25">
      <c r="A669" s="100"/>
      <c r="B669" s="100"/>
      <c r="C669" s="100"/>
      <c r="D669" s="100"/>
      <c r="E669" s="100"/>
      <c r="F669" s="100"/>
      <c r="G669" s="100"/>
      <c r="H669" s="100"/>
      <c r="I669" s="100"/>
      <c r="J669" s="100"/>
      <c r="K669" s="100"/>
      <c r="L669" s="108"/>
      <c r="M669" s="109"/>
      <c r="N669" s="109"/>
      <c r="O669" s="109"/>
      <c r="P669" s="99"/>
      <c r="Q669" s="99"/>
      <c r="R669" s="100"/>
      <c r="S669" s="100"/>
      <c r="T669" s="100"/>
      <c r="U669" s="100"/>
      <c r="V669" s="100"/>
      <c r="W669" s="100"/>
      <c r="X669" s="100"/>
      <c r="Y669" s="100"/>
      <c r="Z669" s="100"/>
      <c r="AA669" s="100"/>
      <c r="AB669" s="100"/>
      <c r="AC669" s="100"/>
      <c r="AD669" s="100"/>
      <c r="AE669" s="100"/>
      <c r="AF669" s="100"/>
      <c r="AG669" s="100"/>
      <c r="AH669" s="100"/>
      <c r="AI669" s="100"/>
      <c r="AJ669" s="100"/>
      <c r="AK669" s="100"/>
      <c r="AL669" s="100"/>
      <c r="AM669" s="100"/>
    </row>
    <row r="670" spans="1:39" x14ac:dyDescent="0.25">
      <c r="A670" s="100"/>
      <c r="B670" s="100"/>
      <c r="C670" s="100"/>
      <c r="D670" s="100"/>
      <c r="E670" s="100"/>
      <c r="F670" s="100"/>
      <c r="G670" s="100"/>
      <c r="H670" s="100"/>
      <c r="I670" s="100"/>
      <c r="J670" s="100"/>
      <c r="K670" s="100"/>
      <c r="L670" s="108"/>
      <c r="M670" s="109"/>
      <c r="N670" s="109"/>
      <c r="O670" s="109"/>
      <c r="P670" s="99"/>
      <c r="Q670" s="99"/>
      <c r="R670" s="100"/>
      <c r="S670" s="100"/>
      <c r="T670" s="100"/>
      <c r="U670" s="100"/>
      <c r="V670" s="100"/>
      <c r="W670" s="100"/>
      <c r="X670" s="100"/>
      <c r="Y670" s="100"/>
      <c r="Z670" s="100"/>
      <c r="AA670" s="100"/>
      <c r="AB670" s="100"/>
      <c r="AC670" s="100"/>
      <c r="AD670" s="100"/>
      <c r="AE670" s="100"/>
      <c r="AF670" s="100"/>
      <c r="AG670" s="100"/>
      <c r="AH670" s="100"/>
      <c r="AI670" s="100"/>
      <c r="AJ670" s="100"/>
      <c r="AK670" s="100"/>
      <c r="AL670" s="100"/>
      <c r="AM670" s="100"/>
    </row>
    <row r="671" spans="1:39" x14ac:dyDescent="0.25">
      <c r="A671" s="100"/>
      <c r="B671" s="100"/>
      <c r="C671" s="100"/>
      <c r="D671" s="100"/>
      <c r="E671" s="100"/>
      <c r="F671" s="100"/>
      <c r="G671" s="100"/>
      <c r="H671" s="100"/>
      <c r="I671" s="100"/>
      <c r="J671" s="100"/>
      <c r="K671" s="100"/>
      <c r="L671" s="108"/>
      <c r="M671" s="109"/>
      <c r="N671" s="109"/>
      <c r="O671" s="109"/>
      <c r="P671" s="99"/>
      <c r="Q671" s="99"/>
      <c r="R671" s="100"/>
      <c r="S671" s="100"/>
      <c r="T671" s="100"/>
      <c r="U671" s="100"/>
      <c r="V671" s="100"/>
      <c r="W671" s="100"/>
      <c r="X671" s="100"/>
      <c r="Y671" s="100"/>
      <c r="Z671" s="100"/>
      <c r="AA671" s="100"/>
      <c r="AB671" s="100"/>
      <c r="AC671" s="100"/>
      <c r="AD671" s="100"/>
      <c r="AE671" s="100"/>
      <c r="AF671" s="100"/>
      <c r="AG671" s="100"/>
      <c r="AH671" s="100"/>
      <c r="AI671" s="100"/>
      <c r="AJ671" s="100"/>
      <c r="AK671" s="100"/>
      <c r="AL671" s="100"/>
      <c r="AM671" s="100"/>
    </row>
    <row r="672" spans="1:39" x14ac:dyDescent="0.25">
      <c r="A672" s="100"/>
      <c r="B672" s="100"/>
      <c r="C672" s="100"/>
      <c r="D672" s="100"/>
      <c r="E672" s="100"/>
      <c r="F672" s="100"/>
      <c r="G672" s="100"/>
      <c r="H672" s="100"/>
      <c r="I672" s="100"/>
      <c r="J672" s="100"/>
      <c r="K672" s="100"/>
      <c r="L672" s="108"/>
      <c r="M672" s="109"/>
      <c r="N672" s="109"/>
      <c r="O672" s="109"/>
      <c r="P672" s="99"/>
      <c r="Q672" s="99"/>
      <c r="R672" s="100"/>
      <c r="S672" s="100"/>
      <c r="T672" s="100"/>
      <c r="U672" s="100"/>
      <c r="V672" s="100"/>
      <c r="W672" s="100"/>
      <c r="X672" s="100"/>
      <c r="Y672" s="100"/>
      <c r="Z672" s="100"/>
      <c r="AA672" s="100"/>
      <c r="AB672" s="100"/>
      <c r="AC672" s="100"/>
      <c r="AD672" s="100"/>
      <c r="AE672" s="100"/>
      <c r="AF672" s="100"/>
      <c r="AG672" s="100"/>
      <c r="AH672" s="100"/>
      <c r="AI672" s="100"/>
      <c r="AJ672" s="100"/>
      <c r="AK672" s="100"/>
      <c r="AL672" s="100"/>
      <c r="AM672" s="100"/>
    </row>
    <row r="673" spans="1:39" x14ac:dyDescent="0.25">
      <c r="A673" s="100"/>
      <c r="B673" s="100"/>
      <c r="C673" s="100"/>
      <c r="D673" s="100"/>
      <c r="E673" s="100"/>
      <c r="F673" s="100"/>
      <c r="G673" s="100"/>
      <c r="H673" s="100"/>
      <c r="I673" s="100"/>
      <c r="J673" s="100"/>
      <c r="K673" s="100"/>
      <c r="L673" s="108"/>
      <c r="M673" s="109"/>
      <c r="N673" s="109"/>
      <c r="O673" s="109"/>
      <c r="P673" s="99"/>
      <c r="Q673" s="99"/>
      <c r="R673" s="100"/>
      <c r="S673" s="100"/>
      <c r="T673" s="100"/>
      <c r="U673" s="100"/>
      <c r="V673" s="100"/>
      <c r="W673" s="100"/>
      <c r="X673" s="100"/>
      <c r="Y673" s="100"/>
      <c r="Z673" s="100"/>
      <c r="AA673" s="100"/>
      <c r="AB673" s="100"/>
      <c r="AC673" s="100"/>
      <c r="AD673" s="100"/>
      <c r="AE673" s="100"/>
      <c r="AF673" s="100"/>
      <c r="AG673" s="100"/>
      <c r="AH673" s="100"/>
      <c r="AI673" s="100"/>
      <c r="AJ673" s="100"/>
      <c r="AK673" s="100"/>
      <c r="AL673" s="100"/>
      <c r="AM673" s="100"/>
    </row>
    <row r="674" spans="1:39" x14ac:dyDescent="0.25">
      <c r="A674" s="100"/>
      <c r="B674" s="100"/>
      <c r="C674" s="100"/>
      <c r="D674" s="100"/>
      <c r="E674" s="100"/>
      <c r="F674" s="100"/>
      <c r="G674" s="100"/>
      <c r="H674" s="100"/>
      <c r="I674" s="100"/>
      <c r="J674" s="100"/>
      <c r="K674" s="100"/>
      <c r="L674" s="108"/>
      <c r="M674" s="109"/>
      <c r="N674" s="109"/>
      <c r="O674" s="109"/>
      <c r="P674" s="99"/>
      <c r="Q674" s="99"/>
      <c r="R674" s="100"/>
      <c r="S674" s="100"/>
      <c r="T674" s="100"/>
      <c r="U674" s="100"/>
      <c r="V674" s="100"/>
      <c r="W674" s="100"/>
      <c r="X674" s="100"/>
      <c r="Y674" s="100"/>
      <c r="Z674" s="100"/>
      <c r="AA674" s="100"/>
      <c r="AB674" s="100"/>
      <c r="AC674" s="100"/>
      <c r="AD674" s="100"/>
      <c r="AE674" s="100"/>
      <c r="AF674" s="100"/>
      <c r="AG674" s="100"/>
      <c r="AH674" s="100"/>
      <c r="AI674" s="100"/>
      <c r="AJ674" s="100"/>
      <c r="AK674" s="100"/>
      <c r="AL674" s="100"/>
      <c r="AM674" s="100"/>
    </row>
    <row r="675" spans="1:39" x14ac:dyDescent="0.25">
      <c r="A675" s="100"/>
      <c r="B675" s="100"/>
      <c r="C675" s="100"/>
      <c r="D675" s="100"/>
      <c r="E675" s="100"/>
      <c r="F675" s="100"/>
      <c r="G675" s="100"/>
      <c r="H675" s="100"/>
      <c r="I675" s="100"/>
      <c r="J675" s="100"/>
      <c r="K675" s="100"/>
      <c r="L675" s="108"/>
      <c r="M675" s="109"/>
      <c r="N675" s="109"/>
      <c r="O675" s="109"/>
      <c r="P675" s="99"/>
      <c r="Q675" s="99"/>
      <c r="R675" s="100"/>
      <c r="S675" s="100"/>
      <c r="T675" s="100"/>
      <c r="U675" s="100"/>
      <c r="V675" s="100"/>
      <c r="W675" s="100"/>
      <c r="X675" s="100"/>
      <c r="Y675" s="100"/>
      <c r="Z675" s="100"/>
      <c r="AA675" s="100"/>
      <c r="AB675" s="100"/>
      <c r="AC675" s="100"/>
      <c r="AD675" s="100"/>
      <c r="AE675" s="100"/>
      <c r="AF675" s="100"/>
      <c r="AG675" s="100"/>
      <c r="AH675" s="100"/>
      <c r="AI675" s="100"/>
      <c r="AJ675" s="100"/>
      <c r="AK675" s="100"/>
      <c r="AL675" s="100"/>
      <c r="AM675" s="100"/>
    </row>
    <row r="676" spans="1:39" x14ac:dyDescent="0.25">
      <c r="A676" s="100"/>
      <c r="B676" s="100"/>
      <c r="C676" s="100"/>
      <c r="D676" s="100"/>
      <c r="E676" s="100"/>
      <c r="F676" s="100"/>
      <c r="G676" s="100"/>
      <c r="H676" s="100"/>
      <c r="I676" s="100"/>
      <c r="J676" s="100"/>
      <c r="K676" s="100"/>
      <c r="L676" s="108"/>
      <c r="M676" s="109"/>
      <c r="N676" s="109"/>
      <c r="O676" s="109"/>
      <c r="P676" s="99"/>
      <c r="Q676" s="99"/>
      <c r="R676" s="100"/>
      <c r="S676" s="100"/>
      <c r="T676" s="100"/>
      <c r="U676" s="100"/>
      <c r="V676" s="100"/>
      <c r="W676" s="100"/>
      <c r="X676" s="100"/>
      <c r="Y676" s="100"/>
      <c r="Z676" s="100"/>
      <c r="AA676" s="100"/>
      <c r="AB676" s="100"/>
      <c r="AC676" s="100"/>
      <c r="AD676" s="100"/>
      <c r="AE676" s="100"/>
      <c r="AF676" s="100"/>
      <c r="AG676" s="100"/>
      <c r="AH676" s="100"/>
      <c r="AI676" s="100"/>
      <c r="AJ676" s="100"/>
      <c r="AK676" s="100"/>
      <c r="AL676" s="100"/>
      <c r="AM676" s="100"/>
    </row>
    <row r="677" spans="1:39" x14ac:dyDescent="0.25">
      <c r="A677" s="100"/>
      <c r="B677" s="100"/>
      <c r="C677" s="100"/>
      <c r="D677" s="100"/>
      <c r="E677" s="100"/>
      <c r="F677" s="100"/>
      <c r="G677" s="100"/>
      <c r="H677" s="100"/>
      <c r="I677" s="100"/>
      <c r="J677" s="100"/>
      <c r="K677" s="100"/>
      <c r="L677" s="108"/>
      <c r="M677" s="109"/>
      <c r="N677" s="109"/>
      <c r="O677" s="109"/>
      <c r="P677" s="99"/>
      <c r="Q677" s="99"/>
      <c r="R677" s="100"/>
      <c r="S677" s="100"/>
      <c r="T677" s="100"/>
      <c r="U677" s="100"/>
      <c r="V677" s="100"/>
      <c r="W677" s="100"/>
      <c r="X677" s="100"/>
      <c r="Y677" s="100"/>
      <c r="Z677" s="100"/>
      <c r="AA677" s="100"/>
      <c r="AB677" s="100"/>
      <c r="AC677" s="100"/>
      <c r="AD677" s="100"/>
      <c r="AE677" s="100"/>
      <c r="AF677" s="100"/>
      <c r="AG677" s="100"/>
      <c r="AH677" s="100"/>
      <c r="AI677" s="100"/>
      <c r="AJ677" s="100"/>
      <c r="AK677" s="100"/>
      <c r="AL677" s="100"/>
      <c r="AM677" s="100"/>
    </row>
    <row r="678" spans="1:39" x14ac:dyDescent="0.25">
      <c r="A678" s="100"/>
      <c r="B678" s="100"/>
      <c r="C678" s="100"/>
      <c r="D678" s="100"/>
      <c r="E678" s="100"/>
      <c r="F678" s="100"/>
      <c r="G678" s="100"/>
      <c r="H678" s="100"/>
      <c r="I678" s="100"/>
      <c r="J678" s="100"/>
      <c r="K678" s="100"/>
      <c r="L678" s="108"/>
      <c r="M678" s="109"/>
      <c r="N678" s="109"/>
      <c r="O678" s="109"/>
      <c r="P678" s="99"/>
      <c r="Q678" s="99"/>
      <c r="R678" s="100"/>
      <c r="S678" s="100"/>
      <c r="T678" s="100"/>
      <c r="U678" s="100"/>
      <c r="V678" s="100"/>
      <c r="W678" s="100"/>
      <c r="X678" s="100"/>
      <c r="Y678" s="100"/>
      <c r="Z678" s="100"/>
      <c r="AA678" s="100"/>
      <c r="AB678" s="100"/>
      <c r="AC678" s="100"/>
      <c r="AD678" s="100"/>
      <c r="AE678" s="100"/>
      <c r="AF678" s="100"/>
      <c r="AG678" s="100"/>
      <c r="AH678" s="100"/>
      <c r="AI678" s="100"/>
      <c r="AJ678" s="100"/>
      <c r="AK678" s="100"/>
      <c r="AL678" s="100"/>
      <c r="AM678" s="100"/>
    </row>
    <row r="679" spans="1:39" x14ac:dyDescent="0.25">
      <c r="A679" s="100"/>
      <c r="B679" s="100"/>
      <c r="C679" s="100"/>
      <c r="D679" s="100"/>
      <c r="E679" s="100"/>
      <c r="F679" s="100"/>
      <c r="G679" s="100"/>
      <c r="H679" s="100"/>
      <c r="I679" s="100"/>
      <c r="J679" s="100"/>
      <c r="K679" s="100"/>
      <c r="L679" s="108"/>
      <c r="M679" s="109"/>
      <c r="N679" s="109"/>
      <c r="O679" s="109"/>
      <c r="P679" s="99"/>
      <c r="Q679" s="99"/>
      <c r="R679" s="100"/>
      <c r="S679" s="100"/>
      <c r="T679" s="100"/>
      <c r="U679" s="100"/>
      <c r="V679" s="100"/>
      <c r="W679" s="100"/>
      <c r="X679" s="100"/>
      <c r="Y679" s="100"/>
      <c r="Z679" s="100"/>
      <c r="AA679" s="100"/>
      <c r="AB679" s="100"/>
      <c r="AC679" s="100"/>
      <c r="AD679" s="100"/>
      <c r="AE679" s="100"/>
      <c r="AF679" s="100"/>
      <c r="AG679" s="100"/>
      <c r="AH679" s="100"/>
      <c r="AI679" s="100"/>
      <c r="AJ679" s="100"/>
      <c r="AK679" s="100"/>
      <c r="AL679" s="100"/>
      <c r="AM679" s="100"/>
    </row>
    <row r="680" spans="1:39" x14ac:dyDescent="0.25">
      <c r="A680" s="100"/>
      <c r="B680" s="100"/>
      <c r="C680" s="100"/>
      <c r="D680" s="100"/>
      <c r="E680" s="100"/>
      <c r="F680" s="100"/>
      <c r="G680" s="100"/>
      <c r="H680" s="100"/>
      <c r="I680" s="100"/>
      <c r="J680" s="100"/>
      <c r="K680" s="100"/>
      <c r="L680" s="108"/>
      <c r="M680" s="109"/>
      <c r="N680" s="109"/>
      <c r="O680" s="109"/>
      <c r="P680" s="99"/>
      <c r="Q680" s="99"/>
      <c r="R680" s="100"/>
      <c r="S680" s="100"/>
      <c r="T680" s="100"/>
      <c r="U680" s="100"/>
      <c r="V680" s="100"/>
      <c r="W680" s="100"/>
      <c r="X680" s="100"/>
      <c r="Y680" s="100"/>
      <c r="Z680" s="100"/>
      <c r="AA680" s="100"/>
      <c r="AB680" s="100"/>
      <c r="AC680" s="100"/>
      <c r="AD680" s="100"/>
      <c r="AE680" s="100"/>
      <c r="AF680" s="100"/>
      <c r="AG680" s="100"/>
      <c r="AH680" s="100"/>
      <c r="AI680" s="100"/>
      <c r="AJ680" s="100"/>
      <c r="AK680" s="100"/>
      <c r="AL680" s="100"/>
      <c r="AM680" s="100"/>
    </row>
    <row r="681" spans="1:39" x14ac:dyDescent="0.25">
      <c r="A681" s="100"/>
      <c r="B681" s="100"/>
      <c r="C681" s="100"/>
      <c r="D681" s="100"/>
      <c r="E681" s="100"/>
      <c r="F681" s="100"/>
      <c r="G681" s="100"/>
      <c r="H681" s="100"/>
      <c r="I681" s="100"/>
      <c r="J681" s="100"/>
      <c r="K681" s="100"/>
      <c r="L681" s="108"/>
      <c r="M681" s="109"/>
      <c r="N681" s="109"/>
      <c r="O681" s="109"/>
      <c r="P681" s="99"/>
      <c r="Q681" s="99"/>
      <c r="R681" s="100"/>
      <c r="S681" s="100"/>
      <c r="T681" s="100"/>
      <c r="U681" s="100"/>
      <c r="V681" s="100"/>
      <c r="W681" s="100"/>
      <c r="X681" s="100"/>
      <c r="Y681" s="100"/>
      <c r="Z681" s="100"/>
      <c r="AA681" s="100"/>
      <c r="AB681" s="100"/>
      <c r="AC681" s="100"/>
      <c r="AD681" s="100"/>
      <c r="AE681" s="100"/>
      <c r="AF681" s="100"/>
      <c r="AG681" s="100"/>
      <c r="AH681" s="100"/>
      <c r="AI681" s="100"/>
      <c r="AJ681" s="100"/>
      <c r="AK681" s="100"/>
      <c r="AL681" s="100"/>
      <c r="AM681" s="100"/>
    </row>
    <row r="682" spans="1:39" x14ac:dyDescent="0.25">
      <c r="A682" s="100"/>
      <c r="B682" s="100"/>
      <c r="C682" s="100"/>
      <c r="D682" s="100"/>
      <c r="E682" s="100"/>
      <c r="F682" s="100"/>
      <c r="G682" s="100"/>
      <c r="H682" s="100"/>
      <c r="I682" s="100"/>
      <c r="J682" s="100"/>
      <c r="K682" s="100"/>
      <c r="L682" s="108"/>
      <c r="M682" s="109"/>
      <c r="N682" s="109"/>
      <c r="O682" s="109"/>
      <c r="P682" s="99"/>
      <c r="Q682" s="99"/>
      <c r="R682" s="100"/>
      <c r="S682" s="100"/>
      <c r="T682" s="100"/>
      <c r="U682" s="100"/>
      <c r="V682" s="100"/>
      <c r="W682" s="100"/>
      <c r="X682" s="100"/>
      <c r="Y682" s="100"/>
      <c r="Z682" s="100"/>
      <c r="AA682" s="100"/>
      <c r="AB682" s="100"/>
      <c r="AC682" s="100"/>
      <c r="AD682" s="100"/>
      <c r="AE682" s="100"/>
      <c r="AF682" s="100"/>
      <c r="AG682" s="100"/>
      <c r="AH682" s="100"/>
      <c r="AI682" s="100"/>
      <c r="AJ682" s="100"/>
      <c r="AK682" s="100"/>
      <c r="AL682" s="100"/>
      <c r="AM682" s="100"/>
    </row>
    <row r="683" spans="1:39" x14ac:dyDescent="0.25">
      <c r="A683" s="100"/>
      <c r="B683" s="100"/>
      <c r="C683" s="100"/>
      <c r="D683" s="100"/>
      <c r="E683" s="100"/>
      <c r="F683" s="100"/>
      <c r="G683" s="100"/>
      <c r="H683" s="100"/>
      <c r="I683" s="100"/>
      <c r="J683" s="100"/>
      <c r="K683" s="100"/>
      <c r="L683" s="108"/>
      <c r="M683" s="109"/>
      <c r="N683" s="109"/>
      <c r="O683" s="109"/>
      <c r="P683" s="99"/>
      <c r="Q683" s="99"/>
      <c r="R683" s="100"/>
      <c r="S683" s="100"/>
      <c r="T683" s="100"/>
      <c r="U683" s="100"/>
      <c r="V683" s="100"/>
      <c r="W683" s="100"/>
      <c r="X683" s="100"/>
      <c r="Y683" s="100"/>
      <c r="Z683" s="100"/>
      <c r="AA683" s="100"/>
      <c r="AB683" s="100"/>
      <c r="AC683" s="100"/>
      <c r="AD683" s="100"/>
      <c r="AE683" s="100"/>
      <c r="AF683" s="100"/>
      <c r="AG683" s="100"/>
      <c r="AH683" s="100"/>
      <c r="AI683" s="100"/>
      <c r="AJ683" s="100"/>
      <c r="AK683" s="100"/>
      <c r="AL683" s="100"/>
      <c r="AM683" s="100"/>
    </row>
    <row r="684" spans="1:39" x14ac:dyDescent="0.25">
      <c r="A684" s="100"/>
      <c r="B684" s="100"/>
      <c r="C684" s="100"/>
      <c r="D684" s="100"/>
      <c r="E684" s="100"/>
      <c r="F684" s="100"/>
      <c r="G684" s="100"/>
      <c r="H684" s="100"/>
      <c r="I684" s="100"/>
      <c r="J684" s="100"/>
      <c r="K684" s="100"/>
      <c r="L684" s="108"/>
      <c r="M684" s="109"/>
      <c r="N684" s="109"/>
      <c r="O684" s="109"/>
      <c r="P684" s="99"/>
      <c r="Q684" s="99"/>
      <c r="R684" s="100"/>
      <c r="S684" s="100"/>
      <c r="T684" s="100"/>
      <c r="U684" s="100"/>
      <c r="V684" s="100"/>
      <c r="W684" s="100"/>
      <c r="X684" s="100"/>
      <c r="Y684" s="100"/>
      <c r="Z684" s="100"/>
      <c r="AA684" s="100"/>
      <c r="AB684" s="100"/>
      <c r="AC684" s="100"/>
      <c r="AD684" s="100"/>
      <c r="AE684" s="100"/>
      <c r="AF684" s="100"/>
      <c r="AG684" s="100"/>
      <c r="AH684" s="100"/>
      <c r="AI684" s="100"/>
      <c r="AJ684" s="100"/>
      <c r="AK684" s="100"/>
      <c r="AL684" s="100"/>
      <c r="AM684" s="100"/>
    </row>
    <row r="685" spans="1:39" x14ac:dyDescent="0.25">
      <c r="A685" s="100"/>
      <c r="B685" s="100"/>
      <c r="C685" s="100"/>
      <c r="D685" s="100"/>
      <c r="E685" s="100"/>
      <c r="F685" s="100"/>
      <c r="G685" s="100"/>
      <c r="H685" s="100"/>
      <c r="I685" s="100"/>
      <c r="J685" s="100"/>
      <c r="K685" s="100"/>
      <c r="L685" s="108"/>
      <c r="M685" s="109"/>
      <c r="N685" s="109"/>
      <c r="O685" s="109"/>
      <c r="P685" s="99"/>
      <c r="Q685" s="99"/>
      <c r="R685" s="100"/>
      <c r="S685" s="100"/>
      <c r="T685" s="100"/>
      <c r="U685" s="100"/>
      <c r="V685" s="100"/>
      <c r="W685" s="100"/>
      <c r="X685" s="100"/>
      <c r="Y685" s="100"/>
      <c r="Z685" s="100"/>
      <c r="AA685" s="100"/>
      <c r="AB685" s="100"/>
      <c r="AC685" s="100"/>
      <c r="AD685" s="100"/>
      <c r="AE685" s="100"/>
      <c r="AF685" s="100"/>
      <c r="AG685" s="100"/>
      <c r="AH685" s="100"/>
      <c r="AI685" s="100"/>
      <c r="AJ685" s="100"/>
      <c r="AK685" s="100"/>
      <c r="AL685" s="100"/>
      <c r="AM685" s="100"/>
    </row>
    <row r="686" spans="1:39" x14ac:dyDescent="0.25">
      <c r="A686" s="100"/>
      <c r="B686" s="100"/>
      <c r="C686" s="100"/>
      <c r="D686" s="100"/>
      <c r="E686" s="100"/>
      <c r="F686" s="100"/>
      <c r="G686" s="100"/>
      <c r="H686" s="100"/>
      <c r="I686" s="100"/>
      <c r="J686" s="100"/>
      <c r="K686" s="100"/>
      <c r="L686" s="108"/>
      <c r="M686" s="109"/>
      <c r="N686" s="109"/>
      <c r="O686" s="109"/>
      <c r="P686" s="99"/>
      <c r="Q686" s="99"/>
      <c r="R686" s="100"/>
      <c r="S686" s="100"/>
      <c r="T686" s="100"/>
      <c r="U686" s="100"/>
      <c r="V686" s="100"/>
      <c r="W686" s="100"/>
      <c r="X686" s="100"/>
      <c r="Y686" s="100"/>
      <c r="Z686" s="100"/>
      <c r="AA686" s="100"/>
      <c r="AB686" s="100"/>
      <c r="AC686" s="100"/>
      <c r="AD686" s="100"/>
      <c r="AE686" s="100"/>
      <c r="AF686" s="100"/>
      <c r="AG686" s="100"/>
      <c r="AH686" s="100"/>
      <c r="AI686" s="100"/>
      <c r="AJ686" s="100"/>
      <c r="AK686" s="100"/>
      <c r="AL686" s="100"/>
      <c r="AM686" s="100"/>
    </row>
    <row r="687" spans="1:39" x14ac:dyDescent="0.25">
      <c r="A687" s="100"/>
      <c r="B687" s="100"/>
      <c r="C687" s="100"/>
      <c r="D687" s="100"/>
      <c r="E687" s="100"/>
      <c r="F687" s="100"/>
      <c r="G687" s="100"/>
      <c r="H687" s="100"/>
      <c r="I687" s="100"/>
      <c r="J687" s="100"/>
      <c r="K687" s="100"/>
      <c r="L687" s="108"/>
      <c r="M687" s="109"/>
      <c r="N687" s="109"/>
      <c r="O687" s="109"/>
      <c r="P687" s="99"/>
      <c r="Q687" s="99"/>
      <c r="R687" s="100"/>
      <c r="S687" s="100"/>
      <c r="T687" s="100"/>
      <c r="U687" s="100"/>
      <c r="V687" s="100"/>
      <c r="W687" s="100"/>
      <c r="X687" s="100"/>
      <c r="Y687" s="100"/>
      <c r="Z687" s="100"/>
      <c r="AA687" s="100"/>
      <c r="AB687" s="100"/>
      <c r="AC687" s="100"/>
      <c r="AD687" s="100"/>
      <c r="AE687" s="100"/>
      <c r="AF687" s="100"/>
      <c r="AG687" s="100"/>
      <c r="AH687" s="100"/>
      <c r="AI687" s="100"/>
      <c r="AJ687" s="100"/>
      <c r="AK687" s="100"/>
      <c r="AL687" s="100"/>
      <c r="AM687" s="100"/>
    </row>
    <row r="688" spans="1:39" x14ac:dyDescent="0.25">
      <c r="A688" s="100"/>
      <c r="B688" s="100"/>
      <c r="C688" s="100"/>
      <c r="D688" s="100"/>
      <c r="E688" s="100"/>
      <c r="F688" s="100"/>
      <c r="G688" s="100"/>
      <c r="H688" s="100"/>
      <c r="I688" s="100"/>
      <c r="J688" s="100"/>
      <c r="K688" s="100"/>
      <c r="L688" s="108"/>
      <c r="M688" s="109"/>
      <c r="N688" s="109"/>
      <c r="O688" s="109"/>
      <c r="P688" s="99"/>
      <c r="Q688" s="99"/>
      <c r="R688" s="100"/>
      <c r="S688" s="100"/>
      <c r="T688" s="100"/>
      <c r="U688" s="100"/>
      <c r="V688" s="100"/>
      <c r="W688" s="100"/>
      <c r="X688" s="100"/>
      <c r="Y688" s="100"/>
      <c r="Z688" s="100"/>
      <c r="AA688" s="100"/>
      <c r="AB688" s="100"/>
      <c r="AC688" s="100"/>
      <c r="AD688" s="100"/>
      <c r="AE688" s="100"/>
      <c r="AF688" s="100"/>
      <c r="AG688" s="100"/>
      <c r="AH688" s="100"/>
      <c r="AI688" s="100"/>
      <c r="AJ688" s="100"/>
      <c r="AK688" s="100"/>
      <c r="AL688" s="100"/>
      <c r="AM688" s="100"/>
    </row>
    <row r="689" spans="1:39" x14ac:dyDescent="0.25">
      <c r="A689" s="100"/>
      <c r="B689" s="100"/>
      <c r="C689" s="100"/>
      <c r="D689" s="100"/>
      <c r="E689" s="100"/>
      <c r="F689" s="100"/>
      <c r="G689" s="100"/>
      <c r="H689" s="100"/>
      <c r="I689" s="100"/>
      <c r="J689" s="100"/>
      <c r="K689" s="100"/>
      <c r="L689" s="108"/>
      <c r="M689" s="109"/>
      <c r="N689" s="109"/>
      <c r="O689" s="109"/>
      <c r="P689" s="99"/>
      <c r="Q689" s="99"/>
      <c r="R689" s="100"/>
      <c r="S689" s="100"/>
      <c r="T689" s="100"/>
      <c r="U689" s="100"/>
      <c r="V689" s="100"/>
      <c r="W689" s="100"/>
      <c r="X689" s="100"/>
      <c r="Y689" s="100"/>
      <c r="Z689" s="100"/>
      <c r="AA689" s="100"/>
      <c r="AB689" s="100"/>
      <c r="AC689" s="100"/>
      <c r="AD689" s="100"/>
      <c r="AE689" s="100"/>
      <c r="AF689" s="100"/>
      <c r="AG689" s="100"/>
      <c r="AH689" s="100"/>
      <c r="AI689" s="100"/>
      <c r="AJ689" s="100"/>
      <c r="AK689" s="100"/>
      <c r="AL689" s="100"/>
      <c r="AM689" s="100"/>
    </row>
    <row r="690" spans="1:39" x14ac:dyDescent="0.25">
      <c r="A690" s="100"/>
      <c r="B690" s="100"/>
      <c r="C690" s="100"/>
      <c r="D690" s="100"/>
      <c r="E690" s="100"/>
      <c r="F690" s="100"/>
      <c r="G690" s="100"/>
      <c r="H690" s="100"/>
      <c r="I690" s="100"/>
      <c r="J690" s="100"/>
      <c r="K690" s="100"/>
      <c r="L690" s="108"/>
      <c r="M690" s="109"/>
      <c r="N690" s="109"/>
      <c r="O690" s="109"/>
      <c r="P690" s="99"/>
      <c r="Q690" s="99"/>
      <c r="R690" s="100"/>
      <c r="S690" s="100"/>
      <c r="T690" s="100"/>
      <c r="U690" s="100"/>
      <c r="V690" s="100"/>
      <c r="W690" s="100"/>
      <c r="X690" s="100"/>
      <c r="Y690" s="100"/>
      <c r="Z690" s="100"/>
      <c r="AA690" s="100"/>
      <c r="AB690" s="100"/>
      <c r="AC690" s="100"/>
      <c r="AD690" s="100"/>
      <c r="AE690" s="100"/>
      <c r="AF690" s="100"/>
      <c r="AG690" s="100"/>
      <c r="AH690" s="100"/>
      <c r="AI690" s="100"/>
      <c r="AJ690" s="100"/>
      <c r="AK690" s="100"/>
      <c r="AL690" s="100"/>
      <c r="AM690" s="100"/>
    </row>
    <row r="691" spans="1:39" x14ac:dyDescent="0.25">
      <c r="A691" s="100"/>
      <c r="B691" s="100"/>
      <c r="C691" s="100"/>
      <c r="D691" s="100"/>
      <c r="E691" s="100"/>
      <c r="F691" s="100"/>
      <c r="G691" s="100"/>
      <c r="H691" s="100"/>
      <c r="I691" s="100"/>
      <c r="J691" s="100"/>
      <c r="K691" s="100"/>
      <c r="L691" s="108"/>
      <c r="M691" s="109"/>
      <c r="N691" s="109"/>
      <c r="O691" s="109"/>
      <c r="P691" s="99"/>
      <c r="Q691" s="99"/>
      <c r="R691" s="100"/>
      <c r="S691" s="100"/>
      <c r="T691" s="100"/>
      <c r="U691" s="100"/>
      <c r="V691" s="100"/>
      <c r="W691" s="100"/>
      <c r="X691" s="100"/>
      <c r="Y691" s="100"/>
      <c r="Z691" s="100"/>
      <c r="AA691" s="100"/>
      <c r="AB691" s="100"/>
      <c r="AC691" s="100"/>
      <c r="AD691" s="100"/>
      <c r="AE691" s="100"/>
      <c r="AF691" s="100"/>
      <c r="AG691" s="100"/>
      <c r="AH691" s="100"/>
      <c r="AI691" s="100"/>
      <c r="AJ691" s="100"/>
      <c r="AK691" s="100"/>
      <c r="AL691" s="100"/>
      <c r="AM691" s="100"/>
    </row>
    <row r="692" spans="1:39" x14ac:dyDescent="0.25">
      <c r="A692" s="100"/>
      <c r="B692" s="100"/>
      <c r="C692" s="100"/>
      <c r="D692" s="100"/>
      <c r="E692" s="100"/>
      <c r="F692" s="100"/>
      <c r="G692" s="100"/>
      <c r="H692" s="100"/>
      <c r="I692" s="100"/>
      <c r="J692" s="100"/>
      <c r="K692" s="100"/>
      <c r="L692" s="108"/>
      <c r="M692" s="109"/>
      <c r="N692" s="109"/>
      <c r="O692" s="109"/>
      <c r="P692" s="99"/>
      <c r="Q692" s="99"/>
      <c r="R692" s="100"/>
      <c r="S692" s="100"/>
      <c r="T692" s="100"/>
      <c r="U692" s="100"/>
      <c r="V692" s="100"/>
      <c r="W692" s="100"/>
      <c r="X692" s="100"/>
      <c r="Y692" s="100"/>
      <c r="Z692" s="100"/>
      <c r="AA692" s="100"/>
      <c r="AB692" s="100"/>
      <c r="AC692" s="100"/>
      <c r="AD692" s="100"/>
      <c r="AE692" s="100"/>
      <c r="AF692" s="100"/>
      <c r="AG692" s="100"/>
      <c r="AH692" s="100"/>
      <c r="AI692" s="100"/>
      <c r="AJ692" s="100"/>
      <c r="AK692" s="100"/>
      <c r="AL692" s="100"/>
      <c r="AM692" s="100"/>
    </row>
    <row r="693" spans="1:39" x14ac:dyDescent="0.25">
      <c r="A693" s="100"/>
      <c r="B693" s="100"/>
      <c r="C693" s="100"/>
      <c r="D693" s="100"/>
      <c r="E693" s="100"/>
      <c r="F693" s="100"/>
      <c r="G693" s="100"/>
      <c r="H693" s="100"/>
      <c r="I693" s="100"/>
      <c r="J693" s="100"/>
      <c r="K693" s="100"/>
      <c r="L693" s="108"/>
      <c r="M693" s="109"/>
      <c r="N693" s="109"/>
      <c r="O693" s="109"/>
      <c r="P693" s="99"/>
      <c r="Q693" s="99"/>
      <c r="R693" s="100"/>
      <c r="S693" s="100"/>
      <c r="T693" s="100"/>
      <c r="U693" s="100"/>
      <c r="V693" s="100"/>
      <c r="W693" s="100"/>
      <c r="X693" s="100"/>
      <c r="Y693" s="100"/>
      <c r="Z693" s="100"/>
      <c r="AA693" s="100"/>
      <c r="AB693" s="100"/>
      <c r="AC693" s="100"/>
      <c r="AD693" s="100"/>
      <c r="AE693" s="100"/>
      <c r="AF693" s="100"/>
      <c r="AG693" s="100"/>
      <c r="AH693" s="100"/>
      <c r="AI693" s="100"/>
      <c r="AJ693" s="100"/>
      <c r="AK693" s="100"/>
      <c r="AL693" s="100"/>
      <c r="AM693" s="100"/>
    </row>
    <row r="694" spans="1:39" x14ac:dyDescent="0.25">
      <c r="A694" s="100"/>
      <c r="B694" s="100"/>
      <c r="C694" s="100"/>
      <c r="D694" s="100"/>
      <c r="E694" s="100"/>
      <c r="F694" s="100"/>
      <c r="G694" s="100"/>
      <c r="H694" s="100"/>
      <c r="I694" s="100"/>
      <c r="J694" s="100"/>
      <c r="K694" s="100"/>
      <c r="L694" s="108"/>
      <c r="M694" s="109"/>
      <c r="N694" s="109"/>
      <c r="O694" s="109"/>
      <c r="P694" s="99"/>
      <c r="Q694" s="99"/>
      <c r="R694" s="100"/>
      <c r="S694" s="100"/>
      <c r="T694" s="100"/>
      <c r="U694" s="100"/>
      <c r="V694" s="100"/>
      <c r="W694" s="100"/>
      <c r="X694" s="100"/>
      <c r="Y694" s="100"/>
      <c r="Z694" s="100"/>
      <c r="AA694" s="100"/>
      <c r="AB694" s="100"/>
      <c r="AC694" s="100"/>
      <c r="AD694" s="100"/>
      <c r="AE694" s="100"/>
      <c r="AF694" s="100"/>
      <c r="AG694" s="100"/>
      <c r="AH694" s="100"/>
      <c r="AI694" s="100"/>
      <c r="AJ694" s="100"/>
      <c r="AK694" s="100"/>
      <c r="AL694" s="100"/>
      <c r="AM694" s="100"/>
    </row>
    <row r="695" spans="1:39" x14ac:dyDescent="0.25">
      <c r="A695" s="100"/>
      <c r="B695" s="100"/>
      <c r="C695" s="100"/>
      <c r="D695" s="100"/>
      <c r="E695" s="100"/>
      <c r="F695" s="100"/>
      <c r="G695" s="100"/>
      <c r="H695" s="100"/>
      <c r="I695" s="100"/>
      <c r="J695" s="100"/>
      <c r="K695" s="100"/>
      <c r="L695" s="108"/>
      <c r="M695" s="109"/>
      <c r="N695" s="109"/>
      <c r="O695" s="109"/>
      <c r="P695" s="99"/>
      <c r="Q695" s="99"/>
      <c r="R695" s="100"/>
      <c r="S695" s="100"/>
      <c r="T695" s="100"/>
      <c r="U695" s="100"/>
      <c r="V695" s="100"/>
      <c r="W695" s="100"/>
      <c r="X695" s="100"/>
      <c r="Y695" s="100"/>
      <c r="Z695" s="100"/>
      <c r="AA695" s="100"/>
      <c r="AB695" s="100"/>
      <c r="AC695" s="100"/>
      <c r="AD695" s="100"/>
      <c r="AE695" s="100"/>
      <c r="AF695" s="100"/>
      <c r="AG695" s="100"/>
      <c r="AH695" s="100"/>
      <c r="AI695" s="100"/>
      <c r="AJ695" s="100"/>
      <c r="AK695" s="100"/>
      <c r="AL695" s="100"/>
      <c r="AM695" s="100"/>
    </row>
    <row r="696" spans="1:39" x14ac:dyDescent="0.25">
      <c r="A696" s="100"/>
      <c r="B696" s="100"/>
      <c r="C696" s="100"/>
      <c r="D696" s="100"/>
      <c r="E696" s="100"/>
      <c r="F696" s="100"/>
      <c r="G696" s="100"/>
      <c r="H696" s="100"/>
      <c r="I696" s="100"/>
      <c r="J696" s="100"/>
      <c r="K696" s="100"/>
      <c r="L696" s="108"/>
      <c r="M696" s="109"/>
      <c r="N696" s="109"/>
      <c r="O696" s="109"/>
      <c r="P696" s="99"/>
      <c r="Q696" s="99"/>
      <c r="R696" s="100"/>
      <c r="S696" s="100"/>
      <c r="T696" s="100"/>
      <c r="U696" s="100"/>
      <c r="V696" s="100"/>
      <c r="W696" s="100"/>
      <c r="X696" s="100"/>
      <c r="Y696" s="100"/>
      <c r="Z696" s="100"/>
      <c r="AA696" s="100"/>
      <c r="AB696" s="100"/>
      <c r="AC696" s="100"/>
      <c r="AD696" s="100"/>
      <c r="AE696" s="100"/>
      <c r="AF696" s="100"/>
      <c r="AG696" s="100"/>
      <c r="AH696" s="100"/>
      <c r="AI696" s="100"/>
      <c r="AJ696" s="100"/>
      <c r="AK696" s="100"/>
      <c r="AL696" s="100"/>
      <c r="AM696" s="100"/>
    </row>
    <row r="697" spans="1:39" x14ac:dyDescent="0.25">
      <c r="A697" s="100"/>
      <c r="B697" s="100"/>
      <c r="C697" s="100"/>
      <c r="D697" s="100"/>
      <c r="E697" s="100"/>
      <c r="F697" s="100"/>
      <c r="G697" s="100"/>
      <c r="H697" s="100"/>
      <c r="I697" s="100"/>
      <c r="J697" s="100"/>
      <c r="K697" s="100"/>
      <c r="L697" s="108"/>
      <c r="M697" s="109"/>
      <c r="N697" s="109"/>
      <c r="O697" s="109"/>
      <c r="P697" s="99"/>
      <c r="Q697" s="99"/>
      <c r="R697" s="100"/>
      <c r="S697" s="100"/>
      <c r="T697" s="100"/>
      <c r="U697" s="100"/>
      <c r="V697" s="100"/>
      <c r="W697" s="100"/>
      <c r="X697" s="100"/>
      <c r="Y697" s="100"/>
      <c r="Z697" s="100"/>
      <c r="AA697" s="100"/>
      <c r="AB697" s="100"/>
      <c r="AC697" s="100"/>
      <c r="AD697" s="100"/>
      <c r="AE697" s="100"/>
      <c r="AF697" s="100"/>
      <c r="AG697" s="100"/>
      <c r="AH697" s="100"/>
      <c r="AI697" s="100"/>
      <c r="AJ697" s="100"/>
      <c r="AK697" s="100"/>
      <c r="AL697" s="100"/>
      <c r="AM697" s="100"/>
    </row>
    <row r="698" spans="1:39" x14ac:dyDescent="0.25">
      <c r="A698" s="100"/>
      <c r="B698" s="100"/>
      <c r="C698" s="100"/>
      <c r="D698" s="100"/>
      <c r="E698" s="100"/>
      <c r="F698" s="100"/>
      <c r="G698" s="100"/>
      <c r="H698" s="100"/>
      <c r="I698" s="100"/>
      <c r="J698" s="100"/>
      <c r="K698" s="100"/>
      <c r="L698" s="108"/>
      <c r="M698" s="109"/>
      <c r="N698" s="109"/>
      <c r="O698" s="109"/>
      <c r="P698" s="99"/>
      <c r="Q698" s="99"/>
      <c r="R698" s="100"/>
      <c r="S698" s="100"/>
      <c r="T698" s="100"/>
      <c r="U698" s="100"/>
      <c r="V698" s="100"/>
      <c r="W698" s="100"/>
      <c r="X698" s="100"/>
      <c r="Y698" s="100"/>
      <c r="Z698" s="100"/>
      <c r="AA698" s="100"/>
      <c r="AB698" s="100"/>
      <c r="AC698" s="100"/>
      <c r="AD698" s="100"/>
      <c r="AE698" s="100"/>
      <c r="AF698" s="100"/>
      <c r="AG698" s="100"/>
      <c r="AH698" s="100"/>
      <c r="AI698" s="100"/>
      <c r="AJ698" s="100"/>
      <c r="AK698" s="100"/>
      <c r="AL698" s="100"/>
      <c r="AM698" s="100"/>
    </row>
    <row r="699" spans="1:39" x14ac:dyDescent="0.25">
      <c r="A699" s="100"/>
      <c r="B699" s="100"/>
      <c r="C699" s="100"/>
      <c r="D699" s="100"/>
      <c r="E699" s="100"/>
      <c r="F699" s="100"/>
      <c r="G699" s="100"/>
      <c r="H699" s="100"/>
      <c r="I699" s="100"/>
      <c r="J699" s="100"/>
      <c r="K699" s="100"/>
      <c r="L699" s="108"/>
      <c r="M699" s="109"/>
      <c r="N699" s="109"/>
      <c r="O699" s="109"/>
      <c r="P699" s="99"/>
      <c r="Q699" s="99"/>
      <c r="R699" s="100"/>
      <c r="S699" s="100"/>
      <c r="T699" s="100"/>
      <c r="U699" s="100"/>
      <c r="V699" s="100"/>
      <c r="W699" s="100"/>
      <c r="X699" s="100"/>
      <c r="Y699" s="100"/>
      <c r="Z699" s="100"/>
      <c r="AA699" s="100"/>
      <c r="AB699" s="100"/>
      <c r="AC699" s="100"/>
      <c r="AD699" s="100"/>
      <c r="AE699" s="100"/>
      <c r="AF699" s="100"/>
      <c r="AG699" s="100"/>
      <c r="AH699" s="100"/>
      <c r="AI699" s="100"/>
      <c r="AJ699" s="100"/>
      <c r="AK699" s="100"/>
      <c r="AL699" s="100"/>
      <c r="AM699" s="100"/>
    </row>
    <row r="700" spans="1:39" x14ac:dyDescent="0.25">
      <c r="A700" s="100"/>
      <c r="B700" s="100"/>
      <c r="C700" s="100"/>
      <c r="D700" s="100"/>
      <c r="E700" s="100"/>
      <c r="F700" s="100"/>
      <c r="G700" s="100"/>
      <c r="H700" s="100"/>
      <c r="I700" s="100"/>
      <c r="J700" s="100"/>
      <c r="K700" s="100"/>
      <c r="L700" s="108"/>
      <c r="M700" s="109"/>
      <c r="N700" s="109"/>
      <c r="O700" s="109"/>
      <c r="P700" s="99"/>
      <c r="Q700" s="99"/>
      <c r="R700" s="100"/>
      <c r="S700" s="100"/>
      <c r="T700" s="100"/>
      <c r="U700" s="100"/>
      <c r="V700" s="100"/>
      <c r="W700" s="100"/>
      <c r="X700" s="100"/>
      <c r="Y700" s="100"/>
      <c r="Z700" s="100"/>
      <c r="AA700" s="100"/>
      <c r="AB700" s="100"/>
      <c r="AC700" s="100"/>
      <c r="AD700" s="100"/>
      <c r="AE700" s="100"/>
      <c r="AF700" s="100"/>
      <c r="AG700" s="100"/>
      <c r="AH700" s="100"/>
      <c r="AI700" s="100"/>
      <c r="AJ700" s="100"/>
      <c r="AK700" s="100"/>
      <c r="AL700" s="100"/>
      <c r="AM700" s="100"/>
    </row>
    <row r="701" spans="1:39" x14ac:dyDescent="0.25">
      <c r="A701" s="100"/>
      <c r="B701" s="100"/>
      <c r="C701" s="100"/>
      <c r="D701" s="100"/>
      <c r="E701" s="100"/>
      <c r="F701" s="100"/>
      <c r="G701" s="100"/>
      <c r="H701" s="100"/>
      <c r="I701" s="100"/>
      <c r="J701" s="100"/>
      <c r="K701" s="100"/>
      <c r="L701" s="108"/>
      <c r="M701" s="109"/>
      <c r="N701" s="109"/>
      <c r="O701" s="109"/>
      <c r="P701" s="99"/>
      <c r="Q701" s="99"/>
      <c r="R701" s="100"/>
      <c r="S701" s="100"/>
      <c r="T701" s="100"/>
      <c r="U701" s="100"/>
      <c r="V701" s="100"/>
      <c r="W701" s="100"/>
      <c r="X701" s="100"/>
      <c r="Y701" s="100"/>
      <c r="Z701" s="100"/>
      <c r="AA701" s="100"/>
      <c r="AB701" s="100"/>
      <c r="AC701" s="100"/>
      <c r="AD701" s="100"/>
      <c r="AE701" s="100"/>
      <c r="AF701" s="100"/>
      <c r="AG701" s="100"/>
      <c r="AH701" s="100"/>
      <c r="AI701" s="100"/>
      <c r="AJ701" s="100"/>
      <c r="AK701" s="100"/>
      <c r="AL701" s="100"/>
      <c r="AM701" s="100"/>
    </row>
    <row r="702" spans="1:39" x14ac:dyDescent="0.25">
      <c r="A702" s="100"/>
      <c r="B702" s="100"/>
      <c r="C702" s="100"/>
      <c r="D702" s="100"/>
      <c r="E702" s="100"/>
      <c r="F702" s="100"/>
      <c r="G702" s="100"/>
      <c r="H702" s="100"/>
      <c r="I702" s="100"/>
      <c r="J702" s="100"/>
      <c r="K702" s="100"/>
      <c r="L702" s="108"/>
      <c r="M702" s="109"/>
      <c r="N702" s="109"/>
      <c r="O702" s="109"/>
      <c r="P702" s="99"/>
      <c r="Q702" s="99"/>
      <c r="R702" s="100"/>
      <c r="S702" s="100"/>
      <c r="T702" s="100"/>
      <c r="U702" s="100"/>
      <c r="V702" s="100"/>
      <c r="W702" s="100"/>
      <c r="X702" s="100"/>
      <c r="Y702" s="100"/>
      <c r="Z702" s="100"/>
      <c r="AA702" s="100"/>
      <c r="AB702" s="100"/>
      <c r="AC702" s="100"/>
      <c r="AD702" s="100"/>
      <c r="AE702" s="100"/>
      <c r="AF702" s="100"/>
      <c r="AG702" s="100"/>
      <c r="AH702" s="100"/>
      <c r="AI702" s="100"/>
      <c r="AJ702" s="100"/>
      <c r="AK702" s="100"/>
      <c r="AL702" s="100"/>
      <c r="AM702" s="100"/>
    </row>
    <row r="703" spans="1:39" x14ac:dyDescent="0.25">
      <c r="A703" s="100"/>
      <c r="B703" s="100"/>
      <c r="C703" s="100"/>
      <c r="D703" s="100"/>
      <c r="E703" s="100"/>
      <c r="F703" s="100"/>
      <c r="G703" s="100"/>
      <c r="H703" s="100"/>
      <c r="I703" s="100"/>
      <c r="J703" s="100"/>
      <c r="K703" s="100"/>
      <c r="L703" s="108"/>
      <c r="M703" s="109"/>
      <c r="N703" s="109"/>
      <c r="O703" s="109"/>
      <c r="P703" s="99"/>
      <c r="Q703" s="99"/>
      <c r="R703" s="100"/>
      <c r="S703" s="100"/>
      <c r="T703" s="100"/>
      <c r="U703" s="100"/>
      <c r="V703" s="100"/>
      <c r="W703" s="100"/>
      <c r="X703" s="100"/>
      <c r="Y703" s="100"/>
      <c r="Z703" s="100"/>
      <c r="AA703" s="100"/>
      <c r="AB703" s="100"/>
      <c r="AC703" s="100"/>
      <c r="AD703" s="100"/>
      <c r="AE703" s="100"/>
      <c r="AF703" s="100"/>
      <c r="AG703" s="100"/>
      <c r="AH703" s="100"/>
      <c r="AI703" s="100"/>
      <c r="AJ703" s="100"/>
      <c r="AK703" s="100"/>
      <c r="AL703" s="100"/>
      <c r="AM703" s="100"/>
    </row>
    <row r="704" spans="1:39" x14ac:dyDescent="0.25">
      <c r="A704" s="100"/>
      <c r="B704" s="100"/>
      <c r="C704" s="100"/>
      <c r="D704" s="100"/>
      <c r="E704" s="100"/>
      <c r="F704" s="100"/>
      <c r="G704" s="100"/>
      <c r="H704" s="100"/>
      <c r="I704" s="100"/>
      <c r="J704" s="100"/>
      <c r="K704" s="100"/>
      <c r="L704" s="108"/>
      <c r="M704" s="109"/>
      <c r="N704" s="109"/>
      <c r="O704" s="109"/>
      <c r="P704" s="99"/>
      <c r="Q704" s="99"/>
      <c r="R704" s="100"/>
      <c r="S704" s="100"/>
      <c r="T704" s="100"/>
      <c r="U704" s="100"/>
      <c r="V704" s="100"/>
      <c r="W704" s="100"/>
      <c r="X704" s="100"/>
      <c r="Y704" s="100"/>
      <c r="Z704" s="100"/>
      <c r="AA704" s="100"/>
      <c r="AB704" s="100"/>
      <c r="AC704" s="100"/>
      <c r="AD704" s="100"/>
      <c r="AE704" s="100"/>
      <c r="AF704" s="100"/>
      <c r="AG704" s="100"/>
      <c r="AH704" s="100"/>
      <c r="AI704" s="100"/>
      <c r="AJ704" s="100"/>
      <c r="AK704" s="100"/>
      <c r="AL704" s="100"/>
      <c r="AM704" s="100"/>
    </row>
    <row r="705" spans="1:39" x14ac:dyDescent="0.25">
      <c r="A705" s="100"/>
      <c r="B705" s="100"/>
      <c r="C705" s="100"/>
      <c r="D705" s="100"/>
      <c r="E705" s="100"/>
      <c r="F705" s="100"/>
      <c r="G705" s="100"/>
      <c r="H705" s="100"/>
      <c r="I705" s="100"/>
      <c r="J705" s="100"/>
      <c r="K705" s="100"/>
      <c r="L705" s="108"/>
      <c r="M705" s="109"/>
      <c r="N705" s="109"/>
      <c r="O705" s="109"/>
      <c r="P705" s="99"/>
      <c r="Q705" s="99"/>
      <c r="R705" s="100"/>
      <c r="S705" s="100"/>
      <c r="T705" s="100"/>
      <c r="U705" s="100"/>
      <c r="V705" s="100"/>
      <c r="W705" s="100"/>
      <c r="X705" s="100"/>
      <c r="Y705" s="100"/>
      <c r="Z705" s="100"/>
      <c r="AA705" s="100"/>
      <c r="AB705" s="100"/>
      <c r="AC705" s="100"/>
      <c r="AD705" s="100"/>
      <c r="AE705" s="100"/>
      <c r="AF705" s="100"/>
      <c r="AG705" s="100"/>
      <c r="AH705" s="100"/>
      <c r="AI705" s="100"/>
      <c r="AJ705" s="100"/>
      <c r="AK705" s="100"/>
      <c r="AL705" s="100"/>
      <c r="AM705" s="100"/>
    </row>
    <row r="706" spans="1:39" x14ac:dyDescent="0.25">
      <c r="A706" s="100"/>
      <c r="B706" s="100"/>
      <c r="C706" s="100"/>
      <c r="D706" s="100"/>
      <c r="E706" s="100"/>
      <c r="F706" s="100"/>
      <c r="G706" s="100"/>
      <c r="H706" s="100"/>
      <c r="I706" s="100"/>
      <c r="J706" s="100"/>
      <c r="K706" s="100"/>
      <c r="L706" s="108"/>
      <c r="M706" s="109"/>
      <c r="N706" s="109"/>
      <c r="O706" s="109"/>
      <c r="P706" s="99"/>
      <c r="Q706" s="99"/>
      <c r="R706" s="100"/>
      <c r="S706" s="100"/>
      <c r="T706" s="100"/>
      <c r="U706" s="100"/>
      <c r="V706" s="100"/>
      <c r="W706" s="100"/>
      <c r="X706" s="100"/>
      <c r="Y706" s="100"/>
      <c r="Z706" s="100"/>
      <c r="AA706" s="100"/>
      <c r="AB706" s="100"/>
      <c r="AC706" s="100"/>
      <c r="AD706" s="100"/>
      <c r="AE706" s="100"/>
      <c r="AF706" s="100"/>
      <c r="AG706" s="100"/>
      <c r="AH706" s="100"/>
      <c r="AI706" s="100"/>
      <c r="AJ706" s="100"/>
      <c r="AK706" s="100"/>
      <c r="AL706" s="100"/>
      <c r="AM706" s="100"/>
    </row>
    <row r="707" spans="1:39" x14ac:dyDescent="0.25">
      <c r="A707" s="100"/>
      <c r="B707" s="100"/>
      <c r="C707" s="100"/>
      <c r="D707" s="100"/>
      <c r="E707" s="100"/>
      <c r="F707" s="100"/>
      <c r="G707" s="100"/>
      <c r="H707" s="100"/>
      <c r="I707" s="100"/>
      <c r="J707" s="100"/>
      <c r="K707" s="100"/>
      <c r="L707" s="108"/>
      <c r="M707" s="109"/>
      <c r="N707" s="109"/>
      <c r="O707" s="109"/>
      <c r="P707" s="99"/>
      <c r="Q707" s="99"/>
      <c r="R707" s="100"/>
      <c r="S707" s="100"/>
      <c r="T707" s="100"/>
      <c r="U707" s="100"/>
      <c r="V707" s="100"/>
      <c r="W707" s="100"/>
      <c r="X707" s="100"/>
      <c r="Y707" s="100"/>
      <c r="Z707" s="100"/>
      <c r="AA707" s="100"/>
      <c r="AB707" s="100"/>
      <c r="AC707" s="100"/>
      <c r="AD707" s="100"/>
      <c r="AE707" s="100"/>
      <c r="AF707" s="100"/>
      <c r="AG707" s="100"/>
      <c r="AH707" s="100"/>
      <c r="AI707" s="100"/>
      <c r="AJ707" s="100"/>
      <c r="AK707" s="100"/>
      <c r="AL707" s="100"/>
      <c r="AM707" s="100"/>
    </row>
    <row r="708" spans="1:39" x14ac:dyDescent="0.25">
      <c r="A708" s="100"/>
      <c r="B708" s="100"/>
      <c r="C708" s="100"/>
      <c r="D708" s="100"/>
      <c r="E708" s="100"/>
      <c r="F708" s="100"/>
      <c r="G708" s="100"/>
      <c r="H708" s="100"/>
      <c r="I708" s="100"/>
      <c r="J708" s="100"/>
      <c r="K708" s="100"/>
      <c r="L708" s="108"/>
      <c r="M708" s="109"/>
      <c r="N708" s="109"/>
      <c r="O708" s="109"/>
      <c r="P708" s="99"/>
      <c r="Q708" s="99"/>
      <c r="R708" s="100"/>
      <c r="S708" s="100"/>
      <c r="T708" s="100"/>
      <c r="U708" s="100"/>
      <c r="V708" s="100"/>
      <c r="W708" s="100"/>
      <c r="X708" s="100"/>
      <c r="Y708" s="100"/>
      <c r="Z708" s="100"/>
      <c r="AA708" s="100"/>
      <c r="AB708" s="100"/>
      <c r="AC708" s="100"/>
      <c r="AD708" s="100"/>
      <c r="AE708" s="100"/>
      <c r="AF708" s="100"/>
      <c r="AG708" s="100"/>
      <c r="AH708" s="100"/>
      <c r="AI708" s="100"/>
      <c r="AJ708" s="100"/>
      <c r="AK708" s="100"/>
      <c r="AL708" s="100"/>
      <c r="AM708" s="100"/>
    </row>
    <row r="709" spans="1:39" x14ac:dyDescent="0.25">
      <c r="A709" s="100"/>
      <c r="B709" s="100"/>
      <c r="C709" s="100"/>
      <c r="D709" s="100"/>
      <c r="E709" s="100"/>
      <c r="F709" s="100"/>
      <c r="G709" s="100"/>
      <c r="H709" s="100"/>
      <c r="I709" s="100"/>
      <c r="J709" s="100"/>
      <c r="K709" s="100"/>
      <c r="L709" s="108"/>
      <c r="M709" s="109"/>
      <c r="N709" s="109"/>
      <c r="O709" s="109"/>
      <c r="P709" s="99"/>
      <c r="Q709" s="99"/>
      <c r="R709" s="100"/>
      <c r="S709" s="100"/>
      <c r="T709" s="100"/>
      <c r="U709" s="100"/>
      <c r="V709" s="100"/>
      <c r="W709" s="100"/>
      <c r="X709" s="100"/>
      <c r="Y709" s="100"/>
      <c r="Z709" s="100"/>
      <c r="AA709" s="100"/>
      <c r="AB709" s="100"/>
      <c r="AC709" s="100"/>
      <c r="AD709" s="100"/>
      <c r="AE709" s="100"/>
      <c r="AF709" s="100"/>
      <c r="AG709" s="100"/>
      <c r="AH709" s="100"/>
      <c r="AI709" s="100"/>
      <c r="AJ709" s="100"/>
      <c r="AK709" s="100"/>
      <c r="AL709" s="100"/>
      <c r="AM709" s="100"/>
    </row>
    <row r="710" spans="1:39" x14ac:dyDescent="0.25">
      <c r="A710" s="100"/>
      <c r="B710" s="100"/>
      <c r="C710" s="100"/>
      <c r="D710" s="100"/>
      <c r="E710" s="100"/>
      <c r="F710" s="100"/>
      <c r="G710" s="100"/>
      <c r="H710" s="100"/>
      <c r="I710" s="100"/>
      <c r="J710" s="100"/>
      <c r="K710" s="100"/>
      <c r="L710" s="108"/>
      <c r="M710" s="109"/>
      <c r="N710" s="109"/>
      <c r="O710" s="109"/>
      <c r="P710" s="99"/>
      <c r="Q710" s="99"/>
      <c r="R710" s="100"/>
      <c r="S710" s="100"/>
      <c r="T710" s="100"/>
      <c r="U710" s="100"/>
      <c r="V710" s="100"/>
      <c r="W710" s="100"/>
      <c r="X710" s="100"/>
      <c r="Y710" s="100"/>
      <c r="Z710" s="100"/>
      <c r="AA710" s="100"/>
      <c r="AB710" s="100"/>
      <c r="AC710" s="100"/>
      <c r="AD710" s="100"/>
      <c r="AE710" s="100"/>
      <c r="AF710" s="100"/>
      <c r="AG710" s="100"/>
      <c r="AH710" s="100"/>
      <c r="AI710" s="100"/>
      <c r="AJ710" s="100"/>
      <c r="AK710" s="100"/>
      <c r="AL710" s="100"/>
      <c r="AM710" s="100"/>
    </row>
    <row r="711" spans="1:39" x14ac:dyDescent="0.25">
      <c r="A711" s="100"/>
      <c r="B711" s="100"/>
      <c r="C711" s="100"/>
      <c r="D711" s="100"/>
      <c r="E711" s="100"/>
      <c r="F711" s="100"/>
      <c r="G711" s="100"/>
      <c r="H711" s="100"/>
      <c r="I711" s="100"/>
      <c r="J711" s="100"/>
      <c r="K711" s="100"/>
      <c r="L711" s="108"/>
      <c r="M711" s="109"/>
      <c r="N711" s="109"/>
      <c r="O711" s="109"/>
      <c r="P711" s="99"/>
      <c r="Q711" s="99"/>
      <c r="R711" s="100"/>
      <c r="S711" s="100"/>
      <c r="T711" s="100"/>
      <c r="U711" s="100"/>
      <c r="V711" s="100"/>
      <c r="W711" s="100"/>
      <c r="X711" s="100"/>
      <c r="Y711" s="100"/>
      <c r="Z711" s="100"/>
      <c r="AA711" s="100"/>
      <c r="AB711" s="100"/>
      <c r="AC711" s="100"/>
      <c r="AD711" s="100"/>
      <c r="AE711" s="100"/>
      <c r="AF711" s="100"/>
      <c r="AG711" s="100"/>
      <c r="AH711" s="100"/>
      <c r="AI711" s="100"/>
      <c r="AJ711" s="100"/>
      <c r="AK711" s="100"/>
      <c r="AL711" s="100"/>
      <c r="AM711" s="100"/>
    </row>
    <row r="712" spans="1:39" x14ac:dyDescent="0.25">
      <c r="A712" s="100"/>
      <c r="B712" s="100"/>
      <c r="C712" s="100"/>
      <c r="D712" s="100"/>
      <c r="E712" s="100"/>
      <c r="F712" s="100"/>
      <c r="G712" s="100"/>
      <c r="H712" s="100"/>
      <c r="I712" s="100"/>
      <c r="J712" s="100"/>
      <c r="K712" s="100"/>
      <c r="L712" s="108"/>
      <c r="M712" s="109"/>
      <c r="N712" s="109"/>
      <c r="O712" s="109"/>
      <c r="P712" s="99"/>
      <c r="Q712" s="99"/>
      <c r="R712" s="100"/>
      <c r="S712" s="100"/>
      <c r="T712" s="100"/>
      <c r="U712" s="100"/>
      <c r="V712" s="100"/>
      <c r="W712" s="100"/>
      <c r="X712" s="100"/>
      <c r="Y712" s="100"/>
      <c r="Z712" s="100"/>
      <c r="AA712" s="100"/>
      <c r="AB712" s="100"/>
      <c r="AC712" s="100"/>
      <c r="AD712" s="100"/>
      <c r="AE712" s="100"/>
      <c r="AF712" s="100"/>
      <c r="AG712" s="100"/>
      <c r="AH712" s="100"/>
      <c r="AI712" s="100"/>
      <c r="AJ712" s="100"/>
      <c r="AK712" s="100"/>
      <c r="AL712" s="100"/>
      <c r="AM712" s="100"/>
    </row>
    <row r="713" spans="1:39" x14ac:dyDescent="0.25">
      <c r="A713" s="100"/>
      <c r="B713" s="100"/>
      <c r="C713" s="100"/>
      <c r="D713" s="100"/>
      <c r="E713" s="100"/>
      <c r="F713" s="100"/>
      <c r="G713" s="100"/>
      <c r="H713" s="100"/>
      <c r="I713" s="100"/>
      <c r="J713" s="100"/>
      <c r="K713" s="100"/>
      <c r="L713" s="108"/>
      <c r="M713" s="109"/>
      <c r="N713" s="109"/>
      <c r="O713" s="109"/>
      <c r="P713" s="99"/>
      <c r="Q713" s="99"/>
      <c r="R713" s="100"/>
      <c r="S713" s="100"/>
      <c r="T713" s="100"/>
      <c r="U713" s="100"/>
      <c r="V713" s="100"/>
      <c r="W713" s="100"/>
      <c r="X713" s="100"/>
      <c r="Y713" s="100"/>
      <c r="Z713" s="100"/>
      <c r="AA713" s="100"/>
      <c r="AB713" s="100"/>
      <c r="AC713" s="100"/>
      <c r="AD713" s="100"/>
      <c r="AE713" s="100"/>
      <c r="AF713" s="100"/>
      <c r="AG713" s="100"/>
      <c r="AH713" s="100"/>
      <c r="AI713" s="100"/>
      <c r="AJ713" s="100"/>
      <c r="AK713" s="100"/>
      <c r="AL713" s="100"/>
      <c r="AM713" s="100"/>
    </row>
    <row r="714" spans="1:39" x14ac:dyDescent="0.25">
      <c r="A714" s="100"/>
      <c r="B714" s="100"/>
      <c r="C714" s="100"/>
      <c r="D714" s="100"/>
      <c r="E714" s="100"/>
      <c r="F714" s="100"/>
      <c r="G714" s="100"/>
      <c r="H714" s="100"/>
      <c r="I714" s="100"/>
      <c r="J714" s="100"/>
      <c r="K714" s="100"/>
      <c r="L714" s="108"/>
      <c r="M714" s="109"/>
      <c r="N714" s="109"/>
      <c r="O714" s="109"/>
      <c r="P714" s="99"/>
      <c r="Q714" s="99"/>
      <c r="R714" s="100"/>
      <c r="S714" s="100"/>
      <c r="T714" s="100"/>
      <c r="U714" s="100"/>
      <c r="V714" s="100"/>
      <c r="W714" s="100"/>
      <c r="X714" s="100"/>
      <c r="Y714" s="100"/>
      <c r="Z714" s="100"/>
      <c r="AA714" s="100"/>
      <c r="AB714" s="100"/>
      <c r="AC714" s="100"/>
      <c r="AD714" s="100"/>
      <c r="AE714" s="100"/>
      <c r="AF714" s="100"/>
      <c r="AG714" s="100"/>
      <c r="AH714" s="100"/>
      <c r="AI714" s="100"/>
      <c r="AJ714" s="100"/>
      <c r="AK714" s="100"/>
      <c r="AL714" s="100"/>
      <c r="AM714" s="100"/>
    </row>
    <row r="715" spans="1:39" x14ac:dyDescent="0.25">
      <c r="A715" s="100"/>
      <c r="B715" s="100"/>
      <c r="C715" s="100"/>
      <c r="D715" s="100"/>
      <c r="E715" s="100"/>
      <c r="F715" s="100"/>
      <c r="G715" s="100"/>
      <c r="H715" s="100"/>
      <c r="I715" s="100"/>
      <c r="J715" s="100"/>
      <c r="K715" s="100"/>
      <c r="L715" s="108"/>
      <c r="M715" s="109"/>
      <c r="N715" s="109"/>
      <c r="O715" s="109"/>
      <c r="P715" s="99"/>
      <c r="Q715" s="99"/>
      <c r="R715" s="100"/>
      <c r="S715" s="100"/>
      <c r="T715" s="100"/>
      <c r="U715" s="100"/>
      <c r="V715" s="100"/>
      <c r="W715" s="100"/>
      <c r="X715" s="100"/>
      <c r="Y715" s="100"/>
      <c r="Z715" s="100"/>
      <c r="AA715" s="100"/>
      <c r="AB715" s="100"/>
      <c r="AC715" s="100"/>
      <c r="AD715" s="100"/>
      <c r="AE715" s="100"/>
      <c r="AF715" s="100"/>
      <c r="AG715" s="100"/>
      <c r="AH715" s="100"/>
      <c r="AI715" s="100"/>
      <c r="AJ715" s="100"/>
      <c r="AK715" s="100"/>
      <c r="AL715" s="100"/>
      <c r="AM715" s="100"/>
    </row>
    <row r="716" spans="1:39" x14ac:dyDescent="0.25">
      <c r="A716" s="100"/>
      <c r="B716" s="100"/>
      <c r="C716" s="100"/>
      <c r="D716" s="100"/>
      <c r="E716" s="100"/>
      <c r="F716" s="100"/>
      <c r="G716" s="100"/>
      <c r="H716" s="100"/>
      <c r="I716" s="100"/>
      <c r="J716" s="100"/>
      <c r="K716" s="100"/>
      <c r="L716" s="108"/>
      <c r="M716" s="109"/>
      <c r="N716" s="109"/>
      <c r="O716" s="109"/>
      <c r="P716" s="99"/>
      <c r="Q716" s="99"/>
      <c r="R716" s="100"/>
      <c r="S716" s="100"/>
      <c r="T716" s="100"/>
      <c r="U716" s="100"/>
      <c r="V716" s="100"/>
      <c r="W716" s="100"/>
      <c r="X716" s="100"/>
      <c r="Y716" s="100"/>
      <c r="Z716" s="100"/>
      <c r="AA716" s="100"/>
      <c r="AB716" s="100"/>
      <c r="AC716" s="100"/>
      <c r="AD716" s="100"/>
      <c r="AE716" s="100"/>
      <c r="AF716" s="100"/>
      <c r="AG716" s="100"/>
      <c r="AH716" s="100"/>
      <c r="AI716" s="100"/>
      <c r="AJ716" s="100"/>
      <c r="AK716" s="100"/>
      <c r="AL716" s="100"/>
      <c r="AM716" s="100"/>
    </row>
    <row r="717" spans="1:39" x14ac:dyDescent="0.25">
      <c r="A717" s="100"/>
      <c r="B717" s="100"/>
      <c r="C717" s="100"/>
      <c r="D717" s="100"/>
      <c r="E717" s="100"/>
      <c r="F717" s="100"/>
      <c r="G717" s="100"/>
      <c r="H717" s="100"/>
      <c r="I717" s="100"/>
      <c r="J717" s="100"/>
      <c r="K717" s="100"/>
      <c r="L717" s="108"/>
      <c r="M717" s="109"/>
      <c r="N717" s="109"/>
      <c r="O717" s="109"/>
      <c r="P717" s="99"/>
      <c r="Q717" s="99"/>
      <c r="R717" s="100"/>
      <c r="S717" s="100"/>
      <c r="T717" s="100"/>
      <c r="U717" s="100"/>
      <c r="V717" s="100"/>
      <c r="W717" s="100"/>
      <c r="X717" s="100"/>
      <c r="Y717" s="100"/>
      <c r="Z717" s="100"/>
      <c r="AA717" s="100"/>
      <c r="AB717" s="100"/>
      <c r="AC717" s="100"/>
      <c r="AD717" s="100"/>
      <c r="AE717" s="100"/>
      <c r="AF717" s="100"/>
      <c r="AG717" s="100"/>
      <c r="AH717" s="100"/>
      <c r="AI717" s="100"/>
      <c r="AJ717" s="100"/>
      <c r="AK717" s="100"/>
      <c r="AL717" s="100"/>
      <c r="AM717" s="100"/>
    </row>
    <row r="718" spans="1:39" x14ac:dyDescent="0.25">
      <c r="A718" s="100"/>
      <c r="B718" s="100"/>
      <c r="C718" s="100"/>
      <c r="D718" s="100"/>
      <c r="E718" s="100"/>
      <c r="F718" s="100"/>
      <c r="G718" s="100"/>
      <c r="H718" s="100"/>
      <c r="I718" s="100"/>
      <c r="J718" s="100"/>
      <c r="K718" s="100"/>
      <c r="L718" s="108"/>
      <c r="M718" s="109"/>
      <c r="N718" s="109"/>
      <c r="O718" s="109"/>
      <c r="P718" s="99"/>
      <c r="Q718" s="99"/>
      <c r="R718" s="100"/>
      <c r="S718" s="100"/>
      <c r="T718" s="100"/>
      <c r="U718" s="100"/>
      <c r="V718" s="100"/>
      <c r="W718" s="100"/>
      <c r="X718" s="100"/>
      <c r="Y718" s="100"/>
      <c r="Z718" s="100"/>
      <c r="AA718" s="100"/>
      <c r="AB718" s="100"/>
      <c r="AC718" s="100"/>
      <c r="AD718" s="100"/>
      <c r="AE718" s="100"/>
      <c r="AF718" s="100"/>
      <c r="AG718" s="100"/>
      <c r="AH718" s="100"/>
      <c r="AI718" s="100"/>
      <c r="AJ718" s="100"/>
      <c r="AK718" s="100"/>
      <c r="AL718" s="100"/>
      <c r="AM718" s="100"/>
    </row>
    <row r="719" spans="1:39" x14ac:dyDescent="0.25">
      <c r="A719" s="100"/>
      <c r="B719" s="100"/>
      <c r="C719" s="100"/>
      <c r="D719" s="100"/>
      <c r="E719" s="100"/>
      <c r="F719" s="100"/>
      <c r="G719" s="100"/>
      <c r="H719" s="100"/>
      <c r="I719" s="100"/>
      <c r="J719" s="100"/>
      <c r="K719" s="100"/>
      <c r="L719" s="108"/>
      <c r="M719" s="109"/>
      <c r="N719" s="109"/>
      <c r="O719" s="109"/>
      <c r="P719" s="99"/>
      <c r="Q719" s="99"/>
      <c r="R719" s="100"/>
      <c r="S719" s="100"/>
      <c r="T719" s="100"/>
      <c r="U719" s="100"/>
      <c r="V719" s="100"/>
      <c r="W719" s="100"/>
      <c r="X719" s="100"/>
      <c r="Y719" s="100"/>
      <c r="Z719" s="100"/>
      <c r="AA719" s="100"/>
      <c r="AB719" s="100"/>
      <c r="AC719" s="100"/>
      <c r="AD719" s="100"/>
      <c r="AE719" s="100"/>
      <c r="AF719" s="100"/>
      <c r="AG719" s="100"/>
      <c r="AH719" s="100"/>
      <c r="AI719" s="100"/>
      <c r="AJ719" s="100"/>
      <c r="AK719" s="100"/>
      <c r="AL719" s="100"/>
      <c r="AM719" s="100"/>
    </row>
    <row r="720" spans="1:39" x14ac:dyDescent="0.25">
      <c r="A720" s="100"/>
      <c r="B720" s="100"/>
      <c r="C720" s="100"/>
      <c r="D720" s="100"/>
      <c r="E720" s="100"/>
      <c r="F720" s="100"/>
      <c r="G720" s="100"/>
      <c r="H720" s="100"/>
      <c r="I720" s="100"/>
      <c r="J720" s="100"/>
      <c r="K720" s="100"/>
      <c r="L720" s="108"/>
      <c r="M720" s="109"/>
      <c r="N720" s="109"/>
      <c r="O720" s="109"/>
      <c r="P720" s="99"/>
      <c r="Q720" s="99"/>
      <c r="R720" s="100"/>
      <c r="S720" s="100"/>
      <c r="T720" s="100"/>
      <c r="U720" s="100"/>
      <c r="V720" s="100"/>
      <c r="W720" s="100"/>
      <c r="X720" s="100"/>
      <c r="Y720" s="100"/>
      <c r="Z720" s="100"/>
      <c r="AA720" s="100"/>
      <c r="AB720" s="100"/>
      <c r="AC720" s="100"/>
      <c r="AD720" s="100"/>
      <c r="AE720" s="100"/>
      <c r="AF720" s="100"/>
      <c r="AG720" s="100"/>
      <c r="AH720" s="100"/>
      <c r="AI720" s="100"/>
      <c r="AJ720" s="100"/>
      <c r="AK720" s="100"/>
      <c r="AL720" s="100"/>
      <c r="AM720" s="100"/>
    </row>
    <row r="721" spans="1:39" x14ac:dyDescent="0.25">
      <c r="A721" s="100"/>
      <c r="B721" s="100"/>
      <c r="C721" s="100"/>
      <c r="D721" s="100"/>
      <c r="E721" s="100"/>
      <c r="F721" s="100"/>
      <c r="G721" s="100"/>
      <c r="H721" s="100"/>
      <c r="I721" s="100"/>
      <c r="J721" s="100"/>
      <c r="K721" s="100"/>
      <c r="L721" s="108"/>
      <c r="M721" s="109"/>
      <c r="N721" s="109"/>
      <c r="O721" s="109"/>
      <c r="P721" s="99"/>
      <c r="Q721" s="99"/>
      <c r="R721" s="100"/>
      <c r="S721" s="100"/>
      <c r="T721" s="100"/>
      <c r="U721" s="100"/>
      <c r="V721" s="100"/>
      <c r="W721" s="100"/>
      <c r="X721" s="100"/>
      <c r="Y721" s="100"/>
      <c r="Z721" s="100"/>
      <c r="AA721" s="100"/>
      <c r="AB721" s="100"/>
      <c r="AC721" s="100"/>
      <c r="AD721" s="100"/>
      <c r="AE721" s="100"/>
      <c r="AF721" s="100"/>
      <c r="AG721" s="100"/>
      <c r="AH721" s="100"/>
      <c r="AI721" s="100"/>
      <c r="AJ721" s="100"/>
      <c r="AK721" s="100"/>
      <c r="AL721" s="100"/>
      <c r="AM721" s="100"/>
    </row>
    <row r="722" spans="1:39" x14ac:dyDescent="0.25">
      <c r="A722" s="100"/>
      <c r="B722" s="100"/>
      <c r="C722" s="100"/>
      <c r="D722" s="100"/>
      <c r="E722" s="100"/>
      <c r="F722" s="100"/>
      <c r="G722" s="100"/>
      <c r="H722" s="100"/>
      <c r="I722" s="100"/>
      <c r="J722" s="100"/>
      <c r="K722" s="100"/>
      <c r="L722" s="108"/>
      <c r="M722" s="109"/>
      <c r="N722" s="109"/>
      <c r="O722" s="109"/>
      <c r="P722" s="99"/>
      <c r="Q722" s="99"/>
      <c r="R722" s="100"/>
      <c r="S722" s="100"/>
      <c r="T722" s="100"/>
      <c r="U722" s="100"/>
      <c r="V722" s="100"/>
      <c r="W722" s="100"/>
      <c r="X722" s="100"/>
      <c r="Y722" s="100"/>
      <c r="Z722" s="100"/>
      <c r="AA722" s="100"/>
      <c r="AB722" s="100"/>
      <c r="AC722" s="100"/>
      <c r="AD722" s="100"/>
      <c r="AE722" s="100"/>
      <c r="AF722" s="100"/>
      <c r="AG722" s="100"/>
      <c r="AH722" s="100"/>
      <c r="AI722" s="100"/>
      <c r="AJ722" s="100"/>
      <c r="AK722" s="100"/>
      <c r="AL722" s="100"/>
      <c r="AM722" s="100"/>
    </row>
    <row r="723" spans="1:39" x14ac:dyDescent="0.25">
      <c r="A723" s="100"/>
      <c r="B723" s="100"/>
      <c r="C723" s="100"/>
      <c r="D723" s="100"/>
      <c r="E723" s="100"/>
      <c r="F723" s="100"/>
      <c r="G723" s="100"/>
      <c r="H723" s="100"/>
      <c r="I723" s="100"/>
      <c r="J723" s="100"/>
      <c r="K723" s="100"/>
      <c r="L723" s="108"/>
      <c r="M723" s="109"/>
      <c r="N723" s="109"/>
      <c r="O723" s="109"/>
      <c r="P723" s="99"/>
      <c r="Q723" s="99"/>
      <c r="R723" s="100"/>
      <c r="S723" s="100"/>
      <c r="T723" s="100"/>
      <c r="U723" s="100"/>
      <c r="V723" s="100"/>
      <c r="W723" s="100"/>
      <c r="X723" s="100"/>
      <c r="Y723" s="100"/>
      <c r="Z723" s="100"/>
      <c r="AA723" s="100"/>
      <c r="AB723" s="100"/>
      <c r="AC723" s="100"/>
      <c r="AD723" s="100"/>
      <c r="AE723" s="100"/>
      <c r="AF723" s="100"/>
      <c r="AG723" s="100"/>
      <c r="AH723" s="100"/>
      <c r="AI723" s="100"/>
      <c r="AJ723" s="100"/>
      <c r="AK723" s="100"/>
      <c r="AL723" s="100"/>
      <c r="AM723" s="100"/>
    </row>
    <row r="724" spans="1:39" x14ac:dyDescent="0.25">
      <c r="A724" s="100"/>
      <c r="B724" s="100"/>
      <c r="C724" s="100"/>
      <c r="D724" s="100"/>
      <c r="E724" s="100"/>
      <c r="F724" s="100"/>
      <c r="G724" s="100"/>
      <c r="H724" s="100"/>
      <c r="I724" s="100"/>
      <c r="J724" s="100"/>
      <c r="K724" s="100"/>
      <c r="L724" s="108"/>
      <c r="M724" s="109"/>
      <c r="N724" s="109"/>
      <c r="O724" s="109"/>
      <c r="P724" s="99"/>
      <c r="Q724" s="99"/>
      <c r="R724" s="100"/>
      <c r="S724" s="100"/>
      <c r="T724" s="100"/>
      <c r="U724" s="100"/>
      <c r="V724" s="100"/>
      <c r="W724" s="100"/>
      <c r="X724" s="100"/>
      <c r="Y724" s="100"/>
      <c r="Z724" s="100"/>
      <c r="AA724" s="100"/>
      <c r="AB724" s="100"/>
      <c r="AC724" s="100"/>
      <c r="AD724" s="100"/>
      <c r="AE724" s="100"/>
      <c r="AF724" s="100"/>
      <c r="AG724" s="100"/>
      <c r="AH724" s="100"/>
      <c r="AI724" s="100"/>
      <c r="AJ724" s="100"/>
      <c r="AK724" s="100"/>
      <c r="AL724" s="100"/>
      <c r="AM724" s="100"/>
    </row>
    <row r="725" spans="1:39" x14ac:dyDescent="0.25">
      <c r="A725" s="100"/>
      <c r="B725" s="100"/>
      <c r="C725" s="100"/>
      <c r="D725" s="100"/>
      <c r="E725" s="100"/>
      <c r="F725" s="100"/>
      <c r="G725" s="100"/>
      <c r="H725" s="100"/>
      <c r="I725" s="100"/>
      <c r="J725" s="100"/>
      <c r="K725" s="100"/>
      <c r="L725" s="108"/>
      <c r="M725" s="109"/>
      <c r="N725" s="109"/>
      <c r="O725" s="109"/>
      <c r="P725" s="99"/>
      <c r="Q725" s="99"/>
      <c r="R725" s="100"/>
      <c r="S725" s="100"/>
      <c r="T725" s="100"/>
      <c r="U725" s="100"/>
      <c r="V725" s="100"/>
      <c r="W725" s="100"/>
      <c r="X725" s="100"/>
      <c r="Y725" s="100"/>
      <c r="Z725" s="100"/>
      <c r="AA725" s="100"/>
      <c r="AB725" s="100"/>
      <c r="AC725" s="100"/>
      <c r="AD725" s="100"/>
      <c r="AE725" s="100"/>
      <c r="AF725" s="100"/>
      <c r="AG725" s="100"/>
      <c r="AH725" s="100"/>
      <c r="AI725" s="100"/>
      <c r="AJ725" s="100"/>
      <c r="AK725" s="100"/>
      <c r="AL725" s="100"/>
      <c r="AM725" s="100"/>
    </row>
    <row r="726" spans="1:39" x14ac:dyDescent="0.25">
      <c r="A726" s="100"/>
      <c r="B726" s="100"/>
      <c r="C726" s="100"/>
      <c r="D726" s="100"/>
      <c r="E726" s="100"/>
      <c r="F726" s="100"/>
      <c r="G726" s="100"/>
      <c r="H726" s="100"/>
      <c r="I726" s="100"/>
      <c r="J726" s="100"/>
      <c r="K726" s="100"/>
      <c r="L726" s="108"/>
      <c r="M726" s="109"/>
      <c r="N726" s="109"/>
      <c r="O726" s="109"/>
      <c r="P726" s="99"/>
      <c r="Q726" s="99"/>
      <c r="R726" s="100"/>
      <c r="S726" s="100"/>
      <c r="T726" s="100"/>
      <c r="U726" s="100"/>
      <c r="V726" s="100"/>
      <c r="W726" s="100"/>
      <c r="X726" s="100"/>
      <c r="Y726" s="100"/>
      <c r="Z726" s="100"/>
      <c r="AA726" s="100"/>
      <c r="AB726" s="100"/>
      <c r="AC726" s="100"/>
      <c r="AD726" s="100"/>
      <c r="AE726" s="100"/>
      <c r="AF726" s="100"/>
      <c r="AG726" s="100"/>
      <c r="AH726" s="100"/>
      <c r="AI726" s="100"/>
      <c r="AJ726" s="100"/>
      <c r="AK726" s="100"/>
      <c r="AL726" s="100"/>
      <c r="AM726" s="100"/>
    </row>
    <row r="727" spans="1:39" x14ac:dyDescent="0.25">
      <c r="A727" s="100"/>
      <c r="B727" s="100"/>
      <c r="C727" s="100"/>
      <c r="D727" s="100"/>
      <c r="E727" s="100"/>
      <c r="F727" s="100"/>
      <c r="G727" s="100"/>
      <c r="H727" s="100"/>
      <c r="I727" s="100"/>
      <c r="J727" s="100"/>
      <c r="K727" s="100"/>
      <c r="L727" s="108"/>
      <c r="M727" s="109"/>
      <c r="N727" s="109"/>
      <c r="O727" s="109"/>
      <c r="P727" s="99"/>
      <c r="Q727" s="99"/>
      <c r="R727" s="100"/>
      <c r="S727" s="100"/>
      <c r="T727" s="100"/>
      <c r="U727" s="100"/>
      <c r="V727" s="100"/>
      <c r="W727" s="100"/>
      <c r="X727" s="100"/>
      <c r="Y727" s="100"/>
      <c r="Z727" s="100"/>
      <c r="AA727" s="100"/>
      <c r="AB727" s="100"/>
      <c r="AC727" s="100"/>
      <c r="AD727" s="100"/>
      <c r="AE727" s="100"/>
      <c r="AF727" s="100"/>
      <c r="AG727" s="100"/>
      <c r="AH727" s="100"/>
      <c r="AI727" s="100"/>
      <c r="AJ727" s="100"/>
      <c r="AK727" s="100"/>
      <c r="AL727" s="100"/>
      <c r="AM727" s="100"/>
    </row>
    <row r="728" spans="1:39" x14ac:dyDescent="0.25">
      <c r="A728" s="100"/>
      <c r="B728" s="100"/>
      <c r="C728" s="100"/>
      <c r="D728" s="100"/>
      <c r="E728" s="100"/>
      <c r="F728" s="100"/>
      <c r="G728" s="100"/>
      <c r="H728" s="100"/>
      <c r="I728" s="100"/>
      <c r="J728" s="100"/>
      <c r="K728" s="100"/>
      <c r="L728" s="108"/>
      <c r="M728" s="109"/>
      <c r="N728" s="109"/>
      <c r="O728" s="109"/>
      <c r="P728" s="99"/>
      <c r="Q728" s="99"/>
      <c r="R728" s="100"/>
      <c r="S728" s="100"/>
      <c r="T728" s="100"/>
      <c r="U728" s="100"/>
      <c r="V728" s="100"/>
      <c r="W728" s="100"/>
      <c r="X728" s="100"/>
      <c r="Y728" s="100"/>
      <c r="Z728" s="100"/>
      <c r="AA728" s="100"/>
      <c r="AB728" s="100"/>
      <c r="AC728" s="100"/>
      <c r="AD728" s="100"/>
      <c r="AE728" s="100"/>
      <c r="AF728" s="100"/>
      <c r="AG728" s="100"/>
      <c r="AH728" s="100"/>
      <c r="AI728" s="100"/>
      <c r="AJ728" s="100"/>
      <c r="AK728" s="100"/>
      <c r="AL728" s="100"/>
      <c r="AM728" s="100"/>
    </row>
    <row r="729" spans="1:39" x14ac:dyDescent="0.25">
      <c r="A729" s="100"/>
      <c r="B729" s="100"/>
      <c r="C729" s="100"/>
      <c r="D729" s="100"/>
      <c r="E729" s="100"/>
      <c r="F729" s="100"/>
      <c r="G729" s="100"/>
      <c r="H729" s="100"/>
      <c r="I729" s="100"/>
      <c r="J729" s="100"/>
      <c r="K729" s="100"/>
      <c r="L729" s="108"/>
      <c r="M729" s="109"/>
      <c r="N729" s="109"/>
      <c r="O729" s="109"/>
      <c r="P729" s="99"/>
      <c r="Q729" s="99"/>
      <c r="R729" s="100"/>
      <c r="S729" s="100"/>
      <c r="T729" s="100"/>
      <c r="U729" s="100"/>
      <c r="V729" s="100"/>
      <c r="W729" s="100"/>
      <c r="X729" s="100"/>
      <c r="Y729" s="100"/>
      <c r="Z729" s="100"/>
      <c r="AA729" s="100"/>
      <c r="AB729" s="100"/>
      <c r="AC729" s="100"/>
      <c r="AD729" s="100"/>
      <c r="AE729" s="100"/>
      <c r="AF729" s="100"/>
      <c r="AG729" s="100"/>
      <c r="AH729" s="100"/>
      <c r="AI729" s="100"/>
      <c r="AJ729" s="100"/>
      <c r="AK729" s="100"/>
      <c r="AL729" s="100"/>
      <c r="AM729" s="100"/>
    </row>
    <row r="730" spans="1:39" x14ac:dyDescent="0.25">
      <c r="A730" s="100"/>
      <c r="B730" s="100"/>
      <c r="C730" s="100"/>
      <c r="D730" s="100"/>
      <c r="E730" s="100"/>
      <c r="F730" s="100"/>
      <c r="G730" s="100"/>
      <c r="H730" s="100"/>
      <c r="I730" s="100"/>
      <c r="J730" s="100"/>
      <c r="K730" s="100"/>
      <c r="L730" s="108"/>
      <c r="M730" s="109"/>
      <c r="N730" s="109"/>
      <c r="O730" s="109"/>
      <c r="P730" s="99"/>
      <c r="Q730" s="99"/>
      <c r="R730" s="100"/>
      <c r="S730" s="100"/>
      <c r="T730" s="100"/>
      <c r="U730" s="100"/>
      <c r="V730" s="100"/>
      <c r="W730" s="100"/>
      <c r="X730" s="100"/>
      <c r="Y730" s="100"/>
      <c r="Z730" s="100"/>
      <c r="AA730" s="100"/>
      <c r="AB730" s="100"/>
      <c r="AC730" s="100"/>
      <c r="AD730" s="100"/>
      <c r="AE730" s="100"/>
      <c r="AF730" s="100"/>
      <c r="AG730" s="100"/>
      <c r="AH730" s="100"/>
      <c r="AI730" s="100"/>
      <c r="AJ730" s="100"/>
      <c r="AK730" s="100"/>
      <c r="AL730" s="100"/>
      <c r="AM730" s="100"/>
    </row>
    <row r="731" spans="1:39" x14ac:dyDescent="0.25">
      <c r="A731" s="100"/>
      <c r="B731" s="100"/>
      <c r="C731" s="100"/>
      <c r="D731" s="100"/>
      <c r="E731" s="100"/>
      <c r="F731" s="100"/>
      <c r="G731" s="100"/>
      <c r="H731" s="100"/>
      <c r="I731" s="100"/>
      <c r="J731" s="100"/>
      <c r="K731" s="100"/>
      <c r="L731" s="108"/>
      <c r="M731" s="109"/>
      <c r="N731" s="109"/>
      <c r="O731" s="109"/>
      <c r="P731" s="99"/>
      <c r="Q731" s="99"/>
      <c r="R731" s="100"/>
      <c r="S731" s="100"/>
      <c r="T731" s="100"/>
      <c r="U731" s="100"/>
      <c r="V731" s="100"/>
      <c r="W731" s="100"/>
      <c r="X731" s="100"/>
      <c r="Y731" s="100"/>
      <c r="Z731" s="100"/>
      <c r="AA731" s="100"/>
      <c r="AB731" s="100"/>
      <c r="AC731" s="100"/>
      <c r="AD731" s="100"/>
      <c r="AE731" s="100"/>
      <c r="AF731" s="100"/>
      <c r="AG731" s="100"/>
      <c r="AH731" s="100"/>
      <c r="AI731" s="100"/>
      <c r="AJ731" s="100"/>
      <c r="AK731" s="100"/>
      <c r="AL731" s="100"/>
      <c r="AM731" s="100"/>
    </row>
    <row r="732" spans="1:39" x14ac:dyDescent="0.25">
      <c r="A732" s="100"/>
      <c r="B732" s="100"/>
      <c r="C732" s="100"/>
      <c r="D732" s="100"/>
      <c r="E732" s="100"/>
      <c r="F732" s="100"/>
      <c r="G732" s="100"/>
      <c r="H732" s="100"/>
      <c r="I732" s="100"/>
      <c r="J732" s="100"/>
      <c r="K732" s="100"/>
      <c r="L732" s="108"/>
      <c r="M732" s="109"/>
      <c r="N732" s="109"/>
      <c r="O732" s="109"/>
      <c r="P732" s="99"/>
      <c r="Q732" s="99"/>
      <c r="R732" s="100"/>
      <c r="S732" s="100"/>
      <c r="T732" s="100"/>
      <c r="U732" s="100"/>
      <c r="V732" s="100"/>
      <c r="W732" s="100"/>
      <c r="X732" s="100"/>
      <c r="Y732" s="100"/>
      <c r="Z732" s="100"/>
      <c r="AA732" s="100"/>
      <c r="AB732" s="100"/>
      <c r="AC732" s="100"/>
      <c r="AD732" s="100"/>
      <c r="AE732" s="100"/>
      <c r="AF732" s="100"/>
      <c r="AG732" s="100"/>
      <c r="AH732" s="100"/>
      <c r="AI732" s="100"/>
      <c r="AJ732" s="100"/>
      <c r="AK732" s="100"/>
      <c r="AL732" s="100"/>
      <c r="AM732" s="100"/>
    </row>
    <row r="733" spans="1:39" x14ac:dyDescent="0.25">
      <c r="A733" s="100"/>
      <c r="B733" s="100"/>
      <c r="C733" s="100"/>
      <c r="D733" s="100"/>
      <c r="E733" s="100"/>
      <c r="F733" s="100"/>
      <c r="G733" s="100"/>
      <c r="H733" s="100"/>
      <c r="I733" s="100"/>
      <c r="J733" s="100"/>
      <c r="K733" s="100"/>
      <c r="L733" s="108"/>
      <c r="M733" s="109"/>
      <c r="N733" s="109"/>
      <c r="O733" s="109"/>
      <c r="P733" s="99"/>
      <c r="Q733" s="99"/>
      <c r="R733" s="100"/>
      <c r="S733" s="100"/>
      <c r="T733" s="100"/>
      <c r="U733" s="100"/>
      <c r="V733" s="100"/>
      <c r="W733" s="100"/>
      <c r="X733" s="100"/>
      <c r="Y733" s="100"/>
      <c r="Z733" s="100"/>
      <c r="AA733" s="100"/>
      <c r="AB733" s="100"/>
      <c r="AC733" s="100"/>
      <c r="AD733" s="100"/>
      <c r="AE733" s="100"/>
      <c r="AF733" s="100"/>
      <c r="AG733" s="100"/>
      <c r="AH733" s="100"/>
      <c r="AI733" s="100"/>
      <c r="AJ733" s="100"/>
      <c r="AK733" s="100"/>
      <c r="AL733" s="100"/>
      <c r="AM733" s="100"/>
    </row>
    <row r="734" spans="1:39" x14ac:dyDescent="0.25">
      <c r="A734" s="100"/>
      <c r="B734" s="100"/>
      <c r="C734" s="100"/>
      <c r="D734" s="100"/>
      <c r="E734" s="100"/>
      <c r="F734" s="100"/>
      <c r="G734" s="100"/>
      <c r="H734" s="100"/>
      <c r="I734" s="100"/>
      <c r="J734" s="100"/>
      <c r="K734" s="100"/>
      <c r="L734" s="108"/>
      <c r="M734" s="109"/>
      <c r="N734" s="109"/>
      <c r="O734" s="109"/>
      <c r="P734" s="99"/>
      <c r="Q734" s="99"/>
      <c r="R734" s="100"/>
      <c r="S734" s="100"/>
      <c r="T734" s="100"/>
      <c r="U734" s="100"/>
      <c r="V734" s="100"/>
      <c r="W734" s="100"/>
      <c r="X734" s="100"/>
      <c r="Y734" s="100"/>
      <c r="Z734" s="100"/>
      <c r="AA734" s="100"/>
      <c r="AB734" s="100"/>
      <c r="AC734" s="100"/>
      <c r="AD734" s="100"/>
      <c r="AE734" s="100"/>
      <c r="AF734" s="100"/>
      <c r="AG734" s="100"/>
      <c r="AH734" s="100"/>
      <c r="AI734" s="100"/>
      <c r="AJ734" s="100"/>
      <c r="AK734" s="100"/>
      <c r="AL734" s="100"/>
      <c r="AM734" s="100"/>
    </row>
    <row r="735" spans="1:39" x14ac:dyDescent="0.25">
      <c r="A735" s="100"/>
      <c r="B735" s="100"/>
      <c r="C735" s="100"/>
      <c r="D735" s="100"/>
      <c r="E735" s="100"/>
      <c r="F735" s="100"/>
      <c r="G735" s="100"/>
      <c r="H735" s="100"/>
      <c r="I735" s="100"/>
      <c r="J735" s="100"/>
      <c r="K735" s="100"/>
      <c r="L735" s="108"/>
      <c r="M735" s="109"/>
      <c r="N735" s="109"/>
      <c r="O735" s="109"/>
      <c r="P735" s="99"/>
      <c r="Q735" s="99"/>
      <c r="R735" s="100"/>
      <c r="S735" s="100"/>
      <c r="T735" s="100"/>
      <c r="U735" s="100"/>
      <c r="V735" s="100"/>
      <c r="W735" s="100"/>
      <c r="X735" s="100"/>
      <c r="Y735" s="100"/>
      <c r="Z735" s="100"/>
      <c r="AA735" s="100"/>
      <c r="AB735" s="100"/>
      <c r="AC735" s="100"/>
      <c r="AD735" s="100"/>
      <c r="AE735" s="100"/>
      <c r="AF735" s="100"/>
      <c r="AG735" s="100"/>
      <c r="AH735" s="100"/>
      <c r="AI735" s="100"/>
      <c r="AJ735" s="100"/>
      <c r="AK735" s="100"/>
      <c r="AL735" s="100"/>
      <c r="AM735" s="100"/>
    </row>
    <row r="736" spans="1:39" x14ac:dyDescent="0.25">
      <c r="A736" s="100"/>
      <c r="B736" s="100"/>
      <c r="C736" s="100"/>
      <c r="D736" s="100"/>
      <c r="E736" s="100"/>
      <c r="F736" s="100"/>
      <c r="G736" s="100"/>
      <c r="H736" s="100"/>
      <c r="I736" s="100"/>
      <c r="J736" s="100"/>
      <c r="K736" s="100"/>
      <c r="L736" s="108"/>
      <c r="M736" s="109"/>
      <c r="N736" s="109"/>
      <c r="O736" s="109"/>
      <c r="P736" s="99"/>
      <c r="Q736" s="99"/>
      <c r="R736" s="100"/>
      <c r="S736" s="100"/>
      <c r="T736" s="100"/>
      <c r="U736" s="100"/>
      <c r="V736" s="100"/>
      <c r="W736" s="100"/>
      <c r="X736" s="100"/>
      <c r="Y736" s="100"/>
      <c r="Z736" s="100"/>
      <c r="AA736" s="100"/>
      <c r="AB736" s="100"/>
      <c r="AC736" s="100"/>
      <c r="AD736" s="100"/>
      <c r="AE736" s="100"/>
      <c r="AF736" s="100"/>
      <c r="AG736" s="100"/>
      <c r="AH736" s="100"/>
      <c r="AI736" s="100"/>
      <c r="AJ736" s="100"/>
      <c r="AK736" s="100"/>
      <c r="AL736" s="100"/>
      <c r="AM736" s="100"/>
    </row>
    <row r="737" spans="1:39" x14ac:dyDescent="0.25">
      <c r="A737" s="100"/>
      <c r="B737" s="100"/>
      <c r="C737" s="100"/>
      <c r="D737" s="100"/>
      <c r="E737" s="100"/>
      <c r="F737" s="100"/>
      <c r="G737" s="100"/>
      <c r="H737" s="100"/>
      <c r="I737" s="100"/>
      <c r="J737" s="100"/>
      <c r="K737" s="100"/>
      <c r="L737" s="108"/>
      <c r="M737" s="109"/>
      <c r="N737" s="109"/>
      <c r="O737" s="109"/>
      <c r="P737" s="99"/>
      <c r="Q737" s="99"/>
      <c r="R737" s="100"/>
      <c r="S737" s="100"/>
      <c r="T737" s="100"/>
      <c r="U737" s="100"/>
      <c r="V737" s="100"/>
      <c r="W737" s="100"/>
      <c r="X737" s="100"/>
      <c r="Y737" s="100"/>
      <c r="Z737" s="100"/>
      <c r="AA737" s="100"/>
      <c r="AB737" s="100"/>
      <c r="AC737" s="100"/>
      <c r="AD737" s="100"/>
      <c r="AE737" s="100"/>
      <c r="AF737" s="100"/>
      <c r="AG737" s="100"/>
      <c r="AH737" s="100"/>
      <c r="AI737" s="100"/>
      <c r="AJ737" s="100"/>
      <c r="AK737" s="100"/>
      <c r="AL737" s="100"/>
      <c r="AM737" s="100"/>
    </row>
    <row r="738" spans="1:39" x14ac:dyDescent="0.25">
      <c r="A738" s="100"/>
      <c r="B738" s="100"/>
      <c r="C738" s="100"/>
      <c r="D738" s="100"/>
      <c r="E738" s="100"/>
      <c r="F738" s="100"/>
      <c r="G738" s="100"/>
      <c r="H738" s="100"/>
      <c r="I738" s="100"/>
      <c r="J738" s="100"/>
      <c r="K738" s="100"/>
      <c r="L738" s="108"/>
      <c r="M738" s="109"/>
      <c r="N738" s="109"/>
      <c r="O738" s="109"/>
      <c r="P738" s="99"/>
      <c r="Q738" s="99"/>
      <c r="R738" s="100"/>
      <c r="S738" s="100"/>
      <c r="T738" s="100"/>
      <c r="U738" s="100"/>
      <c r="V738" s="100"/>
      <c r="W738" s="100"/>
      <c r="X738" s="100"/>
      <c r="Y738" s="100"/>
      <c r="Z738" s="100"/>
      <c r="AA738" s="100"/>
      <c r="AB738" s="100"/>
      <c r="AC738" s="100"/>
      <c r="AD738" s="100"/>
      <c r="AE738" s="100"/>
      <c r="AF738" s="100"/>
      <c r="AG738" s="100"/>
      <c r="AH738" s="100"/>
      <c r="AI738" s="100"/>
      <c r="AJ738" s="100"/>
      <c r="AK738" s="100"/>
      <c r="AL738" s="100"/>
      <c r="AM738" s="100"/>
    </row>
    <row r="739" spans="1:39" x14ac:dyDescent="0.25">
      <c r="A739" s="100"/>
      <c r="B739" s="100"/>
      <c r="C739" s="100"/>
      <c r="D739" s="100"/>
      <c r="E739" s="100"/>
      <c r="F739" s="100"/>
      <c r="G739" s="100"/>
      <c r="H739" s="100"/>
      <c r="I739" s="100"/>
      <c r="J739" s="100"/>
      <c r="K739" s="100"/>
      <c r="L739" s="108"/>
      <c r="M739" s="109"/>
      <c r="N739" s="109"/>
      <c r="O739" s="109"/>
      <c r="P739" s="99"/>
      <c r="Q739" s="99"/>
      <c r="R739" s="100"/>
      <c r="S739" s="100"/>
      <c r="T739" s="100"/>
      <c r="U739" s="100"/>
      <c r="V739" s="100"/>
      <c r="W739" s="100"/>
      <c r="X739" s="100"/>
      <c r="Y739" s="100"/>
      <c r="Z739" s="100"/>
      <c r="AA739" s="100"/>
      <c r="AB739" s="100"/>
      <c r="AC739" s="100"/>
      <c r="AD739" s="100"/>
      <c r="AE739" s="100"/>
      <c r="AF739" s="100"/>
      <c r="AG739" s="100"/>
      <c r="AH739" s="100"/>
      <c r="AI739" s="100"/>
      <c r="AJ739" s="100"/>
      <c r="AK739" s="100"/>
      <c r="AL739" s="100"/>
      <c r="AM739" s="100"/>
    </row>
    <row r="740" spans="1:39" x14ac:dyDescent="0.25">
      <c r="A740" s="100"/>
      <c r="B740" s="100"/>
      <c r="C740" s="100"/>
      <c r="D740" s="100"/>
      <c r="E740" s="100"/>
      <c r="F740" s="100"/>
      <c r="G740" s="100"/>
      <c r="H740" s="100"/>
      <c r="I740" s="100"/>
      <c r="J740" s="100"/>
      <c r="K740" s="100"/>
      <c r="L740" s="108"/>
      <c r="M740" s="109"/>
      <c r="N740" s="109"/>
      <c r="O740" s="109"/>
      <c r="P740" s="99"/>
      <c r="Q740" s="99"/>
      <c r="R740" s="100"/>
      <c r="S740" s="100"/>
      <c r="T740" s="100"/>
      <c r="U740" s="100"/>
      <c r="V740" s="100"/>
      <c r="W740" s="100"/>
      <c r="X740" s="100"/>
      <c r="Y740" s="100"/>
      <c r="Z740" s="100"/>
      <c r="AA740" s="100"/>
      <c r="AB740" s="100"/>
      <c r="AC740" s="100"/>
      <c r="AD740" s="100"/>
      <c r="AE740" s="100"/>
      <c r="AF740" s="100"/>
      <c r="AG740" s="100"/>
      <c r="AH740" s="100"/>
      <c r="AI740" s="100"/>
      <c r="AJ740" s="100"/>
      <c r="AK740" s="100"/>
      <c r="AL740" s="100"/>
      <c r="AM740" s="100"/>
    </row>
    <row r="741" spans="1:39" x14ac:dyDescent="0.25">
      <c r="A741" s="100"/>
      <c r="B741" s="100"/>
      <c r="C741" s="100"/>
      <c r="D741" s="100"/>
      <c r="E741" s="100"/>
      <c r="F741" s="100"/>
      <c r="G741" s="100"/>
      <c r="H741" s="100"/>
      <c r="I741" s="100"/>
      <c r="J741" s="100"/>
      <c r="K741" s="100"/>
      <c r="L741" s="108"/>
      <c r="M741" s="109"/>
      <c r="N741" s="109"/>
      <c r="O741" s="109"/>
      <c r="P741" s="99"/>
      <c r="Q741" s="99"/>
      <c r="R741" s="100"/>
      <c r="S741" s="100"/>
      <c r="T741" s="100"/>
      <c r="U741" s="100"/>
      <c r="V741" s="100"/>
      <c r="W741" s="100"/>
      <c r="X741" s="100"/>
      <c r="Y741" s="100"/>
      <c r="Z741" s="100"/>
      <c r="AA741" s="100"/>
      <c r="AB741" s="100"/>
      <c r="AC741" s="100"/>
      <c r="AD741" s="100"/>
      <c r="AE741" s="100"/>
      <c r="AF741" s="100"/>
      <c r="AG741" s="100"/>
      <c r="AH741" s="100"/>
      <c r="AI741" s="100"/>
      <c r="AJ741" s="100"/>
      <c r="AK741" s="100"/>
      <c r="AL741" s="100"/>
      <c r="AM741" s="100"/>
    </row>
    <row r="742" spans="1:39" x14ac:dyDescent="0.25">
      <c r="A742" s="100"/>
      <c r="B742" s="100"/>
      <c r="C742" s="100"/>
      <c r="D742" s="100"/>
      <c r="E742" s="100"/>
      <c r="F742" s="100"/>
      <c r="G742" s="100"/>
      <c r="H742" s="100"/>
      <c r="I742" s="100"/>
      <c r="J742" s="100"/>
      <c r="K742" s="100"/>
      <c r="L742" s="108"/>
      <c r="M742" s="109"/>
      <c r="N742" s="109"/>
      <c r="O742" s="109"/>
      <c r="P742" s="99"/>
      <c r="Q742" s="99"/>
      <c r="R742" s="100"/>
      <c r="S742" s="100"/>
      <c r="T742" s="100"/>
      <c r="U742" s="100"/>
      <c r="V742" s="100"/>
      <c r="W742" s="100"/>
      <c r="X742" s="100"/>
      <c r="Y742" s="100"/>
      <c r="Z742" s="100"/>
      <c r="AA742" s="100"/>
      <c r="AB742" s="100"/>
      <c r="AC742" s="100"/>
      <c r="AD742" s="100"/>
      <c r="AE742" s="100"/>
      <c r="AF742" s="100"/>
      <c r="AG742" s="100"/>
      <c r="AH742" s="100"/>
      <c r="AI742" s="100"/>
      <c r="AJ742" s="100"/>
      <c r="AK742" s="100"/>
      <c r="AL742" s="100"/>
      <c r="AM742" s="100"/>
    </row>
    <row r="743" spans="1:39" x14ac:dyDescent="0.25">
      <c r="A743" s="100"/>
      <c r="B743" s="100"/>
      <c r="C743" s="100"/>
      <c r="D743" s="100"/>
      <c r="E743" s="100"/>
      <c r="F743" s="100"/>
      <c r="G743" s="100"/>
      <c r="H743" s="100"/>
      <c r="I743" s="100"/>
      <c r="J743" s="100"/>
      <c r="K743" s="100"/>
      <c r="L743" s="108"/>
      <c r="M743" s="109"/>
      <c r="N743" s="109"/>
      <c r="O743" s="109"/>
      <c r="P743" s="99"/>
      <c r="Q743" s="99"/>
      <c r="R743" s="100"/>
      <c r="S743" s="100"/>
      <c r="T743" s="100"/>
      <c r="U743" s="100"/>
      <c r="V743" s="100"/>
      <c r="W743" s="100"/>
      <c r="X743" s="100"/>
      <c r="Y743" s="100"/>
      <c r="Z743" s="100"/>
      <c r="AA743" s="100"/>
      <c r="AB743" s="100"/>
      <c r="AC743" s="100"/>
      <c r="AD743" s="100"/>
      <c r="AE743" s="100"/>
      <c r="AF743" s="100"/>
      <c r="AG743" s="100"/>
      <c r="AH743" s="100"/>
      <c r="AI743" s="100"/>
      <c r="AJ743" s="100"/>
      <c r="AK743" s="100"/>
      <c r="AL743" s="100"/>
      <c r="AM743" s="100"/>
    </row>
    <row r="744" spans="1:39" x14ac:dyDescent="0.25">
      <c r="A744" s="100"/>
      <c r="B744" s="100"/>
      <c r="C744" s="100"/>
      <c r="D744" s="100"/>
      <c r="E744" s="100"/>
      <c r="F744" s="100"/>
      <c r="G744" s="100"/>
      <c r="H744" s="100"/>
      <c r="I744" s="100"/>
      <c r="J744" s="100"/>
      <c r="K744" s="100"/>
      <c r="L744" s="108"/>
      <c r="M744" s="109"/>
      <c r="N744" s="109"/>
      <c r="O744" s="109"/>
      <c r="P744" s="99"/>
      <c r="Q744" s="99"/>
      <c r="R744" s="100"/>
      <c r="S744" s="100"/>
      <c r="T744" s="100"/>
      <c r="U744" s="100"/>
      <c r="V744" s="100"/>
      <c r="W744" s="100"/>
      <c r="X744" s="100"/>
      <c r="Y744" s="100"/>
      <c r="Z744" s="100"/>
      <c r="AA744" s="100"/>
      <c r="AB744" s="100"/>
      <c r="AC744" s="100"/>
      <c r="AD744" s="100"/>
      <c r="AE744" s="100"/>
      <c r="AF744" s="100"/>
      <c r="AG744" s="100"/>
      <c r="AH744" s="100"/>
      <c r="AI744" s="100"/>
      <c r="AJ744" s="100"/>
      <c r="AK744" s="100"/>
      <c r="AL744" s="100"/>
      <c r="AM744" s="100"/>
    </row>
    <row r="745" spans="1:39" x14ac:dyDescent="0.25">
      <c r="A745" s="100"/>
      <c r="B745" s="100"/>
      <c r="C745" s="100"/>
      <c r="D745" s="100"/>
      <c r="E745" s="100"/>
      <c r="F745" s="100"/>
      <c r="G745" s="100"/>
      <c r="H745" s="100"/>
      <c r="I745" s="100"/>
      <c r="J745" s="100"/>
      <c r="K745" s="100"/>
      <c r="L745" s="108"/>
      <c r="M745" s="109"/>
      <c r="N745" s="109"/>
      <c r="O745" s="109"/>
      <c r="P745" s="99"/>
      <c r="Q745" s="99"/>
      <c r="R745" s="100"/>
      <c r="S745" s="100"/>
      <c r="T745" s="100"/>
      <c r="U745" s="100"/>
      <c r="V745" s="100"/>
      <c r="W745" s="100"/>
      <c r="X745" s="100"/>
      <c r="Y745" s="100"/>
      <c r="Z745" s="100"/>
      <c r="AA745" s="100"/>
      <c r="AB745" s="100"/>
      <c r="AC745" s="100"/>
      <c r="AD745" s="100"/>
      <c r="AE745" s="100"/>
      <c r="AF745" s="100"/>
      <c r="AG745" s="100"/>
      <c r="AH745" s="100"/>
      <c r="AI745" s="100"/>
      <c r="AJ745" s="100"/>
      <c r="AK745" s="100"/>
      <c r="AL745" s="100"/>
      <c r="AM745" s="100"/>
    </row>
    <row r="746" spans="1:39" x14ac:dyDescent="0.25">
      <c r="A746" s="100"/>
      <c r="B746" s="100"/>
      <c r="C746" s="100"/>
      <c r="D746" s="100"/>
      <c r="E746" s="100"/>
      <c r="F746" s="100"/>
      <c r="G746" s="100"/>
      <c r="H746" s="100"/>
      <c r="I746" s="100"/>
      <c r="J746" s="100"/>
      <c r="K746" s="100"/>
      <c r="L746" s="108"/>
      <c r="M746" s="109"/>
      <c r="N746" s="109"/>
      <c r="O746" s="109"/>
      <c r="P746" s="99"/>
      <c r="Q746" s="99"/>
      <c r="R746" s="100"/>
      <c r="S746" s="100"/>
      <c r="T746" s="100"/>
      <c r="U746" s="100"/>
      <c r="V746" s="100"/>
      <c r="W746" s="100"/>
      <c r="X746" s="100"/>
      <c r="Y746" s="100"/>
      <c r="Z746" s="100"/>
      <c r="AA746" s="100"/>
      <c r="AB746" s="100"/>
      <c r="AC746" s="100"/>
      <c r="AD746" s="100"/>
      <c r="AE746" s="100"/>
      <c r="AF746" s="100"/>
      <c r="AG746" s="100"/>
      <c r="AH746" s="100"/>
      <c r="AI746" s="100"/>
      <c r="AJ746" s="100"/>
      <c r="AK746" s="100"/>
      <c r="AL746" s="100"/>
      <c r="AM746" s="100"/>
    </row>
    <row r="747" spans="1:39" x14ac:dyDescent="0.25">
      <c r="A747" s="100"/>
      <c r="B747" s="100"/>
      <c r="C747" s="100"/>
      <c r="D747" s="100"/>
      <c r="E747" s="100"/>
      <c r="F747" s="100"/>
      <c r="G747" s="100"/>
      <c r="H747" s="100"/>
      <c r="I747" s="100"/>
      <c r="J747" s="100"/>
      <c r="K747" s="100"/>
      <c r="L747" s="108"/>
      <c r="M747" s="109"/>
      <c r="N747" s="109"/>
      <c r="O747" s="109"/>
      <c r="P747" s="99"/>
      <c r="Q747" s="99"/>
      <c r="R747" s="100"/>
      <c r="S747" s="100"/>
      <c r="T747" s="100"/>
      <c r="U747" s="100"/>
      <c r="V747" s="100"/>
      <c r="W747" s="100"/>
      <c r="X747" s="100"/>
      <c r="Y747" s="100"/>
      <c r="Z747" s="100"/>
      <c r="AA747" s="100"/>
      <c r="AB747" s="100"/>
      <c r="AC747" s="100"/>
      <c r="AD747" s="100"/>
      <c r="AE747" s="100"/>
      <c r="AF747" s="100"/>
      <c r="AG747" s="100"/>
      <c r="AH747" s="100"/>
      <c r="AI747" s="100"/>
      <c r="AJ747" s="100"/>
      <c r="AK747" s="100"/>
      <c r="AL747" s="100"/>
      <c r="AM747" s="100"/>
    </row>
    <row r="748" spans="1:39" x14ac:dyDescent="0.25">
      <c r="A748" s="100"/>
      <c r="B748" s="100"/>
      <c r="C748" s="100"/>
      <c r="D748" s="100"/>
      <c r="E748" s="100"/>
      <c r="F748" s="100"/>
      <c r="G748" s="100"/>
      <c r="H748" s="100"/>
      <c r="I748" s="100"/>
      <c r="J748" s="100"/>
      <c r="K748" s="100"/>
      <c r="L748" s="108"/>
      <c r="M748" s="109"/>
      <c r="N748" s="109"/>
      <c r="O748" s="109"/>
      <c r="P748" s="99"/>
      <c r="Q748" s="99"/>
      <c r="R748" s="100"/>
      <c r="S748" s="100"/>
      <c r="T748" s="100"/>
      <c r="U748" s="100"/>
      <c r="V748" s="100"/>
      <c r="W748" s="100"/>
      <c r="X748" s="100"/>
      <c r="Y748" s="100"/>
      <c r="Z748" s="100"/>
      <c r="AA748" s="100"/>
      <c r="AB748" s="100"/>
      <c r="AC748" s="100"/>
      <c r="AD748" s="100"/>
      <c r="AE748" s="100"/>
      <c r="AF748" s="100"/>
      <c r="AG748" s="100"/>
      <c r="AH748" s="100"/>
      <c r="AI748" s="100"/>
      <c r="AJ748" s="100"/>
      <c r="AK748" s="100"/>
      <c r="AL748" s="100"/>
      <c r="AM748" s="100"/>
    </row>
    <row r="749" spans="1:39" x14ac:dyDescent="0.25">
      <c r="A749" s="100"/>
      <c r="B749" s="100"/>
      <c r="C749" s="100"/>
      <c r="D749" s="100"/>
      <c r="E749" s="100"/>
      <c r="F749" s="100"/>
      <c r="G749" s="100"/>
      <c r="H749" s="100"/>
      <c r="I749" s="100"/>
      <c r="J749" s="100"/>
      <c r="K749" s="100"/>
      <c r="L749" s="108"/>
      <c r="M749" s="109"/>
      <c r="N749" s="109"/>
      <c r="O749" s="109"/>
      <c r="P749" s="99"/>
      <c r="Q749" s="99"/>
      <c r="R749" s="100"/>
      <c r="S749" s="100"/>
      <c r="T749" s="100"/>
      <c r="U749" s="100"/>
      <c r="V749" s="100"/>
      <c r="W749" s="100"/>
      <c r="X749" s="100"/>
      <c r="Y749" s="100"/>
      <c r="Z749" s="100"/>
      <c r="AA749" s="100"/>
      <c r="AB749" s="100"/>
      <c r="AC749" s="100"/>
      <c r="AD749" s="100"/>
      <c r="AE749" s="100"/>
      <c r="AF749" s="100"/>
      <c r="AG749" s="100"/>
      <c r="AH749" s="100"/>
      <c r="AI749" s="100"/>
      <c r="AJ749" s="100"/>
      <c r="AK749" s="100"/>
      <c r="AL749" s="100"/>
      <c r="AM749" s="100"/>
    </row>
    <row r="750" spans="1:39" x14ac:dyDescent="0.25">
      <c r="A750" s="100"/>
      <c r="B750" s="100"/>
      <c r="C750" s="100"/>
      <c r="D750" s="100"/>
      <c r="E750" s="100"/>
      <c r="F750" s="100"/>
      <c r="G750" s="100"/>
      <c r="H750" s="100"/>
      <c r="I750" s="100"/>
      <c r="J750" s="100"/>
      <c r="K750" s="100"/>
      <c r="L750" s="108"/>
      <c r="M750" s="109"/>
      <c r="N750" s="109"/>
      <c r="O750" s="109"/>
      <c r="P750" s="99"/>
      <c r="Q750" s="99"/>
      <c r="R750" s="100"/>
      <c r="S750" s="100"/>
      <c r="T750" s="100"/>
      <c r="U750" s="100"/>
      <c r="V750" s="100"/>
      <c r="W750" s="100"/>
      <c r="X750" s="100"/>
      <c r="Y750" s="100"/>
      <c r="Z750" s="100"/>
      <c r="AA750" s="100"/>
      <c r="AB750" s="100"/>
      <c r="AC750" s="100"/>
      <c r="AD750" s="100"/>
      <c r="AE750" s="100"/>
      <c r="AF750" s="100"/>
      <c r="AG750" s="100"/>
      <c r="AH750" s="100"/>
      <c r="AI750" s="100"/>
      <c r="AJ750" s="100"/>
      <c r="AK750" s="100"/>
      <c r="AL750" s="100"/>
      <c r="AM750" s="100"/>
    </row>
    <row r="751" spans="1:39" x14ac:dyDescent="0.25">
      <c r="A751" s="100"/>
      <c r="B751" s="100"/>
      <c r="C751" s="100"/>
      <c r="D751" s="100"/>
      <c r="E751" s="100"/>
      <c r="F751" s="100"/>
      <c r="G751" s="100"/>
      <c r="H751" s="100"/>
      <c r="I751" s="100"/>
      <c r="J751" s="100"/>
      <c r="K751" s="100"/>
      <c r="L751" s="108"/>
      <c r="M751" s="109"/>
      <c r="N751" s="109"/>
      <c r="O751" s="109"/>
      <c r="P751" s="99"/>
      <c r="Q751" s="99"/>
      <c r="R751" s="100"/>
      <c r="S751" s="100"/>
      <c r="T751" s="100"/>
      <c r="U751" s="100"/>
      <c r="V751" s="100"/>
      <c r="W751" s="100"/>
      <c r="X751" s="100"/>
      <c r="Y751" s="100"/>
      <c r="Z751" s="100"/>
      <c r="AA751" s="100"/>
      <c r="AB751" s="100"/>
      <c r="AC751" s="100"/>
      <c r="AD751" s="100"/>
      <c r="AE751" s="100"/>
      <c r="AF751" s="100"/>
      <c r="AG751" s="100"/>
      <c r="AH751" s="100"/>
      <c r="AI751" s="100"/>
      <c r="AJ751" s="100"/>
      <c r="AK751" s="100"/>
      <c r="AL751" s="100"/>
      <c r="AM751" s="100"/>
    </row>
    <row r="752" spans="1:39" x14ac:dyDescent="0.25">
      <c r="A752" s="100"/>
      <c r="B752" s="100"/>
      <c r="C752" s="100"/>
      <c r="D752" s="100"/>
      <c r="E752" s="100"/>
      <c r="F752" s="100"/>
      <c r="G752" s="100"/>
      <c r="H752" s="100"/>
      <c r="I752" s="100"/>
      <c r="J752" s="100"/>
      <c r="K752" s="100"/>
      <c r="L752" s="108"/>
      <c r="M752" s="109"/>
      <c r="N752" s="109"/>
      <c r="O752" s="109"/>
      <c r="P752" s="99"/>
      <c r="Q752" s="99"/>
      <c r="R752" s="100"/>
      <c r="S752" s="100"/>
      <c r="T752" s="100"/>
      <c r="U752" s="100"/>
      <c r="V752" s="100"/>
      <c r="W752" s="100"/>
      <c r="X752" s="100"/>
      <c r="Y752" s="100"/>
      <c r="Z752" s="100"/>
      <c r="AA752" s="100"/>
      <c r="AB752" s="100"/>
      <c r="AC752" s="100"/>
      <c r="AD752" s="100"/>
      <c r="AE752" s="100"/>
      <c r="AF752" s="100"/>
      <c r="AG752" s="100"/>
      <c r="AH752" s="100"/>
      <c r="AI752" s="100"/>
      <c r="AJ752" s="100"/>
      <c r="AK752" s="100"/>
      <c r="AL752" s="100"/>
      <c r="AM752" s="100"/>
    </row>
    <row r="753" spans="1:39" x14ac:dyDescent="0.25">
      <c r="A753" s="100"/>
      <c r="B753" s="100"/>
      <c r="C753" s="100"/>
      <c r="D753" s="100"/>
      <c r="E753" s="100"/>
      <c r="F753" s="100"/>
      <c r="G753" s="100"/>
      <c r="H753" s="100"/>
      <c r="I753" s="100"/>
      <c r="J753" s="100"/>
      <c r="K753" s="100"/>
      <c r="L753" s="108"/>
      <c r="M753" s="109"/>
      <c r="N753" s="109"/>
      <c r="O753" s="109"/>
      <c r="P753" s="99"/>
      <c r="Q753" s="99"/>
      <c r="R753" s="100"/>
      <c r="S753" s="100"/>
      <c r="T753" s="100"/>
      <c r="U753" s="100"/>
      <c r="V753" s="100"/>
      <c r="W753" s="100"/>
      <c r="X753" s="100"/>
      <c r="Y753" s="100"/>
      <c r="Z753" s="100"/>
      <c r="AA753" s="100"/>
      <c r="AB753" s="100"/>
      <c r="AC753" s="100"/>
      <c r="AD753" s="100"/>
      <c r="AE753" s="100"/>
      <c r="AF753" s="100"/>
      <c r="AG753" s="100"/>
      <c r="AH753" s="100"/>
      <c r="AI753" s="100"/>
      <c r="AJ753" s="100"/>
      <c r="AK753" s="100"/>
      <c r="AL753" s="100"/>
      <c r="AM753" s="100"/>
    </row>
    <row r="754" spans="1:39" x14ac:dyDescent="0.25">
      <c r="A754" s="100"/>
      <c r="B754" s="100"/>
      <c r="C754" s="100"/>
      <c r="D754" s="100"/>
      <c r="E754" s="100"/>
      <c r="F754" s="100"/>
      <c r="G754" s="100"/>
      <c r="H754" s="100"/>
      <c r="I754" s="100"/>
      <c r="J754" s="100"/>
      <c r="K754" s="100"/>
      <c r="L754" s="108"/>
      <c r="M754" s="109"/>
      <c r="N754" s="109"/>
      <c r="O754" s="109"/>
      <c r="P754" s="99"/>
      <c r="Q754" s="99"/>
      <c r="R754" s="100"/>
      <c r="S754" s="100"/>
      <c r="T754" s="100"/>
      <c r="U754" s="100"/>
      <c r="V754" s="100"/>
      <c r="W754" s="100"/>
      <c r="X754" s="100"/>
      <c r="Y754" s="100"/>
      <c r="Z754" s="100"/>
      <c r="AA754" s="100"/>
      <c r="AB754" s="100"/>
      <c r="AC754" s="100"/>
      <c r="AD754" s="100"/>
      <c r="AE754" s="100"/>
      <c r="AF754" s="100"/>
      <c r="AG754" s="100"/>
      <c r="AH754" s="100"/>
      <c r="AI754" s="100"/>
      <c r="AJ754" s="100"/>
      <c r="AK754" s="100"/>
      <c r="AL754" s="100"/>
      <c r="AM754" s="100"/>
    </row>
    <row r="755" spans="1:39" x14ac:dyDescent="0.25">
      <c r="A755" s="100"/>
      <c r="B755" s="100"/>
      <c r="C755" s="100"/>
      <c r="D755" s="100"/>
      <c r="E755" s="100"/>
      <c r="F755" s="100"/>
      <c r="G755" s="100"/>
      <c r="H755" s="100"/>
      <c r="I755" s="100"/>
      <c r="J755" s="100"/>
      <c r="K755" s="100"/>
      <c r="L755" s="108"/>
      <c r="M755" s="109"/>
      <c r="N755" s="109"/>
      <c r="O755" s="109"/>
      <c r="P755" s="99"/>
      <c r="Q755" s="99"/>
      <c r="R755" s="100"/>
      <c r="S755" s="100"/>
      <c r="T755" s="100"/>
      <c r="U755" s="100"/>
      <c r="V755" s="100"/>
      <c r="W755" s="100"/>
      <c r="X755" s="100"/>
      <c r="Y755" s="100"/>
      <c r="Z755" s="100"/>
      <c r="AA755" s="100"/>
      <c r="AB755" s="100"/>
      <c r="AC755" s="100"/>
      <c r="AD755" s="100"/>
      <c r="AE755" s="100"/>
      <c r="AF755" s="100"/>
      <c r="AG755" s="100"/>
      <c r="AH755" s="100"/>
      <c r="AI755" s="100"/>
      <c r="AJ755" s="100"/>
      <c r="AK755" s="100"/>
      <c r="AL755" s="100"/>
      <c r="AM755" s="100"/>
    </row>
    <row r="756" spans="1:39" x14ac:dyDescent="0.25">
      <c r="A756" s="100"/>
      <c r="B756" s="100"/>
      <c r="C756" s="100"/>
      <c r="D756" s="100"/>
      <c r="E756" s="100"/>
      <c r="F756" s="100"/>
      <c r="G756" s="100"/>
      <c r="H756" s="100"/>
      <c r="I756" s="100"/>
      <c r="J756" s="100"/>
      <c r="K756" s="100"/>
      <c r="L756" s="108"/>
      <c r="M756" s="109"/>
      <c r="N756" s="109"/>
      <c r="O756" s="109"/>
      <c r="P756" s="99"/>
      <c r="Q756" s="99"/>
      <c r="R756" s="100"/>
      <c r="S756" s="100"/>
      <c r="T756" s="100"/>
      <c r="U756" s="100"/>
      <c r="V756" s="100"/>
      <c r="W756" s="100"/>
      <c r="X756" s="100"/>
      <c r="Y756" s="100"/>
      <c r="Z756" s="100"/>
      <c r="AA756" s="100"/>
      <c r="AB756" s="100"/>
      <c r="AC756" s="100"/>
      <c r="AD756" s="100"/>
      <c r="AE756" s="100"/>
      <c r="AF756" s="100"/>
      <c r="AG756" s="100"/>
      <c r="AH756" s="100"/>
      <c r="AI756" s="100"/>
      <c r="AJ756" s="100"/>
      <c r="AK756" s="100"/>
      <c r="AL756" s="100"/>
      <c r="AM756" s="100"/>
    </row>
    <row r="757" spans="1:39" x14ac:dyDescent="0.25">
      <c r="A757" s="100"/>
      <c r="B757" s="100"/>
      <c r="C757" s="100"/>
      <c r="D757" s="100"/>
      <c r="E757" s="100"/>
      <c r="F757" s="100"/>
      <c r="G757" s="100"/>
      <c r="H757" s="100"/>
      <c r="I757" s="100"/>
      <c r="J757" s="100"/>
      <c r="K757" s="100"/>
      <c r="L757" s="108"/>
      <c r="M757" s="109"/>
      <c r="N757" s="109"/>
      <c r="O757" s="109"/>
      <c r="P757" s="99"/>
      <c r="Q757" s="99"/>
      <c r="R757" s="100"/>
      <c r="S757" s="100"/>
      <c r="T757" s="100"/>
      <c r="U757" s="100"/>
      <c r="V757" s="100"/>
      <c r="W757" s="100"/>
      <c r="X757" s="100"/>
      <c r="Y757" s="100"/>
      <c r="Z757" s="100"/>
      <c r="AA757" s="100"/>
      <c r="AB757" s="100"/>
      <c r="AC757" s="100"/>
      <c r="AD757" s="100"/>
      <c r="AE757" s="100"/>
      <c r="AF757" s="100"/>
      <c r="AG757" s="100"/>
      <c r="AH757" s="100"/>
      <c r="AI757" s="100"/>
      <c r="AJ757" s="100"/>
      <c r="AK757" s="100"/>
      <c r="AL757" s="100"/>
      <c r="AM757" s="100"/>
    </row>
    <row r="758" spans="1:39" x14ac:dyDescent="0.25">
      <c r="A758" s="100"/>
      <c r="B758" s="100"/>
      <c r="C758" s="100"/>
      <c r="D758" s="100"/>
      <c r="E758" s="100"/>
      <c r="F758" s="100"/>
      <c r="G758" s="100"/>
      <c r="H758" s="100"/>
      <c r="I758" s="100"/>
      <c r="J758" s="100"/>
      <c r="K758" s="100"/>
      <c r="L758" s="108"/>
      <c r="M758" s="109"/>
      <c r="N758" s="109"/>
      <c r="O758" s="109"/>
      <c r="P758" s="99"/>
      <c r="Q758" s="99"/>
      <c r="R758" s="100"/>
      <c r="S758" s="100"/>
      <c r="T758" s="100"/>
      <c r="U758" s="100"/>
      <c r="V758" s="100"/>
      <c r="W758" s="100"/>
      <c r="X758" s="100"/>
      <c r="Y758" s="100"/>
      <c r="Z758" s="100"/>
      <c r="AA758" s="100"/>
      <c r="AB758" s="100"/>
      <c r="AC758" s="100"/>
      <c r="AD758" s="100"/>
      <c r="AE758" s="100"/>
      <c r="AF758" s="100"/>
      <c r="AG758" s="100"/>
      <c r="AH758" s="100"/>
      <c r="AI758" s="100"/>
      <c r="AJ758" s="100"/>
      <c r="AK758" s="100"/>
      <c r="AL758" s="100"/>
      <c r="AM758" s="100"/>
    </row>
    <row r="759" spans="1:39" x14ac:dyDescent="0.25">
      <c r="A759" s="100"/>
      <c r="B759" s="100"/>
      <c r="C759" s="100"/>
      <c r="D759" s="100"/>
      <c r="E759" s="100"/>
      <c r="F759" s="100"/>
      <c r="G759" s="100"/>
      <c r="H759" s="100"/>
      <c r="I759" s="100"/>
      <c r="J759" s="100"/>
      <c r="K759" s="100"/>
      <c r="L759" s="108"/>
      <c r="M759" s="109"/>
      <c r="N759" s="109"/>
      <c r="O759" s="109"/>
      <c r="P759" s="99"/>
      <c r="Q759" s="99"/>
      <c r="R759" s="100"/>
      <c r="S759" s="100"/>
      <c r="T759" s="100"/>
      <c r="U759" s="100"/>
      <c r="V759" s="100"/>
      <c r="W759" s="100"/>
      <c r="X759" s="100"/>
      <c r="Y759" s="100"/>
      <c r="Z759" s="100"/>
      <c r="AA759" s="100"/>
      <c r="AB759" s="100"/>
      <c r="AC759" s="100"/>
      <c r="AD759" s="100"/>
      <c r="AE759" s="100"/>
      <c r="AF759" s="100"/>
      <c r="AG759" s="100"/>
      <c r="AH759" s="100"/>
      <c r="AI759" s="100"/>
      <c r="AJ759" s="100"/>
      <c r="AK759" s="100"/>
      <c r="AL759" s="100"/>
      <c r="AM759" s="100"/>
    </row>
    <row r="760" spans="1:39" x14ac:dyDescent="0.25">
      <c r="A760" s="100"/>
      <c r="B760" s="100"/>
      <c r="C760" s="100"/>
      <c r="D760" s="100"/>
      <c r="E760" s="100"/>
      <c r="F760" s="100"/>
      <c r="G760" s="100"/>
      <c r="H760" s="100"/>
      <c r="I760" s="100"/>
      <c r="J760" s="100"/>
      <c r="K760" s="100"/>
      <c r="L760" s="108"/>
      <c r="M760" s="109"/>
      <c r="N760" s="109"/>
      <c r="O760" s="109"/>
      <c r="P760" s="99"/>
      <c r="Q760" s="99"/>
      <c r="R760" s="100"/>
      <c r="S760" s="100"/>
      <c r="T760" s="100"/>
      <c r="U760" s="100"/>
      <c r="V760" s="100"/>
      <c r="W760" s="100"/>
      <c r="X760" s="100"/>
      <c r="Y760" s="100"/>
      <c r="Z760" s="100"/>
      <c r="AA760" s="100"/>
      <c r="AB760" s="100"/>
      <c r="AC760" s="100"/>
      <c r="AD760" s="100"/>
      <c r="AE760" s="100"/>
      <c r="AF760" s="100"/>
      <c r="AG760" s="100"/>
      <c r="AH760" s="100"/>
      <c r="AI760" s="100"/>
      <c r="AJ760" s="100"/>
      <c r="AK760" s="100"/>
      <c r="AL760" s="100"/>
      <c r="AM760" s="100"/>
    </row>
    <row r="761" spans="1:39" x14ac:dyDescent="0.25">
      <c r="A761" s="100"/>
      <c r="B761" s="100"/>
      <c r="C761" s="100"/>
      <c r="D761" s="100"/>
      <c r="E761" s="100"/>
      <c r="F761" s="100"/>
      <c r="G761" s="100"/>
      <c r="H761" s="100"/>
      <c r="I761" s="100"/>
      <c r="J761" s="100"/>
      <c r="K761" s="100"/>
      <c r="L761" s="108"/>
      <c r="M761" s="109"/>
      <c r="N761" s="109"/>
      <c r="O761" s="109"/>
      <c r="P761" s="99"/>
      <c r="Q761" s="99"/>
      <c r="R761" s="100"/>
      <c r="S761" s="100"/>
      <c r="T761" s="100"/>
      <c r="U761" s="100"/>
      <c r="V761" s="100"/>
      <c r="W761" s="100"/>
      <c r="X761" s="100"/>
      <c r="Y761" s="100"/>
      <c r="Z761" s="100"/>
      <c r="AA761" s="100"/>
      <c r="AB761" s="100"/>
      <c r="AC761" s="100"/>
      <c r="AD761" s="100"/>
      <c r="AE761" s="100"/>
      <c r="AF761" s="100"/>
      <c r="AG761" s="100"/>
      <c r="AH761" s="100"/>
      <c r="AI761" s="100"/>
      <c r="AJ761" s="100"/>
      <c r="AK761" s="100"/>
      <c r="AL761" s="100"/>
      <c r="AM761" s="100"/>
    </row>
    <row r="762" spans="1:39" x14ac:dyDescent="0.25">
      <c r="A762" s="100"/>
      <c r="B762" s="100"/>
      <c r="C762" s="100"/>
      <c r="D762" s="100"/>
      <c r="E762" s="100"/>
      <c r="F762" s="100"/>
      <c r="G762" s="100"/>
      <c r="H762" s="100"/>
      <c r="I762" s="100"/>
      <c r="J762" s="100"/>
      <c r="K762" s="100"/>
      <c r="L762" s="108"/>
      <c r="M762" s="109"/>
      <c r="N762" s="109"/>
      <c r="O762" s="109"/>
      <c r="P762" s="99"/>
      <c r="Q762" s="99"/>
      <c r="R762" s="100"/>
      <c r="S762" s="100"/>
      <c r="T762" s="100"/>
      <c r="U762" s="100"/>
      <c r="V762" s="100"/>
      <c r="W762" s="100"/>
      <c r="X762" s="100"/>
      <c r="Y762" s="100"/>
      <c r="Z762" s="100"/>
      <c r="AA762" s="100"/>
      <c r="AB762" s="100"/>
      <c r="AC762" s="100"/>
      <c r="AD762" s="100"/>
      <c r="AE762" s="100"/>
      <c r="AF762" s="100"/>
      <c r="AG762" s="100"/>
      <c r="AH762" s="100"/>
      <c r="AI762" s="100"/>
      <c r="AJ762" s="100"/>
      <c r="AK762" s="100"/>
      <c r="AL762" s="100"/>
      <c r="AM762" s="100"/>
    </row>
    <row r="763" spans="1:39" x14ac:dyDescent="0.25">
      <c r="A763" s="100"/>
      <c r="B763" s="100"/>
      <c r="C763" s="100"/>
      <c r="D763" s="100"/>
      <c r="E763" s="100"/>
      <c r="F763" s="100"/>
      <c r="G763" s="100"/>
      <c r="H763" s="100"/>
      <c r="I763" s="100"/>
      <c r="J763" s="100"/>
      <c r="K763" s="100"/>
      <c r="L763" s="108"/>
      <c r="M763" s="109"/>
      <c r="N763" s="109"/>
      <c r="O763" s="109"/>
      <c r="P763" s="99"/>
      <c r="Q763" s="99"/>
      <c r="R763" s="100"/>
      <c r="S763" s="100"/>
      <c r="T763" s="100"/>
      <c r="U763" s="100"/>
      <c r="V763" s="100"/>
      <c r="W763" s="100"/>
      <c r="X763" s="100"/>
      <c r="Y763" s="100"/>
      <c r="Z763" s="100"/>
      <c r="AA763" s="100"/>
      <c r="AB763" s="100"/>
      <c r="AC763" s="100"/>
      <c r="AD763" s="100"/>
      <c r="AE763" s="100"/>
      <c r="AF763" s="100"/>
      <c r="AG763" s="100"/>
      <c r="AH763" s="100"/>
      <c r="AI763" s="100"/>
      <c r="AJ763" s="100"/>
      <c r="AK763" s="100"/>
      <c r="AL763" s="100"/>
      <c r="AM763" s="100"/>
    </row>
    <row r="764" spans="1:39" x14ac:dyDescent="0.25">
      <c r="A764" s="100"/>
      <c r="B764" s="100"/>
      <c r="C764" s="100"/>
      <c r="D764" s="100"/>
      <c r="E764" s="100"/>
      <c r="F764" s="100"/>
      <c r="G764" s="100"/>
      <c r="H764" s="100"/>
      <c r="I764" s="100"/>
      <c r="J764" s="100"/>
      <c r="K764" s="100"/>
      <c r="L764" s="108"/>
      <c r="M764" s="109"/>
      <c r="N764" s="109"/>
      <c r="O764" s="109"/>
      <c r="P764" s="99"/>
      <c r="Q764" s="99"/>
      <c r="R764" s="100"/>
      <c r="S764" s="100"/>
      <c r="T764" s="100"/>
      <c r="U764" s="100"/>
      <c r="V764" s="100"/>
      <c r="W764" s="100"/>
      <c r="X764" s="100"/>
      <c r="Y764" s="100"/>
      <c r="Z764" s="100"/>
      <c r="AA764" s="100"/>
      <c r="AB764" s="100"/>
      <c r="AC764" s="100"/>
      <c r="AD764" s="100"/>
      <c r="AE764" s="100"/>
      <c r="AF764" s="100"/>
      <c r="AG764" s="100"/>
      <c r="AH764" s="100"/>
      <c r="AI764" s="100"/>
      <c r="AJ764" s="100"/>
      <c r="AK764" s="100"/>
      <c r="AL764" s="100"/>
      <c r="AM764" s="100"/>
    </row>
    <row r="765" spans="1:39" x14ac:dyDescent="0.25">
      <c r="A765" s="100"/>
      <c r="B765" s="100"/>
      <c r="C765" s="100"/>
      <c r="D765" s="100"/>
      <c r="E765" s="100"/>
      <c r="F765" s="100"/>
      <c r="G765" s="100"/>
      <c r="H765" s="100"/>
      <c r="I765" s="100"/>
      <c r="J765" s="100"/>
      <c r="K765" s="100"/>
      <c r="L765" s="108"/>
      <c r="M765" s="109"/>
      <c r="N765" s="109"/>
      <c r="O765" s="109"/>
      <c r="P765" s="99"/>
      <c r="Q765" s="99"/>
      <c r="R765" s="100"/>
      <c r="S765" s="100"/>
      <c r="T765" s="100"/>
      <c r="U765" s="100"/>
      <c r="V765" s="100"/>
      <c r="W765" s="100"/>
      <c r="X765" s="100"/>
      <c r="Y765" s="100"/>
      <c r="Z765" s="100"/>
      <c r="AA765" s="100"/>
      <c r="AB765" s="100"/>
      <c r="AC765" s="100"/>
      <c r="AD765" s="100"/>
      <c r="AE765" s="100"/>
      <c r="AF765" s="100"/>
      <c r="AG765" s="100"/>
      <c r="AH765" s="100"/>
      <c r="AI765" s="100"/>
      <c r="AJ765" s="100"/>
      <c r="AK765" s="100"/>
      <c r="AL765" s="100"/>
      <c r="AM765" s="100"/>
    </row>
    <row r="766" spans="1:39" x14ac:dyDescent="0.25">
      <c r="A766" s="100"/>
      <c r="B766" s="100"/>
      <c r="C766" s="100"/>
      <c r="D766" s="100"/>
      <c r="E766" s="100"/>
      <c r="F766" s="100"/>
      <c r="G766" s="100"/>
      <c r="H766" s="100"/>
      <c r="I766" s="100"/>
      <c r="J766" s="100"/>
      <c r="K766" s="100"/>
      <c r="L766" s="108"/>
      <c r="M766" s="109"/>
      <c r="N766" s="109"/>
      <c r="O766" s="109"/>
      <c r="P766" s="99"/>
      <c r="Q766" s="99"/>
      <c r="R766" s="100"/>
      <c r="S766" s="100"/>
      <c r="T766" s="100"/>
      <c r="U766" s="100"/>
      <c r="V766" s="100"/>
      <c r="W766" s="100"/>
      <c r="X766" s="100"/>
      <c r="Y766" s="100"/>
      <c r="Z766" s="100"/>
      <c r="AA766" s="100"/>
      <c r="AB766" s="100"/>
      <c r="AC766" s="100"/>
      <c r="AD766" s="100"/>
      <c r="AE766" s="100"/>
      <c r="AF766" s="100"/>
      <c r="AG766" s="100"/>
      <c r="AH766" s="100"/>
      <c r="AI766" s="100"/>
      <c r="AJ766" s="100"/>
      <c r="AK766" s="100"/>
      <c r="AL766" s="100"/>
      <c r="AM766" s="100"/>
    </row>
    <row r="767" spans="1:39" x14ac:dyDescent="0.25">
      <c r="A767" s="100"/>
      <c r="B767" s="100"/>
      <c r="C767" s="100"/>
      <c r="D767" s="100"/>
      <c r="E767" s="100"/>
      <c r="F767" s="100"/>
      <c r="G767" s="100"/>
      <c r="H767" s="100"/>
      <c r="I767" s="100"/>
      <c r="J767" s="100"/>
      <c r="K767" s="100"/>
      <c r="L767" s="108"/>
      <c r="M767" s="109"/>
      <c r="N767" s="109"/>
      <c r="O767" s="109"/>
      <c r="P767" s="99"/>
      <c r="Q767" s="99"/>
      <c r="R767" s="100"/>
      <c r="S767" s="100"/>
      <c r="T767" s="100"/>
      <c r="U767" s="100"/>
      <c r="V767" s="100"/>
      <c r="W767" s="100"/>
      <c r="X767" s="100"/>
      <c r="Y767" s="100"/>
      <c r="Z767" s="100"/>
      <c r="AA767" s="100"/>
      <c r="AB767" s="100"/>
      <c r="AC767" s="100"/>
      <c r="AD767" s="100"/>
      <c r="AE767" s="100"/>
      <c r="AF767" s="100"/>
      <c r="AG767" s="100"/>
      <c r="AH767" s="100"/>
      <c r="AI767" s="100"/>
      <c r="AJ767" s="100"/>
      <c r="AK767" s="100"/>
      <c r="AL767" s="100"/>
      <c r="AM767" s="100"/>
    </row>
    <row r="768" spans="1:39" x14ac:dyDescent="0.25">
      <c r="A768" s="100"/>
      <c r="B768" s="100"/>
      <c r="C768" s="100"/>
      <c r="D768" s="100"/>
      <c r="E768" s="100"/>
      <c r="F768" s="100"/>
      <c r="G768" s="100"/>
      <c r="H768" s="100"/>
      <c r="I768" s="100"/>
      <c r="J768" s="100"/>
      <c r="K768" s="100"/>
      <c r="L768" s="108"/>
      <c r="M768" s="109"/>
      <c r="N768" s="109"/>
      <c r="O768" s="109"/>
      <c r="P768" s="99"/>
      <c r="Q768" s="99"/>
      <c r="R768" s="100"/>
      <c r="S768" s="100"/>
      <c r="T768" s="100"/>
      <c r="U768" s="100"/>
      <c r="V768" s="100"/>
      <c r="W768" s="100"/>
      <c r="X768" s="100"/>
      <c r="Y768" s="100"/>
      <c r="Z768" s="100"/>
      <c r="AA768" s="100"/>
      <c r="AB768" s="100"/>
      <c r="AC768" s="100"/>
      <c r="AD768" s="100"/>
      <c r="AE768" s="100"/>
      <c r="AF768" s="100"/>
      <c r="AG768" s="100"/>
      <c r="AH768" s="100"/>
      <c r="AI768" s="100"/>
      <c r="AJ768" s="100"/>
      <c r="AK768" s="100"/>
      <c r="AL768" s="100"/>
      <c r="AM768" s="100"/>
    </row>
    <row r="769" spans="1:39" x14ac:dyDescent="0.25">
      <c r="A769" s="100"/>
      <c r="B769" s="100"/>
      <c r="C769" s="100"/>
      <c r="D769" s="100"/>
      <c r="E769" s="100"/>
      <c r="F769" s="100"/>
      <c r="G769" s="100"/>
      <c r="H769" s="100"/>
      <c r="I769" s="100"/>
      <c r="J769" s="100"/>
      <c r="K769" s="100"/>
      <c r="L769" s="108"/>
      <c r="M769" s="109"/>
      <c r="N769" s="109"/>
      <c r="O769" s="109"/>
      <c r="P769" s="99"/>
      <c r="Q769" s="99"/>
      <c r="R769" s="100"/>
      <c r="S769" s="100"/>
      <c r="T769" s="100"/>
      <c r="U769" s="100"/>
      <c r="V769" s="100"/>
      <c r="W769" s="100"/>
      <c r="X769" s="100"/>
      <c r="Y769" s="100"/>
      <c r="Z769" s="100"/>
      <c r="AA769" s="100"/>
      <c r="AB769" s="100"/>
      <c r="AC769" s="100"/>
      <c r="AD769" s="100"/>
      <c r="AE769" s="100"/>
      <c r="AF769" s="100"/>
      <c r="AG769" s="100"/>
      <c r="AH769" s="100"/>
      <c r="AI769" s="100"/>
      <c r="AJ769" s="100"/>
      <c r="AK769" s="100"/>
      <c r="AL769" s="100"/>
      <c r="AM769" s="100"/>
    </row>
    <row r="770" spans="1:39" x14ac:dyDescent="0.25">
      <c r="A770" s="100"/>
      <c r="B770" s="100"/>
      <c r="C770" s="100"/>
      <c r="D770" s="100"/>
      <c r="E770" s="100"/>
      <c r="F770" s="100"/>
      <c r="G770" s="100"/>
      <c r="H770" s="100"/>
      <c r="I770" s="100"/>
      <c r="J770" s="100"/>
      <c r="K770" s="100"/>
      <c r="L770" s="108"/>
      <c r="M770" s="109"/>
      <c r="N770" s="109"/>
      <c r="O770" s="109"/>
      <c r="P770" s="99"/>
      <c r="Q770" s="99"/>
      <c r="R770" s="100"/>
      <c r="S770" s="100"/>
      <c r="T770" s="100"/>
      <c r="U770" s="100"/>
      <c r="V770" s="100"/>
      <c r="W770" s="100"/>
      <c r="X770" s="100"/>
      <c r="Y770" s="100"/>
      <c r="Z770" s="100"/>
      <c r="AA770" s="100"/>
      <c r="AB770" s="100"/>
      <c r="AC770" s="100"/>
      <c r="AD770" s="100"/>
      <c r="AE770" s="100"/>
      <c r="AF770" s="100"/>
      <c r="AG770" s="100"/>
      <c r="AH770" s="100"/>
      <c r="AI770" s="100"/>
      <c r="AJ770" s="100"/>
      <c r="AK770" s="100"/>
      <c r="AL770" s="100"/>
      <c r="AM770" s="100"/>
    </row>
    <row r="771" spans="1:39" x14ac:dyDescent="0.25">
      <c r="A771" s="100"/>
      <c r="B771" s="100"/>
      <c r="C771" s="100"/>
      <c r="D771" s="100"/>
      <c r="E771" s="100"/>
      <c r="F771" s="100"/>
      <c r="G771" s="100"/>
      <c r="H771" s="100"/>
      <c r="I771" s="100"/>
      <c r="J771" s="100"/>
      <c r="K771" s="100"/>
      <c r="L771" s="108"/>
      <c r="M771" s="109"/>
      <c r="N771" s="109"/>
      <c r="O771" s="109"/>
      <c r="P771" s="99"/>
      <c r="Q771" s="99"/>
      <c r="R771" s="100"/>
      <c r="S771" s="100"/>
      <c r="T771" s="100"/>
      <c r="U771" s="100"/>
      <c r="V771" s="100"/>
      <c r="W771" s="100"/>
      <c r="X771" s="100"/>
      <c r="Y771" s="100"/>
      <c r="Z771" s="100"/>
      <c r="AA771" s="100"/>
      <c r="AB771" s="100"/>
      <c r="AC771" s="100"/>
      <c r="AD771" s="100"/>
      <c r="AE771" s="100"/>
      <c r="AF771" s="100"/>
      <c r="AG771" s="100"/>
      <c r="AH771" s="100"/>
      <c r="AI771" s="100"/>
      <c r="AJ771" s="100"/>
      <c r="AK771" s="100"/>
      <c r="AL771" s="100"/>
      <c r="AM771" s="100"/>
    </row>
    <row r="772" spans="1:39" x14ac:dyDescent="0.25">
      <c r="A772" s="100"/>
      <c r="B772" s="100"/>
      <c r="C772" s="100"/>
      <c r="D772" s="100"/>
      <c r="E772" s="100"/>
      <c r="F772" s="100"/>
      <c r="G772" s="100"/>
      <c r="H772" s="100"/>
      <c r="I772" s="100"/>
      <c r="J772" s="100"/>
      <c r="K772" s="100"/>
      <c r="L772" s="108"/>
      <c r="M772" s="109"/>
      <c r="N772" s="109"/>
      <c r="O772" s="109"/>
      <c r="P772" s="99"/>
      <c r="Q772" s="99"/>
      <c r="R772" s="100"/>
      <c r="S772" s="100"/>
      <c r="T772" s="100"/>
      <c r="U772" s="100"/>
      <c r="V772" s="100"/>
      <c r="W772" s="100"/>
      <c r="X772" s="100"/>
      <c r="Y772" s="100"/>
      <c r="Z772" s="100"/>
      <c r="AA772" s="100"/>
      <c r="AB772" s="100"/>
      <c r="AC772" s="100"/>
      <c r="AD772" s="100"/>
      <c r="AE772" s="100"/>
      <c r="AF772" s="100"/>
      <c r="AG772" s="100"/>
      <c r="AH772" s="100"/>
      <c r="AI772" s="100"/>
      <c r="AJ772" s="100"/>
      <c r="AK772" s="100"/>
      <c r="AL772" s="100"/>
      <c r="AM772" s="100"/>
    </row>
    <row r="773" spans="1:39" x14ac:dyDescent="0.25">
      <c r="A773" s="100"/>
      <c r="B773" s="100"/>
      <c r="C773" s="100"/>
      <c r="D773" s="100"/>
      <c r="E773" s="100"/>
      <c r="F773" s="100"/>
      <c r="G773" s="100"/>
      <c r="H773" s="100"/>
      <c r="I773" s="100"/>
      <c r="J773" s="100"/>
      <c r="K773" s="100"/>
      <c r="L773" s="108"/>
      <c r="M773" s="109"/>
      <c r="N773" s="109"/>
      <c r="O773" s="109"/>
      <c r="P773" s="99"/>
      <c r="Q773" s="99"/>
      <c r="R773" s="100"/>
      <c r="S773" s="100"/>
      <c r="T773" s="100"/>
      <c r="U773" s="100"/>
      <c r="V773" s="100"/>
      <c r="W773" s="100"/>
      <c r="X773" s="100"/>
      <c r="Y773" s="100"/>
      <c r="Z773" s="100"/>
      <c r="AA773" s="100"/>
      <c r="AB773" s="100"/>
      <c r="AC773" s="100"/>
      <c r="AD773" s="100"/>
      <c r="AE773" s="100"/>
      <c r="AF773" s="100"/>
      <c r="AG773" s="100"/>
      <c r="AH773" s="100"/>
      <c r="AI773" s="100"/>
      <c r="AJ773" s="100"/>
      <c r="AK773" s="100"/>
      <c r="AL773" s="100"/>
      <c r="AM773" s="100"/>
    </row>
    <row r="774" spans="1:39" x14ac:dyDescent="0.25">
      <c r="A774" s="100"/>
      <c r="B774" s="100"/>
      <c r="C774" s="100"/>
      <c r="D774" s="100"/>
      <c r="E774" s="100"/>
      <c r="F774" s="100"/>
      <c r="G774" s="100"/>
      <c r="H774" s="100"/>
      <c r="I774" s="100"/>
      <c r="J774" s="100"/>
      <c r="K774" s="100"/>
      <c r="L774" s="108"/>
      <c r="M774" s="109"/>
      <c r="N774" s="109"/>
      <c r="O774" s="109"/>
      <c r="P774" s="99"/>
      <c r="Q774" s="99"/>
      <c r="R774" s="100"/>
      <c r="S774" s="100"/>
      <c r="T774" s="100"/>
      <c r="U774" s="100"/>
      <c r="V774" s="100"/>
      <c r="W774" s="100"/>
      <c r="X774" s="100"/>
      <c r="Y774" s="100"/>
      <c r="Z774" s="100"/>
      <c r="AA774" s="100"/>
      <c r="AB774" s="100"/>
      <c r="AC774" s="100"/>
      <c r="AD774" s="100"/>
      <c r="AE774" s="100"/>
      <c r="AF774" s="100"/>
      <c r="AG774" s="100"/>
      <c r="AH774" s="100"/>
      <c r="AI774" s="100"/>
      <c r="AJ774" s="100"/>
      <c r="AK774" s="100"/>
      <c r="AL774" s="100"/>
      <c r="AM774" s="100"/>
    </row>
    <row r="775" spans="1:39" x14ac:dyDescent="0.25">
      <c r="A775" s="100"/>
      <c r="B775" s="100"/>
      <c r="C775" s="100"/>
      <c r="D775" s="100"/>
      <c r="E775" s="100"/>
      <c r="F775" s="100"/>
      <c r="G775" s="100"/>
      <c r="H775" s="100"/>
      <c r="I775" s="100"/>
      <c r="J775" s="100"/>
      <c r="K775" s="100"/>
      <c r="L775" s="108"/>
      <c r="M775" s="109"/>
      <c r="N775" s="109"/>
      <c r="O775" s="109"/>
      <c r="P775" s="99"/>
      <c r="Q775" s="99"/>
      <c r="R775" s="100"/>
      <c r="S775" s="100"/>
      <c r="T775" s="100"/>
      <c r="U775" s="100"/>
      <c r="V775" s="100"/>
      <c r="W775" s="100"/>
      <c r="X775" s="100"/>
      <c r="Y775" s="100"/>
      <c r="Z775" s="100"/>
      <c r="AA775" s="100"/>
      <c r="AB775" s="100"/>
      <c r="AC775" s="100"/>
      <c r="AD775" s="100"/>
      <c r="AE775" s="100"/>
      <c r="AF775" s="100"/>
      <c r="AG775" s="100"/>
      <c r="AH775" s="100"/>
      <c r="AI775" s="100"/>
      <c r="AJ775" s="100"/>
      <c r="AK775" s="100"/>
      <c r="AL775" s="100"/>
      <c r="AM775" s="100"/>
    </row>
    <row r="776" spans="1:39" x14ac:dyDescent="0.25">
      <c r="A776" s="100"/>
      <c r="B776" s="100"/>
      <c r="C776" s="100"/>
      <c r="D776" s="100"/>
      <c r="E776" s="100"/>
      <c r="F776" s="100"/>
      <c r="G776" s="100"/>
      <c r="H776" s="100"/>
      <c r="I776" s="100"/>
      <c r="J776" s="100"/>
      <c r="K776" s="100"/>
      <c r="L776" s="108"/>
      <c r="M776" s="109"/>
      <c r="N776" s="109"/>
      <c r="O776" s="109"/>
      <c r="P776" s="99"/>
      <c r="Q776" s="99"/>
      <c r="R776" s="100"/>
      <c r="S776" s="100"/>
      <c r="T776" s="100"/>
      <c r="U776" s="100"/>
      <c r="V776" s="100"/>
      <c r="W776" s="100"/>
      <c r="X776" s="100"/>
      <c r="Y776" s="100"/>
      <c r="Z776" s="100"/>
      <c r="AA776" s="100"/>
      <c r="AB776" s="100"/>
      <c r="AC776" s="100"/>
      <c r="AD776" s="100"/>
      <c r="AE776" s="100"/>
      <c r="AF776" s="100"/>
      <c r="AG776" s="100"/>
      <c r="AH776" s="100"/>
      <c r="AI776" s="100"/>
      <c r="AJ776" s="100"/>
      <c r="AK776" s="100"/>
      <c r="AL776" s="100"/>
      <c r="AM776" s="100"/>
    </row>
    <row r="777" spans="1:39" x14ac:dyDescent="0.25">
      <c r="A777" s="100"/>
      <c r="B777" s="100"/>
      <c r="C777" s="100"/>
      <c r="D777" s="100"/>
      <c r="E777" s="100"/>
      <c r="F777" s="100"/>
      <c r="G777" s="100"/>
      <c r="H777" s="100"/>
      <c r="I777" s="100"/>
      <c r="J777" s="100"/>
      <c r="K777" s="100"/>
      <c r="L777" s="108"/>
      <c r="M777" s="109"/>
      <c r="N777" s="109"/>
      <c r="O777" s="109"/>
      <c r="P777" s="99"/>
      <c r="Q777" s="99"/>
      <c r="R777" s="100"/>
      <c r="S777" s="100"/>
      <c r="T777" s="100"/>
      <c r="U777" s="100"/>
      <c r="V777" s="100"/>
      <c r="W777" s="100"/>
      <c r="X777" s="100"/>
      <c r="Y777" s="100"/>
      <c r="Z777" s="100"/>
      <c r="AA777" s="100"/>
      <c r="AB777" s="100"/>
      <c r="AC777" s="100"/>
      <c r="AD777" s="100"/>
      <c r="AE777" s="100"/>
      <c r="AF777" s="100"/>
      <c r="AG777" s="100"/>
      <c r="AH777" s="100"/>
      <c r="AI777" s="100"/>
      <c r="AJ777" s="100"/>
      <c r="AK777" s="100"/>
      <c r="AL777" s="100"/>
      <c r="AM777" s="100"/>
    </row>
    <row r="778" spans="1:39" x14ac:dyDescent="0.25">
      <c r="A778" s="100"/>
      <c r="B778" s="100"/>
      <c r="C778" s="100"/>
      <c r="D778" s="100"/>
      <c r="E778" s="100"/>
      <c r="F778" s="100"/>
      <c r="G778" s="100"/>
      <c r="H778" s="100"/>
      <c r="I778" s="100"/>
      <c r="J778" s="100"/>
      <c r="K778" s="100"/>
      <c r="L778" s="108"/>
      <c r="M778" s="109"/>
      <c r="N778" s="109"/>
      <c r="O778" s="109"/>
      <c r="P778" s="99"/>
      <c r="Q778" s="99"/>
      <c r="R778" s="100"/>
      <c r="S778" s="100"/>
      <c r="T778" s="100"/>
      <c r="U778" s="100"/>
      <c r="V778" s="100"/>
      <c r="W778" s="100"/>
      <c r="X778" s="100"/>
      <c r="Y778" s="100"/>
      <c r="Z778" s="100"/>
      <c r="AA778" s="100"/>
      <c r="AB778" s="100"/>
      <c r="AC778" s="100"/>
      <c r="AD778" s="100"/>
      <c r="AE778" s="100"/>
      <c r="AF778" s="100"/>
      <c r="AG778" s="100"/>
      <c r="AH778" s="100"/>
      <c r="AI778" s="100"/>
      <c r="AJ778" s="100"/>
      <c r="AK778" s="100"/>
      <c r="AL778" s="100"/>
      <c r="AM778" s="100"/>
    </row>
    <row r="779" spans="1:39" x14ac:dyDescent="0.25">
      <c r="A779" s="100"/>
      <c r="B779" s="100"/>
      <c r="C779" s="100"/>
      <c r="D779" s="100"/>
      <c r="E779" s="100"/>
      <c r="F779" s="100"/>
      <c r="G779" s="100"/>
      <c r="H779" s="100"/>
      <c r="I779" s="100"/>
      <c r="J779" s="100"/>
      <c r="K779" s="100"/>
      <c r="L779" s="108"/>
      <c r="M779" s="109"/>
      <c r="N779" s="109"/>
      <c r="O779" s="109"/>
      <c r="P779" s="99"/>
      <c r="Q779" s="99"/>
      <c r="R779" s="100"/>
      <c r="S779" s="100"/>
      <c r="T779" s="100"/>
      <c r="U779" s="100"/>
      <c r="V779" s="100"/>
      <c r="W779" s="100"/>
      <c r="X779" s="100"/>
      <c r="Y779" s="100"/>
      <c r="Z779" s="100"/>
      <c r="AA779" s="100"/>
      <c r="AB779" s="100"/>
      <c r="AC779" s="100"/>
      <c r="AD779" s="100"/>
      <c r="AE779" s="100"/>
      <c r="AF779" s="100"/>
      <c r="AG779" s="100"/>
      <c r="AH779" s="100"/>
      <c r="AI779" s="100"/>
      <c r="AJ779" s="100"/>
      <c r="AK779" s="100"/>
      <c r="AL779" s="100"/>
      <c r="AM779" s="100"/>
    </row>
    <row r="780" spans="1:39" x14ac:dyDescent="0.25">
      <c r="A780" s="100"/>
      <c r="B780" s="100"/>
      <c r="C780" s="100"/>
      <c r="D780" s="100"/>
      <c r="E780" s="100"/>
      <c r="F780" s="100"/>
      <c r="G780" s="100"/>
      <c r="H780" s="100"/>
      <c r="I780" s="100"/>
      <c r="J780" s="100"/>
      <c r="K780" s="100"/>
      <c r="L780" s="108"/>
      <c r="M780" s="109"/>
      <c r="N780" s="109"/>
      <c r="O780" s="109"/>
      <c r="P780" s="99"/>
      <c r="Q780" s="99"/>
      <c r="R780" s="100"/>
      <c r="S780" s="100"/>
      <c r="T780" s="100"/>
      <c r="U780" s="100"/>
      <c r="V780" s="100"/>
      <c r="W780" s="100"/>
      <c r="X780" s="100"/>
      <c r="Y780" s="100"/>
      <c r="Z780" s="100"/>
      <c r="AA780" s="100"/>
      <c r="AB780" s="100"/>
      <c r="AC780" s="100"/>
      <c r="AD780" s="100"/>
      <c r="AE780" s="100"/>
      <c r="AF780" s="100"/>
      <c r="AG780" s="100"/>
      <c r="AH780" s="100"/>
      <c r="AI780" s="100"/>
      <c r="AJ780" s="100"/>
      <c r="AK780" s="100"/>
      <c r="AL780" s="100"/>
      <c r="AM780" s="100"/>
    </row>
    <row r="781" spans="1:39" x14ac:dyDescent="0.25">
      <c r="A781" s="100"/>
      <c r="B781" s="100"/>
      <c r="C781" s="100"/>
      <c r="D781" s="100"/>
      <c r="E781" s="100"/>
      <c r="F781" s="100"/>
      <c r="G781" s="100"/>
      <c r="H781" s="100"/>
      <c r="I781" s="100"/>
      <c r="J781" s="100"/>
      <c r="K781" s="100"/>
      <c r="L781" s="108"/>
      <c r="M781" s="109"/>
      <c r="N781" s="109"/>
      <c r="O781" s="109"/>
      <c r="P781" s="99"/>
      <c r="Q781" s="99"/>
      <c r="R781" s="100"/>
      <c r="S781" s="100"/>
      <c r="T781" s="100"/>
      <c r="U781" s="100"/>
      <c r="V781" s="100"/>
      <c r="W781" s="100"/>
      <c r="X781" s="100"/>
      <c r="Y781" s="100"/>
      <c r="Z781" s="100"/>
      <c r="AA781" s="100"/>
      <c r="AB781" s="100"/>
      <c r="AC781" s="100"/>
      <c r="AD781" s="100"/>
      <c r="AE781" s="100"/>
      <c r="AF781" s="100"/>
      <c r="AG781" s="100"/>
      <c r="AH781" s="100"/>
      <c r="AI781" s="100"/>
      <c r="AJ781" s="100"/>
      <c r="AK781" s="100"/>
      <c r="AL781" s="100"/>
      <c r="AM781" s="100"/>
    </row>
    <row r="782" spans="1:39" x14ac:dyDescent="0.25">
      <c r="A782" s="100"/>
      <c r="B782" s="100"/>
      <c r="C782" s="100"/>
      <c r="D782" s="100"/>
      <c r="E782" s="100"/>
      <c r="F782" s="100"/>
      <c r="G782" s="100"/>
      <c r="H782" s="100"/>
      <c r="I782" s="100"/>
      <c r="J782" s="100"/>
      <c r="K782" s="100"/>
      <c r="L782" s="108"/>
      <c r="M782" s="109"/>
      <c r="N782" s="109"/>
      <c r="O782" s="109"/>
      <c r="P782" s="99"/>
      <c r="Q782" s="99"/>
      <c r="R782" s="100"/>
      <c r="S782" s="100"/>
      <c r="T782" s="100"/>
      <c r="U782" s="100"/>
      <c r="V782" s="100"/>
      <c r="W782" s="100"/>
      <c r="X782" s="100"/>
      <c r="Y782" s="100"/>
      <c r="Z782" s="100"/>
      <c r="AA782" s="100"/>
      <c r="AB782" s="100"/>
      <c r="AC782" s="100"/>
      <c r="AD782" s="100"/>
      <c r="AE782" s="100"/>
      <c r="AF782" s="100"/>
      <c r="AG782" s="100"/>
      <c r="AH782" s="100"/>
      <c r="AI782" s="100"/>
      <c r="AJ782" s="100"/>
      <c r="AK782" s="100"/>
      <c r="AL782" s="100"/>
      <c r="AM782" s="100"/>
    </row>
    <row r="783" spans="1:39" x14ac:dyDescent="0.25">
      <c r="A783" s="100"/>
      <c r="B783" s="100"/>
      <c r="C783" s="100"/>
      <c r="D783" s="100"/>
      <c r="E783" s="100"/>
      <c r="F783" s="100"/>
      <c r="G783" s="100"/>
      <c r="H783" s="100"/>
      <c r="I783" s="100"/>
      <c r="J783" s="100"/>
      <c r="K783" s="100"/>
      <c r="L783" s="108"/>
      <c r="M783" s="109"/>
      <c r="N783" s="109"/>
      <c r="O783" s="109"/>
      <c r="P783" s="99"/>
      <c r="Q783" s="99"/>
      <c r="R783" s="100"/>
      <c r="S783" s="100"/>
      <c r="T783" s="100"/>
      <c r="U783" s="100"/>
      <c r="V783" s="100"/>
      <c r="W783" s="100"/>
      <c r="X783" s="100"/>
      <c r="Y783" s="100"/>
      <c r="Z783" s="100"/>
      <c r="AA783" s="100"/>
      <c r="AB783" s="100"/>
      <c r="AC783" s="100"/>
      <c r="AD783" s="100"/>
      <c r="AE783" s="100"/>
      <c r="AF783" s="100"/>
      <c r="AG783" s="100"/>
      <c r="AH783" s="100"/>
      <c r="AI783" s="100"/>
      <c r="AJ783" s="100"/>
      <c r="AK783" s="100"/>
      <c r="AL783" s="100"/>
      <c r="AM783" s="100"/>
    </row>
    <row r="784" spans="1:39" x14ac:dyDescent="0.25">
      <c r="A784" s="100"/>
      <c r="B784" s="100"/>
      <c r="C784" s="100"/>
      <c r="D784" s="100"/>
      <c r="E784" s="100"/>
      <c r="F784" s="100"/>
      <c r="G784" s="100"/>
      <c r="H784" s="100"/>
      <c r="I784" s="100"/>
      <c r="J784" s="100"/>
      <c r="K784" s="100"/>
      <c r="L784" s="108"/>
      <c r="M784" s="109"/>
      <c r="N784" s="109"/>
      <c r="O784" s="109"/>
      <c r="P784" s="99"/>
      <c r="Q784" s="99"/>
      <c r="R784" s="100"/>
      <c r="S784" s="100"/>
      <c r="T784" s="100"/>
      <c r="U784" s="100"/>
      <c r="V784" s="100"/>
      <c r="W784" s="100"/>
      <c r="X784" s="100"/>
      <c r="Y784" s="100"/>
      <c r="Z784" s="100"/>
      <c r="AA784" s="100"/>
      <c r="AB784" s="100"/>
      <c r="AC784" s="100"/>
      <c r="AD784" s="100"/>
      <c r="AE784" s="100"/>
      <c r="AF784" s="100"/>
      <c r="AG784" s="100"/>
      <c r="AH784" s="100"/>
      <c r="AI784" s="100"/>
      <c r="AJ784" s="100"/>
      <c r="AK784" s="100"/>
      <c r="AL784" s="100"/>
      <c r="AM784" s="100"/>
    </row>
    <row r="785" spans="1:39" x14ac:dyDescent="0.25">
      <c r="A785" s="100"/>
      <c r="B785" s="100"/>
      <c r="C785" s="100"/>
      <c r="D785" s="100"/>
      <c r="E785" s="100"/>
      <c r="F785" s="100"/>
      <c r="G785" s="100"/>
      <c r="H785" s="100"/>
      <c r="I785" s="100"/>
      <c r="J785" s="100"/>
      <c r="K785" s="100"/>
      <c r="L785" s="108"/>
      <c r="M785" s="109"/>
      <c r="N785" s="109"/>
      <c r="O785" s="109"/>
      <c r="P785" s="99"/>
      <c r="Q785" s="99"/>
      <c r="R785" s="100"/>
      <c r="S785" s="100"/>
      <c r="T785" s="100"/>
      <c r="U785" s="100"/>
      <c r="V785" s="100"/>
      <c r="W785" s="100"/>
      <c r="X785" s="100"/>
      <c r="Y785" s="100"/>
      <c r="Z785" s="100"/>
      <c r="AA785" s="100"/>
      <c r="AB785" s="100"/>
      <c r="AC785" s="100"/>
      <c r="AD785" s="100"/>
      <c r="AE785" s="100"/>
      <c r="AF785" s="100"/>
      <c r="AG785" s="100"/>
      <c r="AH785" s="100"/>
      <c r="AI785" s="100"/>
      <c r="AJ785" s="100"/>
      <c r="AK785" s="100"/>
      <c r="AL785" s="100"/>
      <c r="AM785" s="100"/>
    </row>
    <row r="786" spans="1:39" x14ac:dyDescent="0.25">
      <c r="A786" s="100"/>
      <c r="B786" s="100"/>
      <c r="C786" s="100"/>
      <c r="D786" s="100"/>
      <c r="E786" s="100"/>
      <c r="F786" s="100"/>
      <c r="G786" s="100"/>
      <c r="H786" s="100"/>
      <c r="I786" s="100"/>
      <c r="J786" s="100"/>
      <c r="K786" s="100"/>
      <c r="L786" s="108"/>
      <c r="M786" s="109"/>
      <c r="N786" s="109"/>
      <c r="O786" s="109"/>
      <c r="P786" s="99"/>
      <c r="Q786" s="99"/>
      <c r="R786" s="100"/>
      <c r="S786" s="100"/>
      <c r="T786" s="100"/>
      <c r="U786" s="100"/>
      <c r="V786" s="100"/>
      <c r="W786" s="100"/>
      <c r="X786" s="100"/>
      <c r="Y786" s="100"/>
      <c r="Z786" s="100"/>
      <c r="AA786" s="100"/>
      <c r="AB786" s="100"/>
      <c r="AC786" s="100"/>
      <c r="AD786" s="100"/>
      <c r="AE786" s="100"/>
      <c r="AF786" s="100"/>
      <c r="AG786" s="100"/>
      <c r="AH786" s="100"/>
      <c r="AI786" s="100"/>
      <c r="AJ786" s="100"/>
      <c r="AK786" s="100"/>
      <c r="AL786" s="100"/>
      <c r="AM786" s="100"/>
    </row>
    <row r="787" spans="1:39" x14ac:dyDescent="0.25">
      <c r="A787" s="100"/>
      <c r="B787" s="100"/>
      <c r="C787" s="100"/>
      <c r="D787" s="100"/>
      <c r="E787" s="100"/>
      <c r="F787" s="100"/>
      <c r="G787" s="100"/>
      <c r="H787" s="100"/>
      <c r="I787" s="100"/>
      <c r="J787" s="100"/>
      <c r="K787" s="100"/>
      <c r="L787" s="108"/>
      <c r="M787" s="109"/>
      <c r="N787" s="109"/>
      <c r="O787" s="109"/>
      <c r="P787" s="99"/>
      <c r="Q787" s="99"/>
      <c r="R787" s="100"/>
      <c r="S787" s="100"/>
      <c r="T787" s="100"/>
      <c r="U787" s="100"/>
      <c r="V787" s="100"/>
      <c r="W787" s="100"/>
      <c r="X787" s="100"/>
      <c r="Y787" s="100"/>
      <c r="Z787" s="100"/>
      <c r="AA787" s="100"/>
      <c r="AB787" s="100"/>
      <c r="AC787" s="100"/>
      <c r="AD787" s="100"/>
      <c r="AE787" s="100"/>
      <c r="AF787" s="100"/>
      <c r="AG787" s="100"/>
      <c r="AH787" s="100"/>
      <c r="AI787" s="100"/>
      <c r="AJ787" s="100"/>
      <c r="AK787" s="100"/>
      <c r="AL787" s="100"/>
      <c r="AM787" s="100"/>
    </row>
    <row r="788" spans="1:39" x14ac:dyDescent="0.25">
      <c r="A788" s="100"/>
      <c r="B788" s="100"/>
      <c r="C788" s="100"/>
      <c r="D788" s="100"/>
      <c r="E788" s="100"/>
      <c r="F788" s="100"/>
      <c r="G788" s="100"/>
      <c r="H788" s="100"/>
      <c r="I788" s="100"/>
      <c r="J788" s="100"/>
      <c r="K788" s="100"/>
      <c r="L788" s="108"/>
      <c r="M788" s="109"/>
      <c r="N788" s="109"/>
      <c r="O788" s="109"/>
      <c r="P788" s="99"/>
      <c r="Q788" s="99"/>
      <c r="R788" s="100"/>
      <c r="S788" s="100"/>
      <c r="T788" s="100"/>
      <c r="U788" s="100"/>
      <c r="V788" s="100"/>
      <c r="W788" s="100"/>
      <c r="X788" s="100"/>
      <c r="Y788" s="100"/>
      <c r="Z788" s="100"/>
      <c r="AA788" s="100"/>
      <c r="AB788" s="100"/>
      <c r="AC788" s="100"/>
      <c r="AD788" s="100"/>
      <c r="AE788" s="100"/>
      <c r="AF788" s="100"/>
      <c r="AG788" s="100"/>
      <c r="AH788" s="100"/>
      <c r="AI788" s="100"/>
      <c r="AJ788" s="100"/>
      <c r="AK788" s="100"/>
      <c r="AL788" s="100"/>
      <c r="AM788" s="100"/>
    </row>
    <row r="789" spans="1:39" x14ac:dyDescent="0.25">
      <c r="A789" s="100"/>
      <c r="B789" s="100"/>
      <c r="C789" s="100"/>
      <c r="D789" s="100"/>
      <c r="E789" s="100"/>
      <c r="F789" s="100"/>
      <c r="G789" s="100"/>
      <c r="H789" s="100"/>
      <c r="I789" s="100"/>
      <c r="J789" s="100"/>
      <c r="K789" s="100"/>
      <c r="L789" s="108"/>
      <c r="M789" s="109"/>
      <c r="N789" s="109"/>
      <c r="O789" s="109"/>
      <c r="P789" s="99"/>
      <c r="Q789" s="99"/>
      <c r="R789" s="100"/>
      <c r="S789" s="100"/>
      <c r="T789" s="100"/>
      <c r="U789" s="100"/>
      <c r="V789" s="100"/>
      <c r="W789" s="100"/>
      <c r="X789" s="100"/>
      <c r="Y789" s="100"/>
      <c r="Z789" s="100"/>
      <c r="AA789" s="100"/>
      <c r="AB789" s="100"/>
      <c r="AC789" s="100"/>
      <c r="AD789" s="100"/>
      <c r="AE789" s="100"/>
      <c r="AF789" s="100"/>
      <c r="AG789" s="100"/>
      <c r="AH789" s="100"/>
      <c r="AI789" s="100"/>
      <c r="AJ789" s="100"/>
      <c r="AK789" s="100"/>
      <c r="AL789" s="100"/>
      <c r="AM789" s="100"/>
    </row>
    <row r="790" spans="1:39" x14ac:dyDescent="0.25">
      <c r="A790" s="100"/>
      <c r="B790" s="100"/>
      <c r="C790" s="100"/>
      <c r="D790" s="100"/>
      <c r="E790" s="100"/>
      <c r="F790" s="100"/>
      <c r="G790" s="100"/>
      <c r="H790" s="100"/>
      <c r="I790" s="100"/>
      <c r="J790" s="100"/>
      <c r="K790" s="100"/>
      <c r="L790" s="108"/>
      <c r="M790" s="109"/>
      <c r="N790" s="109"/>
      <c r="O790" s="109"/>
      <c r="P790" s="99"/>
      <c r="Q790" s="99"/>
      <c r="R790" s="100"/>
      <c r="S790" s="100"/>
      <c r="T790" s="100"/>
      <c r="U790" s="100"/>
      <c r="V790" s="100"/>
      <c r="W790" s="100"/>
      <c r="X790" s="100"/>
      <c r="Y790" s="100"/>
      <c r="Z790" s="100"/>
      <c r="AA790" s="100"/>
      <c r="AB790" s="100"/>
      <c r="AC790" s="100"/>
      <c r="AD790" s="100"/>
      <c r="AE790" s="100"/>
      <c r="AF790" s="100"/>
      <c r="AG790" s="100"/>
      <c r="AH790" s="100"/>
      <c r="AI790" s="100"/>
      <c r="AJ790" s="100"/>
      <c r="AK790" s="100"/>
      <c r="AL790" s="100"/>
      <c r="AM790" s="100"/>
    </row>
    <row r="791" spans="1:39" x14ac:dyDescent="0.25">
      <c r="A791" s="100"/>
      <c r="B791" s="100"/>
      <c r="C791" s="100"/>
      <c r="D791" s="100"/>
      <c r="E791" s="100"/>
      <c r="F791" s="100"/>
      <c r="G791" s="100"/>
      <c r="H791" s="100"/>
      <c r="I791" s="100"/>
      <c r="J791" s="100"/>
      <c r="K791" s="100"/>
      <c r="L791" s="108"/>
      <c r="M791" s="109"/>
      <c r="N791" s="109"/>
      <c r="O791" s="109"/>
      <c r="P791" s="99"/>
      <c r="Q791" s="99"/>
      <c r="R791" s="100"/>
      <c r="S791" s="100"/>
      <c r="T791" s="100"/>
      <c r="U791" s="100"/>
      <c r="V791" s="100"/>
      <c r="W791" s="100"/>
      <c r="X791" s="100"/>
      <c r="Y791" s="100"/>
      <c r="Z791" s="100"/>
      <c r="AA791" s="100"/>
      <c r="AB791" s="100"/>
      <c r="AC791" s="100"/>
      <c r="AD791" s="100"/>
      <c r="AE791" s="100"/>
      <c r="AF791" s="100"/>
      <c r="AG791" s="100"/>
      <c r="AH791" s="100"/>
      <c r="AI791" s="100"/>
      <c r="AJ791" s="100"/>
      <c r="AK791" s="100"/>
      <c r="AL791" s="100"/>
      <c r="AM791" s="100"/>
    </row>
    <row r="792" spans="1:39" x14ac:dyDescent="0.25">
      <c r="A792" s="100"/>
      <c r="B792" s="100"/>
      <c r="C792" s="100"/>
      <c r="D792" s="100"/>
      <c r="E792" s="100"/>
      <c r="F792" s="100"/>
      <c r="G792" s="100"/>
      <c r="H792" s="100"/>
      <c r="I792" s="100"/>
      <c r="J792" s="100"/>
      <c r="K792" s="100"/>
      <c r="L792" s="108"/>
      <c r="M792" s="109"/>
      <c r="N792" s="109"/>
      <c r="O792" s="109"/>
      <c r="P792" s="99"/>
      <c r="Q792" s="99"/>
      <c r="R792" s="100"/>
      <c r="S792" s="100"/>
      <c r="T792" s="100"/>
      <c r="U792" s="100"/>
      <c r="V792" s="100"/>
      <c r="W792" s="100"/>
      <c r="X792" s="100"/>
      <c r="Y792" s="100"/>
      <c r="Z792" s="100"/>
      <c r="AA792" s="100"/>
      <c r="AB792" s="100"/>
      <c r="AC792" s="100"/>
      <c r="AD792" s="100"/>
      <c r="AE792" s="100"/>
      <c r="AF792" s="100"/>
      <c r="AG792" s="100"/>
      <c r="AH792" s="100"/>
      <c r="AI792" s="100"/>
      <c r="AJ792" s="100"/>
      <c r="AK792" s="100"/>
      <c r="AL792" s="100"/>
      <c r="AM792" s="100"/>
    </row>
    <row r="793" spans="1:39" x14ac:dyDescent="0.25">
      <c r="A793" s="100"/>
      <c r="B793" s="100"/>
      <c r="C793" s="100"/>
      <c r="D793" s="100"/>
      <c r="E793" s="100"/>
      <c r="F793" s="100"/>
      <c r="G793" s="100"/>
      <c r="H793" s="100"/>
      <c r="I793" s="100"/>
      <c r="J793" s="100"/>
      <c r="K793" s="100"/>
      <c r="L793" s="108"/>
      <c r="M793" s="109"/>
      <c r="N793" s="109"/>
      <c r="O793" s="109"/>
      <c r="P793" s="99"/>
      <c r="Q793" s="99"/>
      <c r="R793" s="100"/>
      <c r="S793" s="100"/>
      <c r="T793" s="100"/>
      <c r="U793" s="100"/>
      <c r="V793" s="100"/>
      <c r="W793" s="100"/>
      <c r="X793" s="100"/>
      <c r="Y793" s="100"/>
      <c r="Z793" s="100"/>
      <c r="AA793" s="100"/>
      <c r="AB793" s="100"/>
      <c r="AC793" s="100"/>
      <c r="AD793" s="100"/>
      <c r="AE793" s="100"/>
      <c r="AF793" s="100"/>
      <c r="AG793" s="100"/>
      <c r="AH793" s="100"/>
      <c r="AI793" s="100"/>
      <c r="AJ793" s="100"/>
      <c r="AK793" s="100"/>
      <c r="AL793" s="100"/>
      <c r="AM793" s="100"/>
    </row>
    <row r="794" spans="1:39" x14ac:dyDescent="0.25">
      <c r="A794" s="100"/>
      <c r="B794" s="100"/>
      <c r="C794" s="100"/>
      <c r="D794" s="100"/>
      <c r="E794" s="100"/>
      <c r="F794" s="100"/>
      <c r="G794" s="100"/>
      <c r="H794" s="100"/>
      <c r="I794" s="100"/>
      <c r="J794" s="100"/>
      <c r="K794" s="100"/>
      <c r="L794" s="108"/>
      <c r="M794" s="109"/>
      <c r="N794" s="109"/>
      <c r="O794" s="109"/>
      <c r="P794" s="99"/>
      <c r="Q794" s="99"/>
      <c r="R794" s="100"/>
      <c r="S794" s="100"/>
      <c r="T794" s="100"/>
      <c r="U794" s="100"/>
      <c r="V794" s="100"/>
      <c r="W794" s="100"/>
      <c r="X794" s="100"/>
      <c r="Y794" s="100"/>
      <c r="Z794" s="100"/>
      <c r="AA794" s="100"/>
      <c r="AB794" s="100"/>
      <c r="AC794" s="100"/>
      <c r="AD794" s="100"/>
      <c r="AE794" s="100"/>
      <c r="AF794" s="100"/>
      <c r="AG794" s="100"/>
      <c r="AH794" s="100"/>
      <c r="AI794" s="100"/>
      <c r="AJ794" s="100"/>
      <c r="AK794" s="100"/>
      <c r="AL794" s="100"/>
      <c r="AM794" s="100"/>
    </row>
    <row r="795" spans="1:39" x14ac:dyDescent="0.25">
      <c r="A795" s="100"/>
      <c r="B795" s="100"/>
      <c r="C795" s="100"/>
      <c r="D795" s="100"/>
      <c r="E795" s="100"/>
      <c r="F795" s="100"/>
      <c r="G795" s="100"/>
      <c r="H795" s="100"/>
      <c r="I795" s="100"/>
      <c r="J795" s="100"/>
      <c r="K795" s="100"/>
      <c r="L795" s="108"/>
      <c r="M795" s="109"/>
      <c r="N795" s="109"/>
      <c r="O795" s="109"/>
      <c r="P795" s="99"/>
      <c r="Q795" s="99"/>
      <c r="R795" s="100"/>
      <c r="S795" s="100"/>
      <c r="T795" s="100"/>
      <c r="U795" s="100"/>
      <c r="V795" s="100"/>
      <c r="W795" s="100"/>
      <c r="X795" s="100"/>
      <c r="Y795" s="100"/>
      <c r="Z795" s="100"/>
      <c r="AA795" s="100"/>
      <c r="AB795" s="100"/>
      <c r="AC795" s="100"/>
      <c r="AD795" s="100"/>
      <c r="AE795" s="100"/>
      <c r="AF795" s="100"/>
      <c r="AG795" s="100"/>
      <c r="AH795" s="100"/>
      <c r="AI795" s="100"/>
      <c r="AJ795" s="100"/>
      <c r="AK795" s="100"/>
      <c r="AL795" s="100"/>
      <c r="AM795" s="100"/>
    </row>
    <row r="796" spans="1:39" x14ac:dyDescent="0.25">
      <c r="A796" s="100"/>
      <c r="B796" s="100"/>
      <c r="C796" s="100"/>
      <c r="D796" s="100"/>
      <c r="E796" s="100"/>
      <c r="F796" s="100"/>
      <c r="G796" s="100"/>
      <c r="H796" s="100"/>
      <c r="I796" s="100"/>
      <c r="J796" s="100"/>
      <c r="K796" s="100"/>
      <c r="L796" s="108"/>
      <c r="M796" s="109"/>
      <c r="N796" s="109"/>
      <c r="O796" s="109"/>
      <c r="P796" s="99"/>
      <c r="Q796" s="99"/>
      <c r="R796" s="100"/>
      <c r="S796" s="100"/>
      <c r="T796" s="100"/>
      <c r="U796" s="100"/>
      <c r="V796" s="100"/>
      <c r="W796" s="100"/>
      <c r="X796" s="100"/>
      <c r="Y796" s="100"/>
      <c r="Z796" s="100"/>
      <c r="AA796" s="100"/>
      <c r="AB796" s="100"/>
      <c r="AC796" s="100"/>
      <c r="AD796" s="100"/>
      <c r="AE796" s="100"/>
      <c r="AF796" s="100"/>
      <c r="AG796" s="100"/>
      <c r="AH796" s="100"/>
      <c r="AI796" s="100"/>
      <c r="AJ796" s="100"/>
      <c r="AK796" s="100"/>
      <c r="AL796" s="100"/>
      <c r="AM796" s="100"/>
    </row>
    <row r="797" spans="1:39" x14ac:dyDescent="0.25">
      <c r="A797" s="100"/>
      <c r="B797" s="100"/>
      <c r="C797" s="100"/>
      <c r="D797" s="100"/>
      <c r="E797" s="100"/>
      <c r="F797" s="100"/>
      <c r="G797" s="100"/>
      <c r="H797" s="100"/>
      <c r="I797" s="100"/>
      <c r="J797" s="100"/>
      <c r="K797" s="100"/>
      <c r="L797" s="108"/>
      <c r="M797" s="109"/>
      <c r="N797" s="109"/>
      <c r="O797" s="109"/>
      <c r="P797" s="99"/>
      <c r="Q797" s="99"/>
      <c r="R797" s="100"/>
      <c r="S797" s="100"/>
      <c r="T797" s="100"/>
      <c r="U797" s="100"/>
      <c r="V797" s="100"/>
      <c r="W797" s="100"/>
      <c r="X797" s="100"/>
      <c r="Y797" s="100"/>
      <c r="Z797" s="100"/>
      <c r="AA797" s="100"/>
      <c r="AB797" s="100"/>
      <c r="AC797" s="100"/>
      <c r="AD797" s="100"/>
      <c r="AE797" s="100"/>
      <c r="AF797" s="100"/>
      <c r="AG797" s="100"/>
      <c r="AH797" s="100"/>
      <c r="AI797" s="100"/>
      <c r="AJ797" s="100"/>
      <c r="AK797" s="100"/>
      <c r="AL797" s="100"/>
      <c r="AM797" s="100"/>
    </row>
    <row r="798" spans="1:39" x14ac:dyDescent="0.25">
      <c r="A798" s="100"/>
      <c r="B798" s="100"/>
      <c r="C798" s="100"/>
      <c r="D798" s="100"/>
      <c r="E798" s="100"/>
      <c r="F798" s="100"/>
      <c r="G798" s="100"/>
      <c r="H798" s="100"/>
      <c r="I798" s="100"/>
      <c r="J798" s="100"/>
      <c r="K798" s="100"/>
      <c r="L798" s="108"/>
      <c r="M798" s="109"/>
      <c r="N798" s="109"/>
      <c r="O798" s="109"/>
      <c r="P798" s="99"/>
      <c r="Q798" s="99"/>
      <c r="R798" s="100"/>
      <c r="S798" s="100"/>
      <c r="T798" s="100"/>
      <c r="U798" s="100"/>
      <c r="V798" s="100"/>
      <c r="W798" s="100"/>
      <c r="X798" s="100"/>
      <c r="Y798" s="100"/>
      <c r="Z798" s="100"/>
      <c r="AA798" s="100"/>
      <c r="AB798" s="100"/>
      <c r="AC798" s="100"/>
      <c r="AD798" s="100"/>
      <c r="AE798" s="100"/>
      <c r="AF798" s="100"/>
      <c r="AG798" s="100"/>
      <c r="AH798" s="100"/>
      <c r="AI798" s="100"/>
      <c r="AJ798" s="100"/>
      <c r="AK798" s="100"/>
      <c r="AL798" s="100"/>
      <c r="AM798" s="100"/>
    </row>
    <row r="799" spans="1:39" x14ac:dyDescent="0.25">
      <c r="A799" s="100"/>
      <c r="B799" s="100"/>
      <c r="C799" s="100"/>
      <c r="D799" s="100"/>
      <c r="E799" s="100"/>
      <c r="F799" s="100"/>
      <c r="G799" s="100"/>
      <c r="H799" s="100"/>
      <c r="I799" s="100"/>
      <c r="J799" s="100"/>
      <c r="K799" s="100"/>
      <c r="L799" s="108"/>
      <c r="M799" s="109"/>
      <c r="N799" s="109"/>
      <c r="O799" s="109"/>
      <c r="P799" s="99"/>
      <c r="Q799" s="99"/>
      <c r="R799" s="100"/>
      <c r="S799" s="100"/>
      <c r="T799" s="100"/>
      <c r="U799" s="100"/>
      <c r="V799" s="100"/>
      <c r="W799" s="100"/>
      <c r="X799" s="100"/>
      <c r="Y799" s="100"/>
      <c r="Z799" s="100"/>
      <c r="AA799" s="100"/>
      <c r="AB799" s="100"/>
      <c r="AC799" s="100"/>
      <c r="AD799" s="100"/>
      <c r="AE799" s="100"/>
      <c r="AF799" s="100"/>
      <c r="AG799" s="100"/>
      <c r="AH799" s="100"/>
      <c r="AI799" s="100"/>
      <c r="AJ799" s="100"/>
      <c r="AK799" s="100"/>
      <c r="AL799" s="100"/>
      <c r="AM799" s="100"/>
    </row>
    <row r="800" spans="1:39" x14ac:dyDescent="0.25">
      <c r="A800" s="100"/>
      <c r="B800" s="100"/>
      <c r="C800" s="100"/>
      <c r="D800" s="100"/>
      <c r="E800" s="100"/>
      <c r="F800" s="100"/>
      <c r="G800" s="100"/>
      <c r="H800" s="100"/>
      <c r="I800" s="100"/>
      <c r="J800" s="100"/>
      <c r="K800" s="100"/>
      <c r="L800" s="108"/>
      <c r="M800" s="109"/>
      <c r="N800" s="109"/>
      <c r="O800" s="109"/>
      <c r="P800" s="99"/>
      <c r="Q800" s="99"/>
      <c r="R800" s="100"/>
      <c r="S800" s="100"/>
      <c r="T800" s="100"/>
      <c r="U800" s="100"/>
      <c r="V800" s="100"/>
      <c r="W800" s="100"/>
      <c r="X800" s="100"/>
      <c r="Y800" s="100"/>
      <c r="Z800" s="100"/>
      <c r="AA800" s="100"/>
      <c r="AB800" s="100"/>
      <c r="AC800" s="100"/>
      <c r="AD800" s="100"/>
      <c r="AE800" s="100"/>
      <c r="AF800" s="100"/>
      <c r="AG800" s="100"/>
      <c r="AH800" s="100"/>
      <c r="AI800" s="100"/>
      <c r="AJ800" s="100"/>
      <c r="AK800" s="100"/>
      <c r="AL800" s="100"/>
      <c r="AM800" s="100"/>
    </row>
    <row r="801" spans="1:39" x14ac:dyDescent="0.25">
      <c r="A801" s="100"/>
      <c r="B801" s="100"/>
      <c r="C801" s="100"/>
      <c r="D801" s="100"/>
      <c r="E801" s="100"/>
      <c r="F801" s="100"/>
      <c r="G801" s="100"/>
      <c r="H801" s="100"/>
      <c r="I801" s="100"/>
      <c r="J801" s="100"/>
      <c r="K801" s="100"/>
      <c r="L801" s="108"/>
      <c r="M801" s="109"/>
      <c r="N801" s="109"/>
      <c r="O801" s="109"/>
      <c r="P801" s="99"/>
      <c r="Q801" s="99"/>
      <c r="R801" s="100"/>
      <c r="S801" s="100"/>
      <c r="T801" s="100"/>
      <c r="U801" s="100"/>
      <c r="V801" s="100"/>
      <c r="W801" s="100"/>
      <c r="X801" s="100"/>
      <c r="Y801" s="100"/>
      <c r="Z801" s="100"/>
      <c r="AA801" s="100"/>
      <c r="AB801" s="100"/>
      <c r="AC801" s="100"/>
      <c r="AD801" s="100"/>
      <c r="AE801" s="100"/>
      <c r="AF801" s="100"/>
      <c r="AG801" s="100"/>
      <c r="AH801" s="100"/>
      <c r="AI801" s="100"/>
      <c r="AJ801" s="100"/>
      <c r="AK801" s="100"/>
      <c r="AL801" s="100"/>
      <c r="AM801" s="100"/>
    </row>
    <row r="802" spans="1:39" x14ac:dyDescent="0.25">
      <c r="A802" s="100"/>
      <c r="B802" s="100"/>
      <c r="C802" s="100"/>
      <c r="D802" s="100"/>
      <c r="E802" s="100"/>
      <c r="F802" s="100"/>
      <c r="G802" s="100"/>
      <c r="H802" s="100"/>
      <c r="I802" s="100"/>
      <c r="J802" s="100"/>
      <c r="K802" s="100"/>
      <c r="L802" s="108"/>
      <c r="M802" s="109"/>
      <c r="N802" s="109"/>
      <c r="O802" s="109"/>
      <c r="P802" s="99"/>
      <c r="Q802" s="99"/>
      <c r="R802" s="100"/>
      <c r="S802" s="100"/>
      <c r="T802" s="100"/>
      <c r="U802" s="100"/>
      <c r="V802" s="100"/>
      <c r="W802" s="100"/>
      <c r="X802" s="100"/>
      <c r="Y802" s="100"/>
      <c r="Z802" s="100"/>
      <c r="AA802" s="100"/>
      <c r="AB802" s="100"/>
      <c r="AC802" s="100"/>
      <c r="AD802" s="100"/>
      <c r="AE802" s="100"/>
      <c r="AF802" s="100"/>
      <c r="AG802" s="100"/>
      <c r="AH802" s="100"/>
      <c r="AI802" s="100"/>
      <c r="AJ802" s="100"/>
      <c r="AK802" s="100"/>
      <c r="AL802" s="100"/>
      <c r="AM802" s="100"/>
    </row>
    <row r="803" spans="1:39" x14ac:dyDescent="0.25">
      <c r="A803" s="100"/>
      <c r="B803" s="100"/>
      <c r="C803" s="100"/>
      <c r="D803" s="100"/>
      <c r="E803" s="100"/>
      <c r="F803" s="100"/>
      <c r="G803" s="100"/>
      <c r="H803" s="100"/>
      <c r="I803" s="100"/>
      <c r="J803" s="100"/>
      <c r="K803" s="100"/>
      <c r="L803" s="108"/>
      <c r="M803" s="109"/>
      <c r="N803" s="109"/>
      <c r="O803" s="109"/>
      <c r="P803" s="99"/>
      <c r="Q803" s="99"/>
      <c r="R803" s="100"/>
      <c r="S803" s="100"/>
      <c r="T803" s="100"/>
      <c r="U803" s="100"/>
      <c r="V803" s="100"/>
      <c r="W803" s="100"/>
      <c r="X803" s="100"/>
      <c r="Y803" s="100"/>
      <c r="Z803" s="100"/>
      <c r="AA803" s="100"/>
      <c r="AB803" s="100"/>
      <c r="AC803" s="100"/>
      <c r="AD803" s="100"/>
      <c r="AE803" s="100"/>
      <c r="AF803" s="100"/>
      <c r="AG803" s="100"/>
      <c r="AH803" s="100"/>
      <c r="AI803" s="100"/>
      <c r="AJ803" s="100"/>
      <c r="AK803" s="100"/>
      <c r="AL803" s="100"/>
      <c r="AM803" s="100"/>
    </row>
    <row r="804" spans="1:39" x14ac:dyDescent="0.25">
      <c r="A804" s="100"/>
      <c r="B804" s="100"/>
      <c r="C804" s="100"/>
      <c r="D804" s="100"/>
      <c r="E804" s="100"/>
      <c r="F804" s="100"/>
      <c r="G804" s="100"/>
      <c r="H804" s="100"/>
      <c r="I804" s="100"/>
      <c r="J804" s="100"/>
      <c r="K804" s="100"/>
      <c r="L804" s="108"/>
      <c r="M804" s="109"/>
      <c r="N804" s="109"/>
      <c r="O804" s="109"/>
      <c r="P804" s="99"/>
      <c r="Q804" s="99"/>
      <c r="R804" s="100"/>
      <c r="S804" s="100"/>
      <c r="T804" s="100"/>
      <c r="U804" s="100"/>
      <c r="V804" s="100"/>
      <c r="W804" s="100"/>
      <c r="X804" s="100"/>
      <c r="Y804" s="100"/>
      <c r="Z804" s="100"/>
      <c r="AA804" s="100"/>
      <c r="AB804" s="100"/>
      <c r="AC804" s="100"/>
      <c r="AD804" s="100"/>
      <c r="AE804" s="100"/>
      <c r="AF804" s="100"/>
      <c r="AG804" s="100"/>
      <c r="AH804" s="100"/>
      <c r="AI804" s="100"/>
      <c r="AJ804" s="100"/>
      <c r="AK804" s="100"/>
      <c r="AL804" s="100"/>
      <c r="AM804" s="100"/>
    </row>
    <row r="805" spans="1:39" x14ac:dyDescent="0.25">
      <c r="A805" s="100"/>
      <c r="B805" s="100"/>
      <c r="C805" s="100"/>
      <c r="D805" s="100"/>
      <c r="E805" s="100"/>
      <c r="F805" s="100"/>
      <c r="G805" s="100"/>
      <c r="H805" s="100"/>
      <c r="I805" s="100"/>
      <c r="J805" s="100"/>
      <c r="K805" s="100"/>
      <c r="L805" s="108"/>
      <c r="M805" s="109"/>
      <c r="N805" s="109"/>
      <c r="O805" s="109"/>
      <c r="P805" s="99"/>
      <c r="Q805" s="99"/>
      <c r="R805" s="100"/>
      <c r="S805" s="100"/>
      <c r="T805" s="100"/>
      <c r="U805" s="100"/>
      <c r="V805" s="100"/>
      <c r="W805" s="100"/>
      <c r="X805" s="100"/>
      <c r="Y805" s="100"/>
      <c r="Z805" s="100"/>
      <c r="AA805" s="100"/>
      <c r="AB805" s="100"/>
      <c r="AC805" s="100"/>
      <c r="AD805" s="100"/>
      <c r="AE805" s="100"/>
      <c r="AF805" s="100"/>
      <c r="AG805" s="100"/>
      <c r="AH805" s="100"/>
      <c r="AI805" s="100"/>
      <c r="AJ805" s="100"/>
      <c r="AK805" s="100"/>
      <c r="AL805" s="100"/>
      <c r="AM805" s="100"/>
    </row>
    <row r="806" spans="1:39" x14ac:dyDescent="0.25">
      <c r="A806" s="100"/>
      <c r="B806" s="100"/>
      <c r="C806" s="100"/>
      <c r="D806" s="100"/>
      <c r="E806" s="100"/>
      <c r="F806" s="100"/>
      <c r="G806" s="100"/>
      <c r="H806" s="100"/>
      <c r="I806" s="100"/>
      <c r="J806" s="100"/>
      <c r="K806" s="100"/>
      <c r="L806" s="108"/>
      <c r="M806" s="109"/>
      <c r="N806" s="109"/>
      <c r="O806" s="109"/>
      <c r="P806" s="99"/>
      <c r="Q806" s="99"/>
      <c r="R806" s="100"/>
      <c r="S806" s="100"/>
      <c r="T806" s="100"/>
      <c r="U806" s="100"/>
      <c r="V806" s="100"/>
      <c r="W806" s="100"/>
      <c r="X806" s="100"/>
      <c r="Y806" s="100"/>
      <c r="Z806" s="100"/>
      <c r="AA806" s="100"/>
      <c r="AB806" s="100"/>
      <c r="AC806" s="100"/>
      <c r="AD806" s="100"/>
      <c r="AE806" s="100"/>
      <c r="AF806" s="100"/>
      <c r="AG806" s="100"/>
      <c r="AH806" s="100"/>
      <c r="AI806" s="100"/>
      <c r="AJ806" s="100"/>
      <c r="AK806" s="100"/>
      <c r="AL806" s="100"/>
      <c r="AM806" s="100"/>
    </row>
    <row r="807" spans="1:39" x14ac:dyDescent="0.25">
      <c r="A807" s="100"/>
      <c r="B807" s="100"/>
      <c r="C807" s="100"/>
      <c r="D807" s="100"/>
      <c r="E807" s="100"/>
      <c r="F807" s="100"/>
      <c r="G807" s="100"/>
      <c r="H807" s="100"/>
      <c r="I807" s="100"/>
      <c r="J807" s="100"/>
      <c r="K807" s="100"/>
      <c r="L807" s="108"/>
      <c r="M807" s="109"/>
      <c r="N807" s="109"/>
      <c r="O807" s="109"/>
      <c r="P807" s="99"/>
      <c r="Q807" s="99"/>
      <c r="R807" s="100"/>
      <c r="S807" s="100"/>
      <c r="T807" s="100"/>
      <c r="U807" s="100"/>
      <c r="V807" s="100"/>
      <c r="W807" s="100"/>
      <c r="X807" s="100"/>
      <c r="Y807" s="100"/>
      <c r="Z807" s="100"/>
      <c r="AA807" s="100"/>
      <c r="AB807" s="100"/>
      <c r="AC807" s="100"/>
      <c r="AD807" s="100"/>
      <c r="AE807" s="100"/>
      <c r="AF807" s="100"/>
      <c r="AG807" s="100"/>
      <c r="AH807" s="100"/>
      <c r="AI807" s="100"/>
      <c r="AJ807" s="100"/>
      <c r="AK807" s="100"/>
      <c r="AL807" s="100"/>
      <c r="AM807" s="100"/>
    </row>
    <row r="808" spans="1:39" x14ac:dyDescent="0.25">
      <c r="A808" s="100"/>
      <c r="B808" s="100"/>
      <c r="C808" s="100"/>
      <c r="D808" s="100"/>
      <c r="E808" s="100"/>
      <c r="F808" s="100"/>
      <c r="G808" s="100"/>
      <c r="H808" s="100"/>
      <c r="I808" s="100"/>
      <c r="J808" s="100"/>
      <c r="K808" s="100"/>
      <c r="L808" s="108"/>
      <c r="M808" s="109"/>
      <c r="N808" s="109"/>
      <c r="O808" s="109"/>
      <c r="P808" s="99"/>
      <c r="Q808" s="99"/>
      <c r="R808" s="100"/>
      <c r="S808" s="100"/>
      <c r="T808" s="100"/>
      <c r="U808" s="100"/>
      <c r="V808" s="100"/>
      <c r="W808" s="100"/>
      <c r="X808" s="100"/>
      <c r="Y808" s="100"/>
      <c r="Z808" s="100"/>
      <c r="AA808" s="100"/>
      <c r="AB808" s="100"/>
      <c r="AC808" s="100"/>
      <c r="AD808" s="100"/>
      <c r="AE808" s="100"/>
      <c r="AF808" s="100"/>
      <c r="AG808" s="100"/>
      <c r="AH808" s="100"/>
      <c r="AI808" s="100"/>
      <c r="AJ808" s="100"/>
      <c r="AK808" s="100"/>
      <c r="AL808" s="100"/>
      <c r="AM808" s="100"/>
    </row>
    <row r="809" spans="1:39" x14ac:dyDescent="0.25">
      <c r="A809" s="100"/>
      <c r="B809" s="100"/>
      <c r="C809" s="100"/>
      <c r="D809" s="100"/>
      <c r="E809" s="100"/>
      <c r="F809" s="100"/>
      <c r="G809" s="100"/>
      <c r="H809" s="100"/>
      <c r="I809" s="100"/>
      <c r="J809" s="100"/>
      <c r="K809" s="100"/>
      <c r="L809" s="108"/>
      <c r="M809" s="109"/>
      <c r="N809" s="109"/>
      <c r="O809" s="109"/>
      <c r="P809" s="99"/>
      <c r="Q809" s="99"/>
      <c r="R809" s="100"/>
      <c r="S809" s="100"/>
      <c r="T809" s="100"/>
      <c r="U809" s="100"/>
      <c r="V809" s="100"/>
      <c r="W809" s="100"/>
      <c r="X809" s="100"/>
      <c r="Y809" s="100"/>
      <c r="Z809" s="100"/>
      <c r="AA809" s="100"/>
      <c r="AB809" s="100"/>
      <c r="AC809" s="100"/>
      <c r="AD809" s="100"/>
      <c r="AE809" s="100"/>
      <c r="AF809" s="100"/>
      <c r="AG809" s="100"/>
      <c r="AH809" s="100"/>
      <c r="AI809" s="100"/>
      <c r="AJ809" s="100"/>
      <c r="AK809" s="100"/>
      <c r="AL809" s="100"/>
      <c r="AM809" s="100"/>
    </row>
    <row r="810" spans="1:39" x14ac:dyDescent="0.25">
      <c r="A810" s="100"/>
      <c r="B810" s="100"/>
      <c r="C810" s="100"/>
      <c r="D810" s="100"/>
      <c r="E810" s="100"/>
      <c r="F810" s="100"/>
      <c r="G810" s="100"/>
      <c r="H810" s="100"/>
      <c r="I810" s="100"/>
      <c r="J810" s="100"/>
      <c r="K810" s="100"/>
      <c r="L810" s="108"/>
      <c r="M810" s="109"/>
      <c r="N810" s="109"/>
      <c r="O810" s="109"/>
      <c r="P810" s="99"/>
      <c r="Q810" s="99"/>
      <c r="R810" s="100"/>
      <c r="S810" s="100"/>
      <c r="T810" s="100"/>
      <c r="U810" s="100"/>
      <c r="V810" s="100"/>
      <c r="W810" s="100"/>
      <c r="X810" s="100"/>
      <c r="Y810" s="100"/>
      <c r="Z810" s="100"/>
      <c r="AA810" s="100"/>
      <c r="AB810" s="100"/>
      <c r="AC810" s="100"/>
      <c r="AD810" s="100"/>
      <c r="AE810" s="100"/>
      <c r="AF810" s="100"/>
      <c r="AG810" s="100"/>
      <c r="AH810" s="100"/>
      <c r="AI810" s="100"/>
      <c r="AJ810" s="100"/>
      <c r="AK810" s="100"/>
      <c r="AL810" s="100"/>
      <c r="AM810" s="100"/>
    </row>
    <row r="811" spans="1:39" x14ac:dyDescent="0.25">
      <c r="A811" s="100"/>
      <c r="B811" s="100"/>
      <c r="C811" s="100"/>
      <c r="D811" s="100"/>
      <c r="E811" s="100"/>
      <c r="F811" s="100"/>
      <c r="G811" s="100"/>
      <c r="H811" s="100"/>
      <c r="I811" s="100"/>
      <c r="J811" s="100"/>
      <c r="K811" s="100"/>
      <c r="L811" s="108"/>
      <c r="M811" s="109"/>
      <c r="N811" s="109"/>
      <c r="O811" s="109"/>
      <c r="P811" s="99"/>
      <c r="Q811" s="99"/>
      <c r="R811" s="100"/>
      <c r="S811" s="100"/>
      <c r="T811" s="100"/>
      <c r="U811" s="100"/>
      <c r="V811" s="100"/>
      <c r="W811" s="100"/>
      <c r="X811" s="100"/>
      <c r="Y811" s="100"/>
      <c r="Z811" s="100"/>
      <c r="AA811" s="100"/>
      <c r="AB811" s="100"/>
      <c r="AC811" s="100"/>
      <c r="AD811" s="100"/>
      <c r="AE811" s="100"/>
      <c r="AF811" s="100"/>
      <c r="AG811" s="100"/>
      <c r="AH811" s="100"/>
      <c r="AI811" s="100"/>
      <c r="AJ811" s="100"/>
      <c r="AK811" s="100"/>
      <c r="AL811" s="100"/>
      <c r="AM811" s="100"/>
    </row>
    <row r="812" spans="1:39" x14ac:dyDescent="0.25">
      <c r="A812" s="100"/>
      <c r="B812" s="100"/>
      <c r="C812" s="100"/>
      <c r="D812" s="100"/>
      <c r="E812" s="100"/>
      <c r="F812" s="100"/>
      <c r="G812" s="100"/>
      <c r="H812" s="100"/>
      <c r="I812" s="100"/>
      <c r="J812" s="100"/>
      <c r="K812" s="100"/>
      <c r="L812" s="108"/>
      <c r="M812" s="109"/>
      <c r="N812" s="109"/>
      <c r="O812" s="109"/>
      <c r="P812" s="99"/>
      <c r="Q812" s="99"/>
      <c r="R812" s="100"/>
      <c r="S812" s="100"/>
      <c r="T812" s="100"/>
      <c r="U812" s="100"/>
      <c r="V812" s="100"/>
      <c r="W812" s="100"/>
      <c r="X812" s="100"/>
      <c r="Y812" s="100"/>
      <c r="Z812" s="100"/>
      <c r="AA812" s="100"/>
      <c r="AB812" s="100"/>
      <c r="AC812" s="100"/>
      <c r="AD812" s="100"/>
      <c r="AE812" s="100"/>
      <c r="AF812" s="100"/>
      <c r="AG812" s="100"/>
      <c r="AH812" s="100"/>
      <c r="AI812" s="100"/>
      <c r="AJ812" s="100"/>
      <c r="AK812" s="100"/>
      <c r="AL812" s="100"/>
      <c r="AM812" s="100"/>
    </row>
    <row r="813" spans="1:39" x14ac:dyDescent="0.25">
      <c r="A813" s="100"/>
      <c r="B813" s="100"/>
      <c r="C813" s="100"/>
      <c r="D813" s="100"/>
      <c r="E813" s="100"/>
      <c r="F813" s="100"/>
      <c r="G813" s="100"/>
      <c r="H813" s="100"/>
      <c r="I813" s="100"/>
      <c r="J813" s="100"/>
      <c r="K813" s="100"/>
      <c r="L813" s="108"/>
      <c r="M813" s="109"/>
      <c r="N813" s="109"/>
      <c r="O813" s="109"/>
      <c r="P813" s="99"/>
      <c r="Q813" s="99"/>
      <c r="R813" s="100"/>
      <c r="S813" s="100"/>
      <c r="T813" s="100"/>
      <c r="U813" s="100"/>
      <c r="V813" s="100"/>
      <c r="W813" s="100"/>
      <c r="X813" s="100"/>
      <c r="Y813" s="100"/>
      <c r="Z813" s="100"/>
      <c r="AA813" s="100"/>
      <c r="AB813" s="100"/>
      <c r="AC813" s="100"/>
      <c r="AD813" s="100"/>
      <c r="AE813" s="100"/>
      <c r="AF813" s="100"/>
      <c r="AG813" s="100"/>
      <c r="AH813" s="100"/>
      <c r="AI813" s="100"/>
      <c r="AJ813" s="100"/>
      <c r="AK813" s="100"/>
      <c r="AL813" s="100"/>
      <c r="AM813" s="100"/>
    </row>
    <row r="814" spans="1:39" x14ac:dyDescent="0.25">
      <c r="A814" s="100"/>
      <c r="B814" s="100"/>
      <c r="C814" s="100"/>
      <c r="D814" s="100"/>
      <c r="E814" s="100"/>
      <c r="F814" s="100"/>
      <c r="G814" s="100"/>
      <c r="H814" s="100"/>
      <c r="I814" s="100"/>
      <c r="J814" s="100"/>
      <c r="K814" s="100"/>
      <c r="L814" s="108"/>
      <c r="M814" s="109"/>
      <c r="N814" s="109"/>
      <c r="O814" s="109"/>
      <c r="P814" s="99"/>
      <c r="Q814" s="99"/>
      <c r="R814" s="100"/>
      <c r="S814" s="100"/>
      <c r="T814" s="100"/>
      <c r="U814" s="100"/>
      <c r="V814" s="100"/>
      <c r="W814" s="100"/>
      <c r="X814" s="100"/>
      <c r="Y814" s="100"/>
      <c r="Z814" s="100"/>
      <c r="AA814" s="100"/>
      <c r="AB814" s="100"/>
      <c r="AC814" s="100"/>
      <c r="AD814" s="100"/>
      <c r="AE814" s="100"/>
      <c r="AF814" s="100"/>
      <c r="AG814" s="100"/>
      <c r="AH814" s="100"/>
      <c r="AI814" s="100"/>
      <c r="AJ814" s="100"/>
      <c r="AK814" s="100"/>
      <c r="AL814" s="100"/>
      <c r="AM814" s="100"/>
    </row>
    <row r="815" spans="1:39" x14ac:dyDescent="0.25">
      <c r="A815" s="100"/>
      <c r="B815" s="100"/>
      <c r="C815" s="100"/>
      <c r="D815" s="100"/>
      <c r="E815" s="100"/>
      <c r="F815" s="100"/>
      <c r="G815" s="100"/>
      <c r="H815" s="100"/>
      <c r="I815" s="100"/>
      <c r="J815" s="100"/>
      <c r="K815" s="100"/>
      <c r="L815" s="108"/>
      <c r="M815" s="109"/>
      <c r="N815" s="109"/>
      <c r="O815" s="109"/>
      <c r="P815" s="99"/>
      <c r="Q815" s="99"/>
      <c r="R815" s="100"/>
      <c r="S815" s="100"/>
      <c r="T815" s="100"/>
      <c r="U815" s="100"/>
      <c r="V815" s="100"/>
      <c r="W815" s="100"/>
      <c r="X815" s="100"/>
      <c r="Y815" s="100"/>
      <c r="Z815" s="100"/>
      <c r="AA815" s="100"/>
      <c r="AB815" s="100"/>
      <c r="AC815" s="100"/>
      <c r="AD815" s="100"/>
      <c r="AE815" s="100"/>
      <c r="AF815" s="100"/>
      <c r="AG815" s="100"/>
      <c r="AH815" s="100"/>
      <c r="AI815" s="100"/>
      <c r="AJ815" s="100"/>
      <c r="AK815" s="100"/>
      <c r="AL815" s="100"/>
      <c r="AM815" s="100"/>
    </row>
    <row r="816" spans="1:39" x14ac:dyDescent="0.25">
      <c r="A816" s="100"/>
      <c r="B816" s="100"/>
      <c r="C816" s="100"/>
      <c r="D816" s="100"/>
      <c r="E816" s="100"/>
      <c r="F816" s="100"/>
      <c r="G816" s="100"/>
      <c r="H816" s="100"/>
      <c r="I816" s="100"/>
      <c r="J816" s="100"/>
      <c r="K816" s="100"/>
      <c r="L816" s="108"/>
      <c r="M816" s="109"/>
      <c r="N816" s="109"/>
      <c r="O816" s="109"/>
      <c r="P816" s="99"/>
      <c r="Q816" s="99"/>
      <c r="R816" s="100"/>
      <c r="S816" s="100"/>
      <c r="T816" s="100"/>
      <c r="U816" s="100"/>
      <c r="V816" s="100"/>
      <c r="W816" s="100"/>
      <c r="X816" s="100"/>
      <c r="Y816" s="100"/>
      <c r="Z816" s="100"/>
      <c r="AA816" s="100"/>
      <c r="AB816" s="100"/>
      <c r="AC816" s="100"/>
      <c r="AD816" s="100"/>
      <c r="AE816" s="100"/>
      <c r="AF816" s="100"/>
      <c r="AG816" s="100"/>
      <c r="AH816" s="100"/>
      <c r="AI816" s="100"/>
      <c r="AJ816" s="100"/>
      <c r="AK816" s="100"/>
      <c r="AL816" s="100"/>
      <c r="AM816" s="100"/>
    </row>
    <row r="817" spans="1:39" x14ac:dyDescent="0.25">
      <c r="A817" s="100"/>
      <c r="B817" s="100"/>
      <c r="C817" s="100"/>
      <c r="D817" s="100"/>
      <c r="E817" s="100"/>
      <c r="F817" s="100"/>
      <c r="G817" s="100"/>
      <c r="H817" s="100"/>
      <c r="I817" s="100"/>
      <c r="J817" s="100"/>
      <c r="K817" s="100"/>
      <c r="L817" s="108"/>
      <c r="M817" s="109"/>
      <c r="N817" s="109"/>
      <c r="O817" s="109"/>
      <c r="P817" s="99"/>
      <c r="Q817" s="99"/>
      <c r="R817" s="100"/>
      <c r="S817" s="100"/>
      <c r="T817" s="100"/>
      <c r="U817" s="100"/>
      <c r="V817" s="100"/>
      <c r="W817" s="100"/>
      <c r="X817" s="100"/>
      <c r="Y817" s="100"/>
      <c r="Z817" s="100"/>
      <c r="AA817" s="100"/>
      <c r="AB817" s="100"/>
      <c r="AC817" s="100"/>
      <c r="AD817" s="100"/>
      <c r="AE817" s="100"/>
      <c r="AF817" s="100"/>
      <c r="AG817" s="100"/>
      <c r="AH817" s="100"/>
      <c r="AI817" s="100"/>
      <c r="AJ817" s="100"/>
      <c r="AK817" s="100"/>
      <c r="AL817" s="100"/>
      <c r="AM817" s="100"/>
    </row>
    <row r="818" spans="1:39" x14ac:dyDescent="0.25">
      <c r="A818" s="100"/>
      <c r="B818" s="100"/>
      <c r="C818" s="100"/>
      <c r="D818" s="100"/>
      <c r="E818" s="100"/>
      <c r="F818" s="100"/>
      <c r="G818" s="100"/>
      <c r="H818" s="100"/>
      <c r="I818" s="100"/>
      <c r="J818" s="100"/>
      <c r="K818" s="100"/>
      <c r="L818" s="108"/>
      <c r="M818" s="109"/>
      <c r="N818" s="109"/>
      <c r="O818" s="109"/>
      <c r="P818" s="99"/>
      <c r="Q818" s="99"/>
      <c r="R818" s="100"/>
      <c r="S818" s="100"/>
      <c r="T818" s="100"/>
      <c r="U818" s="100"/>
      <c r="V818" s="100"/>
      <c r="W818" s="100"/>
      <c r="X818" s="100"/>
      <c r="Y818" s="100"/>
      <c r="Z818" s="100"/>
      <c r="AA818" s="100"/>
      <c r="AB818" s="100"/>
      <c r="AC818" s="100"/>
      <c r="AD818" s="100"/>
      <c r="AE818" s="100"/>
      <c r="AF818" s="100"/>
      <c r="AG818" s="100"/>
      <c r="AH818" s="100"/>
      <c r="AI818" s="100"/>
      <c r="AJ818" s="100"/>
      <c r="AK818" s="100"/>
      <c r="AL818" s="100"/>
      <c r="AM818" s="100"/>
    </row>
    <row r="819" spans="1:39" x14ac:dyDescent="0.25">
      <c r="A819" s="100"/>
      <c r="B819" s="100"/>
      <c r="C819" s="100"/>
      <c r="D819" s="100"/>
      <c r="E819" s="100"/>
      <c r="F819" s="100"/>
      <c r="G819" s="100"/>
      <c r="H819" s="100"/>
      <c r="I819" s="100"/>
      <c r="J819" s="100"/>
      <c r="K819" s="100"/>
      <c r="L819" s="108"/>
      <c r="M819" s="109"/>
      <c r="N819" s="109"/>
      <c r="O819" s="109"/>
      <c r="P819" s="99"/>
      <c r="Q819" s="99"/>
      <c r="R819" s="100"/>
      <c r="S819" s="100"/>
      <c r="T819" s="100"/>
      <c r="U819" s="100"/>
      <c r="V819" s="100"/>
      <c r="W819" s="100"/>
      <c r="X819" s="100"/>
      <c r="Y819" s="100"/>
      <c r="Z819" s="100"/>
      <c r="AA819" s="100"/>
      <c r="AB819" s="100"/>
      <c r="AC819" s="100"/>
      <c r="AD819" s="100"/>
      <c r="AE819" s="100"/>
      <c r="AF819" s="100"/>
      <c r="AG819" s="100"/>
      <c r="AH819" s="100"/>
      <c r="AI819" s="100"/>
      <c r="AJ819" s="100"/>
      <c r="AK819" s="100"/>
      <c r="AL819" s="100"/>
      <c r="AM819" s="100"/>
    </row>
    <row r="820" spans="1:39" x14ac:dyDescent="0.25">
      <c r="A820" s="100"/>
      <c r="B820" s="100"/>
      <c r="C820" s="100"/>
      <c r="D820" s="100"/>
      <c r="E820" s="100"/>
      <c r="F820" s="100"/>
      <c r="G820" s="100"/>
      <c r="H820" s="100"/>
      <c r="I820" s="100"/>
      <c r="J820" s="100"/>
      <c r="K820" s="100"/>
      <c r="L820" s="108"/>
      <c r="M820" s="109"/>
      <c r="N820" s="109"/>
      <c r="O820" s="109"/>
      <c r="P820" s="99"/>
      <c r="Q820" s="99"/>
      <c r="R820" s="100"/>
      <c r="S820" s="100"/>
      <c r="T820" s="100"/>
      <c r="U820" s="100"/>
      <c r="V820" s="100"/>
      <c r="W820" s="100"/>
      <c r="X820" s="100"/>
      <c r="Y820" s="100"/>
      <c r="Z820" s="100"/>
      <c r="AA820" s="100"/>
      <c r="AB820" s="100"/>
      <c r="AC820" s="100"/>
      <c r="AD820" s="100"/>
      <c r="AE820" s="100"/>
      <c r="AF820" s="100"/>
      <c r="AG820" s="100"/>
      <c r="AH820" s="100"/>
      <c r="AI820" s="100"/>
      <c r="AJ820" s="100"/>
      <c r="AK820" s="100"/>
      <c r="AL820" s="100"/>
      <c r="AM820" s="100"/>
    </row>
    <row r="821" spans="1:39" x14ac:dyDescent="0.25">
      <c r="A821" s="100"/>
      <c r="B821" s="100"/>
      <c r="C821" s="100"/>
      <c r="D821" s="100"/>
      <c r="E821" s="100"/>
      <c r="F821" s="100"/>
      <c r="G821" s="100"/>
      <c r="H821" s="100"/>
      <c r="I821" s="100"/>
      <c r="J821" s="100"/>
      <c r="K821" s="100"/>
      <c r="L821" s="108"/>
      <c r="M821" s="109"/>
      <c r="N821" s="109"/>
      <c r="O821" s="109"/>
      <c r="P821" s="99"/>
      <c r="Q821" s="99"/>
      <c r="R821" s="100"/>
      <c r="S821" s="100"/>
      <c r="T821" s="100"/>
      <c r="U821" s="100"/>
      <c r="V821" s="100"/>
      <c r="W821" s="100"/>
      <c r="X821" s="100"/>
      <c r="Y821" s="100"/>
      <c r="Z821" s="100"/>
      <c r="AA821" s="100"/>
      <c r="AB821" s="100"/>
      <c r="AC821" s="100"/>
      <c r="AD821" s="100"/>
      <c r="AE821" s="100"/>
      <c r="AF821" s="100"/>
      <c r="AG821" s="100"/>
      <c r="AH821" s="100"/>
      <c r="AI821" s="100"/>
      <c r="AJ821" s="100"/>
      <c r="AK821" s="100"/>
      <c r="AL821" s="100"/>
      <c r="AM821" s="100"/>
    </row>
    <row r="822" spans="1:39" x14ac:dyDescent="0.25">
      <c r="A822" s="100"/>
      <c r="B822" s="100"/>
      <c r="C822" s="100"/>
      <c r="D822" s="100"/>
      <c r="E822" s="100"/>
      <c r="F822" s="100"/>
      <c r="G822" s="100"/>
      <c r="H822" s="100"/>
      <c r="I822" s="100"/>
      <c r="J822" s="100"/>
      <c r="K822" s="100"/>
      <c r="L822" s="108"/>
      <c r="M822" s="109"/>
      <c r="N822" s="109"/>
      <c r="O822" s="109"/>
      <c r="P822" s="99"/>
      <c r="Q822" s="99"/>
      <c r="R822" s="100"/>
      <c r="S822" s="100"/>
      <c r="T822" s="100"/>
      <c r="U822" s="100"/>
      <c r="V822" s="100"/>
      <c r="W822" s="100"/>
      <c r="X822" s="100"/>
      <c r="Y822" s="100"/>
      <c r="Z822" s="100"/>
      <c r="AA822" s="100"/>
      <c r="AB822" s="100"/>
      <c r="AC822" s="100"/>
      <c r="AD822" s="100"/>
      <c r="AE822" s="100"/>
      <c r="AF822" s="100"/>
      <c r="AG822" s="100"/>
      <c r="AH822" s="100"/>
      <c r="AI822" s="100"/>
      <c r="AJ822" s="100"/>
      <c r="AK822" s="100"/>
      <c r="AL822" s="100"/>
      <c r="AM822" s="100"/>
    </row>
    <row r="823" spans="1:39" x14ac:dyDescent="0.25">
      <c r="A823" s="100"/>
      <c r="B823" s="100"/>
      <c r="C823" s="100"/>
      <c r="D823" s="100"/>
      <c r="E823" s="100"/>
      <c r="F823" s="100"/>
      <c r="G823" s="100"/>
      <c r="H823" s="100"/>
      <c r="I823" s="100"/>
      <c r="J823" s="100"/>
      <c r="K823" s="100"/>
      <c r="L823" s="108"/>
      <c r="M823" s="109"/>
      <c r="N823" s="109"/>
      <c r="O823" s="109"/>
      <c r="P823" s="99"/>
      <c r="Q823" s="99"/>
      <c r="R823" s="100"/>
      <c r="S823" s="100"/>
      <c r="T823" s="100"/>
      <c r="U823" s="100"/>
      <c r="V823" s="100"/>
      <c r="W823" s="100"/>
      <c r="X823" s="100"/>
      <c r="Y823" s="100"/>
      <c r="Z823" s="100"/>
      <c r="AA823" s="100"/>
      <c r="AB823" s="100"/>
      <c r="AC823" s="100"/>
      <c r="AD823" s="100"/>
      <c r="AE823" s="100"/>
      <c r="AF823" s="100"/>
      <c r="AG823" s="100"/>
      <c r="AH823" s="100"/>
      <c r="AI823" s="100"/>
      <c r="AJ823" s="100"/>
      <c r="AK823" s="100"/>
      <c r="AL823" s="100"/>
      <c r="AM823" s="100"/>
    </row>
    <row r="824" spans="1:39" x14ac:dyDescent="0.25">
      <c r="A824" s="100"/>
      <c r="B824" s="100"/>
      <c r="C824" s="100"/>
      <c r="D824" s="100"/>
      <c r="E824" s="100"/>
      <c r="F824" s="100"/>
      <c r="G824" s="100"/>
      <c r="H824" s="100"/>
      <c r="I824" s="100"/>
      <c r="J824" s="100"/>
      <c r="K824" s="100"/>
      <c r="L824" s="108"/>
      <c r="M824" s="109"/>
      <c r="N824" s="109"/>
      <c r="O824" s="109"/>
      <c r="P824" s="99"/>
      <c r="Q824" s="99"/>
      <c r="R824" s="100"/>
      <c r="S824" s="100"/>
      <c r="T824" s="100"/>
      <c r="U824" s="100"/>
      <c r="V824" s="100"/>
      <c r="W824" s="100"/>
      <c r="X824" s="100"/>
      <c r="Y824" s="100"/>
      <c r="Z824" s="100"/>
      <c r="AA824" s="100"/>
      <c r="AB824" s="100"/>
      <c r="AC824" s="100"/>
      <c r="AD824" s="100"/>
      <c r="AE824" s="100"/>
      <c r="AF824" s="100"/>
      <c r="AG824" s="100"/>
      <c r="AH824" s="100"/>
      <c r="AI824" s="100"/>
      <c r="AJ824" s="100"/>
      <c r="AK824" s="100"/>
      <c r="AL824" s="100"/>
      <c r="AM824" s="100"/>
    </row>
    <row r="825" spans="1:39" x14ac:dyDescent="0.25">
      <c r="A825" s="100"/>
      <c r="B825" s="100"/>
      <c r="C825" s="100"/>
      <c r="D825" s="100"/>
      <c r="E825" s="100"/>
      <c r="F825" s="100"/>
      <c r="G825" s="100"/>
      <c r="H825" s="100"/>
      <c r="I825" s="100"/>
      <c r="J825" s="100"/>
      <c r="K825" s="100"/>
      <c r="L825" s="108"/>
      <c r="M825" s="109"/>
      <c r="N825" s="109"/>
      <c r="O825" s="109"/>
      <c r="P825" s="99"/>
      <c r="Q825" s="99"/>
      <c r="R825" s="100"/>
      <c r="S825" s="100"/>
      <c r="T825" s="100"/>
      <c r="U825" s="100"/>
      <c r="V825" s="100"/>
      <c r="W825" s="100"/>
      <c r="X825" s="100"/>
      <c r="Y825" s="100"/>
      <c r="Z825" s="100"/>
      <c r="AA825" s="100"/>
      <c r="AB825" s="100"/>
      <c r="AC825" s="100"/>
      <c r="AD825" s="100"/>
      <c r="AE825" s="100"/>
      <c r="AF825" s="100"/>
      <c r="AG825" s="100"/>
      <c r="AH825" s="100"/>
      <c r="AI825" s="100"/>
      <c r="AJ825" s="100"/>
      <c r="AK825" s="100"/>
      <c r="AL825" s="100"/>
      <c r="AM825" s="100"/>
    </row>
    <row r="826" spans="1:39" x14ac:dyDescent="0.25">
      <c r="A826" s="100"/>
      <c r="B826" s="100"/>
      <c r="C826" s="100"/>
      <c r="D826" s="100"/>
      <c r="E826" s="100"/>
      <c r="F826" s="100"/>
      <c r="G826" s="100"/>
      <c r="H826" s="100"/>
      <c r="I826" s="100"/>
      <c r="J826" s="100"/>
      <c r="K826" s="100"/>
      <c r="L826" s="108"/>
      <c r="M826" s="109"/>
      <c r="N826" s="109"/>
      <c r="O826" s="109"/>
      <c r="P826" s="99"/>
      <c r="Q826" s="99"/>
      <c r="R826" s="100"/>
      <c r="S826" s="100"/>
      <c r="T826" s="100"/>
      <c r="U826" s="100"/>
      <c r="V826" s="100"/>
      <c r="W826" s="100"/>
      <c r="X826" s="100"/>
      <c r="Y826" s="100"/>
      <c r="Z826" s="100"/>
      <c r="AA826" s="100"/>
      <c r="AB826" s="100"/>
      <c r="AC826" s="100"/>
      <c r="AD826" s="100"/>
      <c r="AE826" s="100"/>
      <c r="AF826" s="100"/>
      <c r="AG826" s="100"/>
      <c r="AH826" s="100"/>
      <c r="AI826" s="100"/>
      <c r="AJ826" s="100"/>
      <c r="AK826" s="100"/>
      <c r="AL826" s="100"/>
      <c r="AM826" s="100"/>
    </row>
    <row r="827" spans="1:39" x14ac:dyDescent="0.25">
      <c r="A827" s="100"/>
      <c r="B827" s="100"/>
      <c r="C827" s="100"/>
      <c r="D827" s="100"/>
      <c r="E827" s="100"/>
      <c r="F827" s="100"/>
      <c r="G827" s="100"/>
      <c r="H827" s="100"/>
      <c r="I827" s="100"/>
      <c r="J827" s="100"/>
      <c r="K827" s="100"/>
      <c r="L827" s="108"/>
      <c r="M827" s="109"/>
      <c r="N827" s="109"/>
      <c r="O827" s="109"/>
      <c r="P827" s="99"/>
      <c r="Q827" s="99"/>
      <c r="R827" s="100"/>
      <c r="S827" s="100"/>
      <c r="T827" s="100"/>
      <c r="U827" s="100"/>
      <c r="V827" s="100"/>
      <c r="W827" s="100"/>
      <c r="X827" s="100"/>
      <c r="Y827" s="100"/>
      <c r="Z827" s="100"/>
      <c r="AA827" s="100"/>
      <c r="AB827" s="100"/>
      <c r="AC827" s="100"/>
      <c r="AD827" s="100"/>
      <c r="AE827" s="100"/>
      <c r="AF827" s="100"/>
      <c r="AG827" s="100"/>
      <c r="AH827" s="100"/>
      <c r="AI827" s="100"/>
      <c r="AJ827" s="100"/>
      <c r="AK827" s="100"/>
      <c r="AL827" s="100"/>
      <c r="AM827" s="100"/>
    </row>
    <row r="828" spans="1:39" x14ac:dyDescent="0.25">
      <c r="A828" s="100"/>
      <c r="B828" s="100"/>
      <c r="C828" s="100"/>
      <c r="D828" s="100"/>
      <c r="E828" s="100"/>
      <c r="F828" s="100"/>
      <c r="G828" s="100"/>
      <c r="H828" s="100"/>
      <c r="I828" s="100"/>
      <c r="J828" s="100"/>
      <c r="K828" s="100"/>
    </row>
    <row r="829" spans="1:39" x14ac:dyDescent="0.25">
      <c r="A829" s="100"/>
      <c r="B829" s="100"/>
      <c r="C829" s="100"/>
      <c r="D829" s="100"/>
      <c r="E829" s="100"/>
      <c r="F829" s="100"/>
      <c r="G829" s="100"/>
      <c r="H829" s="100"/>
      <c r="I829" s="100"/>
      <c r="J829" s="100"/>
      <c r="K829" s="100"/>
    </row>
    <row r="830" spans="1:39" x14ac:dyDescent="0.25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</row>
    <row r="831" spans="1:39" x14ac:dyDescent="0.25">
      <c r="A831" s="100"/>
      <c r="B831" s="100"/>
      <c r="C831" s="100"/>
      <c r="D831" s="100"/>
      <c r="E831" s="100"/>
      <c r="F831" s="100"/>
      <c r="G831" s="100"/>
      <c r="H831" s="100"/>
      <c r="I831" s="100"/>
      <c r="J831" s="100"/>
      <c r="K831" s="100"/>
    </row>
    <row r="832" spans="1:39" x14ac:dyDescent="0.25">
      <c r="A832" s="100"/>
      <c r="B832" s="100"/>
      <c r="C832" s="100"/>
      <c r="D832" s="100"/>
      <c r="E832" s="100"/>
      <c r="F832" s="100"/>
      <c r="G832" s="100"/>
      <c r="H832" s="100"/>
      <c r="I832" s="100"/>
      <c r="J832" s="100"/>
      <c r="K832" s="100"/>
    </row>
    <row r="833" spans="1:11" x14ac:dyDescent="0.25">
      <c r="A833" s="100"/>
      <c r="B833" s="100"/>
      <c r="C833" s="100"/>
      <c r="D833" s="100"/>
      <c r="E833" s="100"/>
      <c r="F833" s="100"/>
      <c r="G833" s="100"/>
      <c r="H833" s="100"/>
      <c r="I833" s="100"/>
      <c r="J833" s="100"/>
      <c r="K833" s="100"/>
    </row>
    <row r="834" spans="1:11" x14ac:dyDescent="0.25">
      <c r="A834" s="100"/>
      <c r="B834" s="100"/>
      <c r="C834" s="100"/>
      <c r="D834" s="100"/>
      <c r="E834" s="100"/>
      <c r="F834" s="100"/>
      <c r="G834" s="100"/>
      <c r="H834" s="100"/>
      <c r="I834" s="100"/>
      <c r="J834" s="100"/>
      <c r="K834" s="100"/>
    </row>
    <row r="835" spans="1:11" x14ac:dyDescent="0.25">
      <c r="A835" s="100"/>
      <c r="B835" s="100"/>
      <c r="C835" s="100"/>
      <c r="D835" s="100"/>
      <c r="E835" s="100"/>
      <c r="F835" s="100"/>
      <c r="G835" s="100"/>
      <c r="H835" s="100"/>
      <c r="I835" s="100"/>
      <c r="J835" s="100"/>
      <c r="K835" s="100"/>
    </row>
    <row r="836" spans="1:11" x14ac:dyDescent="0.25">
      <c r="A836" s="100"/>
      <c r="B836" s="100"/>
      <c r="C836" s="100"/>
      <c r="D836" s="100"/>
      <c r="E836" s="100"/>
      <c r="F836" s="100"/>
      <c r="G836" s="100"/>
      <c r="H836" s="100"/>
      <c r="I836" s="100"/>
      <c r="J836" s="100"/>
      <c r="K836" s="100"/>
    </row>
    <row r="837" spans="1:11" x14ac:dyDescent="0.25">
      <c r="A837" s="100"/>
      <c r="B837" s="100"/>
      <c r="C837" s="100"/>
      <c r="D837" s="100"/>
      <c r="E837" s="100"/>
      <c r="F837" s="100"/>
      <c r="G837" s="100"/>
      <c r="H837" s="100"/>
      <c r="I837" s="100"/>
      <c r="J837" s="100"/>
      <c r="K837" s="100"/>
    </row>
    <row r="838" spans="1:11" x14ac:dyDescent="0.25">
      <c r="A838" s="100"/>
      <c r="B838" s="100"/>
      <c r="C838" s="100"/>
      <c r="D838" s="100"/>
      <c r="E838" s="100"/>
      <c r="F838" s="100"/>
      <c r="G838" s="100"/>
      <c r="H838" s="100"/>
      <c r="I838" s="100"/>
      <c r="J838" s="100"/>
      <c r="K838" s="100"/>
    </row>
    <row r="839" spans="1:11" x14ac:dyDescent="0.25">
      <c r="A839" s="100"/>
      <c r="B839" s="100"/>
      <c r="C839" s="100"/>
      <c r="D839" s="100"/>
      <c r="E839" s="100"/>
      <c r="F839" s="100"/>
      <c r="G839" s="100"/>
      <c r="H839" s="100"/>
      <c r="I839" s="100"/>
      <c r="J839" s="100"/>
      <c r="K839" s="100"/>
    </row>
    <row r="840" spans="1:11" x14ac:dyDescent="0.25">
      <c r="A840" s="100"/>
      <c r="B840" s="100"/>
      <c r="C840" s="100"/>
      <c r="D840" s="100"/>
      <c r="E840" s="100"/>
      <c r="F840" s="100"/>
      <c r="G840" s="100"/>
      <c r="H840" s="100"/>
      <c r="I840" s="100"/>
      <c r="J840" s="100"/>
      <c r="K840" s="100"/>
    </row>
    <row r="841" spans="1:11" x14ac:dyDescent="0.25">
      <c r="A841" s="100"/>
      <c r="B841" s="100"/>
      <c r="C841" s="100"/>
      <c r="D841" s="100"/>
      <c r="E841" s="100"/>
      <c r="F841" s="100"/>
      <c r="G841" s="100"/>
      <c r="H841" s="100"/>
      <c r="I841" s="100"/>
      <c r="J841" s="100"/>
      <c r="K841" s="100"/>
    </row>
    <row r="842" spans="1:11" x14ac:dyDescent="0.25">
      <c r="A842" s="100"/>
      <c r="B842" s="100"/>
      <c r="C842" s="100"/>
      <c r="D842" s="100"/>
      <c r="E842" s="100"/>
      <c r="F842" s="100"/>
      <c r="G842" s="100"/>
      <c r="H842" s="100"/>
      <c r="I842" s="100"/>
      <c r="J842" s="100"/>
      <c r="K842" s="100"/>
    </row>
    <row r="843" spans="1:11" x14ac:dyDescent="0.25">
      <c r="A843" s="100"/>
      <c r="B843" s="100"/>
      <c r="C843" s="100"/>
      <c r="D843" s="100"/>
      <c r="E843" s="100"/>
      <c r="F843" s="100"/>
      <c r="G843" s="100"/>
      <c r="H843" s="100"/>
      <c r="I843" s="100"/>
      <c r="J843" s="100"/>
      <c r="K843" s="100"/>
    </row>
    <row r="844" spans="1:11" x14ac:dyDescent="0.25">
      <c r="A844" s="100"/>
      <c r="B844" s="100"/>
      <c r="C844" s="100"/>
      <c r="D844" s="100"/>
      <c r="E844" s="100"/>
      <c r="F844" s="100"/>
      <c r="G844" s="100"/>
      <c r="H844" s="100"/>
      <c r="I844" s="100"/>
      <c r="J844" s="100"/>
      <c r="K844" s="100"/>
    </row>
    <row r="845" spans="1:11" x14ac:dyDescent="0.25">
      <c r="A845" s="100"/>
      <c r="B845" s="100"/>
      <c r="C845" s="100"/>
      <c r="D845" s="100"/>
      <c r="E845" s="100"/>
      <c r="F845" s="100"/>
      <c r="G845" s="100"/>
      <c r="H845" s="100"/>
      <c r="I845" s="100"/>
      <c r="J845" s="100"/>
      <c r="K845" s="100"/>
    </row>
    <row r="846" spans="1:11" x14ac:dyDescent="0.25">
      <c r="A846" s="100"/>
      <c r="B846" s="100"/>
      <c r="C846" s="100"/>
      <c r="D846" s="100"/>
      <c r="E846" s="100"/>
      <c r="F846" s="100"/>
      <c r="G846" s="100"/>
      <c r="H846" s="100"/>
      <c r="I846" s="100"/>
      <c r="J846" s="100"/>
      <c r="K846" s="100"/>
    </row>
    <row r="847" spans="1:11" x14ac:dyDescent="0.25">
      <c r="A847" s="100"/>
      <c r="B847" s="100"/>
      <c r="C847" s="100"/>
      <c r="D847" s="100"/>
      <c r="E847" s="100"/>
      <c r="F847" s="100"/>
      <c r="G847" s="100"/>
      <c r="H847" s="100"/>
      <c r="I847" s="100"/>
      <c r="J847" s="100"/>
      <c r="K847" s="100"/>
    </row>
    <row r="848" spans="1:11" x14ac:dyDescent="0.25">
      <c r="A848" s="100"/>
      <c r="B848" s="100"/>
      <c r="C848" s="100"/>
      <c r="D848" s="100"/>
      <c r="E848" s="100"/>
      <c r="F848" s="100"/>
      <c r="G848" s="100"/>
      <c r="H848" s="100"/>
      <c r="I848" s="100"/>
      <c r="J848" s="100"/>
      <c r="K848" s="100"/>
    </row>
    <row r="849" spans="1:11" x14ac:dyDescent="0.25">
      <c r="A849" s="100"/>
      <c r="B849" s="100"/>
      <c r="C849" s="100"/>
      <c r="D849" s="100"/>
      <c r="E849" s="100"/>
      <c r="F849" s="100"/>
      <c r="G849" s="100"/>
      <c r="H849" s="100"/>
      <c r="I849" s="100"/>
      <c r="J849" s="100"/>
      <c r="K849" s="100"/>
    </row>
    <row r="850" spans="1:11" x14ac:dyDescent="0.25">
      <c r="A850" s="100"/>
      <c r="B850" s="100"/>
      <c r="C850" s="100"/>
      <c r="D850" s="100"/>
      <c r="E850" s="100"/>
      <c r="F850" s="100"/>
      <c r="G850" s="100"/>
      <c r="H850" s="100"/>
      <c r="I850" s="100"/>
      <c r="J850" s="100"/>
      <c r="K850" s="100"/>
    </row>
    <row r="851" spans="1:11" x14ac:dyDescent="0.25">
      <c r="A851" s="100"/>
      <c r="B851" s="100"/>
      <c r="C851" s="100"/>
      <c r="D851" s="100"/>
      <c r="E851" s="100"/>
      <c r="F851" s="100"/>
      <c r="G851" s="100"/>
      <c r="H851" s="100"/>
      <c r="I851" s="100"/>
      <c r="J851" s="100"/>
      <c r="K851" s="100"/>
    </row>
    <row r="852" spans="1:11" x14ac:dyDescent="0.25">
      <c r="A852" s="100"/>
      <c r="B852" s="100"/>
      <c r="C852" s="100"/>
      <c r="D852" s="100"/>
      <c r="E852" s="100"/>
      <c r="F852" s="100"/>
      <c r="G852" s="100"/>
      <c r="H852" s="100"/>
      <c r="I852" s="100"/>
      <c r="J852" s="100"/>
      <c r="K852" s="100"/>
    </row>
    <row r="853" spans="1:11" x14ac:dyDescent="0.25">
      <c r="A853" s="100"/>
      <c r="B853" s="100"/>
      <c r="C853" s="100"/>
      <c r="D853" s="100"/>
      <c r="E853" s="100"/>
      <c r="F853" s="100"/>
      <c r="G853" s="100"/>
      <c r="H853" s="100"/>
      <c r="I853" s="100"/>
      <c r="J853" s="100"/>
      <c r="K853" s="100"/>
    </row>
    <row r="854" spans="1:11" x14ac:dyDescent="0.25">
      <c r="A854" s="100"/>
      <c r="B854" s="100"/>
      <c r="C854" s="100"/>
      <c r="D854" s="100"/>
      <c r="E854" s="100"/>
      <c r="F854" s="100"/>
      <c r="G854" s="100"/>
      <c r="H854" s="100"/>
      <c r="I854" s="100"/>
      <c r="J854" s="100"/>
      <c r="K854" s="100"/>
    </row>
    <row r="855" spans="1:11" x14ac:dyDescent="0.25">
      <c r="A855" s="100"/>
      <c r="B855" s="100"/>
      <c r="C855" s="100"/>
      <c r="D855" s="100"/>
      <c r="E855" s="100"/>
      <c r="F855" s="100"/>
      <c r="G855" s="100"/>
      <c r="H855" s="100"/>
      <c r="I855" s="100"/>
      <c r="J855" s="100"/>
      <c r="K855" s="100"/>
    </row>
    <row r="856" spans="1:11" x14ac:dyDescent="0.25">
      <c r="A856" s="100"/>
      <c r="B856" s="100"/>
      <c r="C856" s="100"/>
      <c r="D856" s="100"/>
      <c r="E856" s="100"/>
      <c r="F856" s="100"/>
      <c r="G856" s="100"/>
      <c r="H856" s="100"/>
      <c r="I856" s="100"/>
      <c r="J856" s="100"/>
      <c r="K856" s="100"/>
    </row>
    <row r="857" spans="1:11" x14ac:dyDescent="0.25">
      <c r="A857" s="100"/>
      <c r="B857" s="100"/>
      <c r="C857" s="100"/>
      <c r="D857" s="100"/>
      <c r="E857" s="100"/>
      <c r="F857" s="100"/>
      <c r="G857" s="100"/>
      <c r="H857" s="100"/>
      <c r="I857" s="100"/>
      <c r="J857" s="100"/>
      <c r="K857" s="100"/>
    </row>
    <row r="858" spans="1:11" x14ac:dyDescent="0.25">
      <c r="A858" s="100"/>
      <c r="B858" s="100"/>
      <c r="C858" s="100"/>
      <c r="D858" s="100"/>
      <c r="E858" s="100"/>
      <c r="F858" s="100"/>
      <c r="G858" s="100"/>
      <c r="H858" s="100"/>
      <c r="I858" s="100"/>
      <c r="J858" s="100"/>
      <c r="K858" s="100"/>
    </row>
    <row r="859" spans="1:11" x14ac:dyDescent="0.25">
      <c r="A859" s="100"/>
      <c r="B859" s="100"/>
      <c r="C859" s="100"/>
      <c r="D859" s="100"/>
      <c r="E859" s="100"/>
      <c r="F859" s="100"/>
      <c r="G859" s="100"/>
      <c r="H859" s="100"/>
      <c r="I859" s="100"/>
      <c r="J859" s="100"/>
      <c r="K859" s="100"/>
    </row>
    <row r="860" spans="1:11" x14ac:dyDescent="0.25">
      <c r="A860" s="100"/>
      <c r="B860" s="100"/>
      <c r="C860" s="100"/>
      <c r="D860" s="100"/>
      <c r="E860" s="100"/>
      <c r="F860" s="100"/>
      <c r="G860" s="100"/>
      <c r="H860" s="100"/>
      <c r="I860" s="100"/>
      <c r="J860" s="100"/>
      <c r="K860" s="100"/>
    </row>
    <row r="861" spans="1:11" x14ac:dyDescent="0.25">
      <c r="A861" s="100"/>
      <c r="B861" s="100"/>
      <c r="C861" s="100"/>
      <c r="D861" s="100"/>
      <c r="E861" s="100"/>
      <c r="F861" s="100"/>
      <c r="G861" s="100"/>
      <c r="H861" s="100"/>
      <c r="I861" s="100"/>
      <c r="J861" s="100"/>
      <c r="K861" s="100"/>
    </row>
    <row r="862" spans="1:11" x14ac:dyDescent="0.25">
      <c r="A862" s="100"/>
      <c r="B862" s="100"/>
      <c r="C862" s="100"/>
      <c r="D862" s="100"/>
      <c r="E862" s="100"/>
      <c r="F862" s="100"/>
      <c r="G862" s="100"/>
      <c r="H862" s="100"/>
      <c r="I862" s="100"/>
      <c r="J862" s="100"/>
      <c r="K862" s="100"/>
    </row>
    <row r="863" spans="1:11" x14ac:dyDescent="0.25">
      <c r="A863" s="100"/>
      <c r="B863" s="100"/>
      <c r="C863" s="100"/>
      <c r="D863" s="100"/>
      <c r="E863" s="100"/>
      <c r="F863" s="100"/>
      <c r="G863" s="100"/>
      <c r="H863" s="100"/>
      <c r="I863" s="100"/>
      <c r="J863" s="100"/>
      <c r="K863" s="100"/>
    </row>
    <row r="864" spans="1:11" x14ac:dyDescent="0.25">
      <c r="A864" s="100"/>
      <c r="B864" s="100"/>
      <c r="C864" s="100"/>
      <c r="D864" s="100"/>
      <c r="E864" s="100"/>
      <c r="F864" s="100"/>
      <c r="G864" s="100"/>
      <c r="H864" s="100"/>
      <c r="I864" s="100"/>
      <c r="J864" s="100"/>
      <c r="K864" s="100"/>
    </row>
    <row r="865" spans="1:11" x14ac:dyDescent="0.25">
      <c r="A865" s="100"/>
      <c r="B865" s="100"/>
      <c r="C865" s="100"/>
      <c r="D865" s="100"/>
      <c r="E865" s="100"/>
      <c r="F865" s="100"/>
      <c r="G865" s="100"/>
      <c r="H865" s="100"/>
      <c r="I865" s="100"/>
      <c r="J865" s="100"/>
      <c r="K865" s="100"/>
    </row>
    <row r="866" spans="1:11" x14ac:dyDescent="0.25">
      <c r="A866" s="100"/>
      <c r="B866" s="100"/>
      <c r="C866" s="100"/>
      <c r="D866" s="100"/>
      <c r="E866" s="100"/>
      <c r="F866" s="100"/>
      <c r="G866" s="100"/>
      <c r="H866" s="100"/>
      <c r="I866" s="100"/>
      <c r="J866" s="100"/>
      <c r="K866" s="100"/>
    </row>
    <row r="867" spans="1:11" x14ac:dyDescent="0.25">
      <c r="A867" s="100"/>
      <c r="B867" s="100"/>
      <c r="C867" s="100"/>
      <c r="D867" s="100"/>
      <c r="E867" s="100"/>
      <c r="F867" s="100"/>
      <c r="G867" s="100"/>
      <c r="H867" s="100"/>
      <c r="I867" s="100"/>
      <c r="J867" s="100"/>
      <c r="K867" s="100"/>
    </row>
    <row r="868" spans="1:11" x14ac:dyDescent="0.25">
      <c r="A868" s="100"/>
      <c r="B868" s="100"/>
      <c r="C868" s="100"/>
      <c r="D868" s="100"/>
      <c r="E868" s="100"/>
      <c r="F868" s="100"/>
      <c r="G868" s="100"/>
      <c r="H868" s="100"/>
      <c r="I868" s="100"/>
      <c r="J868" s="100"/>
      <c r="K868" s="100"/>
    </row>
    <row r="869" spans="1:11" x14ac:dyDescent="0.25">
      <c r="A869" s="100"/>
      <c r="B869" s="100"/>
      <c r="C869" s="100"/>
      <c r="D869" s="100"/>
      <c r="E869" s="100"/>
      <c r="F869" s="100"/>
      <c r="G869" s="100"/>
      <c r="H869" s="100"/>
      <c r="I869" s="100"/>
      <c r="J869" s="100"/>
      <c r="K869" s="100"/>
    </row>
    <row r="870" spans="1:11" x14ac:dyDescent="0.25">
      <c r="A870" s="100"/>
      <c r="B870" s="100"/>
      <c r="C870" s="100"/>
      <c r="D870" s="100"/>
      <c r="E870" s="100"/>
      <c r="F870" s="100"/>
      <c r="G870" s="100"/>
      <c r="H870" s="100"/>
      <c r="I870" s="100"/>
      <c r="J870" s="100"/>
      <c r="K870" s="100"/>
    </row>
    <row r="871" spans="1:11" x14ac:dyDescent="0.25">
      <c r="A871" s="100"/>
      <c r="B871" s="100"/>
      <c r="C871" s="100"/>
      <c r="D871" s="100"/>
      <c r="E871" s="100"/>
      <c r="F871" s="100"/>
      <c r="G871" s="100"/>
      <c r="H871" s="100"/>
      <c r="I871" s="100"/>
      <c r="J871" s="100"/>
      <c r="K871" s="100"/>
    </row>
    <row r="872" spans="1:11" x14ac:dyDescent="0.25">
      <c r="A872" s="100"/>
      <c r="B872" s="100"/>
      <c r="C872" s="100"/>
      <c r="D872" s="100"/>
      <c r="E872" s="100"/>
      <c r="F872" s="100"/>
      <c r="G872" s="100"/>
      <c r="H872" s="100"/>
      <c r="I872" s="100"/>
      <c r="J872" s="100"/>
      <c r="K872" s="100"/>
    </row>
    <row r="873" spans="1:11" x14ac:dyDescent="0.25">
      <c r="A873" s="100"/>
      <c r="B873" s="100"/>
      <c r="C873" s="100"/>
      <c r="D873" s="100"/>
      <c r="E873" s="100"/>
      <c r="F873" s="100"/>
      <c r="G873" s="100"/>
      <c r="H873" s="100"/>
      <c r="I873" s="100"/>
      <c r="J873" s="100"/>
      <c r="K873" s="100"/>
    </row>
    <row r="874" spans="1:11" x14ac:dyDescent="0.25">
      <c r="A874" s="100"/>
      <c r="B874" s="100"/>
      <c r="C874" s="100"/>
      <c r="D874" s="100"/>
      <c r="E874" s="100"/>
      <c r="F874" s="100"/>
      <c r="G874" s="100"/>
      <c r="H874" s="100"/>
      <c r="I874" s="100"/>
      <c r="J874" s="100"/>
      <c r="K874" s="100"/>
    </row>
    <row r="875" spans="1:11" x14ac:dyDescent="0.25">
      <c r="A875" s="100"/>
      <c r="B875" s="100"/>
      <c r="C875" s="100"/>
      <c r="D875" s="100"/>
      <c r="E875" s="100"/>
      <c r="F875" s="100"/>
      <c r="G875" s="100"/>
      <c r="H875" s="100"/>
      <c r="I875" s="100"/>
      <c r="J875" s="100"/>
      <c r="K875" s="100"/>
    </row>
    <row r="876" spans="1:11" x14ac:dyDescent="0.25">
      <c r="A876" s="100"/>
      <c r="B876" s="100"/>
      <c r="C876" s="100"/>
      <c r="D876" s="100"/>
      <c r="E876" s="100"/>
      <c r="F876" s="100"/>
      <c r="G876" s="100"/>
      <c r="H876" s="100"/>
      <c r="I876" s="100"/>
      <c r="J876" s="100"/>
      <c r="K876" s="100"/>
    </row>
    <row r="877" spans="1:11" x14ac:dyDescent="0.25">
      <c r="A877" s="100"/>
      <c r="B877" s="100"/>
      <c r="C877" s="100"/>
      <c r="D877" s="100"/>
      <c r="E877" s="100"/>
      <c r="F877" s="100"/>
      <c r="G877" s="100"/>
      <c r="H877" s="100"/>
      <c r="I877" s="100"/>
      <c r="J877" s="100"/>
      <c r="K877" s="100"/>
    </row>
    <row r="878" spans="1:11" x14ac:dyDescent="0.25">
      <c r="A878" s="100"/>
      <c r="B878" s="100"/>
      <c r="C878" s="100"/>
      <c r="D878" s="100"/>
      <c r="E878" s="100"/>
      <c r="F878" s="100"/>
      <c r="G878" s="100"/>
      <c r="H878" s="100"/>
      <c r="I878" s="100"/>
      <c r="J878" s="100"/>
      <c r="K878" s="100"/>
    </row>
    <row r="879" spans="1:11" x14ac:dyDescent="0.25">
      <c r="A879" s="100"/>
      <c r="B879" s="100"/>
      <c r="C879" s="100"/>
      <c r="D879" s="100"/>
      <c r="E879" s="100"/>
      <c r="F879" s="100"/>
      <c r="G879" s="100"/>
      <c r="H879" s="100"/>
      <c r="I879" s="100"/>
      <c r="J879" s="100"/>
      <c r="K879" s="100"/>
    </row>
    <row r="880" spans="1:11" x14ac:dyDescent="0.25">
      <c r="A880" s="100"/>
      <c r="B880" s="100"/>
      <c r="C880" s="100"/>
      <c r="D880" s="100"/>
      <c r="E880" s="100"/>
      <c r="F880" s="100"/>
      <c r="G880" s="100"/>
      <c r="H880" s="100"/>
      <c r="I880" s="100"/>
      <c r="J880" s="100"/>
      <c r="K880" s="100"/>
    </row>
    <row r="881" spans="1:11" x14ac:dyDescent="0.25">
      <c r="A881" s="100"/>
      <c r="B881" s="100"/>
      <c r="C881" s="100"/>
      <c r="D881" s="100"/>
      <c r="E881" s="100"/>
      <c r="F881" s="100"/>
      <c r="G881" s="100"/>
      <c r="H881" s="100"/>
      <c r="I881" s="100"/>
      <c r="J881" s="100"/>
      <c r="K881" s="100"/>
    </row>
    <row r="882" spans="1:11" x14ac:dyDescent="0.25">
      <c r="A882" s="100"/>
      <c r="B882" s="100"/>
      <c r="C882" s="100"/>
      <c r="D882" s="100"/>
      <c r="E882" s="100"/>
      <c r="F882" s="100"/>
      <c r="G882" s="100"/>
      <c r="H882" s="100"/>
      <c r="I882" s="100"/>
      <c r="J882" s="100"/>
      <c r="K882" s="100"/>
    </row>
    <row r="883" spans="1:11" x14ac:dyDescent="0.25">
      <c r="A883" s="100"/>
      <c r="B883" s="100"/>
      <c r="C883" s="100"/>
      <c r="D883" s="100"/>
      <c r="E883" s="100"/>
      <c r="F883" s="100"/>
      <c r="G883" s="100"/>
      <c r="H883" s="100"/>
      <c r="I883" s="100"/>
      <c r="J883" s="100"/>
      <c r="K883" s="100"/>
    </row>
    <row r="884" spans="1:11" x14ac:dyDescent="0.25">
      <c r="A884" s="100"/>
      <c r="B884" s="100"/>
      <c r="C884" s="100"/>
      <c r="D884" s="100"/>
      <c r="E884" s="100"/>
      <c r="F884" s="100"/>
      <c r="G884" s="100"/>
      <c r="H884" s="100"/>
      <c r="I884" s="100"/>
      <c r="J884" s="100"/>
      <c r="K884" s="100"/>
    </row>
    <row r="885" spans="1:11" x14ac:dyDescent="0.25">
      <c r="A885" s="100"/>
      <c r="B885" s="100"/>
      <c r="C885" s="100"/>
      <c r="D885" s="100"/>
      <c r="E885" s="100"/>
      <c r="F885" s="100"/>
      <c r="G885" s="100"/>
      <c r="H885" s="100"/>
      <c r="I885" s="100"/>
      <c r="J885" s="100"/>
      <c r="K885" s="100"/>
    </row>
    <row r="886" spans="1:11" x14ac:dyDescent="0.25">
      <c r="A886" s="100"/>
      <c r="B886" s="100"/>
      <c r="C886" s="100"/>
      <c r="D886" s="100"/>
      <c r="E886" s="100"/>
      <c r="F886" s="100"/>
      <c r="G886" s="100"/>
      <c r="H886" s="100"/>
      <c r="I886" s="100"/>
      <c r="J886" s="100"/>
      <c r="K886" s="100"/>
    </row>
    <row r="887" spans="1:11" x14ac:dyDescent="0.25">
      <c r="A887" s="100"/>
      <c r="B887" s="100"/>
      <c r="C887" s="100"/>
      <c r="D887" s="100"/>
      <c r="E887" s="100"/>
      <c r="F887" s="100"/>
      <c r="G887" s="100"/>
      <c r="H887" s="100"/>
      <c r="I887" s="100"/>
      <c r="J887" s="100"/>
      <c r="K887" s="100"/>
    </row>
    <row r="888" spans="1:11" x14ac:dyDescent="0.25">
      <c r="A888" s="100"/>
      <c r="B888" s="100"/>
      <c r="C888" s="100"/>
      <c r="D888" s="100"/>
      <c r="E888" s="100"/>
      <c r="F888" s="100"/>
      <c r="G888" s="100"/>
      <c r="H888" s="100"/>
      <c r="I888" s="100"/>
      <c r="J888" s="100"/>
      <c r="K888" s="100"/>
    </row>
    <row r="889" spans="1:11" x14ac:dyDescent="0.25">
      <c r="A889" s="100"/>
      <c r="B889" s="100"/>
      <c r="C889" s="100"/>
      <c r="D889" s="100"/>
      <c r="E889" s="100"/>
      <c r="F889" s="100"/>
      <c r="G889" s="100"/>
      <c r="H889" s="100"/>
      <c r="I889" s="100"/>
      <c r="J889" s="100"/>
      <c r="K889" s="100"/>
    </row>
    <row r="890" spans="1:11" x14ac:dyDescent="0.25">
      <c r="A890" s="100"/>
      <c r="B890" s="100"/>
      <c r="C890" s="100"/>
      <c r="D890" s="100"/>
      <c r="E890" s="100"/>
      <c r="F890" s="100"/>
      <c r="G890" s="100"/>
      <c r="H890" s="100"/>
      <c r="I890" s="100"/>
      <c r="J890" s="100"/>
      <c r="K890" s="100"/>
    </row>
    <row r="891" spans="1:11" x14ac:dyDescent="0.25">
      <c r="A891" s="100"/>
      <c r="B891" s="100"/>
      <c r="C891" s="100"/>
      <c r="D891" s="100"/>
      <c r="E891" s="100"/>
      <c r="F891" s="100"/>
      <c r="G891" s="100"/>
      <c r="H891" s="100"/>
      <c r="I891" s="100"/>
      <c r="J891" s="100"/>
      <c r="K891" s="100"/>
    </row>
    <row r="892" spans="1:11" x14ac:dyDescent="0.25">
      <c r="A892" s="100"/>
      <c r="B892" s="100"/>
      <c r="C892" s="100"/>
      <c r="D892" s="100"/>
      <c r="E892" s="100"/>
      <c r="F892" s="100"/>
      <c r="G892" s="100"/>
      <c r="H892" s="100"/>
      <c r="I892" s="100"/>
      <c r="J892" s="100"/>
      <c r="K892" s="100"/>
    </row>
    <row r="893" spans="1:11" x14ac:dyDescent="0.25">
      <c r="A893" s="100"/>
      <c r="B893" s="100"/>
      <c r="C893" s="100"/>
      <c r="D893" s="100"/>
      <c r="E893" s="100"/>
      <c r="F893" s="100"/>
      <c r="G893" s="100"/>
      <c r="H893" s="100"/>
      <c r="I893" s="100"/>
      <c r="J893" s="100"/>
      <c r="K893" s="100"/>
    </row>
    <row r="894" spans="1:11" x14ac:dyDescent="0.25">
      <c r="A894" s="100"/>
      <c r="B894" s="100"/>
      <c r="C894" s="100"/>
      <c r="D894" s="100"/>
      <c r="E894" s="100"/>
      <c r="F894" s="100"/>
      <c r="G894" s="100"/>
      <c r="H894" s="100"/>
      <c r="I894" s="100"/>
      <c r="J894" s="100"/>
      <c r="K894" s="100"/>
    </row>
    <row r="895" spans="1:11" x14ac:dyDescent="0.25">
      <c r="A895" s="100"/>
      <c r="B895" s="100"/>
      <c r="C895" s="100"/>
      <c r="D895" s="100"/>
      <c r="E895" s="100"/>
      <c r="F895" s="100"/>
      <c r="G895" s="100"/>
      <c r="H895" s="100"/>
      <c r="I895" s="100"/>
      <c r="J895" s="100"/>
      <c r="K895" s="100"/>
    </row>
    <row r="896" spans="1:11" x14ac:dyDescent="0.25">
      <c r="A896" s="100"/>
      <c r="B896" s="100"/>
      <c r="C896" s="100"/>
      <c r="D896" s="100"/>
      <c r="E896" s="100"/>
      <c r="F896" s="100"/>
      <c r="G896" s="100"/>
      <c r="H896" s="100"/>
      <c r="I896" s="100"/>
      <c r="J896" s="100"/>
      <c r="K896" s="100"/>
    </row>
    <row r="897" spans="1:11" x14ac:dyDescent="0.25">
      <c r="A897" s="100"/>
      <c r="B897" s="100"/>
      <c r="C897" s="100"/>
      <c r="D897" s="100"/>
      <c r="E897" s="100"/>
      <c r="F897" s="100"/>
      <c r="G897" s="100"/>
      <c r="H897" s="100"/>
      <c r="I897" s="100"/>
      <c r="J897" s="100"/>
      <c r="K897" s="100"/>
    </row>
    <row r="898" spans="1:11" x14ac:dyDescent="0.25">
      <c r="A898" s="100"/>
      <c r="B898" s="100"/>
      <c r="C898" s="100"/>
      <c r="D898" s="100"/>
      <c r="E898" s="100"/>
      <c r="F898" s="100"/>
      <c r="G898" s="100"/>
      <c r="H898" s="100"/>
      <c r="I898" s="100"/>
      <c r="J898" s="100"/>
      <c r="K898" s="100"/>
    </row>
    <row r="899" spans="1:11" x14ac:dyDescent="0.25">
      <c r="A899" s="100"/>
      <c r="B899" s="100"/>
      <c r="C899" s="100"/>
      <c r="D899" s="100"/>
      <c r="E899" s="100"/>
      <c r="F899" s="100"/>
      <c r="G899" s="100"/>
      <c r="H899" s="100"/>
      <c r="I899" s="100"/>
      <c r="J899" s="100"/>
      <c r="K899" s="100"/>
    </row>
    <row r="900" spans="1:11" x14ac:dyDescent="0.25">
      <c r="A900" s="100"/>
      <c r="B900" s="100"/>
      <c r="C900" s="100"/>
      <c r="D900" s="100"/>
      <c r="E900" s="100"/>
      <c r="F900" s="100"/>
      <c r="G900" s="100"/>
      <c r="H900" s="100"/>
      <c r="I900" s="100"/>
      <c r="J900" s="100"/>
      <c r="K900" s="100"/>
    </row>
    <row r="901" spans="1:11" x14ac:dyDescent="0.25">
      <c r="A901" s="100"/>
      <c r="B901" s="100"/>
      <c r="C901" s="100"/>
      <c r="D901" s="100"/>
      <c r="E901" s="100"/>
      <c r="F901" s="100"/>
      <c r="G901" s="100"/>
      <c r="H901" s="100"/>
      <c r="I901" s="100"/>
      <c r="J901" s="100"/>
      <c r="K901" s="100"/>
    </row>
    <row r="902" spans="1:11" x14ac:dyDescent="0.25">
      <c r="A902" s="100"/>
      <c r="B902" s="100"/>
      <c r="C902" s="100"/>
      <c r="D902" s="100"/>
      <c r="E902" s="100"/>
      <c r="F902" s="100"/>
      <c r="G902" s="100"/>
      <c r="H902" s="100"/>
      <c r="I902" s="100"/>
      <c r="J902" s="100"/>
      <c r="K902" s="100"/>
    </row>
    <row r="903" spans="1:11" x14ac:dyDescent="0.25">
      <c r="A903" s="100"/>
      <c r="B903" s="100"/>
      <c r="C903" s="100"/>
      <c r="D903" s="100"/>
      <c r="E903" s="100"/>
      <c r="F903" s="100"/>
      <c r="G903" s="100"/>
      <c r="H903" s="100"/>
      <c r="I903" s="100"/>
      <c r="J903" s="100"/>
      <c r="K903" s="100"/>
    </row>
    <row r="904" spans="1:11" x14ac:dyDescent="0.25">
      <c r="A904" s="100"/>
      <c r="B904" s="100"/>
      <c r="C904" s="100"/>
      <c r="D904" s="100"/>
      <c r="E904" s="100"/>
      <c r="F904" s="100"/>
      <c r="G904" s="100"/>
      <c r="H904" s="100"/>
      <c r="I904" s="100"/>
      <c r="J904" s="100"/>
      <c r="K904" s="100"/>
    </row>
    <row r="905" spans="1:11" x14ac:dyDescent="0.25">
      <c r="A905" s="100"/>
      <c r="B905" s="100"/>
      <c r="C905" s="100"/>
      <c r="D905" s="100"/>
      <c r="E905" s="100"/>
      <c r="F905" s="100"/>
      <c r="G905" s="100"/>
      <c r="H905" s="100"/>
      <c r="I905" s="100"/>
      <c r="J905" s="100"/>
      <c r="K905" s="100"/>
    </row>
    <row r="906" spans="1:11" x14ac:dyDescent="0.25">
      <c r="A906" s="100"/>
      <c r="B906" s="100"/>
      <c r="C906" s="100"/>
      <c r="D906" s="100"/>
      <c r="E906" s="100"/>
      <c r="F906" s="100"/>
      <c r="G906" s="100"/>
      <c r="H906" s="100"/>
      <c r="I906" s="100"/>
      <c r="J906" s="100"/>
      <c r="K906" s="100"/>
    </row>
    <row r="907" spans="1:11" x14ac:dyDescent="0.25">
      <c r="A907" s="100"/>
      <c r="B907" s="100"/>
      <c r="C907" s="100"/>
      <c r="D907" s="100"/>
      <c r="E907" s="100"/>
      <c r="F907" s="100"/>
      <c r="G907" s="100"/>
      <c r="H907" s="100"/>
      <c r="I907" s="100"/>
      <c r="J907" s="100"/>
      <c r="K907" s="100"/>
    </row>
    <row r="908" spans="1:11" x14ac:dyDescent="0.25">
      <c r="A908" s="100"/>
      <c r="B908" s="100"/>
      <c r="C908" s="100"/>
      <c r="D908" s="100"/>
      <c r="E908" s="100"/>
      <c r="F908" s="100"/>
      <c r="G908" s="100"/>
      <c r="H908" s="100"/>
      <c r="I908" s="100"/>
      <c r="J908" s="100"/>
      <c r="K908" s="100"/>
    </row>
    <row r="909" spans="1:11" x14ac:dyDescent="0.25">
      <c r="A909" s="100"/>
      <c r="B909" s="100"/>
      <c r="C909" s="100"/>
      <c r="D909" s="100"/>
      <c r="E909" s="100"/>
      <c r="F909" s="100"/>
      <c r="G909" s="100"/>
      <c r="H909" s="100"/>
      <c r="I909" s="100"/>
      <c r="J909" s="100"/>
      <c r="K909" s="100"/>
    </row>
    <row r="910" spans="1:11" x14ac:dyDescent="0.25">
      <c r="A910" s="100"/>
      <c r="B910" s="100"/>
      <c r="C910" s="100"/>
      <c r="D910" s="100"/>
      <c r="E910" s="100"/>
      <c r="F910" s="100"/>
      <c r="G910" s="100"/>
      <c r="H910" s="100"/>
      <c r="I910" s="100"/>
      <c r="J910" s="100"/>
      <c r="K910" s="100"/>
    </row>
    <row r="911" spans="1:11" x14ac:dyDescent="0.25">
      <c r="A911" s="100"/>
      <c r="B911" s="100"/>
      <c r="C911" s="100"/>
      <c r="D911" s="100"/>
      <c r="E911" s="100"/>
      <c r="F911" s="100"/>
      <c r="G911" s="100"/>
      <c r="H911" s="100"/>
      <c r="I911" s="100"/>
      <c r="J911" s="100"/>
      <c r="K911" s="100"/>
    </row>
    <row r="912" spans="1:11" x14ac:dyDescent="0.25">
      <c r="A912" s="100"/>
      <c r="B912" s="100"/>
      <c r="C912" s="100"/>
      <c r="D912" s="100"/>
      <c r="E912" s="100"/>
      <c r="F912" s="100"/>
      <c r="G912" s="100"/>
      <c r="H912" s="100"/>
      <c r="I912" s="100"/>
      <c r="J912" s="100"/>
      <c r="K912" s="100"/>
    </row>
    <row r="913" spans="1:11" x14ac:dyDescent="0.25">
      <c r="A913" s="100"/>
      <c r="B913" s="100"/>
      <c r="C913" s="100"/>
      <c r="D913" s="100"/>
      <c r="E913" s="100"/>
      <c r="F913" s="100"/>
      <c r="G913" s="100"/>
      <c r="H913" s="100"/>
      <c r="I913" s="100"/>
      <c r="J913" s="100"/>
      <c r="K913" s="100"/>
    </row>
    <row r="914" spans="1:11" x14ac:dyDescent="0.25">
      <c r="A914" s="100"/>
      <c r="B914" s="100"/>
      <c r="C914" s="100"/>
      <c r="D914" s="100"/>
      <c r="E914" s="100"/>
      <c r="F914" s="100"/>
      <c r="G914" s="100"/>
      <c r="H914" s="100"/>
      <c r="I914" s="100"/>
      <c r="J914" s="100"/>
      <c r="K914" s="100"/>
    </row>
    <row r="915" spans="1:11" x14ac:dyDescent="0.25">
      <c r="A915" s="100"/>
      <c r="B915" s="100"/>
      <c r="C915" s="100"/>
      <c r="D915" s="100"/>
      <c r="E915" s="100"/>
      <c r="F915" s="100"/>
      <c r="G915" s="100"/>
      <c r="H915" s="100"/>
      <c r="I915" s="100"/>
      <c r="J915" s="100"/>
      <c r="K915" s="100"/>
    </row>
    <row r="916" spans="1:11" x14ac:dyDescent="0.25">
      <c r="A916" s="100"/>
      <c r="B916" s="100"/>
      <c r="C916" s="100"/>
      <c r="D916" s="100"/>
      <c r="E916" s="100"/>
      <c r="F916" s="100"/>
      <c r="G916" s="100"/>
      <c r="H916" s="100"/>
      <c r="I916" s="100"/>
      <c r="J916" s="100"/>
      <c r="K916" s="100"/>
    </row>
    <row r="917" spans="1:11" x14ac:dyDescent="0.25">
      <c r="A917" s="100"/>
      <c r="B917" s="100"/>
      <c r="C917" s="100"/>
      <c r="D917" s="100"/>
      <c r="E917" s="100"/>
      <c r="F917" s="100"/>
      <c r="G917" s="100"/>
      <c r="H917" s="100"/>
      <c r="I917" s="100"/>
      <c r="J917" s="100"/>
      <c r="K917" s="100"/>
    </row>
    <row r="918" spans="1:11" x14ac:dyDescent="0.25">
      <c r="A918" s="100"/>
      <c r="B918" s="100"/>
      <c r="C918" s="100"/>
      <c r="D918" s="100"/>
      <c r="E918" s="100"/>
      <c r="F918" s="100"/>
      <c r="G918" s="100"/>
      <c r="H918" s="100"/>
      <c r="I918" s="100"/>
      <c r="J918" s="100"/>
      <c r="K918" s="100"/>
    </row>
    <row r="919" spans="1:11" x14ac:dyDescent="0.25">
      <c r="A919" s="100"/>
      <c r="B919" s="100"/>
      <c r="C919" s="100"/>
      <c r="D919" s="100"/>
      <c r="E919" s="100"/>
      <c r="F919" s="100"/>
      <c r="G919" s="100"/>
      <c r="H919" s="100"/>
      <c r="I919" s="100"/>
      <c r="J919" s="100"/>
      <c r="K919" s="100"/>
    </row>
    <row r="920" spans="1:11" x14ac:dyDescent="0.25">
      <c r="A920" s="100"/>
      <c r="B920" s="100"/>
      <c r="C920" s="100"/>
      <c r="D920" s="100"/>
      <c r="E920" s="100"/>
      <c r="F920" s="100"/>
      <c r="G920" s="100"/>
      <c r="H920" s="100"/>
      <c r="I920" s="100"/>
      <c r="J920" s="100"/>
      <c r="K920" s="100"/>
    </row>
    <row r="921" spans="1:11" x14ac:dyDescent="0.25">
      <c r="A921" s="100"/>
      <c r="B921" s="100"/>
      <c r="C921" s="100"/>
      <c r="D921" s="100"/>
      <c r="E921" s="100"/>
      <c r="F921" s="100"/>
      <c r="G921" s="100"/>
      <c r="H921" s="100"/>
      <c r="I921" s="100"/>
      <c r="J921" s="100"/>
      <c r="K921" s="100"/>
    </row>
    <row r="922" spans="1:11" x14ac:dyDescent="0.25">
      <c r="A922" s="100"/>
      <c r="B922" s="100"/>
      <c r="C922" s="100"/>
      <c r="D922" s="100"/>
      <c r="E922" s="100"/>
      <c r="F922" s="100"/>
      <c r="G922" s="100"/>
      <c r="H922" s="100"/>
      <c r="I922" s="100"/>
      <c r="J922" s="100"/>
      <c r="K922" s="100"/>
    </row>
    <row r="923" spans="1:11" x14ac:dyDescent="0.25">
      <c r="A923" s="100"/>
      <c r="B923" s="100"/>
      <c r="C923" s="100"/>
      <c r="D923" s="100"/>
      <c r="E923" s="100"/>
      <c r="F923" s="100"/>
      <c r="G923" s="100"/>
      <c r="H923" s="100"/>
      <c r="I923" s="100"/>
      <c r="J923" s="100"/>
      <c r="K923" s="100"/>
    </row>
    <row r="924" spans="1:11" x14ac:dyDescent="0.25">
      <c r="A924" s="100"/>
      <c r="B924" s="100"/>
      <c r="C924" s="100"/>
      <c r="D924" s="100"/>
      <c r="E924" s="100"/>
      <c r="F924" s="100"/>
      <c r="G924" s="100"/>
      <c r="H924" s="100"/>
      <c r="I924" s="100"/>
      <c r="J924" s="100"/>
      <c r="K924" s="100"/>
    </row>
    <row r="925" spans="1:11" x14ac:dyDescent="0.25">
      <c r="A925" s="100"/>
      <c r="B925" s="100"/>
      <c r="C925" s="100"/>
      <c r="D925" s="100"/>
      <c r="E925" s="100"/>
      <c r="F925" s="100"/>
      <c r="G925" s="100"/>
      <c r="H925" s="100"/>
      <c r="I925" s="100"/>
      <c r="J925" s="100"/>
      <c r="K925" s="100"/>
    </row>
    <row r="926" spans="1:11" x14ac:dyDescent="0.25">
      <c r="A926" s="100"/>
      <c r="B926" s="100"/>
      <c r="C926" s="100"/>
      <c r="D926" s="100"/>
      <c r="E926" s="100"/>
      <c r="F926" s="100"/>
      <c r="G926" s="100"/>
      <c r="H926" s="100"/>
      <c r="I926" s="100"/>
      <c r="J926" s="100"/>
      <c r="K926" s="100"/>
    </row>
    <row r="927" spans="1:11" x14ac:dyDescent="0.25">
      <c r="A927" s="100"/>
      <c r="B927" s="100"/>
      <c r="C927" s="100"/>
      <c r="D927" s="100"/>
      <c r="E927" s="100"/>
      <c r="F927" s="100"/>
      <c r="G927" s="100"/>
      <c r="H927" s="100"/>
      <c r="I927" s="100"/>
      <c r="J927" s="100"/>
      <c r="K927" s="100"/>
    </row>
    <row r="928" spans="1:11" x14ac:dyDescent="0.25">
      <c r="A928" s="100"/>
      <c r="B928" s="100"/>
      <c r="C928" s="100"/>
      <c r="D928" s="100"/>
      <c r="E928" s="100"/>
      <c r="F928" s="100"/>
      <c r="G928" s="100"/>
      <c r="H928" s="100"/>
      <c r="I928" s="100"/>
      <c r="J928" s="100"/>
      <c r="K928" s="100"/>
    </row>
    <row r="929" spans="1:11" x14ac:dyDescent="0.25">
      <c r="A929" s="100"/>
      <c r="B929" s="100"/>
      <c r="C929" s="100"/>
      <c r="D929" s="100"/>
      <c r="E929" s="100"/>
      <c r="F929" s="100"/>
      <c r="G929" s="100"/>
      <c r="H929" s="100"/>
      <c r="I929" s="100"/>
      <c r="J929" s="100"/>
      <c r="K929" s="100"/>
    </row>
    <row r="930" spans="1:11" x14ac:dyDescent="0.25">
      <c r="A930" s="100"/>
      <c r="B930" s="100"/>
      <c r="C930" s="100"/>
      <c r="D930" s="100"/>
      <c r="E930" s="100"/>
      <c r="F930" s="100"/>
      <c r="G930" s="100"/>
      <c r="H930" s="100"/>
      <c r="I930" s="100"/>
      <c r="J930" s="100"/>
      <c r="K930" s="100"/>
    </row>
    <row r="931" spans="1:11" x14ac:dyDescent="0.25">
      <c r="A931" s="100"/>
      <c r="B931" s="100"/>
      <c r="C931" s="100"/>
      <c r="D931" s="100"/>
      <c r="E931" s="100"/>
      <c r="F931" s="100"/>
      <c r="G931" s="100"/>
      <c r="H931" s="100"/>
      <c r="I931" s="100"/>
      <c r="J931" s="100"/>
      <c r="K931" s="100"/>
    </row>
    <row r="932" spans="1:11" x14ac:dyDescent="0.25">
      <c r="A932" s="100"/>
      <c r="B932" s="100"/>
      <c r="C932" s="100"/>
      <c r="D932" s="100"/>
      <c r="E932" s="100"/>
      <c r="F932" s="100"/>
      <c r="G932" s="100"/>
      <c r="H932" s="100"/>
      <c r="I932" s="100"/>
      <c r="J932" s="100"/>
      <c r="K932" s="100"/>
    </row>
    <row r="933" spans="1:11" x14ac:dyDescent="0.25">
      <c r="A933" s="100"/>
      <c r="B933" s="100"/>
      <c r="C933" s="100"/>
      <c r="D933" s="100"/>
      <c r="E933" s="100"/>
      <c r="F933" s="100"/>
      <c r="G933" s="100"/>
      <c r="H933" s="100"/>
      <c r="I933" s="100"/>
      <c r="J933" s="100"/>
      <c r="K933" s="100"/>
    </row>
    <row r="934" spans="1:11" x14ac:dyDescent="0.25">
      <c r="A934" s="100"/>
      <c r="B934" s="100"/>
      <c r="C934" s="100"/>
      <c r="D934" s="100"/>
      <c r="E934" s="100"/>
      <c r="F934" s="100"/>
      <c r="G934" s="100"/>
      <c r="H934" s="100"/>
      <c r="I934" s="100"/>
      <c r="J934" s="100"/>
      <c r="K934" s="100"/>
    </row>
    <row r="935" spans="1:11" x14ac:dyDescent="0.25">
      <c r="A935" s="100"/>
      <c r="B935" s="100"/>
      <c r="C935" s="100"/>
      <c r="D935" s="100"/>
      <c r="E935" s="100"/>
      <c r="F935" s="100"/>
      <c r="G935" s="100"/>
      <c r="H935" s="100"/>
      <c r="I935" s="100"/>
      <c r="J935" s="100"/>
      <c r="K935" s="100"/>
    </row>
    <row r="936" spans="1:11" x14ac:dyDescent="0.25">
      <c r="A936" s="100"/>
      <c r="B936" s="100"/>
      <c r="C936" s="100"/>
      <c r="D936" s="100"/>
      <c r="E936" s="100"/>
      <c r="F936" s="100"/>
      <c r="G936" s="100"/>
      <c r="H936" s="100"/>
      <c r="I936" s="100"/>
      <c r="J936" s="100"/>
      <c r="K936" s="100"/>
    </row>
    <row r="937" spans="1:11" x14ac:dyDescent="0.25">
      <c r="A937" s="100"/>
      <c r="B937" s="100"/>
      <c r="C937" s="100"/>
      <c r="D937" s="100"/>
      <c r="E937" s="100"/>
      <c r="F937" s="100"/>
      <c r="G937" s="100"/>
      <c r="H937" s="100"/>
      <c r="I937" s="100"/>
      <c r="J937" s="100"/>
      <c r="K937" s="100"/>
    </row>
    <row r="938" spans="1:11" x14ac:dyDescent="0.25">
      <c r="A938" s="100"/>
      <c r="B938" s="100"/>
      <c r="C938" s="100"/>
      <c r="D938" s="100"/>
      <c r="E938" s="100"/>
      <c r="F938" s="100"/>
      <c r="G938" s="100"/>
      <c r="H938" s="100"/>
      <c r="I938" s="100"/>
      <c r="J938" s="100"/>
      <c r="K938" s="100"/>
    </row>
    <row r="939" spans="1:11" x14ac:dyDescent="0.25">
      <c r="A939" s="100"/>
      <c r="B939" s="100"/>
      <c r="C939" s="100"/>
      <c r="D939" s="100"/>
      <c r="E939" s="100"/>
      <c r="F939" s="100"/>
      <c r="G939" s="100"/>
      <c r="H939" s="100"/>
      <c r="I939" s="100"/>
      <c r="J939" s="100"/>
      <c r="K939" s="100"/>
    </row>
    <row r="940" spans="1:11" x14ac:dyDescent="0.25">
      <c r="A940" s="100"/>
      <c r="B940" s="100"/>
      <c r="C940" s="100"/>
      <c r="D940" s="100"/>
      <c r="E940" s="100"/>
      <c r="F940" s="100"/>
      <c r="G940" s="100"/>
      <c r="H940" s="100"/>
      <c r="I940" s="100"/>
      <c r="J940" s="100"/>
      <c r="K940" s="100"/>
    </row>
    <row r="941" spans="1:11" x14ac:dyDescent="0.25">
      <c r="A941" s="100"/>
      <c r="B941" s="100"/>
      <c r="C941" s="100"/>
      <c r="D941" s="100"/>
      <c r="E941" s="100"/>
      <c r="F941" s="100"/>
      <c r="G941" s="100"/>
      <c r="H941" s="100"/>
      <c r="I941" s="100"/>
      <c r="J941" s="100"/>
      <c r="K941" s="100"/>
    </row>
    <row r="942" spans="1:11" x14ac:dyDescent="0.25">
      <c r="A942" s="100"/>
      <c r="B942" s="100"/>
      <c r="C942" s="100"/>
      <c r="D942" s="100"/>
      <c r="E942" s="100"/>
      <c r="F942" s="100"/>
      <c r="G942" s="100"/>
      <c r="H942" s="100"/>
      <c r="I942" s="100"/>
      <c r="J942" s="100"/>
      <c r="K942" s="100"/>
    </row>
    <row r="943" spans="1:11" x14ac:dyDescent="0.25">
      <c r="A943" s="100"/>
      <c r="B943" s="100"/>
      <c r="C943" s="100"/>
      <c r="D943" s="100"/>
      <c r="E943" s="100"/>
      <c r="F943" s="100"/>
      <c r="G943" s="100"/>
      <c r="H943" s="100"/>
      <c r="I943" s="100"/>
      <c r="J943" s="100"/>
      <c r="K943" s="100"/>
    </row>
    <row r="944" spans="1:11" x14ac:dyDescent="0.25">
      <c r="A944" s="100"/>
      <c r="B944" s="100"/>
      <c r="C944" s="100"/>
      <c r="D944" s="100"/>
      <c r="E944" s="100"/>
      <c r="F944" s="100"/>
      <c r="G944" s="100"/>
      <c r="H944" s="100"/>
      <c r="I944" s="100"/>
      <c r="J944" s="100"/>
      <c r="K944" s="100"/>
    </row>
    <row r="945" spans="1:11" x14ac:dyDescent="0.25">
      <c r="A945" s="100"/>
      <c r="B945" s="100"/>
      <c r="C945" s="100"/>
      <c r="D945" s="100"/>
      <c r="E945" s="100"/>
      <c r="F945" s="100"/>
      <c r="G945" s="100"/>
      <c r="H945" s="100"/>
      <c r="I945" s="100"/>
      <c r="J945" s="100"/>
      <c r="K945" s="100"/>
    </row>
    <row r="946" spans="1:11" x14ac:dyDescent="0.25">
      <c r="A946" s="100"/>
      <c r="B946" s="100"/>
      <c r="C946" s="100"/>
      <c r="D946" s="100"/>
      <c r="E946" s="100"/>
      <c r="F946" s="100"/>
      <c r="G946" s="100"/>
      <c r="H946" s="100"/>
      <c r="I946" s="100"/>
      <c r="J946" s="100"/>
      <c r="K946" s="100"/>
    </row>
    <row r="947" spans="1:11" x14ac:dyDescent="0.25">
      <c r="A947" s="100"/>
      <c r="B947" s="100"/>
      <c r="C947" s="100"/>
      <c r="D947" s="100"/>
      <c r="E947" s="100"/>
      <c r="F947" s="100"/>
      <c r="G947" s="100"/>
      <c r="H947" s="100"/>
      <c r="I947" s="100"/>
      <c r="J947" s="100"/>
      <c r="K947" s="100"/>
    </row>
    <row r="948" spans="1:11" x14ac:dyDescent="0.25">
      <c r="A948" s="100"/>
      <c r="B948" s="100"/>
      <c r="C948" s="100"/>
      <c r="D948" s="100"/>
      <c r="E948" s="100"/>
      <c r="F948" s="100"/>
      <c r="G948" s="100"/>
      <c r="H948" s="100"/>
      <c r="I948" s="100"/>
      <c r="J948" s="100"/>
      <c r="K948" s="100"/>
    </row>
    <row r="949" spans="1:11" x14ac:dyDescent="0.25">
      <c r="A949" s="100"/>
      <c r="B949" s="100"/>
      <c r="C949" s="100"/>
      <c r="D949" s="100"/>
      <c r="E949" s="100"/>
      <c r="F949" s="100"/>
      <c r="G949" s="100"/>
      <c r="H949" s="100"/>
      <c r="I949" s="100"/>
      <c r="J949" s="100"/>
      <c r="K949" s="100"/>
    </row>
  </sheetData>
  <sheetProtection selectLockedCells="1"/>
  <dataConsolidate/>
  <mergeCells count="130">
    <mergeCell ref="A77:K77"/>
    <mergeCell ref="A82:B82"/>
    <mergeCell ref="C82:K82"/>
    <mergeCell ref="A83:B83"/>
    <mergeCell ref="C83:K83"/>
    <mergeCell ref="A85:B85"/>
    <mergeCell ref="C85:E85"/>
    <mergeCell ref="G85:I85"/>
    <mergeCell ref="A73:C73"/>
    <mergeCell ref="D73:E73"/>
    <mergeCell ref="F73:G73"/>
    <mergeCell ref="I73:J73"/>
    <mergeCell ref="A75:C75"/>
    <mergeCell ref="D75:H75"/>
    <mergeCell ref="A68:I68"/>
    <mergeCell ref="J68:K68"/>
    <mergeCell ref="A70:K70"/>
    <mergeCell ref="L70:M70"/>
    <mergeCell ref="A72:C72"/>
    <mergeCell ref="D72:H72"/>
    <mergeCell ref="I72:J72"/>
    <mergeCell ref="A64:I64"/>
    <mergeCell ref="J64:K64"/>
    <mergeCell ref="A66:F66"/>
    <mergeCell ref="G66:I66"/>
    <mergeCell ref="J66:K66"/>
    <mergeCell ref="A67:F67"/>
    <mergeCell ref="G67:I67"/>
    <mergeCell ref="J67:K67"/>
    <mergeCell ref="A59:F59"/>
    <mergeCell ref="J59:K59"/>
    <mergeCell ref="A60:F60"/>
    <mergeCell ref="G60:G63"/>
    <mergeCell ref="H60:H63"/>
    <mergeCell ref="I60:I63"/>
    <mergeCell ref="J60:K63"/>
    <mergeCell ref="B61:F61"/>
    <mergeCell ref="B62:F62"/>
    <mergeCell ref="B63:F63"/>
    <mergeCell ref="A55:B55"/>
    <mergeCell ref="D55:F55"/>
    <mergeCell ref="A56:B56"/>
    <mergeCell ref="D56:F56"/>
    <mergeCell ref="A57:I57"/>
    <mergeCell ref="J57:K57"/>
    <mergeCell ref="A50:I50"/>
    <mergeCell ref="J50:K50"/>
    <mergeCell ref="A52:F52"/>
    <mergeCell ref="A53:B53"/>
    <mergeCell ref="D53:F53"/>
    <mergeCell ref="A54:B54"/>
    <mergeCell ref="D54:F54"/>
    <mergeCell ref="A47:F47"/>
    <mergeCell ref="J47:K47"/>
    <mergeCell ref="A48:F48"/>
    <mergeCell ref="J48:K48"/>
    <mergeCell ref="A49:F49"/>
    <mergeCell ref="J49:K49"/>
    <mergeCell ref="A42:J42"/>
    <mergeCell ref="A44:K44"/>
    <mergeCell ref="A45:F45"/>
    <mergeCell ref="J45:K45"/>
    <mergeCell ref="A46:F46"/>
    <mergeCell ref="J46:K46"/>
    <mergeCell ref="A39:C39"/>
    <mergeCell ref="D39:D40"/>
    <mergeCell ref="E39:E40"/>
    <mergeCell ref="F39:F40"/>
    <mergeCell ref="A40:C40"/>
    <mergeCell ref="A41:J41"/>
    <mergeCell ref="A33:J33"/>
    <mergeCell ref="A34:K34"/>
    <mergeCell ref="A35:C35"/>
    <mergeCell ref="A36:J36"/>
    <mergeCell ref="A37:K37"/>
    <mergeCell ref="A38:K38"/>
    <mergeCell ref="A30:K30"/>
    <mergeCell ref="A31:C31"/>
    <mergeCell ref="D31:D32"/>
    <mergeCell ref="E31:E32"/>
    <mergeCell ref="F31:F32"/>
    <mergeCell ref="A32:C32"/>
    <mergeCell ref="A24:C24"/>
    <mergeCell ref="A25:J25"/>
    <mergeCell ref="A26:K26"/>
    <mergeCell ref="A27:C27"/>
    <mergeCell ref="A28:E28"/>
    <mergeCell ref="A29:J29"/>
    <mergeCell ref="K17:K18"/>
    <mergeCell ref="A19:K19"/>
    <mergeCell ref="A20:K20"/>
    <mergeCell ref="A21:K21"/>
    <mergeCell ref="A22:C22"/>
    <mergeCell ref="A23:C23"/>
    <mergeCell ref="A17:C18"/>
    <mergeCell ref="D17:F17"/>
    <mergeCell ref="G17:G18"/>
    <mergeCell ref="H17:H18"/>
    <mergeCell ref="I17:I18"/>
    <mergeCell ref="J17:J18"/>
    <mergeCell ref="E12:G13"/>
    <mergeCell ref="H12:H13"/>
    <mergeCell ref="I12:K13"/>
    <mergeCell ref="A15:K15"/>
    <mergeCell ref="A16:C16"/>
    <mergeCell ref="D16:K16"/>
    <mergeCell ref="A6:C6"/>
    <mergeCell ref="D6:H6"/>
    <mergeCell ref="I6:J6"/>
    <mergeCell ref="A8:K8"/>
    <mergeCell ref="A9:K9"/>
    <mergeCell ref="A11:B13"/>
    <mergeCell ref="D11:G11"/>
    <mergeCell ref="I11:J11"/>
    <mergeCell ref="C12:C13"/>
    <mergeCell ref="D12:D13"/>
    <mergeCell ref="A4:C4"/>
    <mergeCell ref="D4:H4"/>
    <mergeCell ref="I4:J4"/>
    <mergeCell ref="A5:C5"/>
    <mergeCell ref="D5:E5"/>
    <mergeCell ref="F5:G5"/>
    <mergeCell ref="I5:J5"/>
    <mergeCell ref="A1:K1"/>
    <mergeCell ref="A2:C2"/>
    <mergeCell ref="D2:H2"/>
    <mergeCell ref="I2:J2"/>
    <mergeCell ref="A3:C3"/>
    <mergeCell ref="D3:H3"/>
    <mergeCell ref="I3:J3"/>
  </mergeCells>
  <conditionalFormatting sqref="I2">
    <cfRule type="cellIs" dxfId="31" priority="32" operator="equal">
      <formula>0</formula>
    </cfRule>
  </conditionalFormatting>
  <conditionalFormatting sqref="I3">
    <cfRule type="cellIs" dxfId="30" priority="31" operator="equal">
      <formula>0</formula>
    </cfRule>
  </conditionalFormatting>
  <conditionalFormatting sqref="K4">
    <cfRule type="cellIs" dxfId="29" priority="28" operator="equal">
      <formula>"1900-01-00"</formula>
    </cfRule>
    <cfRule type="cellIs" dxfId="28" priority="29" operator="equal">
      <formula>"1900-01-00"</formula>
    </cfRule>
    <cfRule type="cellIs" dxfId="27" priority="30" operator="equal">
      <formula>"1900-01-00"</formula>
    </cfRule>
  </conditionalFormatting>
  <conditionalFormatting sqref="K5">
    <cfRule type="containsText" dxfId="26" priority="27" operator="containsText" text="11 ans 11 mois">
      <formula>NOT(ISERROR(SEARCH("11 ans 11 mois",K5)))</formula>
    </cfRule>
  </conditionalFormatting>
  <conditionalFormatting sqref="K2:K3">
    <cfRule type="cellIs" dxfId="25" priority="24" operator="equal">
      <formula>"1900-01-00"</formula>
    </cfRule>
    <cfRule type="cellIs" dxfId="24" priority="25" operator="equal">
      <formula>"1900-01-00"</formula>
    </cfRule>
    <cfRule type="cellIs" dxfId="23" priority="26" operator="equal">
      <formula>"1900-01-00"</formula>
    </cfRule>
  </conditionalFormatting>
  <conditionalFormatting sqref="A10 A14">
    <cfRule type="cellIs" dxfId="22" priority="22" operator="equal">
      <formula>#N/A</formula>
    </cfRule>
    <cfRule type="cellIs" dxfId="21" priority="23" operator="equal">
      <formula>#N/A</formula>
    </cfRule>
  </conditionalFormatting>
  <conditionalFormatting sqref="K42:K43">
    <cfRule type="cellIs" dxfId="20" priority="21" operator="greaterThan">
      <formula>1.45833333333333</formula>
    </cfRule>
  </conditionalFormatting>
  <conditionalFormatting sqref="J65:K65">
    <cfRule type="cellIs" dxfId="19" priority="20" operator="greaterThan">
      <formula>0.375</formula>
    </cfRule>
  </conditionalFormatting>
  <conditionalFormatting sqref="J69:K69">
    <cfRule type="cellIs" dxfId="18" priority="19" operator="greaterThan">
      <formula>0.625</formula>
    </cfRule>
  </conditionalFormatting>
  <conditionalFormatting sqref="K5">
    <cfRule type="cellIs" dxfId="17" priority="18" operator="equal">
      <formula>0</formula>
    </cfRule>
  </conditionalFormatting>
  <conditionalFormatting sqref="D3:H3">
    <cfRule type="cellIs" dxfId="16" priority="17" operator="equal">
      <formula>0</formula>
    </cfRule>
  </conditionalFormatting>
  <conditionalFormatting sqref="B80">
    <cfRule type="containsText" dxfId="15" priority="15" operator="containsText" text="RPA">
      <formula>NOT(ISERROR(SEARCH("RPA",B80)))</formula>
    </cfRule>
    <cfRule type="containsText" dxfId="14" priority="16" operator="containsText" text="TDB - Coop Bon Ménage ">
      <formula>NOT(ISERROR(SEARCH("TDB - Coop Bon Ménage ",B80)))</formula>
    </cfRule>
  </conditionalFormatting>
  <conditionalFormatting sqref="I72">
    <cfRule type="cellIs" dxfId="13" priority="14" operator="equal">
      <formula>0</formula>
    </cfRule>
  </conditionalFormatting>
  <conditionalFormatting sqref="K72">
    <cfRule type="cellIs" dxfId="12" priority="11" operator="equal">
      <formula>"1900-01-00"</formula>
    </cfRule>
    <cfRule type="cellIs" dxfId="11" priority="12" operator="equal">
      <formula>"1900-01-00"</formula>
    </cfRule>
    <cfRule type="cellIs" dxfId="10" priority="13" operator="equal">
      <formula>"1900-01-00"</formula>
    </cfRule>
  </conditionalFormatting>
  <conditionalFormatting sqref="K6">
    <cfRule type="cellIs" dxfId="9" priority="9" operator="equal">
      <formula>0</formula>
    </cfRule>
  </conditionalFormatting>
  <conditionalFormatting sqref="B81">
    <cfRule type="containsText" dxfId="8" priority="7" operator="containsText" text="RPA">
      <formula>NOT(ISERROR(SEARCH("RPA",B81)))</formula>
    </cfRule>
    <cfRule type="containsText" dxfId="7" priority="8" operator="containsText" text="TDB - Coop Bon Ménage ">
      <formula>NOT(ISERROR(SEARCH("TDB - Coop Bon Ménage ",B81)))</formula>
    </cfRule>
  </conditionalFormatting>
  <conditionalFormatting sqref="K6">
    <cfRule type="containsText" dxfId="6" priority="10" operator="containsText" text="11 ans 11 mois">
      <formula>NOT(ISERROR(SEARCH("11 ans 11 mois",#REF!)))</formula>
    </cfRule>
  </conditionalFormatting>
  <conditionalFormatting sqref="K73">
    <cfRule type="containsText" dxfId="5" priority="6" operator="containsText" text="11 ans 11 mois">
      <formula>NOT(ISERROR(SEARCH("11 ans 11 mois",K73)))</formula>
    </cfRule>
  </conditionalFormatting>
  <conditionalFormatting sqref="K73">
    <cfRule type="cellIs" dxfId="4" priority="5" operator="equal">
      <formula>0</formula>
    </cfRule>
  </conditionalFormatting>
  <conditionalFormatting sqref="C11">
    <cfRule type="cellIs" dxfId="3" priority="3" operator="equal">
      <formula>#N/A</formula>
    </cfRule>
    <cfRule type="cellIs" dxfId="2" priority="4" operator="equal">
      <formula>#N/A</formula>
    </cfRule>
  </conditionalFormatting>
  <conditionalFormatting sqref="D11">
    <cfRule type="cellIs" dxfId="1" priority="1" operator="equal">
      <formula>#N/A</formula>
    </cfRule>
    <cfRule type="cellIs" dxfId="0" priority="2" operator="equal">
      <formula>#N/A</formula>
    </cfRule>
  </conditionalFormatting>
  <dataValidations count="7">
    <dataValidation allowBlank="1" showInputMessage="1" showErrorMessage="1" prompt="INSCRIRE HEURES ASSS" sqref="C82:K82"/>
    <dataValidation allowBlank="1" showInputMessage="1" showErrorMessage="1" promptTitle="ATTENTION" prompt="AJOUTER LES HEURES ASSS SUR LA LIGNE 82" sqref="A77:K77"/>
    <dataValidation allowBlank="1" showInputMessage="1" showErrorMessage="1" promptTitle="ATTENTION" prompt="AJOUTER LE NOM ET LE LIEN" sqref="E12"/>
    <dataValidation type="list" allowBlank="1" showInputMessage="1" showErrorMessage="1" sqref="I78:K78 I76:K76 D78">
      <formula1>Décisions</formula1>
    </dataValidation>
    <dataValidation type="list" allowBlank="1" showInputMessage="1" showErrorMessage="1" sqref="L8:N8">
      <formula1>"Maison, Appartement, RPA sans service, RPA avec services"</formula1>
    </dataValidation>
    <dataValidation allowBlank="1" showInputMessage="1" showErrorMessage="1" promptTitle="ATTENTION" prompt="La date de début doit être conforme au calendrier CES" sqref="C80"/>
    <dataValidation allowBlank="1" showInputMessage="1" showErrorMessage="1" promptTitle="ATTENTION" prompt="La date de fin doit être conforme au calendrier CES" sqref="D80"/>
  </dataValidations>
  <printOptions horizontalCentered="1" verticalCentered="1"/>
  <pageMargins left="0.15748031496062992" right="0.15748031496062992" top="0.35433070866141736" bottom="0.35433070866141736" header="0.31496062992125984" footer="0.31496062992125984"/>
  <pageSetup scale="43" fitToWidth="0" fitToHeight="0" orientation="landscape" r:id="rId1"/>
  <headerFooter>
    <oddFooter>&amp;Lversion 10 _2018-07-03&amp;R&amp;"Trebuchet MS,Gras"&amp;10Page &amp;P sur &amp;N</oddFooter>
  </headerFooter>
  <rowBreaks count="1" manualBreakCount="1">
    <brk id="42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7</xdr:col>
                    <xdr:colOff>581025</xdr:colOff>
                    <xdr:row>10</xdr:row>
                    <xdr:rowOff>142875</xdr:rowOff>
                  </from>
                  <to>
                    <xdr:col>7</xdr:col>
                    <xdr:colOff>704850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2</xdr:col>
                    <xdr:colOff>571500</xdr:colOff>
                    <xdr:row>11</xdr:row>
                    <xdr:rowOff>161925</xdr:rowOff>
                  </from>
                  <to>
                    <xdr:col>2</xdr:col>
                    <xdr:colOff>723900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581025</xdr:colOff>
                    <xdr:row>10</xdr:row>
                    <xdr:rowOff>190500</xdr:rowOff>
                  </from>
                  <to>
                    <xdr:col>2</xdr:col>
                    <xdr:colOff>704850</xdr:colOff>
                    <xdr:row>10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'U:\[2022-06-09 SECTEUR 6 Comité d''allocation - BAISSES - FERMETURES - RECONDUCTION en cours mb test.xlsm]Liste déroulante'!#REF!</xm:f>
          </x14:formula1>
          <xm:sqref>D75:H75 D16 A80:A81 B81</xm:sqref>
        </x14:dataValidation>
        <x14:dataValidation type="list" allowBlank="1" showInputMessage="1">
          <x14:formula1>
            <xm:f>'U:\[2022-06-09 SECTEUR 6 Comité d''allocation - BAISSES - FERMETURES - RECONDUCTION en cours mb test.xlsm]Liste déroulante'!#REF!</xm:f>
          </x14:formula1>
          <xm:sqref>A54:B55</xm:sqref>
        </x14:dataValidation>
        <x14:dataValidation type="list" allowBlank="1" showInputMessage="1" showErrorMessage="1">
          <x14:formula1>
            <xm:f>'Liste déroulante'!$L$29:$L$162</xm:f>
          </x14:formula1>
          <xm:sqref>B80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R839"/>
  <sheetViews>
    <sheetView topLeftCell="A100" zoomScale="130" zoomScaleNormal="130" workbookViewId="0">
      <selection activeCell="P18" sqref="P18"/>
    </sheetView>
  </sheetViews>
  <sheetFormatPr baseColWidth="10" defaultRowHeight="15" x14ac:dyDescent="0.25"/>
  <cols>
    <col min="1" max="1" width="15.85546875" customWidth="1"/>
    <col min="2" max="2" width="14.28515625" customWidth="1"/>
    <col min="5" max="5" width="21" customWidth="1"/>
    <col min="6" max="6" width="15.42578125" customWidth="1"/>
    <col min="7" max="7" width="12.42578125" customWidth="1"/>
    <col min="10" max="10" width="14.140625" customWidth="1"/>
    <col min="12" max="12" width="42" bestFit="1" customWidth="1"/>
    <col min="13" max="13" width="14.140625" customWidth="1"/>
    <col min="16" max="16" width="28.85546875" bestFit="1" customWidth="1"/>
  </cols>
  <sheetData>
    <row r="1" spans="1:14" x14ac:dyDescent="0.25">
      <c r="A1" t="s">
        <v>41</v>
      </c>
      <c r="J1" t="s">
        <v>381</v>
      </c>
    </row>
    <row r="2" spans="1:14" x14ac:dyDescent="0.25">
      <c r="J2" t="s">
        <v>382</v>
      </c>
    </row>
    <row r="3" spans="1:14" ht="66" x14ac:dyDescent="0.3">
      <c r="B3" s="10"/>
      <c r="C3" s="2"/>
      <c r="D3" s="2"/>
      <c r="F3" s="11"/>
      <c r="G3" s="2"/>
      <c r="H3" s="2"/>
      <c r="I3" s="2"/>
      <c r="J3" s="260" t="s">
        <v>383</v>
      </c>
      <c r="K3" s="2"/>
    </row>
    <row r="4" spans="1:14" ht="16.5" x14ac:dyDescent="0.3">
      <c r="B4" s="12" t="s">
        <v>42</v>
      </c>
      <c r="C4" s="2"/>
      <c r="D4" s="2"/>
      <c r="E4" s="13"/>
      <c r="F4" s="11"/>
      <c r="G4" s="2"/>
      <c r="H4" s="2"/>
      <c r="I4" s="2"/>
      <c r="J4" s="2" t="s">
        <v>75</v>
      </c>
      <c r="K4" s="2"/>
    </row>
    <row r="5" spans="1:14" ht="16.5" x14ac:dyDescent="0.3">
      <c r="B5" s="14" t="s">
        <v>13</v>
      </c>
      <c r="C5" s="2"/>
      <c r="D5" s="1"/>
      <c r="E5" s="15"/>
      <c r="F5" s="15"/>
      <c r="G5" s="2"/>
      <c r="H5" s="2"/>
      <c r="I5" s="2"/>
      <c r="J5" s="2"/>
      <c r="K5" s="2"/>
    </row>
    <row r="6" spans="1:14" ht="16.5" x14ac:dyDescent="0.3">
      <c r="B6" s="14" t="s">
        <v>43</v>
      </c>
      <c r="C6" s="2"/>
      <c r="E6" s="16"/>
      <c r="F6" s="16"/>
      <c r="G6" s="2"/>
      <c r="H6" s="2"/>
      <c r="I6" s="2"/>
    </row>
    <row r="7" spans="1:14" ht="16.5" x14ac:dyDescent="0.3">
      <c r="B7" s="17" t="s">
        <v>12</v>
      </c>
      <c r="C7" s="2"/>
      <c r="D7" s="1"/>
      <c r="E7" s="15"/>
      <c r="F7" s="16"/>
      <c r="G7" s="2"/>
      <c r="H7" s="2"/>
      <c r="I7" s="2"/>
    </row>
    <row r="8" spans="1:14" ht="16.5" x14ac:dyDescent="0.3">
      <c r="B8" s="18" t="s">
        <v>11</v>
      </c>
      <c r="C8" s="2"/>
      <c r="D8" s="1"/>
      <c r="E8" s="15"/>
      <c r="F8" s="16"/>
      <c r="G8" s="2"/>
      <c r="H8" s="2"/>
      <c r="I8" s="2"/>
    </row>
    <row r="9" spans="1:14" ht="16.5" x14ac:dyDescent="0.3">
      <c r="B9" s="18" t="s">
        <v>44</v>
      </c>
      <c r="C9" s="2"/>
      <c r="D9" s="1"/>
      <c r="E9" s="13"/>
      <c r="F9" s="16"/>
      <c r="G9" s="2"/>
      <c r="H9" s="2"/>
      <c r="I9" s="2"/>
    </row>
    <row r="10" spans="1:14" ht="16.5" x14ac:dyDescent="0.3">
      <c r="B10" s="18" t="s">
        <v>45</v>
      </c>
      <c r="C10" s="2"/>
      <c r="D10" s="2"/>
      <c r="E10" s="15"/>
      <c r="F10" s="2"/>
      <c r="G10" s="2"/>
      <c r="H10" s="2"/>
      <c r="I10" s="2"/>
      <c r="J10" s="2"/>
    </row>
    <row r="11" spans="1:14" ht="16.5" x14ac:dyDescent="0.3">
      <c r="B11" s="1" t="s">
        <v>46</v>
      </c>
      <c r="C11" s="2"/>
      <c r="D11" s="2"/>
      <c r="E11" s="15"/>
      <c r="F11" s="2"/>
      <c r="G11" s="2"/>
      <c r="H11" s="2"/>
      <c r="I11" s="2"/>
      <c r="J11" s="2"/>
    </row>
    <row r="12" spans="1:14" ht="16.5" x14ac:dyDescent="0.3">
      <c r="B12" s="19" t="s">
        <v>38</v>
      </c>
      <c r="C12" s="2"/>
      <c r="D12" s="2"/>
      <c r="E12" s="2"/>
      <c r="F12" s="2"/>
      <c r="G12" s="2"/>
      <c r="H12" s="2"/>
      <c r="I12" s="2"/>
    </row>
    <row r="13" spans="1:14" ht="17.25" thickBot="1" x14ac:dyDescent="0.35">
      <c r="B13" s="2"/>
      <c r="C13" s="2"/>
      <c r="F13" s="2"/>
      <c r="G13" s="2"/>
      <c r="H13" s="2"/>
      <c r="I13" s="2"/>
    </row>
    <row r="14" spans="1:14" ht="18" thickTop="1" thickBot="1" x14ac:dyDescent="0.35">
      <c r="B14" s="20" t="s">
        <v>47</v>
      </c>
      <c r="C14" s="20"/>
      <c r="F14" s="2"/>
      <c r="G14" s="21" t="s">
        <v>39</v>
      </c>
      <c r="H14" s="2"/>
      <c r="I14" s="22" t="s">
        <v>2</v>
      </c>
      <c r="L14" s="23" t="s">
        <v>48</v>
      </c>
      <c r="M14" s="24" t="s">
        <v>49</v>
      </c>
      <c r="N14" s="25" t="s">
        <v>3</v>
      </c>
    </row>
    <row r="15" spans="1:14" ht="18" thickTop="1" thickBot="1" x14ac:dyDescent="0.35">
      <c r="B15" s="2" t="s">
        <v>50</v>
      </c>
      <c r="C15" s="2"/>
      <c r="D15" s="2"/>
      <c r="E15" s="2"/>
      <c r="F15" s="2"/>
      <c r="G15" s="26" t="s">
        <v>10</v>
      </c>
      <c r="H15" s="2"/>
      <c r="I15" t="s">
        <v>51</v>
      </c>
      <c r="J15" s="15"/>
      <c r="L15" s="27" t="str">
        <f>N15&amp;" - "&amp;M15</f>
        <v>110 - Post-hosp.</v>
      </c>
      <c r="M15" s="24" t="s">
        <v>52</v>
      </c>
      <c r="N15" s="28" t="s">
        <v>53</v>
      </c>
    </row>
    <row r="16" spans="1:14" ht="18" thickTop="1" thickBot="1" x14ac:dyDescent="0.35">
      <c r="B16" s="2" t="s">
        <v>54</v>
      </c>
      <c r="C16" s="2"/>
      <c r="D16" s="2"/>
      <c r="E16" s="2"/>
      <c r="F16" s="2"/>
      <c r="G16" s="26" t="s">
        <v>55</v>
      </c>
      <c r="H16" s="2"/>
      <c r="I16" t="s">
        <v>56</v>
      </c>
      <c r="J16" s="13"/>
      <c r="L16" s="27" t="str">
        <f t="shared" ref="L16:L22" si="0">N16&amp;" - "&amp;M16</f>
        <v>121 - S. Pall</v>
      </c>
      <c r="M16" s="24" t="s">
        <v>57</v>
      </c>
      <c r="N16" s="29">
        <v>121</v>
      </c>
    </row>
    <row r="17" spans="2:18" ht="18" thickTop="1" thickBot="1" x14ac:dyDescent="0.35">
      <c r="B17" s="2" t="s">
        <v>58</v>
      </c>
      <c r="C17" s="2"/>
      <c r="D17" s="2"/>
      <c r="E17" s="2"/>
      <c r="F17" s="2"/>
      <c r="G17" s="26"/>
      <c r="H17" s="2"/>
      <c r="I17" t="s">
        <v>35</v>
      </c>
      <c r="J17" s="15"/>
      <c r="L17" s="27" t="str">
        <f t="shared" si="0"/>
        <v>191 - S. Phys. C.T.</v>
      </c>
      <c r="M17" s="24" t="s">
        <v>59</v>
      </c>
      <c r="N17" s="29">
        <v>191</v>
      </c>
    </row>
    <row r="18" spans="2:18" ht="18" thickTop="1" thickBot="1" x14ac:dyDescent="0.35">
      <c r="B18" s="2" t="s">
        <v>60</v>
      </c>
      <c r="C18" s="2"/>
      <c r="D18" s="2"/>
      <c r="E18" s="2"/>
      <c r="F18" s="2"/>
      <c r="G18" s="26"/>
      <c r="H18" s="2"/>
      <c r="I18" t="s">
        <v>61</v>
      </c>
      <c r="J18" s="15"/>
      <c r="L18" s="27" t="str">
        <f t="shared" si="0"/>
        <v>192 - S. Phys. L.T.</v>
      </c>
      <c r="M18" s="24" t="s">
        <v>62</v>
      </c>
      <c r="N18" s="29">
        <v>192</v>
      </c>
    </row>
    <row r="19" spans="2:18" ht="18" thickTop="1" thickBot="1" x14ac:dyDescent="0.35">
      <c r="B19" s="2" t="s">
        <v>63</v>
      </c>
      <c r="C19" s="2"/>
      <c r="D19" s="2"/>
      <c r="E19" s="2"/>
      <c r="F19" s="2"/>
      <c r="G19" s="26"/>
      <c r="H19" s="2"/>
      <c r="I19" t="s">
        <v>64</v>
      </c>
      <c r="J19" s="15"/>
      <c r="L19" s="27" t="str">
        <f t="shared" si="0"/>
        <v>210 - DP (0-17)</v>
      </c>
      <c r="M19" s="24" t="s">
        <v>65</v>
      </c>
      <c r="N19" s="29">
        <v>210</v>
      </c>
    </row>
    <row r="20" spans="2:18" ht="18" thickTop="1" thickBot="1" x14ac:dyDescent="0.35">
      <c r="B20" s="2" t="s">
        <v>66</v>
      </c>
      <c r="C20" s="2"/>
      <c r="D20" s="2"/>
      <c r="E20" s="2"/>
      <c r="F20" s="2"/>
      <c r="G20" s="26"/>
      <c r="H20" s="2"/>
      <c r="I20" t="s">
        <v>9</v>
      </c>
      <c r="J20" s="15"/>
      <c r="L20" s="27" t="str">
        <f t="shared" si="0"/>
        <v>210 - DP (18 et +)</v>
      </c>
      <c r="M20" s="24" t="s">
        <v>67</v>
      </c>
      <c r="N20" s="29">
        <v>210</v>
      </c>
    </row>
    <row r="21" spans="2:18" ht="18" thickTop="1" thickBot="1" x14ac:dyDescent="0.35">
      <c r="B21" s="2"/>
      <c r="C21" s="2"/>
      <c r="D21" s="2"/>
      <c r="E21" s="2"/>
      <c r="F21" s="2"/>
      <c r="G21" s="26"/>
      <c r="H21" s="2"/>
      <c r="I21" t="s">
        <v>68</v>
      </c>
      <c r="J21" s="13"/>
      <c r="L21" s="27" t="str">
        <f t="shared" si="0"/>
        <v>311 - DI</v>
      </c>
      <c r="M21" s="24" t="s">
        <v>69</v>
      </c>
      <c r="N21" s="29">
        <v>311</v>
      </c>
    </row>
    <row r="22" spans="2:18" ht="18" thickTop="1" thickBot="1" x14ac:dyDescent="0.35">
      <c r="B22" s="20" t="s">
        <v>70</v>
      </c>
      <c r="C22" s="2"/>
      <c r="D22" s="2"/>
      <c r="E22" s="2"/>
      <c r="F22" s="30"/>
      <c r="G22" s="30"/>
      <c r="H22" s="30"/>
      <c r="I22" s="31"/>
      <c r="J22" s="15"/>
      <c r="L22" s="27" t="str">
        <f t="shared" si="0"/>
        <v>312 - TSA</v>
      </c>
      <c r="M22" s="24" t="s">
        <v>71</v>
      </c>
      <c r="N22" s="29">
        <v>312</v>
      </c>
    </row>
    <row r="23" spans="2:18" ht="18" thickTop="1" thickBot="1" x14ac:dyDescent="0.35">
      <c r="B23" s="2" t="s">
        <v>72</v>
      </c>
      <c r="C23" s="2"/>
      <c r="D23" s="2"/>
      <c r="E23" s="2"/>
      <c r="F23" s="32"/>
      <c r="G23" s="32"/>
      <c r="H23" s="30"/>
      <c r="I23" s="31"/>
      <c r="L23" s="27" t="s">
        <v>37</v>
      </c>
      <c r="M23" s="24" t="s">
        <v>73</v>
      </c>
      <c r="N23" s="29">
        <v>410</v>
      </c>
    </row>
    <row r="24" spans="2:18" ht="18" thickTop="1" thickBot="1" x14ac:dyDescent="0.35">
      <c r="B24" s="2" t="s">
        <v>0</v>
      </c>
      <c r="C24" s="2"/>
      <c r="D24" s="2"/>
      <c r="E24" s="2"/>
      <c r="F24" s="33"/>
      <c r="G24" s="33"/>
      <c r="H24" s="30"/>
      <c r="L24" s="34" t="str">
        <f>N24&amp;" - "&amp;M24</f>
        <v>710 - SAPA</v>
      </c>
      <c r="M24" s="24" t="s">
        <v>74</v>
      </c>
      <c r="N24" s="29">
        <v>710</v>
      </c>
    </row>
    <row r="25" spans="2:18" ht="17.25" thickTop="1" x14ac:dyDescent="0.3">
      <c r="B25" s="2" t="s">
        <v>75</v>
      </c>
      <c r="C25" s="2"/>
      <c r="D25" s="2"/>
      <c r="E25" s="2"/>
      <c r="H25" s="2"/>
    </row>
    <row r="26" spans="2:18" ht="16.5" x14ac:dyDescent="0.3">
      <c r="B26" s="2" t="s">
        <v>76</v>
      </c>
      <c r="C26" s="2"/>
      <c r="D26" s="2"/>
      <c r="E26" s="2"/>
      <c r="F26" s="2"/>
      <c r="H26" s="2"/>
      <c r="P26" s="35"/>
      <c r="Q26" s="35"/>
      <c r="R26" s="35"/>
    </row>
    <row r="27" spans="2:18" ht="30" customHeight="1" x14ac:dyDescent="0.3">
      <c r="B27" s="2"/>
      <c r="C27" s="2"/>
      <c r="D27" s="2"/>
      <c r="E27" s="2"/>
      <c r="H27" s="2"/>
      <c r="J27" t="s">
        <v>30</v>
      </c>
      <c r="O27" s="35"/>
      <c r="P27" s="35"/>
      <c r="Q27" s="36"/>
      <c r="R27" s="35"/>
    </row>
    <row r="28" spans="2:18" ht="30.75" x14ac:dyDescent="0.3">
      <c r="B28" s="2"/>
      <c r="C28" s="2"/>
      <c r="D28" s="2"/>
      <c r="E28" s="2"/>
      <c r="F28" s="37"/>
      <c r="H28" s="2"/>
      <c r="L28" s="38" t="s">
        <v>260</v>
      </c>
      <c r="M28" s="39" t="s">
        <v>19</v>
      </c>
      <c r="N28" s="35"/>
      <c r="O28" s="35"/>
      <c r="P28" s="35"/>
      <c r="Q28" s="36"/>
      <c r="R28" s="35"/>
    </row>
    <row r="29" spans="2:18" ht="16.5" x14ac:dyDescent="0.3">
      <c r="B29" s="2"/>
      <c r="C29" s="2"/>
      <c r="D29" s="2"/>
      <c r="E29" s="2"/>
      <c r="H29" s="2"/>
      <c r="L29" s="5" t="s">
        <v>261</v>
      </c>
      <c r="M29" s="5" t="s">
        <v>262</v>
      </c>
      <c r="N29" s="35"/>
      <c r="O29" s="35"/>
      <c r="P29" s="35"/>
      <c r="Q29" s="36"/>
      <c r="R29" s="35"/>
    </row>
    <row r="30" spans="2:18" ht="16.5" x14ac:dyDescent="0.3">
      <c r="B30" s="2"/>
      <c r="C30" s="2"/>
      <c r="D30" s="2"/>
      <c r="E30" s="2"/>
      <c r="F30" s="2"/>
      <c r="H30" s="2"/>
      <c r="L30" s="5" t="s">
        <v>243</v>
      </c>
      <c r="M30" s="5" t="s">
        <v>30</v>
      </c>
      <c r="N30" s="35"/>
      <c r="O30" s="35"/>
      <c r="P30" s="35"/>
      <c r="Q30" s="36"/>
      <c r="R30" s="35"/>
    </row>
    <row r="31" spans="2:18" ht="15.75" thickBot="1" x14ac:dyDescent="0.3">
      <c r="L31" s="4" t="s">
        <v>263</v>
      </c>
      <c r="M31" s="4" t="s">
        <v>34</v>
      </c>
      <c r="N31" s="35"/>
      <c r="O31" s="35"/>
      <c r="P31" s="35"/>
      <c r="Q31" s="35"/>
      <c r="R31" s="35"/>
    </row>
    <row r="32" spans="2:18" ht="16.5" x14ac:dyDescent="0.3">
      <c r="B32" s="20" t="s">
        <v>77</v>
      </c>
      <c r="G32" s="40" t="s">
        <v>78</v>
      </c>
      <c r="L32" s="4" t="s">
        <v>254</v>
      </c>
      <c r="M32" s="4" t="s">
        <v>32</v>
      </c>
      <c r="N32" s="35"/>
      <c r="O32" s="35"/>
    </row>
    <row r="33" spans="2:15" ht="18.75" x14ac:dyDescent="0.25">
      <c r="B33" s="41" t="s">
        <v>79</v>
      </c>
      <c r="L33" s="42" t="s">
        <v>264</v>
      </c>
      <c r="M33" s="4" t="s">
        <v>33</v>
      </c>
      <c r="N33" s="35"/>
      <c r="O33" s="35"/>
    </row>
    <row r="34" spans="2:15" ht="18.75" x14ac:dyDescent="0.25">
      <c r="B34" s="41" t="s">
        <v>80</v>
      </c>
      <c r="L34" s="4" t="s">
        <v>265</v>
      </c>
      <c r="M34" s="43" t="s">
        <v>33</v>
      </c>
      <c r="N34" s="35"/>
      <c r="O34" s="35"/>
    </row>
    <row r="35" spans="2:15" ht="18.75" x14ac:dyDescent="0.25">
      <c r="B35" s="41" t="s">
        <v>81</v>
      </c>
      <c r="L35" s="43" t="s">
        <v>266</v>
      </c>
      <c r="M35" s="4" t="s">
        <v>34</v>
      </c>
      <c r="N35" s="35"/>
      <c r="O35" s="35"/>
    </row>
    <row r="36" spans="2:15" ht="18.75" x14ac:dyDescent="0.25">
      <c r="B36" s="41" t="s">
        <v>82</v>
      </c>
      <c r="J36" s="44"/>
      <c r="L36" s="43" t="s">
        <v>267</v>
      </c>
      <c r="M36" s="4" t="s">
        <v>34</v>
      </c>
      <c r="N36" s="35"/>
      <c r="O36" s="35"/>
    </row>
    <row r="37" spans="2:15" ht="18.75" x14ac:dyDescent="0.25">
      <c r="B37" s="41" t="s">
        <v>83</v>
      </c>
      <c r="L37" s="43" t="s">
        <v>268</v>
      </c>
      <c r="M37" s="4" t="s">
        <v>34</v>
      </c>
      <c r="N37" s="35"/>
      <c r="O37" s="35"/>
    </row>
    <row r="38" spans="2:15" ht="18.75" x14ac:dyDescent="0.25">
      <c r="B38" s="41" t="s">
        <v>36</v>
      </c>
      <c r="L38" s="43" t="s">
        <v>269</v>
      </c>
      <c r="M38" s="4" t="s">
        <v>34</v>
      </c>
      <c r="N38" s="35"/>
      <c r="O38" s="35"/>
    </row>
    <row r="39" spans="2:15" x14ac:dyDescent="0.25">
      <c r="L39" s="43" t="s">
        <v>270</v>
      </c>
      <c r="M39" s="4" t="s">
        <v>34</v>
      </c>
      <c r="N39" s="35"/>
      <c r="O39" s="35"/>
    </row>
    <row r="40" spans="2:15" ht="16.5" x14ac:dyDescent="0.25">
      <c r="B40" s="45"/>
      <c r="L40" s="4" t="s">
        <v>271</v>
      </c>
      <c r="M40" s="46" t="s">
        <v>34</v>
      </c>
      <c r="N40" s="35"/>
      <c r="O40" s="35"/>
    </row>
    <row r="41" spans="2:15" x14ac:dyDescent="0.25">
      <c r="B41" s="22" t="s">
        <v>84</v>
      </c>
      <c r="L41" s="4" t="s">
        <v>272</v>
      </c>
      <c r="M41" s="43" t="s">
        <v>34</v>
      </c>
      <c r="N41" s="35"/>
      <c r="O41" s="35"/>
    </row>
    <row r="42" spans="2:15" x14ac:dyDescent="0.25">
      <c r="B42" s="22"/>
      <c r="L42" s="4" t="s">
        <v>273</v>
      </c>
      <c r="M42" s="43" t="s">
        <v>34</v>
      </c>
      <c r="N42" s="35"/>
      <c r="O42" s="35"/>
    </row>
    <row r="43" spans="2:15" x14ac:dyDescent="0.25">
      <c r="B43" t="s">
        <v>85</v>
      </c>
      <c r="C43" s="35"/>
      <c r="D43" s="35"/>
      <c r="E43" s="35"/>
      <c r="F43" s="35"/>
      <c r="G43" s="35"/>
      <c r="L43" s="4" t="s">
        <v>274</v>
      </c>
      <c r="M43" s="43" t="s">
        <v>32</v>
      </c>
      <c r="N43" s="35"/>
      <c r="O43" s="35"/>
    </row>
    <row r="44" spans="2:15" x14ac:dyDescent="0.25">
      <c r="B44" s="47" t="s">
        <v>86</v>
      </c>
      <c r="C44" s="48"/>
      <c r="D44" s="48"/>
      <c r="E44" s="35"/>
      <c r="F44" s="35"/>
      <c r="G44" s="49"/>
      <c r="L44" s="4" t="s">
        <v>275</v>
      </c>
      <c r="M44" s="43" t="s">
        <v>32</v>
      </c>
      <c r="N44" s="35"/>
      <c r="O44" s="35"/>
    </row>
    <row r="45" spans="2:15" x14ac:dyDescent="0.25">
      <c r="B45" s="50" t="s">
        <v>87</v>
      </c>
      <c r="C45" s="8"/>
      <c r="D45" s="8"/>
      <c r="E45" s="35"/>
      <c r="F45" s="35"/>
      <c r="G45" s="51"/>
      <c r="L45" s="4" t="s">
        <v>276</v>
      </c>
      <c r="M45" s="43" t="s">
        <v>32</v>
      </c>
      <c r="N45" s="35"/>
      <c r="O45" s="35"/>
    </row>
    <row r="46" spans="2:15" x14ac:dyDescent="0.25">
      <c r="B46" s="52" t="s">
        <v>88</v>
      </c>
      <c r="C46" s="8"/>
      <c r="D46" s="8"/>
      <c r="E46" s="35"/>
      <c r="F46" s="35"/>
      <c r="G46" s="51"/>
      <c r="J46" s="37"/>
      <c r="L46" s="4" t="s">
        <v>277</v>
      </c>
      <c r="M46" s="43" t="s">
        <v>32</v>
      </c>
      <c r="N46" s="35"/>
      <c r="O46" s="35"/>
    </row>
    <row r="47" spans="2:15" x14ac:dyDescent="0.25">
      <c r="B47" s="52" t="s">
        <v>89</v>
      </c>
      <c r="C47" s="8"/>
      <c r="D47" s="8"/>
      <c r="E47" s="35"/>
      <c r="F47" s="35"/>
      <c r="G47" s="53"/>
      <c r="L47" s="5" t="s">
        <v>257</v>
      </c>
      <c r="M47" s="46" t="s">
        <v>33</v>
      </c>
      <c r="N47" s="35"/>
      <c r="O47" s="35"/>
    </row>
    <row r="48" spans="2:15" x14ac:dyDescent="0.25">
      <c r="B48" s="52" t="s">
        <v>90</v>
      </c>
      <c r="C48" s="35"/>
      <c r="D48" s="8"/>
      <c r="E48" s="35"/>
      <c r="F48" s="35"/>
      <c r="G48" s="54"/>
      <c r="L48" s="4" t="s">
        <v>278</v>
      </c>
      <c r="M48" s="4" t="s">
        <v>33</v>
      </c>
      <c r="N48" s="35"/>
      <c r="O48" s="35"/>
    </row>
    <row r="49" spans="2:15" x14ac:dyDescent="0.25">
      <c r="B49" s="52" t="s">
        <v>91</v>
      </c>
      <c r="C49" s="51"/>
      <c r="D49" s="51"/>
      <c r="E49" s="35"/>
      <c r="F49" s="35"/>
      <c r="G49" s="55"/>
      <c r="L49" s="4" t="s">
        <v>279</v>
      </c>
      <c r="M49" s="4" t="s">
        <v>33</v>
      </c>
      <c r="N49" s="35"/>
      <c r="O49" s="35"/>
    </row>
    <row r="50" spans="2:15" x14ac:dyDescent="0.25">
      <c r="B50" s="50" t="s">
        <v>92</v>
      </c>
      <c r="C50" s="35"/>
      <c r="D50" s="56"/>
      <c r="E50" s="35"/>
      <c r="F50" s="35"/>
      <c r="G50" s="35"/>
      <c r="L50" s="4" t="s">
        <v>280</v>
      </c>
      <c r="M50" s="43" t="s">
        <v>32</v>
      </c>
      <c r="N50" s="35"/>
      <c r="O50" s="35"/>
    </row>
    <row r="51" spans="2:15" x14ac:dyDescent="0.25">
      <c r="B51" s="52" t="s">
        <v>93</v>
      </c>
      <c r="C51" s="35"/>
      <c r="D51" s="56"/>
      <c r="E51" s="35"/>
      <c r="F51" s="35"/>
      <c r="G51" s="35"/>
      <c r="L51" s="4" t="s">
        <v>281</v>
      </c>
      <c r="M51" s="43" t="s">
        <v>32</v>
      </c>
      <c r="N51" s="35"/>
      <c r="O51" s="35"/>
    </row>
    <row r="52" spans="2:15" x14ac:dyDescent="0.25">
      <c r="B52" s="52" t="s">
        <v>94</v>
      </c>
      <c r="C52" s="35"/>
      <c r="D52" s="56"/>
      <c r="E52" s="35"/>
      <c r="F52" s="35"/>
      <c r="G52" s="35"/>
      <c r="L52" s="5" t="s">
        <v>282</v>
      </c>
      <c r="M52" s="4" t="s">
        <v>32</v>
      </c>
      <c r="N52" s="35"/>
      <c r="O52" s="35"/>
    </row>
    <row r="53" spans="2:15" x14ac:dyDescent="0.25">
      <c r="B53" s="56"/>
      <c r="C53" s="35"/>
      <c r="D53" s="56"/>
      <c r="E53" s="35"/>
      <c r="F53" s="35"/>
      <c r="G53" s="35"/>
      <c r="L53" s="4" t="s">
        <v>283</v>
      </c>
      <c r="M53" s="4" t="s">
        <v>32</v>
      </c>
      <c r="N53" s="35"/>
      <c r="O53" s="35"/>
    </row>
    <row r="54" spans="2:15" x14ac:dyDescent="0.25">
      <c r="B54" s="51"/>
      <c r="C54" s="51"/>
      <c r="D54" s="51"/>
      <c r="E54" s="51"/>
      <c r="F54" s="51"/>
      <c r="G54" s="35"/>
      <c r="L54" s="4" t="s">
        <v>284</v>
      </c>
      <c r="M54" s="5" t="s">
        <v>32</v>
      </c>
      <c r="N54" s="35"/>
      <c r="O54" s="35"/>
    </row>
    <row r="55" spans="2:15" x14ac:dyDescent="0.25">
      <c r="B55" s="56"/>
      <c r="C55" s="51"/>
      <c r="D55" s="51"/>
      <c r="E55" s="51"/>
      <c r="F55" s="51"/>
      <c r="G55" s="35"/>
      <c r="L55" s="5" t="s">
        <v>285</v>
      </c>
      <c r="M55" s="4" t="s">
        <v>32</v>
      </c>
      <c r="N55" s="35"/>
      <c r="O55" s="35"/>
    </row>
    <row r="56" spans="2:15" x14ac:dyDescent="0.25">
      <c r="B56" s="51"/>
      <c r="C56" s="51"/>
      <c r="D56" s="51"/>
      <c r="E56" s="51"/>
      <c r="F56" s="51"/>
      <c r="G56" s="35"/>
      <c r="L56" s="5" t="s">
        <v>286</v>
      </c>
      <c r="M56" s="4" t="s">
        <v>32</v>
      </c>
      <c r="N56" s="35"/>
      <c r="O56" s="35"/>
    </row>
    <row r="57" spans="2:15" x14ac:dyDescent="0.25">
      <c r="B57" s="57" t="s">
        <v>95</v>
      </c>
      <c r="C57" s="57"/>
      <c r="D57" s="57"/>
      <c r="E57" s="57"/>
      <c r="F57" s="57"/>
      <c r="G57" s="35"/>
      <c r="L57" s="5" t="s">
        <v>287</v>
      </c>
      <c r="M57" s="4" t="s">
        <v>32</v>
      </c>
      <c r="N57" s="35"/>
      <c r="O57" s="35"/>
    </row>
    <row r="58" spans="2:15" x14ac:dyDescent="0.25">
      <c r="B58" s="22" t="s">
        <v>2</v>
      </c>
      <c r="L58" s="5" t="s">
        <v>288</v>
      </c>
      <c r="M58" s="4" t="s">
        <v>32</v>
      </c>
      <c r="N58" s="35"/>
      <c r="O58" s="35"/>
    </row>
    <row r="59" spans="2:15" x14ac:dyDescent="0.25">
      <c r="B59" t="s">
        <v>51</v>
      </c>
      <c r="L59" s="4" t="s">
        <v>289</v>
      </c>
      <c r="M59" s="4" t="s">
        <v>32</v>
      </c>
      <c r="N59" s="35"/>
      <c r="O59" s="35"/>
    </row>
    <row r="60" spans="2:15" x14ac:dyDescent="0.25">
      <c r="B60" t="s">
        <v>56</v>
      </c>
      <c r="L60" s="58" t="s">
        <v>290</v>
      </c>
      <c r="M60" s="5" t="s">
        <v>32</v>
      </c>
      <c r="N60" s="35"/>
      <c r="O60" s="35"/>
    </row>
    <row r="61" spans="2:15" x14ac:dyDescent="0.25">
      <c r="B61" t="s">
        <v>35</v>
      </c>
      <c r="L61" s="58" t="s">
        <v>291</v>
      </c>
      <c r="M61" s="4" t="s">
        <v>32</v>
      </c>
      <c r="N61" s="35"/>
      <c r="O61" s="35"/>
    </row>
    <row r="62" spans="2:15" x14ac:dyDescent="0.25">
      <c r="B62" t="s">
        <v>61</v>
      </c>
      <c r="L62" s="59" t="s">
        <v>292</v>
      </c>
      <c r="M62" s="4" t="s">
        <v>32</v>
      </c>
      <c r="N62" s="35"/>
      <c r="O62" s="35"/>
    </row>
    <row r="63" spans="2:15" x14ac:dyDescent="0.25">
      <c r="B63" t="s">
        <v>64</v>
      </c>
      <c r="L63" s="59" t="s">
        <v>293</v>
      </c>
      <c r="M63" s="4" t="s">
        <v>32</v>
      </c>
      <c r="N63" s="35"/>
      <c r="O63" s="35"/>
    </row>
    <row r="64" spans="2:15" x14ac:dyDescent="0.25">
      <c r="B64" t="s">
        <v>9</v>
      </c>
      <c r="L64" s="59" t="s">
        <v>294</v>
      </c>
      <c r="M64" s="4" t="s">
        <v>32</v>
      </c>
      <c r="N64" s="35"/>
      <c r="O64" s="35"/>
    </row>
    <row r="65" spans="2:15" x14ac:dyDescent="0.25">
      <c r="B65" t="s">
        <v>68</v>
      </c>
      <c r="L65" s="59" t="s">
        <v>295</v>
      </c>
      <c r="M65" s="4" t="s">
        <v>32</v>
      </c>
      <c r="N65" s="35"/>
      <c r="O65" s="35"/>
    </row>
    <row r="66" spans="2:15" x14ac:dyDescent="0.25">
      <c r="L66" s="5" t="s">
        <v>296</v>
      </c>
      <c r="M66" s="4" t="s">
        <v>34</v>
      </c>
      <c r="N66" s="35"/>
      <c r="O66" s="35"/>
    </row>
    <row r="67" spans="2:15" x14ac:dyDescent="0.25">
      <c r="L67" s="59" t="s">
        <v>297</v>
      </c>
      <c r="M67" s="4" t="s">
        <v>34</v>
      </c>
      <c r="N67" s="35"/>
      <c r="O67" s="35"/>
    </row>
    <row r="68" spans="2:15" x14ac:dyDescent="0.25">
      <c r="L68" s="4" t="s">
        <v>298</v>
      </c>
      <c r="M68" s="4" t="s">
        <v>34</v>
      </c>
      <c r="N68" s="35"/>
      <c r="O68" s="35"/>
    </row>
    <row r="69" spans="2:15" x14ac:dyDescent="0.25">
      <c r="L69" s="4" t="s">
        <v>299</v>
      </c>
      <c r="M69" s="4" t="s">
        <v>34</v>
      </c>
      <c r="N69" s="35"/>
      <c r="O69" s="35"/>
    </row>
    <row r="70" spans="2:15" x14ac:dyDescent="0.25">
      <c r="L70" s="4" t="s">
        <v>300</v>
      </c>
      <c r="M70" s="4" t="s">
        <v>34</v>
      </c>
      <c r="N70" s="35"/>
      <c r="O70" s="35"/>
    </row>
    <row r="71" spans="2:15" x14ac:dyDescent="0.25">
      <c r="B71" s="22" t="s">
        <v>96</v>
      </c>
      <c r="L71" s="5" t="s">
        <v>301</v>
      </c>
      <c r="M71" s="43" t="s">
        <v>34</v>
      </c>
      <c r="N71" s="35"/>
      <c r="O71" s="35"/>
    </row>
    <row r="72" spans="2:15" x14ac:dyDescent="0.25">
      <c r="B72" s="22" t="s">
        <v>85</v>
      </c>
      <c r="L72" s="4" t="s">
        <v>302</v>
      </c>
      <c r="M72" s="43" t="s">
        <v>34</v>
      </c>
      <c r="N72" s="35"/>
      <c r="O72" s="35"/>
    </row>
    <row r="73" spans="2:15" x14ac:dyDescent="0.25">
      <c r="B73" t="s">
        <v>97</v>
      </c>
      <c r="L73" s="5" t="s">
        <v>303</v>
      </c>
      <c r="M73" s="43" t="s">
        <v>34</v>
      </c>
      <c r="N73" s="35"/>
      <c r="O73" s="35"/>
    </row>
    <row r="74" spans="2:15" x14ac:dyDescent="0.25">
      <c r="B74" t="s">
        <v>30</v>
      </c>
      <c r="L74" s="5" t="s">
        <v>304</v>
      </c>
      <c r="M74" s="43" t="s">
        <v>34</v>
      </c>
      <c r="N74" s="35"/>
      <c r="O74" s="35"/>
    </row>
    <row r="75" spans="2:15" x14ac:dyDescent="0.25">
      <c r="B75" t="s">
        <v>33</v>
      </c>
      <c r="L75" s="4" t="s">
        <v>305</v>
      </c>
      <c r="M75" s="43" t="s">
        <v>34</v>
      </c>
      <c r="N75" s="35"/>
      <c r="O75" s="35"/>
    </row>
    <row r="76" spans="2:15" x14ac:dyDescent="0.25">
      <c r="B76" t="s">
        <v>34</v>
      </c>
      <c r="L76" s="4" t="s">
        <v>306</v>
      </c>
      <c r="M76" s="43" t="s">
        <v>34</v>
      </c>
      <c r="N76" s="35"/>
      <c r="O76" s="35"/>
    </row>
    <row r="77" spans="2:15" x14ac:dyDescent="0.25">
      <c r="B77" t="s">
        <v>32</v>
      </c>
      <c r="L77" s="4" t="s">
        <v>307</v>
      </c>
      <c r="M77" s="43" t="s">
        <v>34</v>
      </c>
      <c r="N77" s="35"/>
      <c r="O77" s="35"/>
    </row>
    <row r="78" spans="2:15" x14ac:dyDescent="0.25">
      <c r="B78" t="s">
        <v>54</v>
      </c>
      <c r="L78" s="4" t="s">
        <v>308</v>
      </c>
      <c r="M78" s="43" t="s">
        <v>34</v>
      </c>
      <c r="N78" s="35"/>
      <c r="O78" s="35"/>
    </row>
    <row r="79" spans="2:15" x14ac:dyDescent="0.25">
      <c r="L79" s="4" t="s">
        <v>309</v>
      </c>
      <c r="M79" s="43" t="s">
        <v>34</v>
      </c>
      <c r="N79" s="35"/>
      <c r="O79" s="35"/>
    </row>
    <row r="80" spans="2:15" x14ac:dyDescent="0.25">
      <c r="L80" s="4" t="s">
        <v>310</v>
      </c>
      <c r="M80" s="43" t="s">
        <v>34</v>
      </c>
      <c r="N80" s="35"/>
      <c r="O80" s="35"/>
    </row>
    <row r="81" spans="1:15" x14ac:dyDescent="0.25">
      <c r="L81" s="4" t="s">
        <v>311</v>
      </c>
      <c r="M81" s="43" t="s">
        <v>34</v>
      </c>
      <c r="N81" s="35"/>
      <c r="O81" s="35"/>
    </row>
    <row r="82" spans="1:15" x14ac:dyDescent="0.25">
      <c r="A82" s="81" t="s">
        <v>98</v>
      </c>
      <c r="C82" s="60"/>
      <c r="D82" s="60"/>
      <c r="E82" s="60"/>
      <c r="F82" s="60"/>
      <c r="G82" s="60"/>
      <c r="L82" s="5" t="s">
        <v>312</v>
      </c>
      <c r="M82" s="4" t="s">
        <v>34</v>
      </c>
      <c r="N82" s="35"/>
      <c r="O82" s="35"/>
    </row>
    <row r="83" spans="1:15" x14ac:dyDescent="0.25">
      <c r="A83" s="6"/>
      <c r="B83" s="61" t="s">
        <v>97</v>
      </c>
      <c r="C83" s="6" t="s">
        <v>30</v>
      </c>
      <c r="D83" s="61" t="s">
        <v>33</v>
      </c>
      <c r="E83" s="6" t="s">
        <v>34</v>
      </c>
      <c r="F83" s="61" t="s">
        <v>32</v>
      </c>
      <c r="G83" s="6" t="s">
        <v>54</v>
      </c>
      <c r="L83" s="5" t="s">
        <v>313</v>
      </c>
      <c r="M83" s="5" t="s">
        <v>34</v>
      </c>
      <c r="N83" s="35"/>
      <c r="O83" s="35"/>
    </row>
    <row r="84" spans="1:15" x14ac:dyDescent="0.25">
      <c r="A84" s="6" t="s">
        <v>99</v>
      </c>
      <c r="B84" s="61">
        <v>15</v>
      </c>
      <c r="C84" s="6">
        <v>15</v>
      </c>
      <c r="D84" s="61">
        <v>30</v>
      </c>
      <c r="E84" s="6">
        <v>15</v>
      </c>
      <c r="F84" s="61">
        <v>15</v>
      </c>
      <c r="G84" s="6"/>
      <c r="L84" s="4" t="s">
        <v>314</v>
      </c>
      <c r="M84" s="5" t="s">
        <v>34</v>
      </c>
      <c r="N84" s="35"/>
      <c r="O84" s="48"/>
    </row>
    <row r="85" spans="1:15" x14ac:dyDescent="0.25">
      <c r="A85" s="6" t="s">
        <v>100</v>
      </c>
      <c r="B85" s="61">
        <v>30</v>
      </c>
      <c r="C85" s="6">
        <v>30</v>
      </c>
      <c r="D85" s="61">
        <v>30</v>
      </c>
      <c r="E85" s="6">
        <v>15</v>
      </c>
      <c r="F85" s="61">
        <v>15</v>
      </c>
      <c r="G85" s="6"/>
      <c r="L85" s="5" t="s">
        <v>315</v>
      </c>
      <c r="M85" s="4" t="s">
        <v>34</v>
      </c>
      <c r="N85" s="35"/>
      <c r="O85" s="48"/>
    </row>
    <row r="86" spans="1:15" x14ac:dyDescent="0.25">
      <c r="A86" s="6" t="s">
        <v>101</v>
      </c>
      <c r="B86" s="61">
        <v>30</v>
      </c>
      <c r="C86" s="6">
        <v>45</v>
      </c>
      <c r="D86" s="61">
        <v>30</v>
      </c>
      <c r="E86" s="6">
        <v>15</v>
      </c>
      <c r="F86" s="61">
        <v>15</v>
      </c>
      <c r="G86" s="6"/>
      <c r="L86" s="4" t="s">
        <v>316</v>
      </c>
      <c r="M86" s="4" t="s">
        <v>317</v>
      </c>
      <c r="N86" s="35"/>
      <c r="O86" s="35"/>
    </row>
    <row r="87" spans="1:15" x14ac:dyDescent="0.25">
      <c r="A87" s="6" t="s">
        <v>102</v>
      </c>
      <c r="B87" s="61">
        <v>15</v>
      </c>
      <c r="C87" s="6">
        <v>15</v>
      </c>
      <c r="D87" s="61">
        <v>60</v>
      </c>
      <c r="E87" s="6">
        <v>30</v>
      </c>
      <c r="F87" s="61">
        <v>30</v>
      </c>
      <c r="G87" s="6"/>
      <c r="L87" s="5" t="s">
        <v>242</v>
      </c>
      <c r="M87" s="5" t="s">
        <v>32</v>
      </c>
      <c r="N87" s="35"/>
      <c r="O87" s="35"/>
    </row>
    <row r="88" spans="1:15" x14ac:dyDescent="0.25">
      <c r="A88" s="6" t="s">
        <v>103</v>
      </c>
      <c r="B88" s="61">
        <v>30</v>
      </c>
      <c r="C88" s="6">
        <v>30</v>
      </c>
      <c r="D88" s="61">
        <v>60</v>
      </c>
      <c r="E88" s="6">
        <v>30</v>
      </c>
      <c r="F88" s="61">
        <v>30</v>
      </c>
      <c r="G88" s="6"/>
      <c r="L88" s="5" t="s">
        <v>318</v>
      </c>
      <c r="M88" s="5" t="s">
        <v>32</v>
      </c>
      <c r="N88" s="35"/>
      <c r="O88" s="35"/>
    </row>
    <row r="89" spans="1:15" x14ac:dyDescent="0.25">
      <c r="A89" s="6" t="s">
        <v>104</v>
      </c>
      <c r="B89" s="61">
        <v>30</v>
      </c>
      <c r="C89" s="6">
        <v>45</v>
      </c>
      <c r="D89" s="61">
        <v>60</v>
      </c>
      <c r="E89" s="6">
        <v>30</v>
      </c>
      <c r="F89" s="61">
        <v>30</v>
      </c>
      <c r="G89" s="6"/>
      <c r="L89" s="5" t="s">
        <v>249</v>
      </c>
      <c r="M89" s="5" t="s">
        <v>32</v>
      </c>
      <c r="N89" s="35"/>
      <c r="O89" s="35"/>
    </row>
    <row r="90" spans="1:15" x14ac:dyDescent="0.25">
      <c r="A90" s="6" t="s">
        <v>105</v>
      </c>
      <c r="B90" s="61">
        <v>15</v>
      </c>
      <c r="C90" s="6">
        <v>15</v>
      </c>
      <c r="D90" s="61">
        <v>60</v>
      </c>
      <c r="E90" s="6">
        <v>30</v>
      </c>
      <c r="F90" s="61">
        <v>30</v>
      </c>
      <c r="G90" s="6"/>
      <c r="L90" s="4" t="s">
        <v>253</v>
      </c>
      <c r="M90" s="5" t="s">
        <v>32</v>
      </c>
      <c r="N90" s="35"/>
      <c r="O90" s="35"/>
    </row>
    <row r="91" spans="1:15" x14ac:dyDescent="0.25">
      <c r="A91" s="6" t="s">
        <v>106</v>
      </c>
      <c r="B91" s="61">
        <v>30</v>
      </c>
      <c r="C91" s="6">
        <v>30</v>
      </c>
      <c r="D91" s="61">
        <v>60</v>
      </c>
      <c r="E91" s="6">
        <v>30</v>
      </c>
      <c r="F91" s="61">
        <v>30</v>
      </c>
      <c r="G91" s="6"/>
      <c r="L91" s="5" t="s">
        <v>319</v>
      </c>
      <c r="M91" s="46" t="s">
        <v>32</v>
      </c>
      <c r="N91" s="35"/>
      <c r="O91" s="48"/>
    </row>
    <row r="92" spans="1:15" x14ac:dyDescent="0.25">
      <c r="A92" s="6" t="s">
        <v>107</v>
      </c>
      <c r="B92" s="61">
        <v>30</v>
      </c>
      <c r="C92" s="6">
        <v>45</v>
      </c>
      <c r="D92" s="61">
        <v>60</v>
      </c>
      <c r="E92" s="6">
        <v>30</v>
      </c>
      <c r="F92" s="61">
        <v>30</v>
      </c>
      <c r="G92" s="6"/>
      <c r="L92" s="5" t="s">
        <v>258</v>
      </c>
      <c r="M92" s="43" t="s">
        <v>32</v>
      </c>
      <c r="N92" s="35"/>
      <c r="O92" s="48"/>
    </row>
    <row r="93" spans="1:15" x14ac:dyDescent="0.25">
      <c r="A93" s="6" t="s">
        <v>108</v>
      </c>
      <c r="B93" s="61">
        <v>30</v>
      </c>
      <c r="C93" s="6">
        <v>30</v>
      </c>
      <c r="D93" s="61">
        <v>60</v>
      </c>
      <c r="E93" s="6">
        <v>45</v>
      </c>
      <c r="F93" s="61">
        <v>45</v>
      </c>
      <c r="G93" s="6"/>
      <c r="L93" s="5" t="s">
        <v>320</v>
      </c>
      <c r="M93" s="43" t="s">
        <v>32</v>
      </c>
      <c r="N93" s="35"/>
      <c r="O93" s="35"/>
    </row>
    <row r="94" spans="1:15" x14ac:dyDescent="0.25">
      <c r="A94" s="6" t="s">
        <v>109</v>
      </c>
      <c r="B94" s="61">
        <v>30</v>
      </c>
      <c r="C94" s="6">
        <v>30</v>
      </c>
      <c r="D94" s="61">
        <v>60</v>
      </c>
      <c r="E94" s="6">
        <v>45</v>
      </c>
      <c r="F94" s="61">
        <v>45</v>
      </c>
      <c r="G94" s="6"/>
      <c r="L94" s="5" t="s">
        <v>259</v>
      </c>
      <c r="M94" s="43" t="s">
        <v>33</v>
      </c>
      <c r="N94" s="35"/>
      <c r="O94" s="35"/>
    </row>
    <row r="95" spans="1:15" x14ac:dyDescent="0.25">
      <c r="A95" s="6" t="s">
        <v>110</v>
      </c>
      <c r="B95" s="61">
        <v>45</v>
      </c>
      <c r="C95" s="6">
        <v>45</v>
      </c>
      <c r="D95" s="61">
        <v>60</v>
      </c>
      <c r="E95" s="6">
        <v>45</v>
      </c>
      <c r="F95" s="61">
        <v>45</v>
      </c>
      <c r="G95" s="6"/>
      <c r="L95" s="5" t="s">
        <v>256</v>
      </c>
      <c r="M95" s="43" t="s">
        <v>33</v>
      </c>
      <c r="N95" s="35"/>
      <c r="O95" s="48"/>
    </row>
    <row r="96" spans="1:15" x14ac:dyDescent="0.25">
      <c r="A96" s="6" t="s">
        <v>111</v>
      </c>
      <c r="B96" s="61">
        <v>30</v>
      </c>
      <c r="C96" s="6">
        <v>20</v>
      </c>
      <c r="D96" s="61">
        <v>45</v>
      </c>
      <c r="E96" s="6">
        <v>30</v>
      </c>
      <c r="F96" s="61">
        <v>30</v>
      </c>
      <c r="G96" s="6"/>
      <c r="L96" s="5" t="s">
        <v>250</v>
      </c>
      <c r="M96" s="43" t="s">
        <v>33</v>
      </c>
      <c r="N96" s="35"/>
      <c r="O96" s="48"/>
    </row>
    <row r="97" spans="1:17" x14ac:dyDescent="0.25">
      <c r="A97" s="6" t="s">
        <v>112</v>
      </c>
      <c r="B97" s="61">
        <v>15</v>
      </c>
      <c r="C97" s="6">
        <v>5</v>
      </c>
      <c r="D97" s="61">
        <v>15</v>
      </c>
      <c r="E97" s="6">
        <v>15</v>
      </c>
      <c r="F97" s="61">
        <v>15</v>
      </c>
      <c r="G97" s="6"/>
      <c r="L97" s="5" t="s">
        <v>244</v>
      </c>
      <c r="M97" s="43" t="s">
        <v>33</v>
      </c>
      <c r="N97" s="35"/>
      <c r="O97" s="48"/>
    </row>
    <row r="98" spans="1:17" x14ac:dyDescent="0.25">
      <c r="A98" s="6" t="s">
        <v>113</v>
      </c>
      <c r="B98" s="61">
        <v>15</v>
      </c>
      <c r="C98" s="6">
        <v>15</v>
      </c>
      <c r="D98" s="61">
        <v>15</v>
      </c>
      <c r="E98" s="6">
        <v>15</v>
      </c>
      <c r="F98" s="61">
        <v>15</v>
      </c>
      <c r="G98" s="6"/>
      <c r="L98" s="5" t="s">
        <v>321</v>
      </c>
      <c r="M98" s="5" t="s">
        <v>34</v>
      </c>
      <c r="N98" s="35"/>
      <c r="O98" s="48"/>
    </row>
    <row r="99" spans="1:17" x14ac:dyDescent="0.25">
      <c r="A99" s="6" t="s">
        <v>114</v>
      </c>
      <c r="B99" s="61">
        <v>15</v>
      </c>
      <c r="C99" s="6">
        <v>20</v>
      </c>
      <c r="D99" s="61">
        <v>15</v>
      </c>
      <c r="E99" s="6">
        <v>15</v>
      </c>
      <c r="F99" s="61">
        <v>15</v>
      </c>
      <c r="G99" s="6"/>
      <c r="L99" s="5" t="s">
        <v>247</v>
      </c>
      <c r="M99" s="5" t="s">
        <v>34</v>
      </c>
      <c r="N99" s="35"/>
      <c r="O99" s="48"/>
    </row>
    <row r="100" spans="1:17" x14ac:dyDescent="0.25">
      <c r="A100" s="6" t="s">
        <v>115</v>
      </c>
      <c r="B100" s="61">
        <v>15</v>
      </c>
      <c r="C100" s="6">
        <v>0</v>
      </c>
      <c r="D100" s="61">
        <v>30</v>
      </c>
      <c r="E100" s="6">
        <v>15</v>
      </c>
      <c r="F100" s="61">
        <v>15</v>
      </c>
      <c r="G100" s="6"/>
      <c r="L100" s="5" t="s">
        <v>322</v>
      </c>
      <c r="M100" s="5" t="s">
        <v>34</v>
      </c>
      <c r="N100" s="35"/>
      <c r="O100" s="48"/>
    </row>
    <row r="101" spans="1:17" x14ac:dyDescent="0.25">
      <c r="A101" s="6" t="s">
        <v>116</v>
      </c>
      <c r="B101" s="61">
        <v>30</v>
      </c>
      <c r="C101" s="6">
        <v>50</v>
      </c>
      <c r="D101" s="61">
        <v>30</v>
      </c>
      <c r="E101" s="6">
        <v>15</v>
      </c>
      <c r="F101" s="61">
        <v>15</v>
      </c>
      <c r="G101" s="6"/>
      <c r="L101" s="5" t="s">
        <v>248</v>
      </c>
      <c r="M101" s="5" t="s">
        <v>34</v>
      </c>
      <c r="N101" s="35"/>
      <c r="O101" s="48"/>
    </row>
    <row r="102" spans="1:17" x14ac:dyDescent="0.25">
      <c r="A102" s="6" t="s">
        <v>117</v>
      </c>
      <c r="B102" s="61">
        <v>75</v>
      </c>
      <c r="C102" s="6">
        <v>75</v>
      </c>
      <c r="D102" s="61">
        <v>30</v>
      </c>
      <c r="E102" s="6">
        <v>15</v>
      </c>
      <c r="F102" s="61">
        <v>15</v>
      </c>
      <c r="G102" s="6"/>
      <c r="L102" s="5" t="s">
        <v>323</v>
      </c>
      <c r="M102" s="5" t="s">
        <v>34</v>
      </c>
      <c r="N102" s="35"/>
      <c r="O102" s="35"/>
      <c r="Q102" s="62"/>
    </row>
    <row r="103" spans="1:17" x14ac:dyDescent="0.25">
      <c r="A103" s="6" t="s">
        <v>118</v>
      </c>
      <c r="B103" s="61">
        <v>15</v>
      </c>
      <c r="C103" s="6">
        <v>0</v>
      </c>
      <c r="D103" s="61">
        <v>15</v>
      </c>
      <c r="E103" s="6">
        <v>15</v>
      </c>
      <c r="F103" s="61">
        <v>15</v>
      </c>
      <c r="G103" s="6"/>
      <c r="L103" s="5" t="s">
        <v>252</v>
      </c>
      <c r="M103" s="5" t="s">
        <v>34</v>
      </c>
      <c r="N103" s="35"/>
      <c r="O103" s="35"/>
      <c r="Q103" s="62"/>
    </row>
    <row r="104" spans="1:17" x14ac:dyDescent="0.25">
      <c r="A104" s="6" t="s">
        <v>119</v>
      </c>
      <c r="B104" s="61">
        <v>15</v>
      </c>
      <c r="C104" s="6">
        <v>15</v>
      </c>
      <c r="D104" s="61">
        <v>15</v>
      </c>
      <c r="E104" s="6">
        <v>15</v>
      </c>
      <c r="F104" s="61">
        <v>15</v>
      </c>
      <c r="G104" s="6"/>
      <c r="L104" s="5" t="s">
        <v>245</v>
      </c>
      <c r="M104" s="5" t="s">
        <v>34</v>
      </c>
      <c r="N104" s="35"/>
      <c r="O104" s="63"/>
      <c r="P104" s="64"/>
      <c r="Q104" s="62"/>
    </row>
    <row r="105" spans="1:17" x14ac:dyDescent="0.25">
      <c r="A105" s="6" t="s">
        <v>120</v>
      </c>
      <c r="B105" s="65">
        <v>30</v>
      </c>
      <c r="C105" s="66">
        <v>15</v>
      </c>
      <c r="D105" s="65">
        <v>15</v>
      </c>
      <c r="E105" s="66">
        <v>30</v>
      </c>
      <c r="F105" s="65">
        <v>30</v>
      </c>
      <c r="G105" s="66"/>
      <c r="L105" s="5" t="s">
        <v>246</v>
      </c>
      <c r="M105" s="5" t="s">
        <v>34</v>
      </c>
      <c r="N105" s="35"/>
      <c r="O105" s="63"/>
      <c r="P105" s="64"/>
      <c r="Q105" s="62"/>
    </row>
    <row r="106" spans="1:17" x14ac:dyDescent="0.25">
      <c r="A106" s="67"/>
      <c r="B106" s="67"/>
      <c r="C106" s="67"/>
      <c r="D106" s="67"/>
      <c r="E106" s="67"/>
      <c r="F106" s="67"/>
      <c r="G106" s="67"/>
      <c r="L106" s="5" t="s">
        <v>251</v>
      </c>
      <c r="M106" s="43" t="s">
        <v>34</v>
      </c>
      <c r="N106" s="35"/>
      <c r="O106" s="35"/>
    </row>
    <row r="107" spans="1:17" x14ac:dyDescent="0.25">
      <c r="A107" s="68" t="s">
        <v>121</v>
      </c>
      <c r="B107" s="68" t="s">
        <v>122</v>
      </c>
      <c r="C107" s="68" t="s">
        <v>123</v>
      </c>
      <c r="D107" s="69" t="s">
        <v>124</v>
      </c>
      <c r="E107" s="69" t="s">
        <v>125</v>
      </c>
      <c r="F107" s="69" t="s">
        <v>126</v>
      </c>
      <c r="G107" s="69" t="s">
        <v>127</v>
      </c>
      <c r="H107" s="72" t="s">
        <v>39</v>
      </c>
      <c r="J107" t="s">
        <v>137</v>
      </c>
      <c r="L107" s="5" t="s">
        <v>324</v>
      </c>
      <c r="M107" s="43" t="s">
        <v>34</v>
      </c>
      <c r="N107" s="35"/>
      <c r="O107" s="35"/>
    </row>
    <row r="108" spans="1:17" x14ac:dyDescent="0.25">
      <c r="A108" s="73">
        <v>0</v>
      </c>
      <c r="B108" s="31">
        <v>1</v>
      </c>
      <c r="C108" t="s">
        <v>128</v>
      </c>
      <c r="D108" t="s">
        <v>129</v>
      </c>
      <c r="E108" s="70" t="str">
        <f>G108&amp;" - "&amp;F108</f>
        <v>44652 - 1</v>
      </c>
      <c r="F108" s="71">
        <v>1</v>
      </c>
      <c r="G108" s="3">
        <v>44652</v>
      </c>
      <c r="H108" t="s">
        <v>10</v>
      </c>
      <c r="J108">
        <v>4</v>
      </c>
      <c r="L108" s="5" t="s">
        <v>255</v>
      </c>
      <c r="M108" s="43" t="s">
        <v>34</v>
      </c>
      <c r="N108" s="35"/>
      <c r="O108" s="35"/>
    </row>
    <row r="109" spans="1:17" x14ac:dyDescent="0.25">
      <c r="A109" s="73">
        <v>1.0416666666666666E-2</v>
      </c>
      <c r="B109" s="31">
        <v>1.5</v>
      </c>
      <c r="C109" t="s">
        <v>8</v>
      </c>
      <c r="D109" t="s">
        <v>56</v>
      </c>
      <c r="E109" s="70" t="str">
        <f t="shared" ref="E109:E115" si="1">G109&amp;" - "&amp;F109</f>
        <v>44653 - 2</v>
      </c>
      <c r="F109" s="71">
        <v>2</v>
      </c>
      <c r="G109" s="3">
        <v>44653</v>
      </c>
      <c r="H109" t="s">
        <v>55</v>
      </c>
      <c r="L109" s="5" t="s">
        <v>325</v>
      </c>
      <c r="M109" s="43" t="s">
        <v>34</v>
      </c>
      <c r="N109" s="35"/>
      <c r="O109" s="35"/>
    </row>
    <row r="110" spans="1:17" x14ac:dyDescent="0.25">
      <c r="A110" s="73">
        <v>2.0833333333333301E-2</v>
      </c>
      <c r="B110" s="31">
        <v>2</v>
      </c>
      <c r="D110" t="s">
        <v>35</v>
      </c>
      <c r="E110" s="70" t="str">
        <f t="shared" si="1"/>
        <v>44654 - 3</v>
      </c>
      <c r="F110" s="71">
        <v>3</v>
      </c>
      <c r="G110" s="3">
        <v>44654</v>
      </c>
      <c r="L110" s="5" t="s">
        <v>326</v>
      </c>
      <c r="M110" s="5" t="s">
        <v>32</v>
      </c>
      <c r="N110" s="35"/>
      <c r="O110" s="35"/>
    </row>
    <row r="111" spans="1:17" x14ac:dyDescent="0.25">
      <c r="A111" s="73">
        <v>3.125E-2</v>
      </c>
      <c r="B111" s="31">
        <v>2.5</v>
      </c>
      <c r="C111" s="69"/>
      <c r="D111" t="s">
        <v>61</v>
      </c>
      <c r="E111" s="70" t="str">
        <f t="shared" si="1"/>
        <v>44655 - 4</v>
      </c>
      <c r="F111" s="71">
        <v>4</v>
      </c>
      <c r="G111" s="3">
        <v>44655</v>
      </c>
      <c r="L111" s="5" t="s">
        <v>327</v>
      </c>
      <c r="M111" s="5" t="s">
        <v>32</v>
      </c>
      <c r="N111" s="35"/>
      <c r="O111" s="35"/>
    </row>
    <row r="112" spans="1:17" x14ac:dyDescent="0.25">
      <c r="A112" s="73">
        <v>4.1666666666666699E-2</v>
      </c>
      <c r="B112" s="31">
        <v>3</v>
      </c>
      <c r="D112" t="s">
        <v>64</v>
      </c>
      <c r="E112" s="70" t="str">
        <f t="shared" si="1"/>
        <v>44656 - 5</v>
      </c>
      <c r="F112" s="71">
        <v>5</v>
      </c>
      <c r="G112" s="3">
        <v>44656</v>
      </c>
      <c r="L112" s="4" t="s">
        <v>328</v>
      </c>
      <c r="M112" s="5" t="s">
        <v>34</v>
      </c>
      <c r="N112" s="35"/>
      <c r="O112" s="35"/>
    </row>
    <row r="113" spans="1:15" x14ac:dyDescent="0.25">
      <c r="A113" s="73">
        <v>5.2083333333333301E-2</v>
      </c>
      <c r="B113" s="31">
        <v>3.5</v>
      </c>
      <c r="D113" t="s">
        <v>9</v>
      </c>
      <c r="E113" s="70" t="str">
        <f t="shared" si="1"/>
        <v>44657 - 6</v>
      </c>
      <c r="F113" s="71">
        <v>6</v>
      </c>
      <c r="G113" s="3">
        <v>44657</v>
      </c>
      <c r="L113" s="5" t="s">
        <v>329</v>
      </c>
      <c r="M113" s="5" t="s">
        <v>33</v>
      </c>
      <c r="N113" s="35"/>
      <c r="O113" s="35"/>
    </row>
    <row r="114" spans="1:15" x14ac:dyDescent="0.25">
      <c r="A114" s="73">
        <v>6.25E-2</v>
      </c>
      <c r="B114" s="31">
        <v>4</v>
      </c>
      <c r="D114" t="s">
        <v>68</v>
      </c>
      <c r="E114" s="70" t="str">
        <f t="shared" si="1"/>
        <v>44658 - 7</v>
      </c>
      <c r="F114" s="71">
        <v>7</v>
      </c>
      <c r="G114" s="3">
        <v>44658</v>
      </c>
      <c r="L114" s="5" t="s">
        <v>330</v>
      </c>
      <c r="M114" s="5" t="s">
        <v>33</v>
      </c>
      <c r="N114" s="35"/>
      <c r="O114" s="35"/>
    </row>
    <row r="115" spans="1:15" x14ac:dyDescent="0.25">
      <c r="A115" s="73">
        <v>7.2916666666666699E-2</v>
      </c>
      <c r="B115" s="31">
        <v>4.5</v>
      </c>
      <c r="E115" s="70" t="str">
        <f t="shared" si="1"/>
        <v>44659 - 8</v>
      </c>
      <c r="F115" s="71">
        <v>8</v>
      </c>
      <c r="G115" s="3">
        <v>44659</v>
      </c>
      <c r="L115" s="5" t="s">
        <v>331</v>
      </c>
      <c r="M115" s="5" t="s">
        <v>34</v>
      </c>
      <c r="N115" s="35"/>
      <c r="O115" s="35"/>
    </row>
    <row r="116" spans="1:15" x14ac:dyDescent="0.25">
      <c r="A116" s="73">
        <v>8.3333333333333301E-2</v>
      </c>
      <c r="B116" s="31">
        <v>5</v>
      </c>
      <c r="E116" s="70" t="s">
        <v>37</v>
      </c>
      <c r="F116" s="71">
        <v>9</v>
      </c>
      <c r="G116" s="3">
        <v>44660</v>
      </c>
      <c r="L116" s="5" t="s">
        <v>332</v>
      </c>
      <c r="M116" s="5" t="s">
        <v>34</v>
      </c>
      <c r="N116" s="35"/>
      <c r="O116" s="35"/>
    </row>
    <row r="117" spans="1:15" x14ac:dyDescent="0.25">
      <c r="A117" s="73">
        <v>9.375E-2</v>
      </c>
      <c r="B117" s="31">
        <v>5.5</v>
      </c>
      <c r="E117" s="70" t="str">
        <f>G117&amp;" - "&amp;F117</f>
        <v>44661 - 10</v>
      </c>
      <c r="F117" s="71">
        <v>10</v>
      </c>
      <c r="G117" s="3">
        <v>44661</v>
      </c>
      <c r="L117" s="5" t="s">
        <v>333</v>
      </c>
      <c r="M117" s="5" t="s">
        <v>34</v>
      </c>
      <c r="N117" s="35"/>
      <c r="O117" s="35"/>
    </row>
    <row r="118" spans="1:15" x14ac:dyDescent="0.25">
      <c r="A118" s="73">
        <v>0.104166666666667</v>
      </c>
      <c r="B118" s="31">
        <v>6</v>
      </c>
      <c r="G118" s="3">
        <v>44662</v>
      </c>
      <c r="L118" s="5" t="s">
        <v>334</v>
      </c>
      <c r="M118" s="4" t="s">
        <v>34</v>
      </c>
      <c r="N118" s="35"/>
      <c r="O118" s="35"/>
    </row>
    <row r="119" spans="1:15" x14ac:dyDescent="0.25">
      <c r="A119" s="73">
        <v>0.114583333333333</v>
      </c>
      <c r="B119" s="31">
        <v>6.5</v>
      </c>
      <c r="G119" s="3">
        <v>44663</v>
      </c>
      <c r="L119" s="5" t="s">
        <v>335</v>
      </c>
      <c r="M119" s="4" t="s">
        <v>34</v>
      </c>
      <c r="N119" s="35"/>
      <c r="O119" s="35"/>
    </row>
    <row r="120" spans="1:15" x14ac:dyDescent="0.25">
      <c r="A120" s="73">
        <v>0.125</v>
      </c>
      <c r="B120" s="31">
        <v>7</v>
      </c>
      <c r="G120" s="3">
        <v>44664</v>
      </c>
      <c r="L120" s="5" t="s">
        <v>336</v>
      </c>
      <c r="M120" s="5" t="s">
        <v>32</v>
      </c>
      <c r="N120" s="35"/>
      <c r="O120" s="35"/>
    </row>
    <row r="121" spans="1:15" x14ac:dyDescent="0.25">
      <c r="A121" s="73">
        <v>0.13541666666666699</v>
      </c>
      <c r="B121" s="31">
        <v>7.5</v>
      </c>
      <c r="G121" s="3">
        <v>44665</v>
      </c>
      <c r="L121" s="5" t="s">
        <v>337</v>
      </c>
      <c r="M121" s="5" t="s">
        <v>32</v>
      </c>
      <c r="N121" s="35"/>
      <c r="O121" s="35"/>
    </row>
    <row r="122" spans="1:15" x14ac:dyDescent="0.25">
      <c r="A122" s="73">
        <v>0.14583333333333301</v>
      </c>
      <c r="B122" s="31">
        <v>8</v>
      </c>
      <c r="G122" s="3">
        <v>44666</v>
      </c>
      <c r="L122" s="5" t="s">
        <v>338</v>
      </c>
      <c r="M122" s="5" t="s">
        <v>33</v>
      </c>
      <c r="N122" s="35"/>
      <c r="O122" s="35"/>
    </row>
    <row r="123" spans="1:15" x14ac:dyDescent="0.25">
      <c r="A123" s="73">
        <v>0.15625</v>
      </c>
      <c r="B123" s="31">
        <v>8.5</v>
      </c>
      <c r="G123" s="3">
        <v>44667</v>
      </c>
      <c r="L123" s="4" t="s">
        <v>339</v>
      </c>
      <c r="M123" s="5" t="s">
        <v>32</v>
      </c>
      <c r="N123" s="35"/>
      <c r="O123" s="35"/>
    </row>
    <row r="124" spans="1:15" x14ac:dyDescent="0.25">
      <c r="A124" s="73">
        <v>0.16666666666666699</v>
      </c>
      <c r="B124" s="31">
        <v>9</v>
      </c>
      <c r="G124" s="3">
        <v>44668</v>
      </c>
      <c r="L124" s="5" t="s">
        <v>340</v>
      </c>
      <c r="M124" s="43" t="s">
        <v>34</v>
      </c>
      <c r="N124" s="35"/>
      <c r="O124" s="35"/>
    </row>
    <row r="125" spans="1:15" x14ac:dyDescent="0.25">
      <c r="A125" s="73">
        <v>0.17708333333333301</v>
      </c>
      <c r="B125" s="31">
        <v>9.5</v>
      </c>
      <c r="G125" s="3">
        <v>44669</v>
      </c>
      <c r="L125" s="5" t="s">
        <v>341</v>
      </c>
      <c r="M125" s="5" t="s">
        <v>34</v>
      </c>
      <c r="N125" s="35"/>
      <c r="O125" s="35"/>
    </row>
    <row r="126" spans="1:15" x14ac:dyDescent="0.25">
      <c r="A126" s="73">
        <v>0.1875</v>
      </c>
      <c r="B126" s="31">
        <v>10</v>
      </c>
      <c r="G126" s="3">
        <v>44670</v>
      </c>
      <c r="L126" s="5" t="s">
        <v>342</v>
      </c>
      <c r="M126" s="5" t="s">
        <v>34</v>
      </c>
      <c r="N126" s="35"/>
      <c r="O126" s="35"/>
    </row>
    <row r="127" spans="1:15" x14ac:dyDescent="0.25">
      <c r="A127" s="73">
        <v>0.19791666666666699</v>
      </c>
      <c r="B127" s="31">
        <v>10.5</v>
      </c>
      <c r="G127" s="3">
        <v>44671</v>
      </c>
      <c r="L127" s="5" t="s">
        <v>343</v>
      </c>
      <c r="M127" s="5" t="s">
        <v>33</v>
      </c>
      <c r="N127" s="35"/>
      <c r="O127" s="35"/>
    </row>
    <row r="128" spans="1:15" x14ac:dyDescent="0.25">
      <c r="A128" s="73">
        <v>0.20833333333333301</v>
      </c>
      <c r="G128" s="3">
        <v>44672</v>
      </c>
      <c r="L128" s="4" t="s">
        <v>344</v>
      </c>
      <c r="M128" s="4" t="s">
        <v>34</v>
      </c>
      <c r="N128" s="35"/>
      <c r="O128" s="35"/>
    </row>
    <row r="129" spans="1:15" x14ac:dyDescent="0.25">
      <c r="A129" s="73">
        <v>0.21875</v>
      </c>
      <c r="G129" s="3">
        <v>44673</v>
      </c>
      <c r="L129" s="5" t="s">
        <v>345</v>
      </c>
      <c r="M129" s="5" t="s">
        <v>34</v>
      </c>
      <c r="N129" s="35"/>
      <c r="O129" s="35"/>
    </row>
    <row r="130" spans="1:15" x14ac:dyDescent="0.25">
      <c r="A130" s="73">
        <v>0.22916666666666699</v>
      </c>
      <c r="G130" s="3">
        <v>44674</v>
      </c>
      <c r="L130" s="5" t="s">
        <v>346</v>
      </c>
      <c r="M130" s="5" t="s">
        <v>34</v>
      </c>
      <c r="N130" s="35"/>
      <c r="O130" s="35"/>
    </row>
    <row r="131" spans="1:15" x14ac:dyDescent="0.25">
      <c r="A131" s="73">
        <v>0.23958333333333301</v>
      </c>
      <c r="G131" s="3">
        <v>44675</v>
      </c>
      <c r="L131" s="4" t="s">
        <v>347</v>
      </c>
      <c r="M131" s="5" t="s">
        <v>34</v>
      </c>
      <c r="N131" s="35"/>
      <c r="O131" s="35"/>
    </row>
    <row r="132" spans="1:15" x14ac:dyDescent="0.25">
      <c r="A132" s="73">
        <v>0.25</v>
      </c>
      <c r="G132" s="3">
        <v>44676</v>
      </c>
      <c r="L132" s="5" t="s">
        <v>348</v>
      </c>
      <c r="M132" s="5" t="s">
        <v>34</v>
      </c>
      <c r="N132" s="35"/>
      <c r="O132" s="35"/>
    </row>
    <row r="133" spans="1:15" x14ac:dyDescent="0.25">
      <c r="A133" s="73">
        <v>0.26041666666666702</v>
      </c>
      <c r="G133" s="3">
        <v>44677</v>
      </c>
      <c r="L133" s="4" t="s">
        <v>349</v>
      </c>
      <c r="M133" s="4" t="s">
        <v>32</v>
      </c>
      <c r="N133" s="35"/>
      <c r="O133" s="35"/>
    </row>
    <row r="134" spans="1:15" x14ac:dyDescent="0.25">
      <c r="A134" s="73">
        <v>0.27083333333333298</v>
      </c>
      <c r="G134" s="3">
        <v>44678</v>
      </c>
      <c r="L134" s="5" t="s">
        <v>350</v>
      </c>
      <c r="M134" s="5" t="s">
        <v>34</v>
      </c>
      <c r="N134" s="35"/>
      <c r="O134" s="35"/>
    </row>
    <row r="135" spans="1:15" x14ac:dyDescent="0.25">
      <c r="A135" s="73">
        <v>0.28125</v>
      </c>
      <c r="G135" s="3">
        <v>44679</v>
      </c>
      <c r="L135" s="5" t="s">
        <v>351</v>
      </c>
      <c r="M135" s="5" t="s">
        <v>33</v>
      </c>
      <c r="N135" s="35"/>
      <c r="O135" s="35"/>
    </row>
    <row r="136" spans="1:15" x14ac:dyDescent="0.25">
      <c r="A136" s="73">
        <v>0.29166666666666702</v>
      </c>
      <c r="G136" s="3">
        <v>44680</v>
      </c>
      <c r="L136" s="5" t="s">
        <v>352</v>
      </c>
      <c r="M136" s="5" t="s">
        <v>34</v>
      </c>
      <c r="N136" s="35"/>
      <c r="O136" s="35"/>
    </row>
    <row r="137" spans="1:15" x14ac:dyDescent="0.25">
      <c r="A137" s="73">
        <v>0.30208333333333298</v>
      </c>
      <c r="G137" s="3">
        <v>44681</v>
      </c>
      <c r="L137" s="5" t="s">
        <v>353</v>
      </c>
      <c r="M137" s="5" t="s">
        <v>34</v>
      </c>
      <c r="N137" s="35"/>
      <c r="O137" s="35"/>
    </row>
    <row r="138" spans="1:15" x14ac:dyDescent="0.25">
      <c r="A138" s="73">
        <v>0.3125</v>
      </c>
      <c r="G138" s="3">
        <v>44682</v>
      </c>
      <c r="L138" s="5" t="s">
        <v>354</v>
      </c>
      <c r="M138" s="4" t="s">
        <v>34</v>
      </c>
      <c r="N138" s="35"/>
      <c r="O138" s="35"/>
    </row>
    <row r="139" spans="1:15" x14ac:dyDescent="0.25">
      <c r="A139" s="73">
        <v>0.32291666666666702</v>
      </c>
      <c r="G139" s="3">
        <v>44683</v>
      </c>
      <c r="L139" s="5" t="s">
        <v>355</v>
      </c>
      <c r="M139" s="5" t="s">
        <v>34</v>
      </c>
      <c r="N139" s="35"/>
      <c r="O139" s="35"/>
    </row>
    <row r="140" spans="1:15" x14ac:dyDescent="0.25">
      <c r="A140" s="73">
        <v>0.33333333333333298</v>
      </c>
      <c r="G140" s="3">
        <v>44684</v>
      </c>
      <c r="L140" s="5" t="s">
        <v>356</v>
      </c>
      <c r="M140" s="5" t="s">
        <v>34</v>
      </c>
      <c r="N140" s="35"/>
      <c r="O140" s="35"/>
    </row>
    <row r="141" spans="1:15" x14ac:dyDescent="0.25">
      <c r="A141" s="73">
        <v>0.34375</v>
      </c>
      <c r="G141" s="3">
        <v>44685</v>
      </c>
      <c r="L141" s="5" t="s">
        <v>357</v>
      </c>
      <c r="M141" s="5" t="s">
        <v>34</v>
      </c>
      <c r="N141" s="35"/>
      <c r="O141" s="35"/>
    </row>
    <row r="142" spans="1:15" x14ac:dyDescent="0.25">
      <c r="A142" s="73">
        <v>0.35416666666666702</v>
      </c>
      <c r="G142" s="3">
        <v>44686</v>
      </c>
      <c r="L142" s="5" t="s">
        <v>358</v>
      </c>
      <c r="M142" s="5" t="s">
        <v>34</v>
      </c>
      <c r="N142" s="35"/>
      <c r="O142" s="35"/>
    </row>
    <row r="143" spans="1:15" x14ac:dyDescent="0.25">
      <c r="A143" s="73">
        <v>0.36458333333333298</v>
      </c>
      <c r="G143" s="3">
        <v>44687</v>
      </c>
      <c r="L143" s="5" t="s">
        <v>359</v>
      </c>
      <c r="M143" s="5" t="s">
        <v>34</v>
      </c>
      <c r="N143" s="35"/>
      <c r="O143" s="35"/>
    </row>
    <row r="144" spans="1:15" x14ac:dyDescent="0.25">
      <c r="A144" s="73">
        <v>0.375</v>
      </c>
      <c r="G144" s="3">
        <v>44688</v>
      </c>
      <c r="L144" s="5" t="s">
        <v>360</v>
      </c>
      <c r="M144" s="5" t="s">
        <v>34</v>
      </c>
      <c r="N144" s="35"/>
      <c r="O144" s="35"/>
    </row>
    <row r="145" spans="1:15" x14ac:dyDescent="0.25">
      <c r="A145" s="73">
        <v>0.38541666666666702</v>
      </c>
      <c r="G145" s="3">
        <v>44689</v>
      </c>
      <c r="L145" s="5" t="s">
        <v>361</v>
      </c>
      <c r="M145" s="5" t="s">
        <v>34</v>
      </c>
      <c r="N145" s="35"/>
      <c r="O145" s="35"/>
    </row>
    <row r="146" spans="1:15" x14ac:dyDescent="0.25">
      <c r="A146" s="73">
        <v>0.39583333333333298</v>
      </c>
      <c r="G146" s="3">
        <v>44690</v>
      </c>
      <c r="L146" s="5" t="s">
        <v>362</v>
      </c>
      <c r="M146" s="5" t="s">
        <v>34</v>
      </c>
      <c r="N146" s="35"/>
      <c r="O146" s="35"/>
    </row>
    <row r="147" spans="1:15" x14ac:dyDescent="0.25">
      <c r="A147" s="73">
        <v>0.40625</v>
      </c>
      <c r="G147" s="3">
        <v>44691</v>
      </c>
      <c r="L147" s="5" t="s">
        <v>363</v>
      </c>
      <c r="M147" s="5" t="s">
        <v>34</v>
      </c>
      <c r="N147" s="35"/>
      <c r="O147" s="35"/>
    </row>
    <row r="148" spans="1:15" x14ac:dyDescent="0.25">
      <c r="A148" s="73">
        <v>0.41666666666666702</v>
      </c>
      <c r="G148" s="3">
        <v>44692</v>
      </c>
      <c r="L148" s="5" t="s">
        <v>364</v>
      </c>
      <c r="M148" s="5" t="s">
        <v>32</v>
      </c>
      <c r="N148" s="35"/>
      <c r="O148" s="35"/>
    </row>
    <row r="149" spans="1:15" x14ac:dyDescent="0.25">
      <c r="A149" s="73">
        <v>0.42708333333333298</v>
      </c>
      <c r="G149" s="3">
        <v>44693</v>
      </c>
      <c r="L149" s="5" t="s">
        <v>365</v>
      </c>
      <c r="M149" s="5" t="s">
        <v>33</v>
      </c>
      <c r="N149" s="35"/>
    </row>
    <row r="150" spans="1:15" x14ac:dyDescent="0.25">
      <c r="A150" s="73">
        <v>0.4375</v>
      </c>
      <c r="G150" s="3">
        <v>44694</v>
      </c>
      <c r="L150" s="5" t="s">
        <v>366</v>
      </c>
      <c r="M150" s="5" t="s">
        <v>33</v>
      </c>
    </row>
    <row r="151" spans="1:15" x14ac:dyDescent="0.25">
      <c r="A151" s="73">
        <v>0.44791666666666702</v>
      </c>
      <c r="G151" s="3">
        <v>44695</v>
      </c>
      <c r="L151" s="5" t="s">
        <v>367</v>
      </c>
      <c r="M151" s="5" t="s">
        <v>368</v>
      </c>
    </row>
    <row r="152" spans="1:15" x14ac:dyDescent="0.25">
      <c r="A152" s="73">
        <v>0.45833333333333298</v>
      </c>
      <c r="G152" s="3">
        <v>44696</v>
      </c>
      <c r="L152" s="5" t="s">
        <v>369</v>
      </c>
      <c r="M152" s="5" t="s">
        <v>34</v>
      </c>
    </row>
    <row r="153" spans="1:15" x14ac:dyDescent="0.25">
      <c r="A153" s="73">
        <v>0.46875</v>
      </c>
      <c r="G153" s="3">
        <v>44697</v>
      </c>
      <c r="L153" s="5" t="s">
        <v>370</v>
      </c>
      <c r="M153" s="5" t="s">
        <v>34</v>
      </c>
    </row>
    <row r="154" spans="1:15" x14ac:dyDescent="0.25">
      <c r="A154" s="73">
        <v>0.47916666666666702</v>
      </c>
      <c r="G154" s="3">
        <v>44698</v>
      </c>
      <c r="L154" s="5" t="s">
        <v>371</v>
      </c>
      <c r="M154" s="5" t="s">
        <v>34</v>
      </c>
    </row>
    <row r="155" spans="1:15" x14ac:dyDescent="0.25">
      <c r="A155" s="73">
        <v>0.48958333333333298</v>
      </c>
      <c r="G155" s="3">
        <v>44699</v>
      </c>
      <c r="L155" s="5" t="s">
        <v>372</v>
      </c>
      <c r="M155" s="5" t="s">
        <v>34</v>
      </c>
    </row>
    <row r="156" spans="1:15" x14ac:dyDescent="0.25">
      <c r="A156" s="73">
        <v>0.5</v>
      </c>
      <c r="G156" s="3">
        <v>44700</v>
      </c>
      <c r="L156" s="5" t="s">
        <v>373</v>
      </c>
      <c r="M156" s="5" t="s">
        <v>34</v>
      </c>
    </row>
    <row r="157" spans="1:15" x14ac:dyDescent="0.25">
      <c r="A157" s="73">
        <v>0.51041666666666696</v>
      </c>
      <c r="G157" s="3">
        <v>44701</v>
      </c>
      <c r="L157" s="5" t="s">
        <v>374</v>
      </c>
      <c r="M157" s="5" t="s">
        <v>34</v>
      </c>
    </row>
    <row r="158" spans="1:15" x14ac:dyDescent="0.25">
      <c r="A158" s="73">
        <v>0.52083333333333304</v>
      </c>
      <c r="G158" s="3">
        <v>44702</v>
      </c>
      <c r="L158" s="5" t="s">
        <v>375</v>
      </c>
      <c r="M158" s="5" t="s">
        <v>34</v>
      </c>
    </row>
    <row r="159" spans="1:15" x14ac:dyDescent="0.25">
      <c r="A159" s="73">
        <v>0.53125</v>
      </c>
      <c r="G159" s="3">
        <v>44703</v>
      </c>
      <c r="L159" s="5" t="s">
        <v>376</v>
      </c>
      <c r="M159" s="5" t="s">
        <v>34</v>
      </c>
    </row>
    <row r="160" spans="1:15" x14ac:dyDescent="0.25">
      <c r="A160" s="73">
        <v>0.54166666666666696</v>
      </c>
      <c r="G160" s="3">
        <v>44704</v>
      </c>
      <c r="L160" s="5" t="s">
        <v>377</v>
      </c>
      <c r="M160" s="5" t="s">
        <v>34</v>
      </c>
    </row>
    <row r="161" spans="1:13" x14ac:dyDescent="0.25">
      <c r="A161" s="73">
        <v>0.55208333333333304</v>
      </c>
      <c r="G161" s="3">
        <v>44705</v>
      </c>
      <c r="L161" s="5" t="s">
        <v>378</v>
      </c>
      <c r="M161" s="5" t="s">
        <v>34</v>
      </c>
    </row>
    <row r="162" spans="1:13" x14ac:dyDescent="0.25">
      <c r="A162" s="73">
        <v>0.5625</v>
      </c>
      <c r="G162" s="3">
        <v>44706</v>
      </c>
      <c r="L162" s="5" t="s">
        <v>379</v>
      </c>
      <c r="M162" s="5" t="s">
        <v>34</v>
      </c>
    </row>
    <row r="163" spans="1:13" x14ac:dyDescent="0.25">
      <c r="A163" s="73">
        <v>0.57291666666666696</v>
      </c>
      <c r="G163" s="3">
        <v>44707</v>
      </c>
    </row>
    <row r="164" spans="1:13" x14ac:dyDescent="0.25">
      <c r="A164" s="73">
        <v>0.58333333333333304</v>
      </c>
      <c r="G164" s="3">
        <v>44708</v>
      </c>
    </row>
    <row r="165" spans="1:13" x14ac:dyDescent="0.25">
      <c r="A165" s="73">
        <v>0.59375</v>
      </c>
      <c r="G165" s="3">
        <v>44709</v>
      </c>
    </row>
    <row r="166" spans="1:13" x14ac:dyDescent="0.25">
      <c r="A166" s="73">
        <v>0.60416666666666696</v>
      </c>
      <c r="G166" s="3">
        <v>44710</v>
      </c>
    </row>
    <row r="167" spans="1:13" x14ac:dyDescent="0.25">
      <c r="A167" s="73">
        <v>0.61458333333333304</v>
      </c>
      <c r="G167" s="3">
        <v>44711</v>
      </c>
    </row>
    <row r="168" spans="1:13" x14ac:dyDescent="0.25">
      <c r="A168" s="73">
        <v>0.625</v>
      </c>
      <c r="G168" s="3">
        <v>44712</v>
      </c>
    </row>
    <row r="169" spans="1:13" x14ac:dyDescent="0.25">
      <c r="A169" s="73">
        <v>0.63541666666666696</v>
      </c>
      <c r="G169" s="3">
        <v>44713</v>
      </c>
    </row>
    <row r="170" spans="1:13" x14ac:dyDescent="0.25">
      <c r="A170" s="73">
        <v>0.64583333333333304</v>
      </c>
      <c r="G170" s="3">
        <v>44714</v>
      </c>
    </row>
    <row r="171" spans="1:13" x14ac:dyDescent="0.25">
      <c r="A171" s="73">
        <v>0.65625</v>
      </c>
      <c r="G171" s="3">
        <v>44715</v>
      </c>
    </row>
    <row r="172" spans="1:13" x14ac:dyDescent="0.25">
      <c r="A172" s="73">
        <v>0.66666666666666696</v>
      </c>
      <c r="G172" s="3">
        <v>44716</v>
      </c>
    </row>
    <row r="173" spans="1:13" x14ac:dyDescent="0.25">
      <c r="A173" s="73">
        <v>0.67708333333333304</v>
      </c>
      <c r="G173" s="3">
        <v>44717</v>
      </c>
    </row>
    <row r="174" spans="1:13" x14ac:dyDescent="0.25">
      <c r="A174" s="73">
        <v>0.6875</v>
      </c>
      <c r="G174" s="3">
        <v>44718</v>
      </c>
    </row>
    <row r="175" spans="1:13" x14ac:dyDescent="0.25">
      <c r="A175" s="73">
        <v>0.69791666666666696</v>
      </c>
      <c r="G175" s="3">
        <v>44719</v>
      </c>
    </row>
    <row r="176" spans="1:13" x14ac:dyDescent="0.25">
      <c r="A176" s="73">
        <v>0.70833333333333304</v>
      </c>
      <c r="G176" s="3">
        <v>44720</v>
      </c>
    </row>
    <row r="177" spans="1:7" x14ac:dyDescent="0.25">
      <c r="A177" s="73">
        <v>0.71875</v>
      </c>
      <c r="G177" s="3">
        <v>44721</v>
      </c>
    </row>
    <row r="178" spans="1:7" x14ac:dyDescent="0.25">
      <c r="A178" s="73">
        <v>0.72916666666666696</v>
      </c>
      <c r="G178" s="3">
        <v>44722</v>
      </c>
    </row>
    <row r="179" spans="1:7" x14ac:dyDescent="0.25">
      <c r="A179" s="73">
        <v>0.73958333333333304</v>
      </c>
      <c r="G179" s="3">
        <v>44723</v>
      </c>
    </row>
    <row r="180" spans="1:7" x14ac:dyDescent="0.25">
      <c r="A180" s="73">
        <v>0.75</v>
      </c>
      <c r="G180" s="3">
        <v>44724</v>
      </c>
    </row>
    <row r="181" spans="1:7" x14ac:dyDescent="0.25">
      <c r="A181" s="73">
        <v>0.76041666666666696</v>
      </c>
      <c r="G181" s="3">
        <v>44725</v>
      </c>
    </row>
    <row r="182" spans="1:7" x14ac:dyDescent="0.25">
      <c r="A182" s="73">
        <v>0.77083333333333304</v>
      </c>
      <c r="G182" s="3">
        <v>44726</v>
      </c>
    </row>
    <row r="183" spans="1:7" x14ac:dyDescent="0.25">
      <c r="A183" s="73">
        <v>0.78125</v>
      </c>
      <c r="G183" s="3">
        <v>44727</v>
      </c>
    </row>
    <row r="184" spans="1:7" x14ac:dyDescent="0.25">
      <c r="A184" s="73">
        <v>0.79166666666666696</v>
      </c>
      <c r="G184" s="3">
        <v>44728</v>
      </c>
    </row>
    <row r="185" spans="1:7" x14ac:dyDescent="0.25">
      <c r="A185" s="73">
        <v>0.80208333333333304</v>
      </c>
      <c r="G185" s="3">
        <v>44729</v>
      </c>
    </row>
    <row r="186" spans="1:7" x14ac:dyDescent="0.25">
      <c r="A186" s="73">
        <v>0.8125</v>
      </c>
      <c r="G186" s="3">
        <v>44730</v>
      </c>
    </row>
    <row r="187" spans="1:7" x14ac:dyDescent="0.25">
      <c r="A187" s="73">
        <v>0.82291666666666696</v>
      </c>
      <c r="G187" s="3">
        <v>44731</v>
      </c>
    </row>
    <row r="188" spans="1:7" x14ac:dyDescent="0.25">
      <c r="A188" s="73">
        <v>0.83333333333333304</v>
      </c>
      <c r="G188" s="3">
        <v>44732</v>
      </c>
    </row>
    <row r="189" spans="1:7" x14ac:dyDescent="0.25">
      <c r="A189" s="73">
        <v>0.84375</v>
      </c>
      <c r="G189" s="3">
        <v>44733</v>
      </c>
    </row>
    <row r="190" spans="1:7" x14ac:dyDescent="0.25">
      <c r="A190" s="73">
        <v>0.85416666666666696</v>
      </c>
      <c r="G190" s="3">
        <v>44734</v>
      </c>
    </row>
    <row r="191" spans="1:7" x14ac:dyDescent="0.25">
      <c r="A191" s="73">
        <v>0.86458333333333304</v>
      </c>
      <c r="G191" s="3">
        <v>44735</v>
      </c>
    </row>
    <row r="192" spans="1:7" x14ac:dyDescent="0.25">
      <c r="A192" s="73">
        <v>0.875</v>
      </c>
      <c r="G192" s="3">
        <v>44736</v>
      </c>
    </row>
    <row r="193" spans="1:7" x14ac:dyDescent="0.25">
      <c r="A193" s="73">
        <v>0.88541666666666696</v>
      </c>
      <c r="G193" s="3">
        <v>44737</v>
      </c>
    </row>
    <row r="194" spans="1:7" x14ac:dyDescent="0.25">
      <c r="A194" s="73">
        <v>0.89583333333333304</v>
      </c>
      <c r="G194" s="3">
        <v>44738</v>
      </c>
    </row>
    <row r="195" spans="1:7" x14ac:dyDescent="0.25">
      <c r="A195" s="73">
        <v>0.90625</v>
      </c>
      <c r="G195" s="3">
        <v>44739</v>
      </c>
    </row>
    <row r="196" spans="1:7" x14ac:dyDescent="0.25">
      <c r="A196" s="73">
        <v>0.91666666666666696</v>
      </c>
      <c r="G196" s="3">
        <v>44740</v>
      </c>
    </row>
    <row r="197" spans="1:7" x14ac:dyDescent="0.25">
      <c r="A197" s="73">
        <v>0.92708333333333304</v>
      </c>
      <c r="G197" s="3">
        <v>44741</v>
      </c>
    </row>
    <row r="198" spans="1:7" x14ac:dyDescent="0.25">
      <c r="A198" s="73">
        <v>0.9375</v>
      </c>
      <c r="G198" s="3">
        <v>44742</v>
      </c>
    </row>
    <row r="199" spans="1:7" x14ac:dyDescent="0.25">
      <c r="A199" s="73">
        <v>0.94791666666666696</v>
      </c>
      <c r="G199" s="3">
        <v>44743</v>
      </c>
    </row>
    <row r="200" spans="1:7" x14ac:dyDescent="0.25">
      <c r="A200" s="73">
        <v>0.95833333333333304</v>
      </c>
      <c r="G200" s="3">
        <v>44744</v>
      </c>
    </row>
    <row r="201" spans="1:7" x14ac:dyDescent="0.25">
      <c r="A201" s="73">
        <v>0.96875</v>
      </c>
      <c r="G201" s="3">
        <v>44745</v>
      </c>
    </row>
    <row r="202" spans="1:7" x14ac:dyDescent="0.25">
      <c r="A202" s="73">
        <v>0.97916666666666696</v>
      </c>
      <c r="G202" s="3">
        <v>44746</v>
      </c>
    </row>
    <row r="203" spans="1:7" x14ac:dyDescent="0.25">
      <c r="A203" s="73">
        <v>0.98958333333333304</v>
      </c>
      <c r="G203" s="3">
        <v>44747</v>
      </c>
    </row>
    <row r="204" spans="1:7" x14ac:dyDescent="0.25">
      <c r="G204" s="3">
        <v>44748</v>
      </c>
    </row>
    <row r="205" spans="1:7" x14ac:dyDescent="0.25">
      <c r="G205" s="3">
        <v>44749</v>
      </c>
    </row>
    <row r="206" spans="1:7" x14ac:dyDescent="0.25">
      <c r="G206" s="3">
        <v>44750</v>
      </c>
    </row>
    <row r="207" spans="1:7" x14ac:dyDescent="0.25">
      <c r="G207" s="3">
        <v>44751</v>
      </c>
    </row>
    <row r="208" spans="1:7" x14ac:dyDescent="0.25">
      <c r="G208" s="3">
        <v>44752</v>
      </c>
    </row>
    <row r="209" spans="7:7" x14ac:dyDescent="0.25">
      <c r="G209" s="3">
        <v>44753</v>
      </c>
    </row>
    <row r="210" spans="7:7" x14ac:dyDescent="0.25">
      <c r="G210" s="3">
        <v>44754</v>
      </c>
    </row>
    <row r="211" spans="7:7" x14ac:dyDescent="0.25">
      <c r="G211" s="3">
        <v>44755</v>
      </c>
    </row>
    <row r="212" spans="7:7" x14ac:dyDescent="0.25">
      <c r="G212" s="3">
        <v>44756</v>
      </c>
    </row>
    <row r="213" spans="7:7" x14ac:dyDescent="0.25">
      <c r="G213" s="3">
        <v>44757</v>
      </c>
    </row>
    <row r="214" spans="7:7" x14ac:dyDescent="0.25">
      <c r="G214" s="3">
        <v>44758</v>
      </c>
    </row>
    <row r="215" spans="7:7" x14ac:dyDescent="0.25">
      <c r="G215" s="3">
        <v>44759</v>
      </c>
    </row>
    <row r="216" spans="7:7" x14ac:dyDescent="0.25">
      <c r="G216" s="3">
        <v>44760</v>
      </c>
    </row>
    <row r="217" spans="7:7" x14ac:dyDescent="0.25">
      <c r="G217" s="3">
        <v>44761</v>
      </c>
    </row>
    <row r="218" spans="7:7" x14ac:dyDescent="0.25">
      <c r="G218" s="3">
        <v>44762</v>
      </c>
    </row>
    <row r="219" spans="7:7" x14ac:dyDescent="0.25">
      <c r="G219" s="3">
        <v>44763</v>
      </c>
    </row>
    <row r="220" spans="7:7" x14ac:dyDescent="0.25">
      <c r="G220" s="3">
        <v>44764</v>
      </c>
    </row>
    <row r="221" spans="7:7" x14ac:dyDescent="0.25">
      <c r="G221" s="3">
        <v>44765</v>
      </c>
    </row>
    <row r="222" spans="7:7" x14ac:dyDescent="0.25">
      <c r="G222" s="3">
        <v>44766</v>
      </c>
    </row>
    <row r="223" spans="7:7" x14ac:dyDescent="0.25">
      <c r="G223" s="3">
        <v>44767</v>
      </c>
    </row>
    <row r="224" spans="7:7" x14ac:dyDescent="0.25">
      <c r="G224" s="3">
        <v>44768</v>
      </c>
    </row>
    <row r="225" spans="7:7" x14ac:dyDescent="0.25">
      <c r="G225" s="3">
        <v>44769</v>
      </c>
    </row>
    <row r="226" spans="7:7" x14ac:dyDescent="0.25">
      <c r="G226" s="3">
        <v>44770</v>
      </c>
    </row>
    <row r="227" spans="7:7" x14ac:dyDescent="0.25">
      <c r="G227" s="3">
        <v>44771</v>
      </c>
    </row>
    <row r="228" spans="7:7" x14ac:dyDescent="0.25">
      <c r="G228" s="3">
        <v>44772</v>
      </c>
    </row>
    <row r="229" spans="7:7" x14ac:dyDescent="0.25">
      <c r="G229" s="3">
        <v>44773</v>
      </c>
    </row>
    <row r="230" spans="7:7" x14ac:dyDescent="0.25">
      <c r="G230" s="3">
        <v>44774</v>
      </c>
    </row>
    <row r="231" spans="7:7" x14ac:dyDescent="0.25">
      <c r="G231" s="3">
        <v>44775</v>
      </c>
    </row>
    <row r="232" spans="7:7" x14ac:dyDescent="0.25">
      <c r="G232" s="3">
        <v>44776</v>
      </c>
    </row>
    <row r="233" spans="7:7" x14ac:dyDescent="0.25">
      <c r="G233" s="3">
        <v>44777</v>
      </c>
    </row>
    <row r="234" spans="7:7" x14ac:dyDescent="0.25">
      <c r="G234" s="3">
        <v>44778</v>
      </c>
    </row>
    <row r="235" spans="7:7" x14ac:dyDescent="0.25">
      <c r="G235" s="3">
        <v>44779</v>
      </c>
    </row>
    <row r="236" spans="7:7" x14ac:dyDescent="0.25">
      <c r="G236" s="3">
        <v>44780</v>
      </c>
    </row>
    <row r="237" spans="7:7" x14ac:dyDescent="0.25">
      <c r="G237" s="3">
        <v>44781</v>
      </c>
    </row>
    <row r="238" spans="7:7" x14ac:dyDescent="0.25">
      <c r="G238" s="3">
        <v>44782</v>
      </c>
    </row>
    <row r="239" spans="7:7" x14ac:dyDescent="0.25">
      <c r="G239" s="3">
        <v>44783</v>
      </c>
    </row>
    <row r="240" spans="7:7" x14ac:dyDescent="0.25">
      <c r="G240" s="3">
        <v>44784</v>
      </c>
    </row>
    <row r="241" spans="7:7" x14ac:dyDescent="0.25">
      <c r="G241" s="3">
        <v>44785</v>
      </c>
    </row>
    <row r="242" spans="7:7" x14ac:dyDescent="0.25">
      <c r="G242" s="3">
        <v>44786</v>
      </c>
    </row>
    <row r="243" spans="7:7" x14ac:dyDescent="0.25">
      <c r="G243" s="3">
        <v>44787</v>
      </c>
    </row>
    <row r="244" spans="7:7" x14ac:dyDescent="0.25">
      <c r="G244" s="3">
        <v>44788</v>
      </c>
    </row>
    <row r="245" spans="7:7" x14ac:dyDescent="0.25">
      <c r="G245" s="3">
        <v>44789</v>
      </c>
    </row>
    <row r="246" spans="7:7" x14ac:dyDescent="0.25">
      <c r="G246" s="3">
        <v>44790</v>
      </c>
    </row>
    <row r="247" spans="7:7" x14ac:dyDescent="0.25">
      <c r="G247" s="3">
        <v>44791</v>
      </c>
    </row>
    <row r="248" spans="7:7" x14ac:dyDescent="0.25">
      <c r="G248" s="3">
        <v>44792</v>
      </c>
    </row>
    <row r="249" spans="7:7" x14ac:dyDescent="0.25">
      <c r="G249" s="3">
        <v>44793</v>
      </c>
    </row>
    <row r="250" spans="7:7" x14ac:dyDescent="0.25">
      <c r="G250" s="3">
        <v>44794</v>
      </c>
    </row>
    <row r="251" spans="7:7" x14ac:dyDescent="0.25">
      <c r="G251" s="3">
        <v>44795</v>
      </c>
    </row>
    <row r="252" spans="7:7" x14ac:dyDescent="0.25">
      <c r="G252" s="3">
        <v>44796</v>
      </c>
    </row>
    <row r="253" spans="7:7" x14ac:dyDescent="0.25">
      <c r="G253" s="3">
        <v>44797</v>
      </c>
    </row>
    <row r="254" spans="7:7" x14ac:dyDescent="0.25">
      <c r="G254" s="3">
        <v>44798</v>
      </c>
    </row>
    <row r="255" spans="7:7" x14ac:dyDescent="0.25">
      <c r="G255" s="3">
        <v>44799</v>
      </c>
    </row>
    <row r="256" spans="7:7" x14ac:dyDescent="0.25">
      <c r="G256" s="3">
        <v>44800</v>
      </c>
    </row>
    <row r="257" spans="7:7" x14ac:dyDescent="0.25">
      <c r="G257" s="3">
        <v>44801</v>
      </c>
    </row>
    <row r="258" spans="7:7" x14ac:dyDescent="0.25">
      <c r="G258" s="3">
        <v>44802</v>
      </c>
    </row>
    <row r="259" spans="7:7" x14ac:dyDescent="0.25">
      <c r="G259" s="3">
        <v>44803</v>
      </c>
    </row>
    <row r="260" spans="7:7" x14ac:dyDescent="0.25">
      <c r="G260" s="3">
        <v>44804</v>
      </c>
    </row>
    <row r="261" spans="7:7" x14ac:dyDescent="0.25">
      <c r="G261" s="3">
        <v>44805</v>
      </c>
    </row>
    <row r="262" spans="7:7" x14ac:dyDescent="0.25">
      <c r="G262" s="3">
        <v>44806</v>
      </c>
    </row>
    <row r="263" spans="7:7" x14ac:dyDescent="0.25">
      <c r="G263" s="3">
        <v>44807</v>
      </c>
    </row>
    <row r="264" spans="7:7" x14ac:dyDescent="0.25">
      <c r="G264" s="3">
        <v>44808</v>
      </c>
    </row>
    <row r="265" spans="7:7" x14ac:dyDescent="0.25">
      <c r="G265" s="3">
        <v>44809</v>
      </c>
    </row>
    <row r="266" spans="7:7" x14ac:dyDescent="0.25">
      <c r="G266" s="3">
        <v>44810</v>
      </c>
    </row>
    <row r="267" spans="7:7" x14ac:dyDescent="0.25">
      <c r="G267" s="3">
        <v>44811</v>
      </c>
    </row>
    <row r="268" spans="7:7" x14ac:dyDescent="0.25">
      <c r="G268" s="3">
        <v>44812</v>
      </c>
    </row>
    <row r="269" spans="7:7" x14ac:dyDescent="0.25">
      <c r="G269" s="3">
        <v>44813</v>
      </c>
    </row>
    <row r="270" spans="7:7" x14ac:dyDescent="0.25">
      <c r="G270" s="3">
        <v>44814</v>
      </c>
    </row>
    <row r="271" spans="7:7" x14ac:dyDescent="0.25">
      <c r="G271" s="3">
        <v>44815</v>
      </c>
    </row>
    <row r="272" spans="7:7" x14ac:dyDescent="0.25">
      <c r="G272" s="3">
        <v>44816</v>
      </c>
    </row>
    <row r="273" spans="7:7" x14ac:dyDescent="0.25">
      <c r="G273" s="3">
        <v>44817</v>
      </c>
    </row>
    <row r="274" spans="7:7" x14ac:dyDescent="0.25">
      <c r="G274" s="3">
        <v>44818</v>
      </c>
    </row>
    <row r="275" spans="7:7" x14ac:dyDescent="0.25">
      <c r="G275" s="3">
        <v>44819</v>
      </c>
    </row>
    <row r="276" spans="7:7" x14ac:dyDescent="0.25">
      <c r="G276" s="3">
        <v>44820</v>
      </c>
    </row>
    <row r="277" spans="7:7" x14ac:dyDescent="0.25">
      <c r="G277" s="3">
        <v>44821</v>
      </c>
    </row>
    <row r="278" spans="7:7" x14ac:dyDescent="0.25">
      <c r="G278" s="3">
        <v>44822</v>
      </c>
    </row>
    <row r="279" spans="7:7" x14ac:dyDescent="0.25">
      <c r="G279" s="3">
        <v>44823</v>
      </c>
    </row>
    <row r="280" spans="7:7" x14ac:dyDescent="0.25">
      <c r="G280" s="3">
        <v>44824</v>
      </c>
    </row>
    <row r="281" spans="7:7" x14ac:dyDescent="0.25">
      <c r="G281" s="3">
        <v>44825</v>
      </c>
    </row>
    <row r="282" spans="7:7" x14ac:dyDescent="0.25">
      <c r="G282" s="3">
        <v>44826</v>
      </c>
    </row>
    <row r="283" spans="7:7" x14ac:dyDescent="0.25">
      <c r="G283" s="3">
        <v>44827</v>
      </c>
    </row>
    <row r="284" spans="7:7" x14ac:dyDescent="0.25">
      <c r="G284" s="3">
        <v>44828</v>
      </c>
    </row>
    <row r="285" spans="7:7" x14ac:dyDescent="0.25">
      <c r="G285" s="3">
        <v>44829</v>
      </c>
    </row>
    <row r="286" spans="7:7" x14ac:dyDescent="0.25">
      <c r="G286" s="3">
        <v>44830</v>
      </c>
    </row>
    <row r="287" spans="7:7" x14ac:dyDescent="0.25">
      <c r="G287" s="3">
        <v>44831</v>
      </c>
    </row>
    <row r="288" spans="7:7" x14ac:dyDescent="0.25">
      <c r="G288" s="3">
        <v>44832</v>
      </c>
    </row>
    <row r="289" spans="7:7" x14ac:dyDescent="0.25">
      <c r="G289" s="3">
        <v>44833</v>
      </c>
    </row>
    <row r="290" spans="7:7" x14ac:dyDescent="0.25">
      <c r="G290" s="3">
        <v>44834</v>
      </c>
    </row>
    <row r="291" spans="7:7" x14ac:dyDescent="0.25">
      <c r="G291" s="3">
        <v>44835</v>
      </c>
    </row>
    <row r="292" spans="7:7" x14ac:dyDescent="0.25">
      <c r="G292" s="3">
        <v>44836</v>
      </c>
    </row>
    <row r="293" spans="7:7" x14ac:dyDescent="0.25">
      <c r="G293" s="3">
        <v>44837</v>
      </c>
    </row>
    <row r="294" spans="7:7" x14ac:dyDescent="0.25">
      <c r="G294" s="3">
        <v>44838</v>
      </c>
    </row>
    <row r="295" spans="7:7" x14ac:dyDescent="0.25">
      <c r="G295" s="3">
        <v>44839</v>
      </c>
    </row>
    <row r="296" spans="7:7" x14ac:dyDescent="0.25">
      <c r="G296" s="3">
        <v>44840</v>
      </c>
    </row>
    <row r="297" spans="7:7" x14ac:dyDescent="0.25">
      <c r="G297" s="3">
        <v>44841</v>
      </c>
    </row>
    <row r="298" spans="7:7" x14ac:dyDescent="0.25">
      <c r="G298" s="3">
        <v>44842</v>
      </c>
    </row>
    <row r="299" spans="7:7" x14ac:dyDescent="0.25">
      <c r="G299" s="3">
        <v>44843</v>
      </c>
    </row>
    <row r="300" spans="7:7" x14ac:dyDescent="0.25">
      <c r="G300" s="3">
        <v>44844</v>
      </c>
    </row>
    <row r="301" spans="7:7" x14ac:dyDescent="0.25">
      <c r="G301" s="3">
        <v>44845</v>
      </c>
    </row>
    <row r="302" spans="7:7" x14ac:dyDescent="0.25">
      <c r="G302" s="3">
        <v>44846</v>
      </c>
    </row>
    <row r="303" spans="7:7" x14ac:dyDescent="0.25">
      <c r="G303" s="3">
        <v>44847</v>
      </c>
    </row>
    <row r="304" spans="7:7" x14ac:dyDescent="0.25">
      <c r="G304" s="3">
        <v>44848</v>
      </c>
    </row>
    <row r="305" spans="7:7" x14ac:dyDescent="0.25">
      <c r="G305" s="3">
        <v>44849</v>
      </c>
    </row>
    <row r="306" spans="7:7" x14ac:dyDescent="0.25">
      <c r="G306" s="3">
        <v>44850</v>
      </c>
    </row>
    <row r="307" spans="7:7" x14ac:dyDescent="0.25">
      <c r="G307" s="3">
        <v>44851</v>
      </c>
    </row>
    <row r="308" spans="7:7" x14ac:dyDescent="0.25">
      <c r="G308" s="3">
        <v>44852</v>
      </c>
    </row>
    <row r="309" spans="7:7" x14ac:dyDescent="0.25">
      <c r="G309" s="3">
        <v>44853</v>
      </c>
    </row>
    <row r="310" spans="7:7" x14ac:dyDescent="0.25">
      <c r="G310" s="3">
        <v>44854</v>
      </c>
    </row>
    <row r="311" spans="7:7" x14ac:dyDescent="0.25">
      <c r="G311" s="3">
        <v>44855</v>
      </c>
    </row>
    <row r="312" spans="7:7" x14ac:dyDescent="0.25">
      <c r="G312" s="3">
        <v>44856</v>
      </c>
    </row>
    <row r="313" spans="7:7" x14ac:dyDescent="0.25">
      <c r="G313" s="3">
        <v>44857</v>
      </c>
    </row>
    <row r="314" spans="7:7" x14ac:dyDescent="0.25">
      <c r="G314" s="3">
        <v>44858</v>
      </c>
    </row>
    <row r="315" spans="7:7" x14ac:dyDescent="0.25">
      <c r="G315" s="3">
        <v>44859</v>
      </c>
    </row>
    <row r="316" spans="7:7" x14ac:dyDescent="0.25">
      <c r="G316" s="3">
        <v>44860</v>
      </c>
    </row>
    <row r="317" spans="7:7" x14ac:dyDescent="0.25">
      <c r="G317" s="3">
        <v>44861</v>
      </c>
    </row>
    <row r="318" spans="7:7" x14ac:dyDescent="0.25">
      <c r="G318" s="3">
        <v>44862</v>
      </c>
    </row>
    <row r="319" spans="7:7" x14ac:dyDescent="0.25">
      <c r="G319" s="3">
        <v>44863</v>
      </c>
    </row>
    <row r="320" spans="7:7" x14ac:dyDescent="0.25">
      <c r="G320" s="3">
        <v>44864</v>
      </c>
    </row>
    <row r="321" spans="7:7" x14ac:dyDescent="0.25">
      <c r="G321" s="3">
        <v>44865</v>
      </c>
    </row>
    <row r="322" spans="7:7" x14ac:dyDescent="0.25">
      <c r="G322" s="3">
        <v>44866</v>
      </c>
    </row>
    <row r="323" spans="7:7" x14ac:dyDescent="0.25">
      <c r="G323" s="3">
        <v>44867</v>
      </c>
    </row>
    <row r="324" spans="7:7" x14ac:dyDescent="0.25">
      <c r="G324" s="3">
        <v>44868</v>
      </c>
    </row>
    <row r="325" spans="7:7" x14ac:dyDescent="0.25">
      <c r="G325" s="3">
        <v>44869</v>
      </c>
    </row>
    <row r="326" spans="7:7" x14ac:dyDescent="0.25">
      <c r="G326" s="3">
        <v>44870</v>
      </c>
    </row>
    <row r="327" spans="7:7" x14ac:dyDescent="0.25">
      <c r="G327" s="3">
        <v>44871</v>
      </c>
    </row>
    <row r="328" spans="7:7" x14ac:dyDescent="0.25">
      <c r="G328" s="3">
        <v>44872</v>
      </c>
    </row>
    <row r="329" spans="7:7" x14ac:dyDescent="0.25">
      <c r="G329" s="3">
        <v>44873</v>
      </c>
    </row>
    <row r="330" spans="7:7" x14ac:dyDescent="0.25">
      <c r="G330" s="3">
        <v>44874</v>
      </c>
    </row>
    <row r="331" spans="7:7" x14ac:dyDescent="0.25">
      <c r="G331" s="3">
        <v>44875</v>
      </c>
    </row>
    <row r="332" spans="7:7" x14ac:dyDescent="0.25">
      <c r="G332" s="3">
        <v>44876</v>
      </c>
    </row>
    <row r="333" spans="7:7" x14ac:dyDescent="0.25">
      <c r="G333" s="3">
        <v>44877</v>
      </c>
    </row>
    <row r="334" spans="7:7" x14ac:dyDescent="0.25">
      <c r="G334" s="3">
        <v>44878</v>
      </c>
    </row>
    <row r="335" spans="7:7" x14ac:dyDescent="0.25">
      <c r="G335" s="3">
        <v>44879</v>
      </c>
    </row>
    <row r="336" spans="7:7" x14ac:dyDescent="0.25">
      <c r="G336" s="3">
        <v>44880</v>
      </c>
    </row>
    <row r="337" spans="7:7" x14ac:dyDescent="0.25">
      <c r="G337" s="3">
        <v>44881</v>
      </c>
    </row>
    <row r="338" spans="7:7" x14ac:dyDescent="0.25">
      <c r="G338" s="3">
        <v>44882</v>
      </c>
    </row>
    <row r="339" spans="7:7" x14ac:dyDescent="0.25">
      <c r="G339" s="3">
        <v>44883</v>
      </c>
    </row>
    <row r="340" spans="7:7" x14ac:dyDescent="0.25">
      <c r="G340" s="3">
        <v>44884</v>
      </c>
    </row>
    <row r="341" spans="7:7" x14ac:dyDescent="0.25">
      <c r="G341" s="3">
        <v>44885</v>
      </c>
    </row>
    <row r="342" spans="7:7" x14ac:dyDescent="0.25">
      <c r="G342" s="3">
        <v>44886</v>
      </c>
    </row>
    <row r="343" spans="7:7" x14ac:dyDescent="0.25">
      <c r="G343" s="3">
        <v>44887</v>
      </c>
    </row>
    <row r="344" spans="7:7" x14ac:dyDescent="0.25">
      <c r="G344" s="3">
        <v>44888</v>
      </c>
    </row>
    <row r="345" spans="7:7" x14ac:dyDescent="0.25">
      <c r="G345" s="3">
        <v>44889</v>
      </c>
    </row>
    <row r="346" spans="7:7" x14ac:dyDescent="0.25">
      <c r="G346" s="3">
        <v>44890</v>
      </c>
    </row>
    <row r="347" spans="7:7" x14ac:dyDescent="0.25">
      <c r="G347" s="3">
        <v>44891</v>
      </c>
    </row>
    <row r="348" spans="7:7" x14ac:dyDescent="0.25">
      <c r="G348" s="3">
        <v>44892</v>
      </c>
    </row>
    <row r="349" spans="7:7" x14ac:dyDescent="0.25">
      <c r="G349" s="3">
        <v>44893</v>
      </c>
    </row>
    <row r="350" spans="7:7" x14ac:dyDescent="0.25">
      <c r="G350" s="3">
        <v>44894</v>
      </c>
    </row>
    <row r="351" spans="7:7" x14ac:dyDescent="0.25">
      <c r="G351" s="3">
        <v>44895</v>
      </c>
    </row>
    <row r="352" spans="7:7" x14ac:dyDescent="0.25">
      <c r="G352" s="3">
        <v>44896</v>
      </c>
    </row>
    <row r="353" spans="7:7" x14ac:dyDescent="0.25">
      <c r="G353" s="3">
        <v>44897</v>
      </c>
    </row>
    <row r="354" spans="7:7" x14ac:dyDescent="0.25">
      <c r="G354" s="3">
        <v>44898</v>
      </c>
    </row>
    <row r="355" spans="7:7" x14ac:dyDescent="0.25">
      <c r="G355" s="3">
        <v>44899</v>
      </c>
    </row>
    <row r="356" spans="7:7" x14ac:dyDescent="0.25">
      <c r="G356" s="3">
        <v>44900</v>
      </c>
    </row>
    <row r="357" spans="7:7" x14ac:dyDescent="0.25">
      <c r="G357" s="3">
        <v>44901</v>
      </c>
    </row>
    <row r="358" spans="7:7" x14ac:dyDescent="0.25">
      <c r="G358" s="3">
        <v>44902</v>
      </c>
    </row>
    <row r="359" spans="7:7" x14ac:dyDescent="0.25">
      <c r="G359" s="3">
        <v>44903</v>
      </c>
    </row>
    <row r="360" spans="7:7" x14ac:dyDescent="0.25">
      <c r="G360" s="3">
        <v>44904</v>
      </c>
    </row>
    <row r="361" spans="7:7" x14ac:dyDescent="0.25">
      <c r="G361" s="3">
        <v>44905</v>
      </c>
    </row>
    <row r="362" spans="7:7" x14ac:dyDescent="0.25">
      <c r="G362" s="3">
        <v>44906</v>
      </c>
    </row>
    <row r="363" spans="7:7" x14ac:dyDescent="0.25">
      <c r="G363" s="3">
        <v>44907</v>
      </c>
    </row>
    <row r="364" spans="7:7" x14ac:dyDescent="0.25">
      <c r="G364" s="3">
        <v>44908</v>
      </c>
    </row>
    <row r="365" spans="7:7" x14ac:dyDescent="0.25">
      <c r="G365" s="3">
        <v>44909</v>
      </c>
    </row>
    <row r="366" spans="7:7" x14ac:dyDescent="0.25">
      <c r="G366" s="3">
        <v>44910</v>
      </c>
    </row>
    <row r="367" spans="7:7" x14ac:dyDescent="0.25">
      <c r="G367" s="3">
        <v>44911</v>
      </c>
    </row>
    <row r="368" spans="7:7" x14ac:dyDescent="0.25">
      <c r="G368" s="3">
        <v>44912</v>
      </c>
    </row>
    <row r="369" spans="7:7" x14ac:dyDescent="0.25">
      <c r="G369" s="3">
        <v>44913</v>
      </c>
    </row>
    <row r="370" spans="7:7" x14ac:dyDescent="0.25">
      <c r="G370" s="3">
        <v>44914</v>
      </c>
    </row>
    <row r="371" spans="7:7" x14ac:dyDescent="0.25">
      <c r="G371" s="3">
        <v>44915</v>
      </c>
    </row>
    <row r="372" spans="7:7" x14ac:dyDescent="0.25">
      <c r="G372" s="3">
        <v>44916</v>
      </c>
    </row>
    <row r="373" spans="7:7" x14ac:dyDescent="0.25">
      <c r="G373" s="3">
        <v>44917</v>
      </c>
    </row>
    <row r="374" spans="7:7" x14ac:dyDescent="0.25">
      <c r="G374" s="3">
        <v>44918</v>
      </c>
    </row>
    <row r="375" spans="7:7" x14ac:dyDescent="0.25">
      <c r="G375" s="3">
        <v>44919</v>
      </c>
    </row>
    <row r="376" spans="7:7" x14ac:dyDescent="0.25">
      <c r="G376" s="3">
        <v>44920</v>
      </c>
    </row>
    <row r="377" spans="7:7" x14ac:dyDescent="0.25">
      <c r="G377" s="3">
        <v>44921</v>
      </c>
    </row>
    <row r="378" spans="7:7" x14ac:dyDescent="0.25">
      <c r="G378" s="3">
        <v>44922</v>
      </c>
    </row>
    <row r="379" spans="7:7" x14ac:dyDescent="0.25">
      <c r="G379" s="3">
        <v>44923</v>
      </c>
    </row>
    <row r="380" spans="7:7" x14ac:dyDescent="0.25">
      <c r="G380" s="3">
        <v>44924</v>
      </c>
    </row>
    <row r="381" spans="7:7" x14ac:dyDescent="0.25">
      <c r="G381" s="3">
        <v>44925</v>
      </c>
    </row>
    <row r="382" spans="7:7" x14ac:dyDescent="0.25">
      <c r="G382" s="3">
        <v>44926</v>
      </c>
    </row>
    <row r="383" spans="7:7" x14ac:dyDescent="0.25">
      <c r="G383" s="3">
        <v>44927</v>
      </c>
    </row>
    <row r="384" spans="7:7" x14ac:dyDescent="0.25">
      <c r="G384" s="3">
        <v>44928</v>
      </c>
    </row>
    <row r="385" spans="7:7" x14ac:dyDescent="0.25">
      <c r="G385" s="3">
        <v>44929</v>
      </c>
    </row>
    <row r="386" spans="7:7" x14ac:dyDescent="0.25">
      <c r="G386" s="3">
        <v>44930</v>
      </c>
    </row>
    <row r="387" spans="7:7" x14ac:dyDescent="0.25">
      <c r="G387" s="3">
        <v>44931</v>
      </c>
    </row>
    <row r="388" spans="7:7" x14ac:dyDescent="0.25">
      <c r="G388" s="3">
        <v>44932</v>
      </c>
    </row>
    <row r="389" spans="7:7" x14ac:dyDescent="0.25">
      <c r="G389" s="3">
        <v>44933</v>
      </c>
    </row>
    <row r="390" spans="7:7" x14ac:dyDescent="0.25">
      <c r="G390" s="3">
        <v>44934</v>
      </c>
    </row>
    <row r="391" spans="7:7" x14ac:dyDescent="0.25">
      <c r="G391" s="3">
        <v>44935</v>
      </c>
    </row>
    <row r="392" spans="7:7" x14ac:dyDescent="0.25">
      <c r="G392" s="3">
        <v>44936</v>
      </c>
    </row>
    <row r="393" spans="7:7" x14ac:dyDescent="0.25">
      <c r="G393" s="3">
        <v>44937</v>
      </c>
    </row>
    <row r="394" spans="7:7" x14ac:dyDescent="0.25">
      <c r="G394" s="3">
        <v>44938</v>
      </c>
    </row>
    <row r="395" spans="7:7" x14ac:dyDescent="0.25">
      <c r="G395" s="3">
        <v>44939</v>
      </c>
    </row>
    <row r="396" spans="7:7" x14ac:dyDescent="0.25">
      <c r="G396" s="3">
        <v>44940</v>
      </c>
    </row>
    <row r="397" spans="7:7" x14ac:dyDescent="0.25">
      <c r="G397" s="3">
        <v>44941</v>
      </c>
    </row>
    <row r="398" spans="7:7" x14ac:dyDescent="0.25">
      <c r="G398" s="3">
        <v>44942</v>
      </c>
    </row>
    <row r="399" spans="7:7" x14ac:dyDescent="0.25">
      <c r="G399" s="3">
        <v>44943</v>
      </c>
    </row>
    <row r="400" spans="7:7" x14ac:dyDescent="0.25">
      <c r="G400" s="3">
        <v>44944</v>
      </c>
    </row>
    <row r="401" spans="7:7" x14ac:dyDescent="0.25">
      <c r="G401" s="3">
        <v>44945</v>
      </c>
    </row>
    <row r="402" spans="7:7" x14ac:dyDescent="0.25">
      <c r="G402" s="3">
        <v>44946</v>
      </c>
    </row>
    <row r="403" spans="7:7" x14ac:dyDescent="0.25">
      <c r="G403" s="3">
        <v>44947</v>
      </c>
    </row>
    <row r="404" spans="7:7" x14ac:dyDescent="0.25">
      <c r="G404" s="3">
        <v>44948</v>
      </c>
    </row>
    <row r="405" spans="7:7" x14ac:dyDescent="0.25">
      <c r="G405" s="3">
        <v>44949</v>
      </c>
    </row>
    <row r="406" spans="7:7" x14ac:dyDescent="0.25">
      <c r="G406" s="3">
        <v>44950</v>
      </c>
    </row>
    <row r="407" spans="7:7" x14ac:dyDescent="0.25">
      <c r="G407" s="3">
        <v>44951</v>
      </c>
    </row>
    <row r="408" spans="7:7" x14ac:dyDescent="0.25">
      <c r="G408" s="3">
        <v>44952</v>
      </c>
    </row>
    <row r="409" spans="7:7" x14ac:dyDescent="0.25">
      <c r="G409" s="3">
        <v>44953</v>
      </c>
    </row>
    <row r="410" spans="7:7" x14ac:dyDescent="0.25">
      <c r="G410" s="3">
        <v>44954</v>
      </c>
    </row>
    <row r="411" spans="7:7" x14ac:dyDescent="0.25">
      <c r="G411" s="3">
        <v>44955</v>
      </c>
    </row>
    <row r="412" spans="7:7" x14ac:dyDescent="0.25">
      <c r="G412" s="3">
        <v>44956</v>
      </c>
    </row>
    <row r="413" spans="7:7" x14ac:dyDescent="0.25">
      <c r="G413" s="3">
        <v>44957</v>
      </c>
    </row>
    <row r="414" spans="7:7" x14ac:dyDescent="0.25">
      <c r="G414" s="3">
        <v>44958</v>
      </c>
    </row>
    <row r="415" spans="7:7" x14ac:dyDescent="0.25">
      <c r="G415" s="3">
        <v>44959</v>
      </c>
    </row>
    <row r="416" spans="7:7" x14ac:dyDescent="0.25">
      <c r="G416" s="3">
        <v>44960</v>
      </c>
    </row>
    <row r="417" spans="7:7" x14ac:dyDescent="0.25">
      <c r="G417" s="3">
        <v>44961</v>
      </c>
    </row>
    <row r="418" spans="7:7" x14ac:dyDescent="0.25">
      <c r="G418" s="3">
        <v>44962</v>
      </c>
    </row>
    <row r="419" spans="7:7" x14ac:dyDescent="0.25">
      <c r="G419" s="3">
        <v>44963</v>
      </c>
    </row>
    <row r="420" spans="7:7" x14ac:dyDescent="0.25">
      <c r="G420" s="3">
        <v>44964</v>
      </c>
    </row>
    <row r="421" spans="7:7" x14ac:dyDescent="0.25">
      <c r="G421" s="3">
        <v>44965</v>
      </c>
    </row>
    <row r="422" spans="7:7" x14ac:dyDescent="0.25">
      <c r="G422" s="3">
        <v>44966</v>
      </c>
    </row>
    <row r="423" spans="7:7" x14ac:dyDescent="0.25">
      <c r="G423" s="3">
        <v>44967</v>
      </c>
    </row>
    <row r="424" spans="7:7" x14ac:dyDescent="0.25">
      <c r="G424" s="3">
        <v>44968</v>
      </c>
    </row>
    <row r="425" spans="7:7" x14ac:dyDescent="0.25">
      <c r="G425" s="3">
        <v>44969</v>
      </c>
    </row>
    <row r="426" spans="7:7" x14ac:dyDescent="0.25">
      <c r="G426" s="3">
        <v>44970</v>
      </c>
    </row>
    <row r="427" spans="7:7" x14ac:dyDescent="0.25">
      <c r="G427" s="3">
        <v>44971</v>
      </c>
    </row>
    <row r="428" spans="7:7" x14ac:dyDescent="0.25">
      <c r="G428" s="3">
        <v>44972</v>
      </c>
    </row>
    <row r="429" spans="7:7" x14ac:dyDescent="0.25">
      <c r="G429" s="3">
        <v>44973</v>
      </c>
    </row>
    <row r="430" spans="7:7" x14ac:dyDescent="0.25">
      <c r="G430" s="3">
        <v>44974</v>
      </c>
    </row>
    <row r="431" spans="7:7" x14ac:dyDescent="0.25">
      <c r="G431" s="3">
        <v>44975</v>
      </c>
    </row>
    <row r="432" spans="7:7" x14ac:dyDescent="0.25">
      <c r="G432" s="3">
        <v>44976</v>
      </c>
    </row>
    <row r="433" spans="7:7" x14ac:dyDescent="0.25">
      <c r="G433" s="3">
        <v>44977</v>
      </c>
    </row>
    <row r="434" spans="7:7" x14ac:dyDescent="0.25">
      <c r="G434" s="3">
        <v>44978</v>
      </c>
    </row>
    <row r="435" spans="7:7" x14ac:dyDescent="0.25">
      <c r="G435" s="3">
        <v>44979</v>
      </c>
    </row>
    <row r="436" spans="7:7" x14ac:dyDescent="0.25">
      <c r="G436" s="3">
        <v>44980</v>
      </c>
    </row>
    <row r="437" spans="7:7" x14ac:dyDescent="0.25">
      <c r="G437" s="3">
        <v>44981</v>
      </c>
    </row>
    <row r="438" spans="7:7" x14ac:dyDescent="0.25">
      <c r="G438" s="3">
        <v>44982</v>
      </c>
    </row>
    <row r="439" spans="7:7" x14ac:dyDescent="0.25">
      <c r="G439" s="3">
        <v>44983</v>
      </c>
    </row>
    <row r="440" spans="7:7" x14ac:dyDescent="0.25">
      <c r="G440" s="3">
        <v>44984</v>
      </c>
    </row>
    <row r="441" spans="7:7" x14ac:dyDescent="0.25">
      <c r="G441" s="3">
        <v>44985</v>
      </c>
    </row>
    <row r="442" spans="7:7" x14ac:dyDescent="0.25">
      <c r="G442" s="3">
        <v>44986</v>
      </c>
    </row>
    <row r="443" spans="7:7" x14ac:dyDescent="0.25">
      <c r="G443" s="3">
        <v>44987</v>
      </c>
    </row>
    <row r="444" spans="7:7" x14ac:dyDescent="0.25">
      <c r="G444" s="3">
        <v>44988</v>
      </c>
    </row>
    <row r="445" spans="7:7" x14ac:dyDescent="0.25">
      <c r="G445" s="3">
        <v>44989</v>
      </c>
    </row>
    <row r="446" spans="7:7" x14ac:dyDescent="0.25">
      <c r="G446" s="3">
        <v>44990</v>
      </c>
    </row>
    <row r="447" spans="7:7" x14ac:dyDescent="0.25">
      <c r="G447" s="3">
        <v>44991</v>
      </c>
    </row>
    <row r="448" spans="7:7" x14ac:dyDescent="0.25">
      <c r="G448" s="3">
        <v>44992</v>
      </c>
    </row>
    <row r="449" spans="7:7" x14ac:dyDescent="0.25">
      <c r="G449" s="3">
        <v>44993</v>
      </c>
    </row>
    <row r="450" spans="7:7" x14ac:dyDescent="0.25">
      <c r="G450" s="3">
        <v>44994</v>
      </c>
    </row>
    <row r="451" spans="7:7" x14ac:dyDescent="0.25">
      <c r="G451" s="3">
        <v>44995</v>
      </c>
    </row>
    <row r="452" spans="7:7" x14ac:dyDescent="0.25">
      <c r="G452" s="3">
        <v>44996</v>
      </c>
    </row>
    <row r="453" spans="7:7" x14ac:dyDescent="0.25">
      <c r="G453" s="3">
        <v>44997</v>
      </c>
    </row>
    <row r="454" spans="7:7" x14ac:dyDescent="0.25">
      <c r="G454" s="3">
        <v>44998</v>
      </c>
    </row>
    <row r="455" spans="7:7" x14ac:dyDescent="0.25">
      <c r="G455" s="3">
        <v>44999</v>
      </c>
    </row>
    <row r="456" spans="7:7" x14ac:dyDescent="0.25">
      <c r="G456" s="3">
        <v>45000</v>
      </c>
    </row>
    <row r="457" spans="7:7" x14ac:dyDescent="0.25">
      <c r="G457" s="3">
        <v>45001</v>
      </c>
    </row>
    <row r="458" spans="7:7" x14ac:dyDescent="0.25">
      <c r="G458" s="3">
        <v>45002</v>
      </c>
    </row>
    <row r="459" spans="7:7" x14ac:dyDescent="0.25">
      <c r="G459" s="3">
        <v>45003</v>
      </c>
    </row>
    <row r="460" spans="7:7" x14ac:dyDescent="0.25">
      <c r="G460" s="3">
        <v>45004</v>
      </c>
    </row>
    <row r="461" spans="7:7" x14ac:dyDescent="0.25">
      <c r="G461" s="3">
        <v>45005</v>
      </c>
    </row>
    <row r="462" spans="7:7" x14ac:dyDescent="0.25">
      <c r="G462" s="3">
        <v>45006</v>
      </c>
    </row>
    <row r="463" spans="7:7" x14ac:dyDescent="0.25">
      <c r="G463" s="3">
        <v>45007</v>
      </c>
    </row>
    <row r="464" spans="7:7" x14ac:dyDescent="0.25">
      <c r="G464" s="3">
        <v>45008</v>
      </c>
    </row>
    <row r="465" spans="7:7" x14ac:dyDescent="0.25">
      <c r="G465" s="3">
        <v>45009</v>
      </c>
    </row>
    <row r="466" spans="7:7" x14ac:dyDescent="0.25">
      <c r="G466" s="3">
        <v>45010</v>
      </c>
    </row>
    <row r="467" spans="7:7" x14ac:dyDescent="0.25">
      <c r="G467" s="3">
        <v>45011</v>
      </c>
    </row>
    <row r="468" spans="7:7" x14ac:dyDescent="0.25">
      <c r="G468" s="3">
        <v>45012</v>
      </c>
    </row>
    <row r="469" spans="7:7" x14ac:dyDescent="0.25">
      <c r="G469" s="3">
        <v>45013</v>
      </c>
    </row>
    <row r="470" spans="7:7" x14ac:dyDescent="0.25">
      <c r="G470" s="3">
        <v>45014</v>
      </c>
    </row>
    <row r="471" spans="7:7" x14ac:dyDescent="0.25">
      <c r="G471" s="3">
        <v>45015</v>
      </c>
    </row>
    <row r="472" spans="7:7" x14ac:dyDescent="0.25">
      <c r="G472" s="3">
        <v>45016</v>
      </c>
    </row>
    <row r="473" spans="7:7" x14ac:dyDescent="0.25">
      <c r="G473" s="3">
        <v>45017</v>
      </c>
    </row>
    <row r="474" spans="7:7" x14ac:dyDescent="0.25">
      <c r="G474" s="3">
        <v>45018</v>
      </c>
    </row>
    <row r="475" spans="7:7" x14ac:dyDescent="0.25">
      <c r="G475" s="3">
        <v>45019</v>
      </c>
    </row>
    <row r="476" spans="7:7" x14ac:dyDescent="0.25">
      <c r="G476" s="3">
        <v>45020</v>
      </c>
    </row>
    <row r="477" spans="7:7" x14ac:dyDescent="0.25">
      <c r="G477" s="3">
        <v>45021</v>
      </c>
    </row>
    <row r="478" spans="7:7" x14ac:dyDescent="0.25">
      <c r="G478" s="3">
        <v>45022</v>
      </c>
    </row>
    <row r="479" spans="7:7" x14ac:dyDescent="0.25">
      <c r="G479" s="3">
        <v>45023</v>
      </c>
    </row>
    <row r="480" spans="7:7" x14ac:dyDescent="0.25">
      <c r="G480" s="3">
        <v>45024</v>
      </c>
    </row>
    <row r="481" spans="7:7" x14ac:dyDescent="0.25">
      <c r="G481" s="3">
        <v>45025</v>
      </c>
    </row>
    <row r="482" spans="7:7" x14ac:dyDescent="0.25">
      <c r="G482" s="3">
        <v>45026</v>
      </c>
    </row>
    <row r="483" spans="7:7" x14ac:dyDescent="0.25">
      <c r="G483" s="3">
        <v>45027</v>
      </c>
    </row>
    <row r="484" spans="7:7" x14ac:dyDescent="0.25">
      <c r="G484" s="3">
        <v>45028</v>
      </c>
    </row>
    <row r="485" spans="7:7" x14ac:dyDescent="0.25">
      <c r="G485" s="3">
        <v>45029</v>
      </c>
    </row>
    <row r="486" spans="7:7" x14ac:dyDescent="0.25">
      <c r="G486" s="3">
        <v>45030</v>
      </c>
    </row>
    <row r="487" spans="7:7" x14ac:dyDescent="0.25">
      <c r="G487" s="3">
        <v>45031</v>
      </c>
    </row>
    <row r="488" spans="7:7" x14ac:dyDescent="0.25">
      <c r="G488" s="3">
        <v>45032</v>
      </c>
    </row>
    <row r="489" spans="7:7" x14ac:dyDescent="0.25">
      <c r="G489" s="3">
        <v>45033</v>
      </c>
    </row>
    <row r="490" spans="7:7" x14ac:dyDescent="0.25">
      <c r="G490" s="3">
        <v>45034</v>
      </c>
    </row>
    <row r="491" spans="7:7" x14ac:dyDescent="0.25">
      <c r="G491" s="3">
        <v>45035</v>
      </c>
    </row>
    <row r="492" spans="7:7" x14ac:dyDescent="0.25">
      <c r="G492" s="3">
        <v>45036</v>
      </c>
    </row>
    <row r="493" spans="7:7" x14ac:dyDescent="0.25">
      <c r="G493" s="3">
        <v>45037</v>
      </c>
    </row>
    <row r="494" spans="7:7" x14ac:dyDescent="0.25">
      <c r="G494" s="3">
        <v>45038</v>
      </c>
    </row>
    <row r="495" spans="7:7" x14ac:dyDescent="0.25">
      <c r="G495" s="3">
        <v>45039</v>
      </c>
    </row>
    <row r="496" spans="7:7" x14ac:dyDescent="0.25">
      <c r="G496" s="3">
        <v>45040</v>
      </c>
    </row>
    <row r="497" spans="7:7" x14ac:dyDescent="0.25">
      <c r="G497" s="3">
        <v>45041</v>
      </c>
    </row>
    <row r="498" spans="7:7" x14ac:dyDescent="0.25">
      <c r="G498" s="3">
        <v>45042</v>
      </c>
    </row>
    <row r="499" spans="7:7" x14ac:dyDescent="0.25">
      <c r="G499" s="3">
        <v>45043</v>
      </c>
    </row>
    <row r="500" spans="7:7" x14ac:dyDescent="0.25">
      <c r="G500" s="3">
        <v>45044</v>
      </c>
    </row>
    <row r="501" spans="7:7" x14ac:dyDescent="0.25">
      <c r="G501" s="3">
        <v>45045</v>
      </c>
    </row>
    <row r="502" spans="7:7" x14ac:dyDescent="0.25">
      <c r="G502" s="3">
        <v>45046</v>
      </c>
    </row>
    <row r="503" spans="7:7" x14ac:dyDescent="0.25">
      <c r="G503" s="3">
        <v>45047</v>
      </c>
    </row>
    <row r="504" spans="7:7" x14ac:dyDescent="0.25">
      <c r="G504" s="3">
        <v>45048</v>
      </c>
    </row>
    <row r="505" spans="7:7" x14ac:dyDescent="0.25">
      <c r="G505" s="3">
        <v>45049</v>
      </c>
    </row>
    <row r="506" spans="7:7" x14ac:dyDescent="0.25">
      <c r="G506" s="3">
        <v>45050</v>
      </c>
    </row>
    <row r="507" spans="7:7" x14ac:dyDescent="0.25">
      <c r="G507" s="3">
        <v>45051</v>
      </c>
    </row>
    <row r="508" spans="7:7" x14ac:dyDescent="0.25">
      <c r="G508" s="3">
        <v>45052</v>
      </c>
    </row>
    <row r="509" spans="7:7" x14ac:dyDescent="0.25">
      <c r="G509" s="3">
        <v>45053</v>
      </c>
    </row>
    <row r="510" spans="7:7" x14ac:dyDescent="0.25">
      <c r="G510" s="3">
        <v>45054</v>
      </c>
    </row>
    <row r="511" spans="7:7" x14ac:dyDescent="0.25">
      <c r="G511" s="3">
        <v>45055</v>
      </c>
    </row>
    <row r="512" spans="7:7" x14ac:dyDescent="0.25">
      <c r="G512" s="3">
        <v>45056</v>
      </c>
    </row>
    <row r="513" spans="7:7" x14ac:dyDescent="0.25">
      <c r="G513" s="3">
        <v>45057</v>
      </c>
    </row>
    <row r="514" spans="7:7" x14ac:dyDescent="0.25">
      <c r="G514" s="3">
        <v>45058</v>
      </c>
    </row>
    <row r="515" spans="7:7" x14ac:dyDescent="0.25">
      <c r="G515" s="3">
        <v>45059</v>
      </c>
    </row>
    <row r="516" spans="7:7" x14ac:dyDescent="0.25">
      <c r="G516" s="3">
        <v>45060</v>
      </c>
    </row>
    <row r="517" spans="7:7" x14ac:dyDescent="0.25">
      <c r="G517" s="3">
        <v>45061</v>
      </c>
    </row>
    <row r="518" spans="7:7" x14ac:dyDescent="0.25">
      <c r="G518" s="3">
        <v>45062</v>
      </c>
    </row>
    <row r="519" spans="7:7" x14ac:dyDescent="0.25">
      <c r="G519" s="3">
        <v>45063</v>
      </c>
    </row>
    <row r="520" spans="7:7" x14ac:dyDescent="0.25">
      <c r="G520" s="3">
        <v>45064</v>
      </c>
    </row>
    <row r="521" spans="7:7" x14ac:dyDescent="0.25">
      <c r="G521" s="3">
        <v>45065</v>
      </c>
    </row>
    <row r="522" spans="7:7" x14ac:dyDescent="0.25">
      <c r="G522" s="3">
        <v>45066</v>
      </c>
    </row>
    <row r="523" spans="7:7" x14ac:dyDescent="0.25">
      <c r="G523" s="3">
        <v>45067</v>
      </c>
    </row>
    <row r="524" spans="7:7" x14ac:dyDescent="0.25">
      <c r="G524" s="3">
        <v>45068</v>
      </c>
    </row>
    <row r="525" spans="7:7" x14ac:dyDescent="0.25">
      <c r="G525" s="3">
        <v>45069</v>
      </c>
    </row>
    <row r="526" spans="7:7" x14ac:dyDescent="0.25">
      <c r="G526" s="3">
        <v>45070</v>
      </c>
    </row>
    <row r="527" spans="7:7" x14ac:dyDescent="0.25">
      <c r="G527" s="3">
        <v>45071</v>
      </c>
    </row>
    <row r="528" spans="7:7" x14ac:dyDescent="0.25">
      <c r="G528" s="3">
        <v>45072</v>
      </c>
    </row>
    <row r="529" spans="7:7" x14ac:dyDescent="0.25">
      <c r="G529" s="3">
        <v>45073</v>
      </c>
    </row>
    <row r="530" spans="7:7" x14ac:dyDescent="0.25">
      <c r="G530" s="3">
        <v>45074</v>
      </c>
    </row>
    <row r="531" spans="7:7" x14ac:dyDescent="0.25">
      <c r="G531" s="3">
        <v>45075</v>
      </c>
    </row>
    <row r="532" spans="7:7" x14ac:dyDescent="0.25">
      <c r="G532" s="3">
        <v>45076</v>
      </c>
    </row>
    <row r="533" spans="7:7" x14ac:dyDescent="0.25">
      <c r="G533" s="3">
        <v>45077</v>
      </c>
    </row>
    <row r="534" spans="7:7" x14ac:dyDescent="0.25">
      <c r="G534" s="3">
        <v>45078</v>
      </c>
    </row>
    <row r="535" spans="7:7" x14ac:dyDescent="0.25">
      <c r="G535" s="3">
        <v>45079</v>
      </c>
    </row>
    <row r="536" spans="7:7" x14ac:dyDescent="0.25">
      <c r="G536" s="3">
        <v>45080</v>
      </c>
    </row>
    <row r="537" spans="7:7" x14ac:dyDescent="0.25">
      <c r="G537" s="3">
        <v>45081</v>
      </c>
    </row>
    <row r="538" spans="7:7" x14ac:dyDescent="0.25">
      <c r="G538" s="3">
        <v>45082</v>
      </c>
    </row>
    <row r="539" spans="7:7" x14ac:dyDescent="0.25">
      <c r="G539" s="3">
        <v>45083</v>
      </c>
    </row>
    <row r="540" spans="7:7" x14ac:dyDescent="0.25">
      <c r="G540" s="3">
        <v>45084</v>
      </c>
    </row>
    <row r="541" spans="7:7" x14ac:dyDescent="0.25">
      <c r="G541" s="3">
        <v>45085</v>
      </c>
    </row>
    <row r="542" spans="7:7" x14ac:dyDescent="0.25">
      <c r="G542" s="3">
        <v>45086</v>
      </c>
    </row>
    <row r="543" spans="7:7" x14ac:dyDescent="0.25">
      <c r="G543" s="3">
        <v>45087</v>
      </c>
    </row>
    <row r="544" spans="7:7" x14ac:dyDescent="0.25">
      <c r="G544" s="3">
        <v>45088</v>
      </c>
    </row>
    <row r="545" spans="7:7" x14ac:dyDescent="0.25">
      <c r="G545" s="3">
        <v>45089</v>
      </c>
    </row>
    <row r="546" spans="7:7" x14ac:dyDescent="0.25">
      <c r="G546" s="3">
        <v>45090</v>
      </c>
    </row>
    <row r="547" spans="7:7" x14ac:dyDescent="0.25">
      <c r="G547" s="3">
        <v>45091</v>
      </c>
    </row>
    <row r="548" spans="7:7" x14ac:dyDescent="0.25">
      <c r="G548" s="3">
        <v>45092</v>
      </c>
    </row>
    <row r="549" spans="7:7" x14ac:dyDescent="0.25">
      <c r="G549" s="3">
        <v>45093</v>
      </c>
    </row>
    <row r="550" spans="7:7" x14ac:dyDescent="0.25">
      <c r="G550" s="3">
        <v>45094</v>
      </c>
    </row>
    <row r="551" spans="7:7" x14ac:dyDescent="0.25">
      <c r="G551" s="3">
        <v>45095</v>
      </c>
    </row>
    <row r="552" spans="7:7" x14ac:dyDescent="0.25">
      <c r="G552" s="3">
        <v>45096</v>
      </c>
    </row>
    <row r="553" spans="7:7" x14ac:dyDescent="0.25">
      <c r="G553" s="3">
        <v>45097</v>
      </c>
    </row>
    <row r="554" spans="7:7" x14ac:dyDescent="0.25">
      <c r="G554" s="3">
        <v>45098</v>
      </c>
    </row>
    <row r="555" spans="7:7" x14ac:dyDescent="0.25">
      <c r="G555" s="3">
        <v>45099</v>
      </c>
    </row>
    <row r="556" spans="7:7" x14ac:dyDescent="0.25">
      <c r="G556" s="3">
        <v>45100</v>
      </c>
    </row>
    <row r="557" spans="7:7" x14ac:dyDescent="0.25">
      <c r="G557" s="3">
        <v>45101</v>
      </c>
    </row>
    <row r="558" spans="7:7" x14ac:dyDescent="0.25">
      <c r="G558" s="3">
        <v>45102</v>
      </c>
    </row>
    <row r="559" spans="7:7" x14ac:dyDescent="0.25">
      <c r="G559" s="3">
        <v>45103</v>
      </c>
    </row>
    <row r="560" spans="7:7" x14ac:dyDescent="0.25">
      <c r="G560" s="3">
        <v>45104</v>
      </c>
    </row>
    <row r="561" spans="7:7" x14ac:dyDescent="0.25">
      <c r="G561" s="3">
        <v>45105</v>
      </c>
    </row>
    <row r="562" spans="7:7" x14ac:dyDescent="0.25">
      <c r="G562" s="3">
        <v>45106</v>
      </c>
    </row>
    <row r="563" spans="7:7" x14ac:dyDescent="0.25">
      <c r="G563" s="3">
        <v>45107</v>
      </c>
    </row>
    <row r="564" spans="7:7" x14ac:dyDescent="0.25">
      <c r="G564" s="3">
        <v>45108</v>
      </c>
    </row>
    <row r="565" spans="7:7" x14ac:dyDescent="0.25">
      <c r="G565" s="3">
        <v>45109</v>
      </c>
    </row>
    <row r="566" spans="7:7" x14ac:dyDescent="0.25">
      <c r="G566" s="3">
        <v>45110</v>
      </c>
    </row>
    <row r="567" spans="7:7" x14ac:dyDescent="0.25">
      <c r="G567" s="3">
        <v>45111</v>
      </c>
    </row>
    <row r="568" spans="7:7" x14ac:dyDescent="0.25">
      <c r="G568" s="3">
        <v>45112</v>
      </c>
    </row>
    <row r="569" spans="7:7" x14ac:dyDescent="0.25">
      <c r="G569" s="3">
        <v>45113</v>
      </c>
    </row>
    <row r="570" spans="7:7" x14ac:dyDescent="0.25">
      <c r="G570" s="3">
        <v>45114</v>
      </c>
    </row>
    <row r="571" spans="7:7" x14ac:dyDescent="0.25">
      <c r="G571" s="3">
        <v>45115</v>
      </c>
    </row>
    <row r="572" spans="7:7" x14ac:dyDescent="0.25">
      <c r="G572" s="3">
        <v>45116</v>
      </c>
    </row>
    <row r="573" spans="7:7" x14ac:dyDescent="0.25">
      <c r="G573" s="3">
        <v>45117</v>
      </c>
    </row>
    <row r="574" spans="7:7" x14ac:dyDescent="0.25">
      <c r="G574" s="3">
        <v>45118</v>
      </c>
    </row>
    <row r="575" spans="7:7" x14ac:dyDescent="0.25">
      <c r="G575" s="3">
        <v>45119</v>
      </c>
    </row>
    <row r="576" spans="7:7" x14ac:dyDescent="0.25">
      <c r="G576" s="3">
        <v>45120</v>
      </c>
    </row>
    <row r="577" spans="7:7" x14ac:dyDescent="0.25">
      <c r="G577" s="3">
        <v>45121</v>
      </c>
    </row>
    <row r="578" spans="7:7" x14ac:dyDescent="0.25">
      <c r="G578" s="3">
        <v>45122</v>
      </c>
    </row>
    <row r="579" spans="7:7" x14ac:dyDescent="0.25">
      <c r="G579" s="3">
        <v>45123</v>
      </c>
    </row>
    <row r="580" spans="7:7" x14ac:dyDescent="0.25">
      <c r="G580" s="3">
        <v>45124</v>
      </c>
    </row>
    <row r="581" spans="7:7" x14ac:dyDescent="0.25">
      <c r="G581" s="3">
        <v>45125</v>
      </c>
    </row>
    <row r="582" spans="7:7" x14ac:dyDescent="0.25">
      <c r="G582" s="3">
        <v>45126</v>
      </c>
    </row>
    <row r="583" spans="7:7" x14ac:dyDescent="0.25">
      <c r="G583" s="3">
        <v>45127</v>
      </c>
    </row>
    <row r="584" spans="7:7" x14ac:dyDescent="0.25">
      <c r="G584" s="3">
        <v>45128</v>
      </c>
    </row>
    <row r="585" spans="7:7" x14ac:dyDescent="0.25">
      <c r="G585" s="3">
        <v>45129</v>
      </c>
    </row>
    <row r="586" spans="7:7" x14ac:dyDescent="0.25">
      <c r="G586" s="3">
        <v>45130</v>
      </c>
    </row>
    <row r="587" spans="7:7" x14ac:dyDescent="0.25">
      <c r="G587" s="3">
        <v>45131</v>
      </c>
    </row>
    <row r="588" spans="7:7" x14ac:dyDescent="0.25">
      <c r="G588" s="3">
        <v>45132</v>
      </c>
    </row>
    <row r="589" spans="7:7" x14ac:dyDescent="0.25">
      <c r="G589" s="3">
        <v>45133</v>
      </c>
    </row>
    <row r="590" spans="7:7" x14ac:dyDescent="0.25">
      <c r="G590" s="3">
        <v>45134</v>
      </c>
    </row>
    <row r="591" spans="7:7" x14ac:dyDescent="0.25">
      <c r="G591" s="3">
        <v>45135</v>
      </c>
    </row>
    <row r="592" spans="7:7" x14ac:dyDescent="0.25">
      <c r="G592" s="3">
        <v>45136</v>
      </c>
    </row>
    <row r="593" spans="7:7" x14ac:dyDescent="0.25">
      <c r="G593" s="3">
        <v>45137</v>
      </c>
    </row>
    <row r="594" spans="7:7" x14ac:dyDescent="0.25">
      <c r="G594" s="3">
        <v>45138</v>
      </c>
    </row>
    <row r="595" spans="7:7" x14ac:dyDescent="0.25">
      <c r="G595" s="3">
        <v>45139</v>
      </c>
    </row>
    <row r="596" spans="7:7" x14ac:dyDescent="0.25">
      <c r="G596" s="3">
        <v>45140</v>
      </c>
    </row>
    <row r="597" spans="7:7" x14ac:dyDescent="0.25">
      <c r="G597" s="3">
        <v>45141</v>
      </c>
    </row>
    <row r="598" spans="7:7" x14ac:dyDescent="0.25">
      <c r="G598" s="3">
        <v>45142</v>
      </c>
    </row>
    <row r="599" spans="7:7" x14ac:dyDescent="0.25">
      <c r="G599" s="3">
        <v>45143</v>
      </c>
    </row>
    <row r="600" spans="7:7" x14ac:dyDescent="0.25">
      <c r="G600" s="3">
        <v>45144</v>
      </c>
    </row>
    <row r="601" spans="7:7" x14ac:dyDescent="0.25">
      <c r="G601" s="3">
        <v>45145</v>
      </c>
    </row>
    <row r="602" spans="7:7" x14ac:dyDescent="0.25">
      <c r="G602" s="3">
        <v>45146</v>
      </c>
    </row>
    <row r="603" spans="7:7" x14ac:dyDescent="0.25">
      <c r="G603" s="3">
        <v>45147</v>
      </c>
    </row>
    <row r="604" spans="7:7" x14ac:dyDescent="0.25">
      <c r="G604" s="3">
        <v>45148</v>
      </c>
    </row>
    <row r="605" spans="7:7" x14ac:dyDescent="0.25">
      <c r="G605" s="3">
        <v>45149</v>
      </c>
    </row>
    <row r="606" spans="7:7" x14ac:dyDescent="0.25">
      <c r="G606" s="3">
        <v>45150</v>
      </c>
    </row>
    <row r="607" spans="7:7" x14ac:dyDescent="0.25">
      <c r="G607" s="3">
        <v>45151</v>
      </c>
    </row>
    <row r="608" spans="7:7" x14ac:dyDescent="0.25">
      <c r="G608" s="3">
        <v>45152</v>
      </c>
    </row>
    <row r="609" spans="7:7" x14ac:dyDescent="0.25">
      <c r="G609" s="3">
        <v>45153</v>
      </c>
    </row>
    <row r="610" spans="7:7" x14ac:dyDescent="0.25">
      <c r="G610" s="3">
        <v>45154</v>
      </c>
    </row>
    <row r="611" spans="7:7" x14ac:dyDescent="0.25">
      <c r="G611" s="3">
        <v>45155</v>
      </c>
    </row>
    <row r="612" spans="7:7" x14ac:dyDescent="0.25">
      <c r="G612" s="3">
        <v>45156</v>
      </c>
    </row>
    <row r="613" spans="7:7" x14ac:dyDescent="0.25">
      <c r="G613" s="3">
        <v>45157</v>
      </c>
    </row>
    <row r="614" spans="7:7" x14ac:dyDescent="0.25">
      <c r="G614" s="3">
        <v>45158</v>
      </c>
    </row>
    <row r="615" spans="7:7" x14ac:dyDescent="0.25">
      <c r="G615" s="3">
        <v>45159</v>
      </c>
    </row>
    <row r="616" spans="7:7" x14ac:dyDescent="0.25">
      <c r="G616" s="3">
        <v>45160</v>
      </c>
    </row>
    <row r="617" spans="7:7" x14ac:dyDescent="0.25">
      <c r="G617" s="3">
        <v>45161</v>
      </c>
    </row>
    <row r="618" spans="7:7" x14ac:dyDescent="0.25">
      <c r="G618" s="3">
        <v>45162</v>
      </c>
    </row>
    <row r="619" spans="7:7" x14ac:dyDescent="0.25">
      <c r="G619" s="3">
        <v>45163</v>
      </c>
    </row>
    <row r="620" spans="7:7" x14ac:dyDescent="0.25">
      <c r="G620" s="3">
        <v>45164</v>
      </c>
    </row>
    <row r="621" spans="7:7" x14ac:dyDescent="0.25">
      <c r="G621" s="3">
        <v>45165</v>
      </c>
    </row>
    <row r="622" spans="7:7" x14ac:dyDescent="0.25">
      <c r="G622" s="3">
        <v>45166</v>
      </c>
    </row>
    <row r="623" spans="7:7" x14ac:dyDescent="0.25">
      <c r="G623" s="3">
        <v>45167</v>
      </c>
    </row>
    <row r="624" spans="7:7" x14ac:dyDescent="0.25">
      <c r="G624" s="3">
        <v>45168</v>
      </c>
    </row>
    <row r="625" spans="7:7" x14ac:dyDescent="0.25">
      <c r="G625" s="3">
        <v>45169</v>
      </c>
    </row>
    <row r="626" spans="7:7" x14ac:dyDescent="0.25">
      <c r="G626" s="3">
        <v>45170</v>
      </c>
    </row>
    <row r="627" spans="7:7" x14ac:dyDescent="0.25">
      <c r="G627" s="3">
        <v>45171</v>
      </c>
    </row>
    <row r="628" spans="7:7" x14ac:dyDescent="0.25">
      <c r="G628" s="3">
        <v>45172</v>
      </c>
    </row>
    <row r="629" spans="7:7" x14ac:dyDescent="0.25">
      <c r="G629" s="3">
        <v>45173</v>
      </c>
    </row>
    <row r="630" spans="7:7" x14ac:dyDescent="0.25">
      <c r="G630" s="3">
        <v>45174</v>
      </c>
    </row>
    <row r="631" spans="7:7" x14ac:dyDescent="0.25">
      <c r="G631" s="3">
        <v>45175</v>
      </c>
    </row>
    <row r="632" spans="7:7" x14ac:dyDescent="0.25">
      <c r="G632" s="3">
        <v>45176</v>
      </c>
    </row>
    <row r="633" spans="7:7" x14ac:dyDescent="0.25">
      <c r="G633" s="3">
        <v>45177</v>
      </c>
    </row>
    <row r="634" spans="7:7" x14ac:dyDescent="0.25">
      <c r="G634" s="3">
        <v>45178</v>
      </c>
    </row>
    <row r="635" spans="7:7" x14ac:dyDescent="0.25">
      <c r="G635" s="3">
        <v>45179</v>
      </c>
    </row>
    <row r="636" spans="7:7" x14ac:dyDescent="0.25">
      <c r="G636" s="3">
        <v>45180</v>
      </c>
    </row>
    <row r="637" spans="7:7" x14ac:dyDescent="0.25">
      <c r="G637" s="3">
        <v>45181</v>
      </c>
    </row>
    <row r="638" spans="7:7" x14ac:dyDescent="0.25">
      <c r="G638" s="3">
        <v>45182</v>
      </c>
    </row>
    <row r="639" spans="7:7" x14ac:dyDescent="0.25">
      <c r="G639" s="3">
        <v>45183</v>
      </c>
    </row>
    <row r="640" spans="7:7" x14ac:dyDescent="0.25">
      <c r="G640" s="3">
        <v>45184</v>
      </c>
    </row>
    <row r="641" spans="7:7" x14ac:dyDescent="0.25">
      <c r="G641" s="3">
        <v>45185</v>
      </c>
    </row>
    <row r="642" spans="7:7" x14ac:dyDescent="0.25">
      <c r="G642" s="3">
        <v>45186</v>
      </c>
    </row>
    <row r="643" spans="7:7" x14ac:dyDescent="0.25">
      <c r="G643" s="3">
        <v>45187</v>
      </c>
    </row>
    <row r="644" spans="7:7" x14ac:dyDescent="0.25">
      <c r="G644" s="3">
        <v>45188</v>
      </c>
    </row>
    <row r="645" spans="7:7" x14ac:dyDescent="0.25">
      <c r="G645" s="3">
        <v>45189</v>
      </c>
    </row>
    <row r="646" spans="7:7" x14ac:dyDescent="0.25">
      <c r="G646" s="3">
        <v>45190</v>
      </c>
    </row>
    <row r="647" spans="7:7" x14ac:dyDescent="0.25">
      <c r="G647" s="3">
        <v>45191</v>
      </c>
    </row>
    <row r="648" spans="7:7" x14ac:dyDescent="0.25">
      <c r="G648" s="3">
        <v>45192</v>
      </c>
    </row>
    <row r="649" spans="7:7" x14ac:dyDescent="0.25">
      <c r="G649" s="3">
        <v>45193</v>
      </c>
    </row>
    <row r="650" spans="7:7" x14ac:dyDescent="0.25">
      <c r="G650" s="3">
        <v>45194</v>
      </c>
    </row>
    <row r="651" spans="7:7" x14ac:dyDescent="0.25">
      <c r="G651" s="3">
        <v>45195</v>
      </c>
    </row>
    <row r="652" spans="7:7" x14ac:dyDescent="0.25">
      <c r="G652" s="3">
        <v>45196</v>
      </c>
    </row>
    <row r="653" spans="7:7" x14ac:dyDescent="0.25">
      <c r="G653" s="3">
        <v>45197</v>
      </c>
    </row>
    <row r="654" spans="7:7" x14ac:dyDescent="0.25">
      <c r="G654" s="3">
        <v>45198</v>
      </c>
    </row>
    <row r="655" spans="7:7" x14ac:dyDescent="0.25">
      <c r="G655" s="3">
        <v>45199</v>
      </c>
    </row>
    <row r="656" spans="7:7" x14ac:dyDescent="0.25">
      <c r="G656" s="3">
        <v>45200</v>
      </c>
    </row>
    <row r="657" spans="7:7" x14ac:dyDescent="0.25">
      <c r="G657" s="3">
        <v>45201</v>
      </c>
    </row>
    <row r="658" spans="7:7" x14ac:dyDescent="0.25">
      <c r="G658" s="3">
        <v>45202</v>
      </c>
    </row>
    <row r="659" spans="7:7" x14ac:dyDescent="0.25">
      <c r="G659" s="3">
        <v>45203</v>
      </c>
    </row>
    <row r="660" spans="7:7" x14ac:dyDescent="0.25">
      <c r="G660" s="3">
        <v>45204</v>
      </c>
    </row>
    <row r="661" spans="7:7" x14ac:dyDescent="0.25">
      <c r="G661" s="3">
        <v>45205</v>
      </c>
    </row>
    <row r="662" spans="7:7" x14ac:dyDescent="0.25">
      <c r="G662" s="3">
        <v>45206</v>
      </c>
    </row>
    <row r="663" spans="7:7" x14ac:dyDescent="0.25">
      <c r="G663" s="3">
        <v>45207</v>
      </c>
    </row>
    <row r="664" spans="7:7" x14ac:dyDescent="0.25">
      <c r="G664" s="3">
        <v>45208</v>
      </c>
    </row>
    <row r="665" spans="7:7" x14ac:dyDescent="0.25">
      <c r="G665" s="3">
        <v>45209</v>
      </c>
    </row>
    <row r="666" spans="7:7" x14ac:dyDescent="0.25">
      <c r="G666" s="3">
        <v>45210</v>
      </c>
    </row>
    <row r="667" spans="7:7" x14ac:dyDescent="0.25">
      <c r="G667" s="3">
        <v>45211</v>
      </c>
    </row>
    <row r="668" spans="7:7" x14ac:dyDescent="0.25">
      <c r="G668" s="3">
        <v>45212</v>
      </c>
    </row>
    <row r="669" spans="7:7" x14ac:dyDescent="0.25">
      <c r="G669" s="3">
        <v>45213</v>
      </c>
    </row>
    <row r="670" spans="7:7" x14ac:dyDescent="0.25">
      <c r="G670" s="3">
        <v>45214</v>
      </c>
    </row>
    <row r="671" spans="7:7" x14ac:dyDescent="0.25">
      <c r="G671" s="3">
        <v>45215</v>
      </c>
    </row>
    <row r="672" spans="7:7" x14ac:dyDescent="0.25">
      <c r="G672" s="3">
        <v>45216</v>
      </c>
    </row>
    <row r="673" spans="7:7" x14ac:dyDescent="0.25">
      <c r="G673" s="3">
        <v>45217</v>
      </c>
    </row>
    <row r="674" spans="7:7" x14ac:dyDescent="0.25">
      <c r="G674" s="3">
        <v>45218</v>
      </c>
    </row>
    <row r="675" spans="7:7" x14ac:dyDescent="0.25">
      <c r="G675" s="3">
        <v>45219</v>
      </c>
    </row>
    <row r="676" spans="7:7" x14ac:dyDescent="0.25">
      <c r="G676" s="3">
        <v>45220</v>
      </c>
    </row>
    <row r="677" spans="7:7" x14ac:dyDescent="0.25">
      <c r="G677" s="3">
        <v>45221</v>
      </c>
    </row>
    <row r="678" spans="7:7" x14ac:dyDescent="0.25">
      <c r="G678" s="3">
        <v>45222</v>
      </c>
    </row>
    <row r="679" spans="7:7" x14ac:dyDescent="0.25">
      <c r="G679" s="3">
        <v>45223</v>
      </c>
    </row>
    <row r="680" spans="7:7" x14ac:dyDescent="0.25">
      <c r="G680" s="3">
        <v>45224</v>
      </c>
    </row>
    <row r="681" spans="7:7" x14ac:dyDescent="0.25">
      <c r="G681" s="3">
        <v>45225</v>
      </c>
    </row>
    <row r="682" spans="7:7" x14ac:dyDescent="0.25">
      <c r="G682" s="3">
        <v>45226</v>
      </c>
    </row>
    <row r="683" spans="7:7" x14ac:dyDescent="0.25">
      <c r="G683" s="3">
        <v>45227</v>
      </c>
    </row>
    <row r="684" spans="7:7" x14ac:dyDescent="0.25">
      <c r="G684" s="3">
        <v>45228</v>
      </c>
    </row>
    <row r="685" spans="7:7" x14ac:dyDescent="0.25">
      <c r="G685" s="3">
        <v>45229</v>
      </c>
    </row>
    <row r="686" spans="7:7" x14ac:dyDescent="0.25">
      <c r="G686" s="3">
        <v>45230</v>
      </c>
    </row>
    <row r="687" spans="7:7" x14ac:dyDescent="0.25">
      <c r="G687" s="3">
        <v>45231</v>
      </c>
    </row>
    <row r="688" spans="7:7" x14ac:dyDescent="0.25">
      <c r="G688" s="3">
        <v>45232</v>
      </c>
    </row>
    <row r="689" spans="7:7" x14ac:dyDescent="0.25">
      <c r="G689" s="3">
        <v>45233</v>
      </c>
    </row>
    <row r="690" spans="7:7" x14ac:dyDescent="0.25">
      <c r="G690" s="3">
        <v>45234</v>
      </c>
    </row>
    <row r="691" spans="7:7" x14ac:dyDescent="0.25">
      <c r="G691" s="3">
        <v>45235</v>
      </c>
    </row>
    <row r="692" spans="7:7" x14ac:dyDescent="0.25">
      <c r="G692" s="3">
        <v>45236</v>
      </c>
    </row>
    <row r="693" spans="7:7" x14ac:dyDescent="0.25">
      <c r="G693" s="3">
        <v>45237</v>
      </c>
    </row>
    <row r="694" spans="7:7" x14ac:dyDescent="0.25">
      <c r="G694" s="3">
        <v>45238</v>
      </c>
    </row>
    <row r="695" spans="7:7" x14ac:dyDescent="0.25">
      <c r="G695" s="3">
        <v>45239</v>
      </c>
    </row>
    <row r="696" spans="7:7" x14ac:dyDescent="0.25">
      <c r="G696" s="3">
        <v>45240</v>
      </c>
    </row>
    <row r="697" spans="7:7" x14ac:dyDescent="0.25">
      <c r="G697" s="3">
        <v>45241</v>
      </c>
    </row>
    <row r="698" spans="7:7" x14ac:dyDescent="0.25">
      <c r="G698" s="3">
        <v>45242</v>
      </c>
    </row>
    <row r="699" spans="7:7" x14ac:dyDescent="0.25">
      <c r="G699" s="3">
        <v>45243</v>
      </c>
    </row>
    <row r="700" spans="7:7" x14ac:dyDescent="0.25">
      <c r="G700" s="3">
        <v>45244</v>
      </c>
    </row>
    <row r="701" spans="7:7" x14ac:dyDescent="0.25">
      <c r="G701" s="3">
        <v>45245</v>
      </c>
    </row>
    <row r="702" spans="7:7" x14ac:dyDescent="0.25">
      <c r="G702" s="3">
        <v>45246</v>
      </c>
    </row>
    <row r="703" spans="7:7" x14ac:dyDescent="0.25">
      <c r="G703" s="3">
        <v>45247</v>
      </c>
    </row>
    <row r="704" spans="7:7" x14ac:dyDescent="0.25">
      <c r="G704" s="3">
        <v>45248</v>
      </c>
    </row>
    <row r="705" spans="7:7" x14ac:dyDescent="0.25">
      <c r="G705" s="3">
        <v>45249</v>
      </c>
    </row>
    <row r="706" spans="7:7" x14ac:dyDescent="0.25">
      <c r="G706" s="3">
        <v>45250</v>
      </c>
    </row>
    <row r="707" spans="7:7" x14ac:dyDescent="0.25">
      <c r="G707" s="3">
        <v>45251</v>
      </c>
    </row>
    <row r="708" spans="7:7" x14ac:dyDescent="0.25">
      <c r="G708" s="3">
        <v>45252</v>
      </c>
    </row>
    <row r="709" spans="7:7" x14ac:dyDescent="0.25">
      <c r="G709" s="3">
        <v>45253</v>
      </c>
    </row>
    <row r="710" spans="7:7" x14ac:dyDescent="0.25">
      <c r="G710" s="3">
        <v>45254</v>
      </c>
    </row>
    <row r="711" spans="7:7" x14ac:dyDescent="0.25">
      <c r="G711" s="3">
        <v>45255</v>
      </c>
    </row>
    <row r="712" spans="7:7" x14ac:dyDescent="0.25">
      <c r="G712" s="3">
        <v>45256</v>
      </c>
    </row>
    <row r="713" spans="7:7" x14ac:dyDescent="0.25">
      <c r="G713" s="3">
        <v>45257</v>
      </c>
    </row>
    <row r="714" spans="7:7" x14ac:dyDescent="0.25">
      <c r="G714" s="3">
        <v>45258</v>
      </c>
    </row>
    <row r="715" spans="7:7" x14ac:dyDescent="0.25">
      <c r="G715" s="3">
        <v>45259</v>
      </c>
    </row>
    <row r="716" spans="7:7" x14ac:dyDescent="0.25">
      <c r="G716" s="3">
        <v>45260</v>
      </c>
    </row>
    <row r="717" spans="7:7" x14ac:dyDescent="0.25">
      <c r="G717" s="3">
        <v>45261</v>
      </c>
    </row>
    <row r="718" spans="7:7" x14ac:dyDescent="0.25">
      <c r="G718" s="3">
        <v>45262</v>
      </c>
    </row>
    <row r="719" spans="7:7" x14ac:dyDescent="0.25">
      <c r="G719" s="3">
        <v>45263</v>
      </c>
    </row>
    <row r="720" spans="7:7" x14ac:dyDescent="0.25">
      <c r="G720" s="3">
        <v>45264</v>
      </c>
    </row>
    <row r="721" spans="7:7" x14ac:dyDescent="0.25">
      <c r="G721" s="3">
        <v>45265</v>
      </c>
    </row>
    <row r="722" spans="7:7" x14ac:dyDescent="0.25">
      <c r="G722" s="3">
        <v>45266</v>
      </c>
    </row>
    <row r="723" spans="7:7" x14ac:dyDescent="0.25">
      <c r="G723" s="3">
        <v>45267</v>
      </c>
    </row>
    <row r="724" spans="7:7" x14ac:dyDescent="0.25">
      <c r="G724" s="3">
        <v>45268</v>
      </c>
    </row>
    <row r="725" spans="7:7" x14ac:dyDescent="0.25">
      <c r="G725" s="3">
        <v>45269</v>
      </c>
    </row>
    <row r="726" spans="7:7" x14ac:dyDescent="0.25">
      <c r="G726" s="3">
        <v>45270</v>
      </c>
    </row>
    <row r="727" spans="7:7" x14ac:dyDescent="0.25">
      <c r="G727" s="3">
        <v>45271</v>
      </c>
    </row>
    <row r="728" spans="7:7" x14ac:dyDescent="0.25">
      <c r="G728" s="3">
        <v>45272</v>
      </c>
    </row>
    <row r="729" spans="7:7" x14ac:dyDescent="0.25">
      <c r="G729" s="3">
        <v>45273</v>
      </c>
    </row>
    <row r="730" spans="7:7" x14ac:dyDescent="0.25">
      <c r="G730" s="3">
        <v>45274</v>
      </c>
    </row>
    <row r="731" spans="7:7" x14ac:dyDescent="0.25">
      <c r="G731" s="3">
        <v>45275</v>
      </c>
    </row>
    <row r="732" spans="7:7" x14ac:dyDescent="0.25">
      <c r="G732" s="3">
        <v>45276</v>
      </c>
    </row>
    <row r="733" spans="7:7" x14ac:dyDescent="0.25">
      <c r="G733" s="3">
        <v>45277</v>
      </c>
    </row>
    <row r="734" spans="7:7" x14ac:dyDescent="0.25">
      <c r="G734" s="3">
        <v>45278</v>
      </c>
    </row>
    <row r="735" spans="7:7" x14ac:dyDescent="0.25">
      <c r="G735" s="3">
        <v>45279</v>
      </c>
    </row>
    <row r="736" spans="7:7" x14ac:dyDescent="0.25">
      <c r="G736" s="3">
        <v>45280</v>
      </c>
    </row>
    <row r="737" spans="7:7" x14ac:dyDescent="0.25">
      <c r="G737" s="3">
        <v>45281</v>
      </c>
    </row>
    <row r="738" spans="7:7" x14ac:dyDescent="0.25">
      <c r="G738" s="3">
        <v>45282</v>
      </c>
    </row>
    <row r="739" spans="7:7" x14ac:dyDescent="0.25">
      <c r="G739" s="3">
        <v>45283</v>
      </c>
    </row>
    <row r="740" spans="7:7" x14ac:dyDescent="0.25">
      <c r="G740" s="3">
        <v>45284</v>
      </c>
    </row>
    <row r="741" spans="7:7" x14ac:dyDescent="0.25">
      <c r="G741" s="3">
        <v>45285</v>
      </c>
    </row>
    <row r="742" spans="7:7" x14ac:dyDescent="0.25">
      <c r="G742" s="3">
        <v>45286</v>
      </c>
    </row>
    <row r="743" spans="7:7" x14ac:dyDescent="0.25">
      <c r="G743" s="3">
        <v>45287</v>
      </c>
    </row>
    <row r="744" spans="7:7" x14ac:dyDescent="0.25">
      <c r="G744" s="3">
        <v>45288</v>
      </c>
    </row>
    <row r="745" spans="7:7" x14ac:dyDescent="0.25">
      <c r="G745" s="3">
        <v>45289</v>
      </c>
    </row>
    <row r="746" spans="7:7" x14ac:dyDescent="0.25">
      <c r="G746" s="3">
        <v>45290</v>
      </c>
    </row>
    <row r="747" spans="7:7" x14ac:dyDescent="0.25">
      <c r="G747" s="3">
        <v>45291</v>
      </c>
    </row>
    <row r="748" spans="7:7" x14ac:dyDescent="0.25">
      <c r="G748" s="3">
        <v>45292</v>
      </c>
    </row>
    <row r="749" spans="7:7" x14ac:dyDescent="0.25">
      <c r="G749" s="3">
        <v>45293</v>
      </c>
    </row>
    <row r="750" spans="7:7" x14ac:dyDescent="0.25">
      <c r="G750" s="3">
        <v>45294</v>
      </c>
    </row>
    <row r="751" spans="7:7" x14ac:dyDescent="0.25">
      <c r="G751" s="3">
        <v>45295</v>
      </c>
    </row>
    <row r="752" spans="7:7" x14ac:dyDescent="0.25">
      <c r="G752" s="3">
        <v>45296</v>
      </c>
    </row>
    <row r="753" spans="7:7" x14ac:dyDescent="0.25">
      <c r="G753" s="3">
        <v>45297</v>
      </c>
    </row>
    <row r="754" spans="7:7" x14ac:dyDescent="0.25">
      <c r="G754" s="3">
        <v>45298</v>
      </c>
    </row>
    <row r="755" spans="7:7" x14ac:dyDescent="0.25">
      <c r="G755" s="3">
        <v>45299</v>
      </c>
    </row>
    <row r="756" spans="7:7" x14ac:dyDescent="0.25">
      <c r="G756" s="3">
        <v>45300</v>
      </c>
    </row>
    <row r="757" spans="7:7" x14ac:dyDescent="0.25">
      <c r="G757" s="3">
        <v>45301</v>
      </c>
    </row>
    <row r="758" spans="7:7" x14ac:dyDescent="0.25">
      <c r="G758" s="3">
        <v>45302</v>
      </c>
    </row>
    <row r="759" spans="7:7" x14ac:dyDescent="0.25">
      <c r="G759" s="3">
        <v>45303</v>
      </c>
    </row>
    <row r="760" spans="7:7" x14ac:dyDescent="0.25">
      <c r="G760" s="3">
        <v>45304</v>
      </c>
    </row>
    <row r="761" spans="7:7" x14ac:dyDescent="0.25">
      <c r="G761" s="3">
        <v>45305</v>
      </c>
    </row>
    <row r="762" spans="7:7" x14ac:dyDescent="0.25">
      <c r="G762" s="3">
        <v>45306</v>
      </c>
    </row>
    <row r="763" spans="7:7" x14ac:dyDescent="0.25">
      <c r="G763" s="3">
        <v>45307</v>
      </c>
    </row>
    <row r="764" spans="7:7" x14ac:dyDescent="0.25">
      <c r="G764" s="3">
        <v>45308</v>
      </c>
    </row>
    <row r="765" spans="7:7" x14ac:dyDescent="0.25">
      <c r="G765" s="3">
        <v>45309</v>
      </c>
    </row>
    <row r="766" spans="7:7" x14ac:dyDescent="0.25">
      <c r="G766" s="3">
        <v>45310</v>
      </c>
    </row>
    <row r="767" spans="7:7" x14ac:dyDescent="0.25">
      <c r="G767" s="3">
        <v>45311</v>
      </c>
    </row>
    <row r="768" spans="7:7" x14ac:dyDescent="0.25">
      <c r="G768" s="3">
        <v>45312</v>
      </c>
    </row>
    <row r="769" spans="7:7" x14ac:dyDescent="0.25">
      <c r="G769" s="3">
        <v>45313</v>
      </c>
    </row>
    <row r="770" spans="7:7" x14ac:dyDescent="0.25">
      <c r="G770" s="3">
        <v>45314</v>
      </c>
    </row>
    <row r="771" spans="7:7" x14ac:dyDescent="0.25">
      <c r="G771" s="3">
        <v>45315</v>
      </c>
    </row>
    <row r="772" spans="7:7" x14ac:dyDescent="0.25">
      <c r="G772" s="3">
        <v>45316</v>
      </c>
    </row>
    <row r="773" spans="7:7" x14ac:dyDescent="0.25">
      <c r="G773" s="3">
        <v>45317</v>
      </c>
    </row>
    <row r="774" spans="7:7" x14ac:dyDescent="0.25">
      <c r="G774" s="3">
        <v>45318</v>
      </c>
    </row>
    <row r="775" spans="7:7" x14ac:dyDescent="0.25">
      <c r="G775" s="3">
        <v>45319</v>
      </c>
    </row>
    <row r="776" spans="7:7" x14ac:dyDescent="0.25">
      <c r="G776" s="3">
        <v>45320</v>
      </c>
    </row>
    <row r="777" spans="7:7" x14ac:dyDescent="0.25">
      <c r="G777" s="3">
        <v>45321</v>
      </c>
    </row>
    <row r="778" spans="7:7" x14ac:dyDescent="0.25">
      <c r="G778" s="3">
        <v>45322</v>
      </c>
    </row>
    <row r="779" spans="7:7" x14ac:dyDescent="0.25">
      <c r="G779" s="3">
        <v>45323</v>
      </c>
    </row>
    <row r="780" spans="7:7" x14ac:dyDescent="0.25">
      <c r="G780" s="3">
        <v>45324</v>
      </c>
    </row>
    <row r="781" spans="7:7" x14ac:dyDescent="0.25">
      <c r="G781" s="3">
        <v>45325</v>
      </c>
    </row>
    <row r="782" spans="7:7" x14ac:dyDescent="0.25">
      <c r="G782" s="3">
        <v>45326</v>
      </c>
    </row>
    <row r="783" spans="7:7" x14ac:dyDescent="0.25">
      <c r="G783" s="3">
        <v>45327</v>
      </c>
    </row>
    <row r="784" spans="7:7" x14ac:dyDescent="0.25">
      <c r="G784" s="3">
        <v>45328</v>
      </c>
    </row>
    <row r="785" spans="7:7" x14ac:dyDescent="0.25">
      <c r="G785" s="3">
        <v>45329</v>
      </c>
    </row>
    <row r="786" spans="7:7" x14ac:dyDescent="0.25">
      <c r="G786" s="3">
        <v>45330</v>
      </c>
    </row>
    <row r="787" spans="7:7" x14ac:dyDescent="0.25">
      <c r="G787" s="3">
        <v>45331</v>
      </c>
    </row>
    <row r="788" spans="7:7" x14ac:dyDescent="0.25">
      <c r="G788" s="3">
        <v>45332</v>
      </c>
    </row>
    <row r="789" spans="7:7" x14ac:dyDescent="0.25">
      <c r="G789" s="3">
        <v>45333</v>
      </c>
    </row>
    <row r="790" spans="7:7" x14ac:dyDescent="0.25">
      <c r="G790" s="3">
        <v>45334</v>
      </c>
    </row>
    <row r="791" spans="7:7" x14ac:dyDescent="0.25">
      <c r="G791" s="3">
        <v>45335</v>
      </c>
    </row>
    <row r="792" spans="7:7" x14ac:dyDescent="0.25">
      <c r="G792" s="3">
        <v>45336</v>
      </c>
    </row>
    <row r="793" spans="7:7" x14ac:dyDescent="0.25">
      <c r="G793" s="3">
        <v>45337</v>
      </c>
    </row>
    <row r="794" spans="7:7" x14ac:dyDescent="0.25">
      <c r="G794" s="3">
        <v>45338</v>
      </c>
    </row>
    <row r="795" spans="7:7" x14ac:dyDescent="0.25">
      <c r="G795" s="3">
        <v>45339</v>
      </c>
    </row>
    <row r="796" spans="7:7" x14ac:dyDescent="0.25">
      <c r="G796" s="3">
        <v>45340</v>
      </c>
    </row>
    <row r="797" spans="7:7" x14ac:dyDescent="0.25">
      <c r="G797" s="3">
        <v>45341</v>
      </c>
    </row>
    <row r="798" spans="7:7" x14ac:dyDescent="0.25">
      <c r="G798" s="3">
        <v>45342</v>
      </c>
    </row>
    <row r="799" spans="7:7" x14ac:dyDescent="0.25">
      <c r="G799" s="3">
        <v>45343</v>
      </c>
    </row>
    <row r="800" spans="7:7" x14ac:dyDescent="0.25">
      <c r="G800" s="3">
        <v>45344</v>
      </c>
    </row>
    <row r="801" spans="7:7" x14ac:dyDescent="0.25">
      <c r="G801" s="3">
        <v>45345</v>
      </c>
    </row>
    <row r="802" spans="7:7" x14ac:dyDescent="0.25">
      <c r="G802" s="3">
        <v>45346</v>
      </c>
    </row>
    <row r="803" spans="7:7" x14ac:dyDescent="0.25">
      <c r="G803" s="3">
        <v>45347</v>
      </c>
    </row>
    <row r="804" spans="7:7" x14ac:dyDescent="0.25">
      <c r="G804" s="3">
        <v>45348</v>
      </c>
    </row>
    <row r="805" spans="7:7" x14ac:dyDescent="0.25">
      <c r="G805" s="3">
        <v>45349</v>
      </c>
    </row>
    <row r="806" spans="7:7" x14ac:dyDescent="0.25">
      <c r="G806" s="3">
        <v>45350</v>
      </c>
    </row>
    <row r="807" spans="7:7" x14ac:dyDescent="0.25">
      <c r="G807" s="3">
        <v>45351</v>
      </c>
    </row>
    <row r="808" spans="7:7" x14ac:dyDescent="0.25">
      <c r="G808" s="3">
        <v>45352</v>
      </c>
    </row>
    <row r="809" spans="7:7" x14ac:dyDescent="0.25">
      <c r="G809" s="3">
        <v>45353</v>
      </c>
    </row>
    <row r="810" spans="7:7" x14ac:dyDescent="0.25">
      <c r="G810" s="3">
        <v>45354</v>
      </c>
    </row>
    <row r="811" spans="7:7" x14ac:dyDescent="0.25">
      <c r="G811" s="3">
        <v>45355</v>
      </c>
    </row>
    <row r="812" spans="7:7" x14ac:dyDescent="0.25">
      <c r="G812" s="3">
        <v>45356</v>
      </c>
    </row>
    <row r="813" spans="7:7" x14ac:dyDescent="0.25">
      <c r="G813" s="3">
        <v>45357</v>
      </c>
    </row>
    <row r="814" spans="7:7" x14ac:dyDescent="0.25">
      <c r="G814" s="3">
        <v>45358</v>
      </c>
    </row>
    <row r="815" spans="7:7" x14ac:dyDescent="0.25">
      <c r="G815" s="3">
        <v>45359</v>
      </c>
    </row>
    <row r="816" spans="7:7" x14ac:dyDescent="0.25">
      <c r="G816" s="3">
        <v>45360</v>
      </c>
    </row>
    <row r="817" spans="7:7" x14ac:dyDescent="0.25">
      <c r="G817" s="3">
        <v>45361</v>
      </c>
    </row>
    <row r="818" spans="7:7" x14ac:dyDescent="0.25">
      <c r="G818" s="3">
        <v>45362</v>
      </c>
    </row>
    <row r="819" spans="7:7" x14ac:dyDescent="0.25">
      <c r="G819" s="3">
        <v>45363</v>
      </c>
    </row>
    <row r="820" spans="7:7" x14ac:dyDescent="0.25">
      <c r="G820" s="3">
        <v>45364</v>
      </c>
    </row>
    <row r="821" spans="7:7" x14ac:dyDescent="0.25">
      <c r="G821" s="3">
        <v>45365</v>
      </c>
    </row>
    <row r="822" spans="7:7" x14ac:dyDescent="0.25">
      <c r="G822" s="3">
        <v>45366</v>
      </c>
    </row>
    <row r="823" spans="7:7" x14ac:dyDescent="0.25">
      <c r="G823" s="3">
        <v>45367</v>
      </c>
    </row>
    <row r="824" spans="7:7" x14ac:dyDescent="0.25">
      <c r="G824" s="3">
        <v>45368</v>
      </c>
    </row>
    <row r="825" spans="7:7" x14ac:dyDescent="0.25">
      <c r="G825" s="3">
        <v>45369</v>
      </c>
    </row>
    <row r="826" spans="7:7" x14ac:dyDescent="0.25">
      <c r="G826" s="3">
        <v>45370</v>
      </c>
    </row>
    <row r="827" spans="7:7" x14ac:dyDescent="0.25">
      <c r="G827" s="3">
        <v>45371</v>
      </c>
    </row>
    <row r="828" spans="7:7" x14ac:dyDescent="0.25">
      <c r="G828" s="3">
        <v>45372</v>
      </c>
    </row>
    <row r="829" spans="7:7" x14ac:dyDescent="0.25">
      <c r="G829" s="3">
        <v>45373</v>
      </c>
    </row>
    <row r="830" spans="7:7" x14ac:dyDescent="0.25">
      <c r="G830" s="3">
        <v>45374</v>
      </c>
    </row>
    <row r="831" spans="7:7" x14ac:dyDescent="0.25">
      <c r="G831" s="3">
        <v>45375</v>
      </c>
    </row>
    <row r="832" spans="7:7" x14ac:dyDescent="0.25">
      <c r="G832" s="3">
        <v>45376</v>
      </c>
    </row>
    <row r="833" spans="7:7" x14ac:dyDescent="0.25">
      <c r="G833" s="3">
        <v>45377</v>
      </c>
    </row>
    <row r="834" spans="7:7" x14ac:dyDescent="0.25">
      <c r="G834" s="3">
        <v>45378</v>
      </c>
    </row>
    <row r="835" spans="7:7" x14ac:dyDescent="0.25">
      <c r="G835" s="3">
        <v>45379</v>
      </c>
    </row>
    <row r="836" spans="7:7" x14ac:dyDescent="0.25">
      <c r="G836" s="3">
        <v>45380</v>
      </c>
    </row>
    <row r="837" spans="7:7" x14ac:dyDescent="0.25">
      <c r="G837" s="3">
        <v>45381</v>
      </c>
    </row>
    <row r="838" spans="7:7" x14ac:dyDescent="0.25">
      <c r="G838" s="3">
        <v>45382</v>
      </c>
    </row>
    <row r="839" spans="7:7" x14ac:dyDescent="0.25">
      <c r="G839" s="3">
        <v>45383</v>
      </c>
    </row>
  </sheetData>
  <hyperlinks>
    <hyperlink ref="G48" r:id="rId1" display="alloc-services-sad-sud.cissslau@ssss.gouv.qc.ca"/>
    <hyperlink ref="G49" r:id="rId2" display="alloc-services-sad-nord.cissslau@ssss.gouv.qc.ca"/>
  </hyperlinks>
  <pageMargins left="0.7" right="0.7" top="0.75" bottom="0.75" header="0.3" footer="0.3"/>
  <pageSetup orientation="portrait" r:id="rId3"/>
  <tableParts count="4"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Inscriptions</vt:lpstr>
      <vt:lpstr>Finances</vt:lpstr>
      <vt:lpstr>Éval</vt:lpstr>
      <vt:lpstr>Liste déroulante</vt:lpstr>
      <vt:lpstr>'Liste déroulante'!Décision</vt:lpstr>
      <vt:lpstr>'Liste déroulante'!Décisioncomité</vt:lpstr>
      <vt:lpstr>Décisioncomité</vt:lpstr>
      <vt:lpstr>'Liste déroulante'!Décisions</vt:lpstr>
      <vt:lpstr>Éval!heuresASaisir</vt:lpstr>
      <vt:lpstr>Inscriptions</vt:lpstr>
      <vt:lpstr>Liste_bassins</vt:lpstr>
      <vt:lpstr>Liste_date</vt:lpstr>
      <vt:lpstr>Liste_demande</vt:lpstr>
      <vt:lpstr>Liste_heures</vt:lpstr>
      <vt:lpstr>Liste_Iso</vt:lpstr>
      <vt:lpstr>Liste_langue</vt:lpstr>
      <vt:lpstr>Liste_langues</vt:lpstr>
      <vt:lpstr>Liste_numéros</vt:lpstr>
      <vt:lpstr>Liste_profil</vt:lpstr>
      <vt:lpstr>Liste_RLS</vt:lpstr>
      <vt:lpstr>NumLigne</vt:lpstr>
      <vt:lpstr>Profil_Iso_Smaf</vt:lpstr>
      <vt:lpstr>Éval!Zone_d_impression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Morin Annie</cp:lastModifiedBy>
  <cp:lastPrinted>2022-07-04T18:04:06Z</cp:lastPrinted>
  <dcterms:created xsi:type="dcterms:W3CDTF">2022-06-19T12:47:56Z</dcterms:created>
  <dcterms:modified xsi:type="dcterms:W3CDTF">2022-11-04T18:45:55Z</dcterms:modified>
</cp:coreProperties>
</file>