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8800" windowHeight="12990"/>
  </bookViews>
  <sheets>
    <sheet name="Inscriptions" sheetId="7" r:id="rId1"/>
    <sheet name="Finances" sheetId="2" r:id="rId2"/>
    <sheet name="Éval" sheetId="8" r:id="rId3"/>
    <sheet name="Liste déroulante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3" hidden="1">'Liste déroulante'!$L$28:$M$28</definedName>
    <definedName name="Décision" localSheetId="2">'[1]Liste déroulante'!$B$33:$B$37</definedName>
    <definedName name="Décision" localSheetId="1">'[2]Liste déroulante'!$B$33:$B$37</definedName>
    <definedName name="Décision" localSheetId="3">'Liste déroulante'!$B$32:$B$37</definedName>
    <definedName name="Décision">'[3]Liste déroulante'!$B$33:$B$37</definedName>
    <definedName name="Décisioncomité" localSheetId="3">'Liste déroulante'!$B$32:$B$37</definedName>
    <definedName name="Décisioncomité">'Liste déroulante'!$B$33:$B$37</definedName>
    <definedName name="Décisions" localSheetId="2">'[1]Liste déroulante'!$B$33:$B$35</definedName>
    <definedName name="Décisions" localSheetId="1">'[2]Liste déroulante'!$B$33:$B$35</definedName>
    <definedName name="Décisions" localSheetId="3">'Liste déroulante'!$B$33:$B$35</definedName>
    <definedName name="Décisions">'[3]Liste déroulante'!$B$33:$B$35</definedName>
    <definedName name="heuresASaisir" localSheetId="2">Éval!$E$80:$I$80</definedName>
    <definedName name="heuresASaisir">#REF!</definedName>
    <definedName name="Inscriptions">Inscriptions!$1:$1048576</definedName>
    <definedName name="Intervenants" localSheetId="2">#REF!</definedName>
    <definedName name="Intervenants" localSheetId="1">#REF!</definedName>
    <definedName name="Intervenants" localSheetId="3">#REF!</definedName>
    <definedName name="Intervenants">#REF!</definedName>
    <definedName name="IntervenantsSAD" localSheetId="2">OFFSET(Éval!Intervenants,0,0,COUNTA(Éval!ListeIntervenants),1)</definedName>
    <definedName name="IntervenantsSAD" localSheetId="1">OFFSET(Finances!Intervenants,0,0,COUNTA(Finances!ListeIntervenants),1)</definedName>
    <definedName name="IntervenantsSAD" localSheetId="3">OFFSET('Liste déroulante'!Intervenants,0,0,COUNTA('Liste déroulante'!ListeIntervenants),1)</definedName>
    <definedName name="IntervenantsSAD">OFFSET(Intervenants,0,0,COUNTA(ListeIntervenants),1)</definedName>
    <definedName name="Liste_bassins">'Liste déroulante'!$C$108:$C$109</definedName>
    <definedName name="Liste_date" localSheetId="2">[4]!Tableau1[Date OEMC]</definedName>
    <definedName name="Liste_date">Tableau1[Date OEMC]</definedName>
    <definedName name="Liste_dates">[3]!Tableau1[Date OEMC]</definedName>
    <definedName name="Liste_demande" localSheetId="2">[4]!Tableau2[Demande]</definedName>
    <definedName name="Liste_demande">Tableau2[Demande]</definedName>
    <definedName name="Liste_demandes">[3]!Tableau2[Demande]</definedName>
    <definedName name="Liste_heures">'Liste déroulante'!$A$108:$A$203</definedName>
    <definedName name="Liste_Iso">'Liste déroulante'!$F$108:$F$117</definedName>
    <definedName name="Liste_langue">'Liste déroulante'!$H$108:$H$109</definedName>
    <definedName name="Liste_langues">'Liste déroulante'!$H$107:$H$109</definedName>
    <definedName name="Liste_numéros">'Liste déroulante'!$B$108:$B$127</definedName>
    <definedName name="Liste_profil" localSheetId="2">[4]!Tableau3[Profil intervention]</definedName>
    <definedName name="Liste_profil">Tableau3[Profil intervention]</definedName>
    <definedName name="Liste_profils">[3]!Tableau3[Profil intervention]</definedName>
    <definedName name="Liste_RLS">'Liste déroulante'!$D$108:$D$114</definedName>
    <definedName name="ListeIntervenants" localSheetId="2">#REF!</definedName>
    <definedName name="ListeIntervenants" localSheetId="1">#REF!</definedName>
    <definedName name="ListeIntervenants" localSheetId="3">#REF!</definedName>
    <definedName name="ListeIntervenants">#REF!</definedName>
    <definedName name="NumLigne" localSheetId="2">[4]!Tableau7[[#Headers],[Numero Ligne]]</definedName>
    <definedName name="NumLigne">Tableau7[[#Headers],[Numero Ligne]]</definedName>
    <definedName name="période_1">[5]CES!$A$1:$B$488</definedName>
    <definedName name="période_10">[5]CES!$S$1:$T$477</definedName>
    <definedName name="période_11">[5]CES!$U$1:$V$483</definedName>
    <definedName name="période_12">[5]CES!$W$1:$X$471</definedName>
    <definedName name="période_13">[5]CES!$Y$1:$Z$446</definedName>
    <definedName name="période_2">[5]CES!$C$1:$D$541</definedName>
    <definedName name="période_3">[5]CES!$E$1:$F$478</definedName>
    <definedName name="période_4">[5]CES!$G$1:$H$499</definedName>
    <definedName name="période_5">[5]CES!$I$1:$J$471</definedName>
    <definedName name="période_6">[5]CES!$K$1:$L$486</definedName>
    <definedName name="période_7">[5]CES!$M$1:$N$488</definedName>
    <definedName name="période_8">[5]CES!$O:$P</definedName>
    <definedName name="période_9">[5]CES!$Q:$R</definedName>
    <definedName name="Profil_Iso_Smaf">'Liste déroulante'!$F$108:$F$117</definedName>
    <definedName name="_xlnm.Print_Area" localSheetId="2">Éval!$A$1:$K$85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3" i="8" l="1"/>
  <c r="B1" i="2" l="1"/>
  <c r="D3" i="2"/>
  <c r="H5" i="8" l="1"/>
  <c r="H73" i="8" s="1"/>
  <c r="D5" i="8"/>
  <c r="D73" i="8" s="1"/>
  <c r="D4" i="8"/>
  <c r="D3" i="8"/>
  <c r="D2" i="8"/>
  <c r="D72" i="8" s="1"/>
  <c r="B90" i="8"/>
  <c r="I80" i="8"/>
  <c r="J80" i="8" s="1"/>
  <c r="J68" i="8"/>
  <c r="L66" i="8"/>
  <c r="J64" i="8"/>
  <c r="L62" i="8"/>
  <c r="L56" i="8"/>
  <c r="K56" i="8" s="1"/>
  <c r="L55" i="8"/>
  <c r="K55" i="8" s="1"/>
  <c r="L54" i="8"/>
  <c r="K54" i="8" s="1"/>
  <c r="L53" i="8"/>
  <c r="K53" i="8" s="1"/>
  <c r="J50" i="8"/>
  <c r="L49" i="8"/>
  <c r="L48" i="8"/>
  <c r="L47" i="8"/>
  <c r="L46" i="8"/>
  <c r="K40" i="8"/>
  <c r="K39" i="8"/>
  <c r="F39" i="8"/>
  <c r="E39" i="8"/>
  <c r="D39" i="8"/>
  <c r="K35" i="8"/>
  <c r="L36" i="8" s="1"/>
  <c r="F35" i="8"/>
  <c r="E35" i="8"/>
  <c r="D35" i="8"/>
  <c r="K32" i="8"/>
  <c r="K31" i="8"/>
  <c r="F31" i="8"/>
  <c r="E31" i="8"/>
  <c r="D31" i="8"/>
  <c r="F28" i="8"/>
  <c r="K28" i="8" s="1"/>
  <c r="F27" i="8"/>
  <c r="E27" i="8"/>
  <c r="D27" i="8"/>
  <c r="K27" i="8" s="1"/>
  <c r="K24" i="8"/>
  <c r="F24" i="8"/>
  <c r="E24" i="8"/>
  <c r="D24" i="8"/>
  <c r="K23" i="8"/>
  <c r="F23" i="8"/>
  <c r="E23" i="8"/>
  <c r="D23" i="8"/>
  <c r="K22" i="8"/>
  <c r="K25" i="8" s="1"/>
  <c r="F22" i="8"/>
  <c r="E22" i="8"/>
  <c r="D22" i="8"/>
  <c r="K73" i="8"/>
  <c r="K72" i="8"/>
  <c r="L33" i="8" l="1"/>
  <c r="L41" i="8"/>
  <c r="K36" i="8"/>
  <c r="L25" i="8"/>
  <c r="K41" i="8"/>
  <c r="K29" i="8"/>
  <c r="J57" i="8"/>
  <c r="L29" i="8"/>
  <c r="K33" i="8"/>
  <c r="K42" i="8" l="1"/>
  <c r="N42" i="8"/>
  <c r="L42" i="8"/>
  <c r="E117" i="5"/>
  <c r="E115" i="5"/>
  <c r="E114" i="5"/>
  <c r="E113" i="5"/>
  <c r="E112" i="5"/>
  <c r="E111" i="5"/>
  <c r="E110" i="5"/>
  <c r="E109" i="5"/>
  <c r="E108" i="5"/>
  <c r="L24" i="5"/>
  <c r="L22" i="5"/>
  <c r="L21" i="5"/>
  <c r="L20" i="5"/>
  <c r="L19" i="5"/>
  <c r="L18" i="5"/>
  <c r="L17" i="5"/>
  <c r="L16" i="5"/>
  <c r="L15" i="5"/>
  <c r="E9" i="2"/>
  <c r="E7" i="2"/>
  <c r="N7" i="2"/>
  <c r="D9" i="2"/>
  <c r="B9" i="2"/>
  <c r="K8" i="2"/>
  <c r="H7" i="2"/>
  <c r="E8" i="2"/>
  <c r="C7" i="2"/>
  <c r="L7" i="2"/>
  <c r="I9" i="2"/>
  <c r="G7" i="2"/>
  <c r="O8" i="2"/>
  <c r="C9" i="2"/>
  <c r="F7" i="2"/>
  <c r="L9" i="2"/>
  <c r="J7" i="2"/>
  <c r="G8" i="2"/>
  <c r="G9" i="2"/>
  <c r="H8" i="2"/>
  <c r="N9" i="2"/>
  <c r="O7" i="2"/>
  <c r="J8" i="2"/>
  <c r="D8" i="2"/>
  <c r="F9" i="2"/>
  <c r="L8" i="2"/>
  <c r="M9" i="2"/>
  <c r="O9" i="2"/>
  <c r="C8" i="2"/>
  <c r="N8" i="2"/>
  <c r="I7" i="2"/>
  <c r="M8" i="2"/>
  <c r="F8" i="2"/>
  <c r="B8" i="2"/>
  <c r="I8" i="2"/>
  <c r="K7" i="2"/>
  <c r="D7" i="2"/>
  <c r="K9" i="2"/>
  <c r="B7" i="2"/>
  <c r="H9" i="2"/>
  <c r="J9" i="2"/>
  <c r="M7" i="2"/>
</calcChain>
</file>

<file path=xl/sharedStrings.xml><?xml version="1.0" encoding="utf-8"?>
<sst xmlns="http://schemas.openxmlformats.org/spreadsheetml/2006/main" count="303" uniqueCount="244">
  <si>
    <t>Complet, prêt à être saisi par AA aux alloc.</t>
  </si>
  <si>
    <t>Bassin</t>
  </si>
  <si>
    <t>RLS</t>
  </si>
  <si>
    <t>#</t>
  </si>
  <si>
    <t>Heure</t>
  </si>
  <si>
    <t>Nom, Prénom
de l'usager</t>
  </si>
  <si>
    <t xml:space="preserve">NAM                   
</t>
  </si>
  <si>
    <t>Type de demande</t>
  </si>
  <si>
    <t>Intervenant 
pivot poste tél.</t>
  </si>
  <si>
    <t>Code Raison     (à inscrire)</t>
  </si>
  <si>
    <t>Sud</t>
  </si>
  <si>
    <t>STJ</t>
  </si>
  <si>
    <t>Français</t>
  </si>
  <si>
    <t>Reconduction</t>
  </si>
  <si>
    <t xml:space="preserve">Nouvelle 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</si>
  <si>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</si>
  <si>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</si>
  <si>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</si>
  <si>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</si>
  <si>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</si>
  <si>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</si>
  <si>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</si>
  <si>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</si>
  <si>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</si>
  <si>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</si>
  <si>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</si>
  <si>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</si>
  <si>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</si>
  <si>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</si>
  <si>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</si>
  <si>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</si>
  <si>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</si>
  <si>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CES</t>
  </si>
  <si>
    <t>NAM</t>
  </si>
  <si>
    <t>Agence</t>
  </si>
  <si>
    <t>EESAD</t>
  </si>
  <si>
    <t>RPA</t>
  </si>
  <si>
    <t>LDDM</t>
  </si>
  <si>
    <t>Refusé</t>
  </si>
  <si>
    <t>410 - Santé mentale</t>
  </si>
  <si>
    <t>Modification</t>
  </si>
  <si>
    <t>Langue</t>
  </si>
  <si>
    <t>Intervenant autre</t>
  </si>
  <si>
    <t>Liste déroulante</t>
  </si>
  <si>
    <t>Demande</t>
  </si>
  <si>
    <t xml:space="preserve">Baisse </t>
  </si>
  <si>
    <t>Fermeture</t>
  </si>
  <si>
    <t>Profil 1-2-3</t>
  </si>
  <si>
    <t>Répit</t>
  </si>
  <si>
    <t>Mileu de vie</t>
  </si>
  <si>
    <t>Profil intervention</t>
  </si>
  <si>
    <t>nom</t>
  </si>
  <si>
    <t>Appartement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</si>
  <si>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</si>
  <si>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</si>
  <si>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</si>
  <si>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</si>
  <si>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</si>
  <si>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</si>
  <si>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</si>
  <si>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</si>
  <si>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S. Phys. C.T.</t>
  </si>
  <si>
    <t>Maison</t>
  </si>
  <si>
    <t>PDH</t>
  </si>
  <si>
    <t>S. Phys. L.T.</t>
  </si>
  <si>
    <t>RPA avec service</t>
  </si>
  <si>
    <t>SOM</t>
  </si>
  <si>
    <t>DP (0-17)</t>
  </si>
  <si>
    <t>RPA sans service</t>
  </si>
  <si>
    <t>DP (18 et +)</t>
  </si>
  <si>
    <t>TDB</t>
  </si>
  <si>
    <t>DI</t>
  </si>
  <si>
    <t>État du comité</t>
  </si>
  <si>
    <t>TSA</t>
  </si>
  <si>
    <t>Aucune info à saisir par AA aux alloc.</t>
  </si>
  <si>
    <t xml:space="preserve">Santé mentale </t>
  </si>
  <si>
    <t>SAPA</t>
  </si>
  <si>
    <t>Incomplet</t>
  </si>
  <si>
    <t>Saisie terminée par AA aux alloc.</t>
  </si>
  <si>
    <t>Décision</t>
  </si>
  <si>
    <t>FONDS</t>
  </si>
  <si>
    <t>Accepté avec modifications</t>
  </si>
  <si>
    <t>Accepté avec un nombre d'heures mises en attente</t>
  </si>
  <si>
    <t>Accepté tel quel</t>
  </si>
  <si>
    <t>En attente de décision</t>
  </si>
  <si>
    <t>Informations incomplètes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</si>
  <si>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</si>
  <si>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</si>
  <si>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</si>
  <si>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</si>
  <si>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</si>
  <si>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</si>
  <si>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</si>
  <si>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Installation de bas spéciaux</t>
  </si>
  <si>
    <t>Pansement</t>
  </si>
  <si>
    <t>Signes vitaux</t>
  </si>
  <si>
    <t>Prélèvement de selles ou urine</t>
  </si>
  <si>
    <t>Établissement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</si>
  <si>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</si>
  <si>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</si>
  <si>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</si>
  <si>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</si>
  <si>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</si>
  <si>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</si>
  <si>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</si>
  <si>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</si>
  <si>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</si>
  <si>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</si>
  <si>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</si>
  <si>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</si>
  <si>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</si>
  <si>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</si>
  <si>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</si>
  <si>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</si>
  <si>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</si>
  <si>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</si>
  <si>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</si>
  <si>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</si>
  <si>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</si>
  <si>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</si>
  <si>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</si>
  <si>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</si>
  <si>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</si>
  <si>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>Heures</t>
  </si>
  <si>
    <t>Numéro</t>
  </si>
  <si>
    <t>BASSIN</t>
  </si>
  <si>
    <t xml:space="preserve">RLS </t>
  </si>
  <si>
    <t>Profils d'intervention</t>
  </si>
  <si>
    <t>Profil Iso_Smaf</t>
  </si>
  <si>
    <t>Date OEMC</t>
  </si>
  <si>
    <t>Nord</t>
  </si>
  <si>
    <t>AL</t>
  </si>
  <si>
    <t xml:space="preserve">DDN
</t>
  </si>
  <si>
    <t xml:space="preserve">Langue
</t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</si>
  <si>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</si>
  <si>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</si>
  <si>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</si>
  <si>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</si>
  <si>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</si>
  <si>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>Numero Ligne</t>
  </si>
  <si>
    <t>DÉCISION DU COMITÉ - Information prise de la feuille évaluation</t>
  </si>
  <si>
    <t>DEMANDE D'ALLOCATION DE SERVICES  
EN SOUTIEN À DOMICILE</t>
  </si>
  <si>
    <t xml:space="preserve"> Nom, Prénom de l'usager</t>
  </si>
  <si>
    <t xml:space="preserve"> Intervenant pivot</t>
  </si>
  <si>
    <t xml:space="preserve"> Date de naissance</t>
  </si>
  <si>
    <t>Date de comité</t>
  </si>
  <si>
    <t xml:space="preserve"> Âge</t>
  </si>
  <si>
    <t>Profil ISO-SMAF</t>
  </si>
  <si>
    <t>Code raison</t>
  </si>
  <si>
    <t>Profil clientèle</t>
  </si>
  <si>
    <t>Contexte de la demande</t>
  </si>
  <si>
    <t>Demande de reconduction du plan de service en cours pour 2TC/semaine en achats de service avec le Manoir. Réévaluation OCCI à venir.</t>
  </si>
  <si>
    <t>Entente de service 
sera remis à l'usager: 
(L'entente sera remise à l'intervenant si aucune case n'est cochée)</t>
  </si>
  <si>
    <t>par la poste par l'ag. admin. aux allocations de services.</t>
  </si>
  <si>
    <t>par l'intervenant en main propre.</t>
  </si>
  <si>
    <t xml:space="preserve">par courriel à: </t>
  </si>
  <si>
    <t>Adresse courriel:</t>
  </si>
  <si>
    <t>Évaluation du dossier de l'usager</t>
  </si>
  <si>
    <t>Prestataire:</t>
  </si>
  <si>
    <t>AVQ</t>
  </si>
  <si>
    <r>
      <t xml:space="preserve">Cote du SMAF (minutes)
</t>
    </r>
    <r>
      <rPr>
        <sz val="12"/>
        <color theme="1"/>
        <rFont val="Calibri"/>
        <family val="2"/>
        <scheme val="minor"/>
      </rPr>
      <t>à modifier selon la clientèle</t>
    </r>
  </si>
  <si>
    <t xml:space="preserve">Cote attribuée selon le besoins de l'usager </t>
  </si>
  <si>
    <t>Fréquence du soutien offert par le milieu naturel (Nb de jours)</t>
  </si>
  <si>
    <t>Fréquence du soutien offert par le SAD (ASSS) (Nb de jours)</t>
  </si>
  <si>
    <r>
      <t>Fréquence demandée au comité d'alloc.
(nb de jours)</t>
    </r>
    <r>
      <rPr>
        <sz val="11"/>
        <color theme="1"/>
        <rFont val="Calibri"/>
        <family val="2"/>
        <scheme val="minor"/>
      </rPr>
      <t/>
    </r>
  </si>
  <si>
    <t>Min. / sem. 
demandées
 au comité d'alloc.</t>
  </si>
  <si>
    <r>
      <rPr>
        <b/>
        <sz val="14"/>
        <rFont val="Calibri"/>
        <family val="2"/>
        <scheme val="minor"/>
      </rPr>
      <t xml:space="preserve">CONSIGNES : </t>
    </r>
    <r>
      <rPr>
        <sz val="14"/>
        <color theme="1"/>
        <rFont val="Calibri"/>
        <family val="2"/>
        <scheme val="minor"/>
      </rPr>
      <t>Les minutes associées aux cotes du SMAF peuvent être modifiées pour être représentatives de la clientèle évaluée. 
                             *** À noter que les cotes inscrites ci-dessous sont celles de la grille DIMOS***</t>
    </r>
  </si>
  <si>
    <t>AUTONOMIE</t>
  </si>
  <si>
    <t>A1. Se nourrir</t>
  </si>
  <si>
    <t>Déjeuner</t>
  </si>
  <si>
    <t>Dîner</t>
  </si>
  <si>
    <t>Souper</t>
  </si>
  <si>
    <r>
      <t xml:space="preserve">        Sous-total</t>
    </r>
    <r>
      <rPr>
        <sz val="16"/>
        <rFont val="Calibri"/>
        <family val="2"/>
        <scheme val="minor"/>
      </rPr>
      <t xml:space="preserve"> </t>
    </r>
    <r>
      <rPr>
        <sz val="14"/>
        <rFont val="Calibri"/>
        <family val="2"/>
        <scheme val="minor"/>
      </rPr>
      <t>(h/sem.)</t>
    </r>
  </si>
  <si>
    <t>A2. Se laver</t>
  </si>
  <si>
    <t>Toilette complète (T.C.)</t>
  </si>
  <si>
    <r>
      <t xml:space="preserve">Toilette  partielle  (T.P.) </t>
    </r>
    <r>
      <rPr>
        <sz val="10"/>
        <color theme="1"/>
        <rFont val="Calibri"/>
        <family val="2"/>
        <scheme val="minor"/>
      </rPr>
      <t>visage, aisselle et parties (inclut le changement de culotte d'incontinence)</t>
    </r>
  </si>
  <si>
    <t>min. / soin</t>
  </si>
  <si>
    <t>A3. S'habiller</t>
  </si>
  <si>
    <t>S'habiller</t>
  </si>
  <si>
    <t>Se déshabiller</t>
  </si>
  <si>
    <t>A7. Utiliser les toilettes</t>
  </si>
  <si>
    <t>Utiliser les toilettes</t>
  </si>
  <si>
    <t>MOBILITÉ</t>
  </si>
  <si>
    <t>B1. Transfert</t>
  </si>
  <si>
    <t>Lever</t>
  </si>
  <si>
    <t>Coucher</t>
  </si>
  <si>
    <r>
      <t>TOTAL AVQ</t>
    </r>
    <r>
      <rPr>
        <sz val="14"/>
        <color theme="1"/>
        <rFont val="Calibri"/>
        <family val="2"/>
        <scheme val="minor"/>
      </rPr>
      <t xml:space="preserve"> (h/sem.)</t>
    </r>
  </si>
  <si>
    <r>
      <rPr>
        <b/>
        <sz val="14"/>
        <rFont val="Calibri"/>
        <family val="2"/>
        <scheme val="minor"/>
      </rPr>
      <t>CONSIGNES: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Pour les personnes avec</t>
    </r>
    <r>
      <rPr>
        <b/>
        <sz val="14"/>
        <color theme="1"/>
        <rFont val="Calibri"/>
        <family val="2"/>
        <scheme val="minor"/>
      </rPr>
      <t xml:space="preserve"> déficience physique</t>
    </r>
    <r>
      <rPr>
        <sz val="14"/>
        <color theme="1"/>
        <rFont val="Calibri"/>
        <family val="2"/>
        <scheme val="minor"/>
      </rPr>
      <t xml:space="preserve">, voici les critères pour être admissible aux AVD's et aux travaux lourds: Avoir une côte </t>
    </r>
    <r>
      <rPr>
        <sz val="14"/>
        <color theme="1"/>
        <rFont val="Calibri"/>
        <family val="2"/>
      </rPr>
      <t>≤-2 au SMAF pour l'une ou l'autre des activités suivantes : se laver, s'habiller, utiliser les toilettes et transferts.  
***Lorsque vous entrez le</t>
    </r>
    <r>
      <rPr>
        <b/>
        <sz val="14"/>
        <color theme="1"/>
        <rFont val="Calibri"/>
        <family val="2"/>
      </rPr>
      <t xml:space="preserve"> nombre d'heures</t>
    </r>
    <r>
      <rPr>
        <sz val="14"/>
        <color theme="1"/>
        <rFont val="Calibri"/>
        <family val="2"/>
      </rPr>
      <t>, inscrire ":"  Par exemple: 2  : 3 0  pour 2h30. ***</t>
    </r>
  </si>
  <si>
    <t xml:space="preserve"> AVD</t>
  </si>
  <si>
    <t>h /sem.</t>
  </si>
  <si>
    <t>Soutien offert par le milieu naturel (h/sem.)</t>
  </si>
  <si>
    <t>Soutien offert par le SAD ou autres (h/sem.)</t>
  </si>
  <si>
    <t>Nb heures demandées 
au comité d'allocation 
(h/sem.)</t>
  </si>
  <si>
    <t>E1. et E4.  Entretien de la maison et faire la lessive</t>
  </si>
  <si>
    <t xml:space="preserve">                   Faire la lessive sans entretien de la maison</t>
  </si>
  <si>
    <t>E2. Préparer les repas</t>
  </si>
  <si>
    <t>E3. Faire les courses</t>
  </si>
  <si>
    <t>2:00 - 3:00</t>
  </si>
  <si>
    <r>
      <t>TOTAL AVD</t>
    </r>
    <r>
      <rPr>
        <sz val="14"/>
        <color theme="1"/>
        <rFont val="Calibri"/>
        <family val="2"/>
        <scheme val="minor"/>
      </rPr>
      <t xml:space="preserve"> (h/sem.)</t>
    </r>
  </si>
  <si>
    <t>Actes délégués - Loi 90</t>
  </si>
  <si>
    <t>min./soin</t>
  </si>
  <si>
    <t>Soutien offert par le milieu naturel (Nb de jours)</t>
  </si>
  <si>
    <t>Soutien offert par le SAD ou autres (Nb de jours)</t>
  </si>
  <si>
    <t>Fréquence demandée au comité d'alloc
(nb/sem.)</t>
  </si>
  <si>
    <t>min./sem.
 demandées
 au comité d'alloc.</t>
  </si>
  <si>
    <t>E8. Prendre sa médication</t>
  </si>
  <si>
    <t>Description soin:</t>
  </si>
  <si>
    <t>Glycémie capillaire</t>
  </si>
  <si>
    <r>
      <t>TOTAL LOI 90</t>
    </r>
    <r>
      <rPr>
        <sz val="14"/>
        <color theme="1"/>
        <rFont val="Calibri"/>
        <family val="2"/>
        <scheme val="minor"/>
      </rPr>
      <t xml:space="preserve"> (h/sem.)</t>
    </r>
  </si>
  <si>
    <r>
      <t xml:space="preserve">ASSISTANCE À LA PERSONNE, RÉPIT, GARDIENNAGE
</t>
    </r>
    <r>
      <rPr>
        <sz val="11"/>
        <color theme="1"/>
        <rFont val="Calibri"/>
        <family val="2"/>
        <scheme val="minor"/>
      </rPr>
      <t>(*inclut servir les repas)</t>
    </r>
  </si>
  <si>
    <t>Maximum 
/semaine</t>
  </si>
  <si>
    <t>Nb heures demandées 
au comité d'allocation 
(h/ sem.)</t>
  </si>
  <si>
    <t>CRITÈRES DIMOS POUR ÊTRE ADMISSIBLE À L'ASSISTANCE À LA PERSONNE</t>
  </si>
  <si>
    <t>Max 15:00 h /sem. DIMOS ou
 max. selon comité local pour SISAD et SAPA</t>
  </si>
  <si>
    <t xml:space="preserve">Être admissible aux AVQ ; </t>
  </si>
  <si>
    <t xml:space="preserve">ET      </t>
  </si>
  <si>
    <t>Être âgé de plus de 12 ans ;</t>
  </si>
  <si>
    <t>Ne peut rester seul en aucun temps et dans les faits n'est jamais laissé seul.</t>
  </si>
  <si>
    <r>
      <t>TOTAL ASSISTANCE À LA PERSONNE, RÉPIT, GARDIENNAGE</t>
    </r>
    <r>
      <rPr>
        <sz val="14"/>
        <rFont val="Calibri"/>
        <family val="2"/>
        <scheme val="minor"/>
      </rPr>
      <t xml:space="preserve"> (h/sem.)</t>
    </r>
  </si>
  <si>
    <t>TRAVAUX LOURDS (DIMOS)</t>
  </si>
  <si>
    <t>Max 14:00 h /année</t>
  </si>
  <si>
    <t>SOUTIEN CIVIQUE (DIMOS)</t>
  </si>
  <si>
    <r>
      <t xml:space="preserve">TOTAL TRAVAUX LOURDS ET SOUTIEN CIVIQUE </t>
    </r>
    <r>
      <rPr>
        <sz val="14"/>
        <color theme="1"/>
        <rFont val="Calibri"/>
        <family val="2"/>
        <scheme val="minor"/>
      </rPr>
      <t>(h/an)</t>
    </r>
  </si>
  <si>
    <t>Décision du comité</t>
  </si>
  <si>
    <r>
      <rPr>
        <b/>
        <sz val="14"/>
        <rFont val="Calibri"/>
        <family val="2"/>
        <scheme val="minor"/>
      </rPr>
      <t xml:space="preserve">Consignes: </t>
    </r>
    <r>
      <rPr>
        <sz val="14"/>
        <color theme="1"/>
        <rFont val="Calibri"/>
        <family val="2"/>
        <scheme val="minor"/>
      </rPr>
      <t xml:space="preserve">Les heures ASSS doivent être mis sur la ligne </t>
    </r>
    <r>
      <rPr>
        <b/>
        <sz val="14"/>
        <color theme="1"/>
        <rFont val="Calibri"/>
        <family val="2"/>
        <scheme val="minor"/>
      </rPr>
      <t>82</t>
    </r>
    <r>
      <rPr>
        <sz val="14"/>
        <color theme="1"/>
        <rFont val="Calibri"/>
        <family val="2"/>
        <scheme val="minor"/>
      </rPr>
      <t xml:space="preserve">. La </t>
    </r>
    <r>
      <rPr>
        <b/>
        <sz val="14"/>
        <color theme="1"/>
        <rFont val="Calibri"/>
        <family val="2"/>
        <scheme val="minor"/>
      </rPr>
      <t>date de début et de fin des services sont obligatoires.</t>
    </r>
    <r>
      <rPr>
        <sz val="14"/>
        <color theme="1"/>
        <rFont val="Calibri"/>
        <family val="2"/>
        <scheme val="minor"/>
      </rPr>
      <t xml:space="preserve"> Consulter le calendrier du CES au besoin. Prendre note que la date de fin ne doit pas excéder la date de renouvellement de l'OEMC.  Toutes les</t>
    </r>
    <r>
      <rPr>
        <b/>
        <sz val="14"/>
        <color theme="1"/>
        <rFont val="Calibri"/>
        <family val="2"/>
        <scheme val="minor"/>
      </rPr>
      <t xml:space="preserve"> heures du récapitulatif</t>
    </r>
    <r>
      <rPr>
        <sz val="14"/>
        <color theme="1"/>
        <rFont val="Calibri"/>
        <family val="2"/>
        <scheme val="minor"/>
      </rPr>
      <t xml:space="preserve"> se transfère dans la ligne 80. Si vous modifiez le nombre d'heures, entrer le nombre d'heure suivi de ":"  Par exemple: 2  : 3 0  pour 2h30.</t>
    </r>
    <r>
      <rPr>
        <sz val="14"/>
        <color theme="4" tint="-0.249977111117893"/>
        <rFont val="Calibri"/>
        <family val="2"/>
        <scheme val="minor"/>
      </rPr>
      <t xml:space="preserve">  </t>
    </r>
    <r>
      <rPr>
        <b/>
        <sz val="16"/>
        <color theme="1"/>
        <rFont val="Calibri"/>
        <family val="2"/>
        <scheme val="minor"/>
      </rPr>
      <t>*** SVP indiquer le nombre d'heures total de services, pas juste l'ajout d'heures***</t>
    </r>
  </si>
  <si>
    <t>Budget/ Fonds</t>
  </si>
  <si>
    <r>
      <t xml:space="preserve">Date de début des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</si>
  <si>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Date des fin de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</si>
  <si>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AVQ
</t>
    </r>
    <r>
      <rPr>
        <sz val="14"/>
        <color theme="1"/>
        <rFont val="Calibri"/>
        <family val="2"/>
        <scheme val="minor"/>
      </rPr>
      <t>(HH:MM)</t>
    </r>
  </si>
  <si>
    <r>
      <t xml:space="preserve">AVD
</t>
    </r>
    <r>
      <rPr>
        <sz val="14"/>
        <color theme="1"/>
        <rFont val="Calibri"/>
        <family val="2"/>
        <scheme val="minor"/>
      </rPr>
      <t>(HH:MM)</t>
    </r>
  </si>
  <si>
    <r>
      <t xml:space="preserve">Loi 90
</t>
    </r>
    <r>
      <rPr>
        <sz val="14"/>
        <color theme="1"/>
        <rFont val="Calibri"/>
        <family val="2"/>
        <scheme val="minor"/>
      </rPr>
      <t>(HH:MM)</t>
    </r>
  </si>
  <si>
    <r>
      <t xml:space="preserve">Soutien à la personne, Répit-gardiennage </t>
    </r>
    <r>
      <rPr>
        <sz val="14"/>
        <color theme="1"/>
        <rFont val="Calibri"/>
        <family val="2"/>
        <scheme val="minor"/>
      </rPr>
      <t xml:space="preserve">
 (HH:MM)</t>
    </r>
  </si>
  <si>
    <r>
      <t xml:space="preserve">Travaux lourd
soutien civique
</t>
    </r>
    <r>
      <rPr>
        <sz val="14"/>
        <color theme="1"/>
        <rFont val="Calibri"/>
        <family val="2"/>
        <scheme val="minor"/>
      </rPr>
      <t>(HH:MM)
Annuel</t>
    </r>
  </si>
  <si>
    <t>Heures accordées
/semaine</t>
  </si>
  <si>
    <r>
      <t xml:space="preserve">Heures
en attente
</t>
    </r>
    <r>
      <rPr>
        <sz val="14"/>
        <color theme="1"/>
        <rFont val="Calibri"/>
        <family val="2"/>
        <scheme val="minor"/>
      </rPr>
      <t>(HH:MM)</t>
    </r>
  </si>
  <si>
    <t>6 - Achat serv.</t>
  </si>
  <si>
    <t>Détail des services ASSS</t>
  </si>
  <si>
    <t>Commentaires administratifs</t>
  </si>
  <si>
    <t>achat service à la RPA Manoir de St-Jérôme pour 2TC au montant  de 128$ 1/ sem donc total de : 256$ /sem</t>
  </si>
  <si>
    <t>Dossier évalué par :</t>
  </si>
  <si>
    <r>
      <t xml:space="preserve">Intervenant
</t>
    </r>
    <r>
      <rPr>
        <sz val="14"/>
        <color indexed="9"/>
        <rFont val="Arial Narrow"/>
        <family val="2"/>
      </rPr>
      <t xml:space="preserve"> (à remplir si pas pivot)</t>
    </r>
  </si>
  <si>
    <r>
      <t xml:space="preserve">Profil
intervention
</t>
    </r>
    <r>
      <rPr>
        <sz val="14"/>
        <color indexed="9"/>
        <rFont val="Arial Narrow"/>
        <family val="2"/>
      </rPr>
      <t>(Type de clientèle)</t>
    </r>
  </si>
  <si>
    <r>
      <t xml:space="preserve">Profil 
SMAF
</t>
    </r>
    <r>
      <rPr>
        <sz val="14"/>
        <color indexed="9"/>
        <rFont val="Arial Narrow"/>
        <family val="2"/>
      </rPr>
      <t>(ISO)</t>
    </r>
  </si>
  <si>
    <t>Profil Iso-Smaf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</si>
</sst>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 * #,##0.00_)\ &quot;$&quot;_ ;_ * \(#,##0.00\)\ &quot;$&quot;_ ;_ * &quot;-&quot;??_)\ &quot;$&quot;_ ;_ @_ "/>
    <numFmt numFmtId="164" formatCode="[$-F800]dddd\,\ mmmm\ dd\,\ yyyy"/>
    <numFmt numFmtId="165" formatCode="_ * #,##0.00_)\ _$_ ;_ * \(#,##0.00\)\ _$_ ;_ * &quot;-&quot;??_)\ _$_ ;_ @_ "/>
    <numFmt numFmtId="166" formatCode="[$-F400]h:mm:ss\ AM/PM"/>
    <numFmt numFmtId="167" formatCode="yyyy/mm/dd;@"/>
    <numFmt numFmtId="168" formatCode="h:mm;@"/>
    <numFmt numFmtId="169" formatCode="h&quot; h &quot;mm;@"/>
    <numFmt numFmtId="170" formatCode="[hh]:mm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1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rgb="FF3333FF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indexed="9"/>
      <name val="Arial Narrow"/>
      <family val="2"/>
    </font>
    <font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F9FFD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FF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8" fillId="0" borderId="0"/>
    <xf numFmtId="165" fontId="6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85">
    <xf numFmtId="0" fontId="0" fillId="0" borderId="0" xfId="0"/>
    <xf numFmtId="0" fontId="1" fillId="0" borderId="0" xfId="0" applyFont="1" applyBorder="1" applyProtection="1"/>
    <xf numFmtId="0" fontId="1" fillId="0" borderId="0" xfId="0" applyFont="1" applyProtection="1"/>
    <xf numFmtId="14" fontId="0" fillId="0" borderId="0" xfId="0" applyNumberFormat="1"/>
    <xf numFmtId="0" fontId="0" fillId="0" borderId="4" xfId="0" applyFill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horizontal="left"/>
    </xf>
    <xf numFmtId="0" fontId="0" fillId="2" borderId="0" xfId="0" applyFill="1"/>
    <xf numFmtId="0" fontId="3" fillId="2" borderId="9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1" fillId="0" borderId="8" xfId="0" applyFont="1" applyFill="1" applyBorder="1" applyProtection="1"/>
    <xf numFmtId="0" fontId="1" fillId="0" borderId="0" xfId="0" applyFont="1" applyAlignment="1" applyProtection="1"/>
    <xf numFmtId="0" fontId="1" fillId="0" borderId="4" xfId="0" applyFont="1" applyFill="1" applyBorder="1" applyProtection="1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" fillId="0" borderId="4" xfId="0" applyFont="1" applyBorder="1" applyProtection="1"/>
    <xf numFmtId="0" fontId="1" fillId="0" borderId="0" xfId="0" applyFont="1" applyFill="1" applyBorder="1" applyProtection="1"/>
    <xf numFmtId="0" fontId="5" fillId="0" borderId="0" xfId="0" applyFont="1" applyProtection="1"/>
    <xf numFmtId="0" fontId="7" fillId="0" borderId="0" xfId="0" applyFont="1" applyProtection="1">
      <protection hidden="1"/>
    </xf>
    <xf numFmtId="0" fontId="7" fillId="0" borderId="0" xfId="0" applyFont="1"/>
    <xf numFmtId="0" fontId="7" fillId="0" borderId="1" xfId="0" applyFont="1" applyBorder="1"/>
    <xf numFmtId="0" fontId="0" fillId="0" borderId="10" xfId="0" applyBorder="1"/>
    <xf numFmtId="0" fontId="0" fillId="0" borderId="11" xfId="0" applyFill="1" applyBorder="1"/>
    <xf numFmtId="0" fontId="0" fillId="0" borderId="0" xfId="0" applyProtection="1">
      <protection hidden="1"/>
    </xf>
    <xf numFmtId="0" fontId="0" fillId="0" borderId="7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11" fillId="2" borderId="0" xfId="0" applyFont="1" applyFill="1" applyBorder="1" applyProtection="1"/>
    <xf numFmtId="0" fontId="0" fillId="0" borderId="0" xfId="0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/>
    <xf numFmtId="0" fontId="0" fillId="0" borderId="12" xfId="0" quotePrefix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Alignment="1"/>
    <xf numFmtId="0" fontId="7" fillId="0" borderId="4" xfId="0" applyFont="1" applyBorder="1"/>
    <xf numFmtId="0" fontId="7" fillId="0" borderId="4" xfId="0" applyFont="1" applyBorder="1" applyAlignment="1">
      <alignment wrapText="1"/>
    </xf>
    <xf numFmtId="0" fontId="10" fillId="7" borderId="13" xfId="2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0" fillId="0" borderId="4" xfId="0" applyFill="1" applyBorder="1" applyAlignment="1" applyProtection="1">
      <protection locked="0"/>
    </xf>
    <xf numFmtId="0" fontId="0" fillId="0" borderId="4" xfId="0" applyFill="1" applyBorder="1" applyAlignment="1"/>
    <xf numFmtId="0" fontId="0" fillId="0" borderId="0" xfId="0" applyAlignment="1">
      <alignment wrapText="1"/>
    </xf>
    <xf numFmtId="0" fontId="13" fillId="2" borderId="0" xfId="0" applyFont="1" applyFill="1" applyBorder="1" applyAlignment="1">
      <alignment horizontal="left" vertical="center"/>
    </xf>
    <xf numFmtId="0" fontId="0" fillId="0" borderId="4" xfId="0" applyBorder="1" applyAlignment="1"/>
    <xf numFmtId="0" fontId="0" fillId="0" borderId="0" xfId="0" applyFont="1" applyBorder="1"/>
    <xf numFmtId="0" fontId="0" fillId="0" borderId="0" xfId="0" applyBorder="1" applyAlignment="1"/>
    <xf numFmtId="0" fontId="7" fillId="0" borderId="0" xfId="0" applyFont="1" applyBorder="1"/>
    <xf numFmtId="0" fontId="0" fillId="0" borderId="0" xfId="0" applyFont="1" applyBorder="1" applyAlignment="1"/>
    <xf numFmtId="0" fontId="7" fillId="0" borderId="0" xfId="0" applyFont="1" applyBorder="1" applyAlignment="1"/>
    <xf numFmtId="0" fontId="0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4" fillId="0" borderId="0" xfId="4" applyBorder="1" applyAlignment="1"/>
    <xf numFmtId="0" fontId="14" fillId="0" borderId="0" xfId="4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4" fontId="0" fillId="0" borderId="0" xfId="1" applyFont="1"/>
    <xf numFmtId="0" fontId="0" fillId="0" borderId="0" xfId="0" applyFill="1" applyBorder="1" applyAlignment="1"/>
    <xf numFmtId="0" fontId="0" fillId="0" borderId="0" xfId="0" applyFill="1" applyBorder="1"/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/>
    <xf numFmtId="0" fontId="15" fillId="2" borderId="0" xfId="0" applyFont="1" applyFill="1"/>
    <xf numFmtId="0" fontId="18" fillId="8" borderId="0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wrapText="1"/>
    </xf>
    <xf numFmtId="0" fontId="16" fillId="6" borderId="0" xfId="0" applyFont="1" applyFill="1"/>
    <xf numFmtId="0" fontId="20" fillId="6" borderId="0" xfId="0" applyFont="1" applyFill="1"/>
    <xf numFmtId="0" fontId="0" fillId="6" borderId="0" xfId="0" applyFill="1"/>
    <xf numFmtId="0" fontId="7" fillId="0" borderId="1" xfId="0" applyFont="1" applyBorder="1" applyAlignment="1">
      <alignment horizontal="left" vertical="center" indent="1"/>
    </xf>
    <xf numFmtId="0" fontId="18" fillId="8" borderId="4" xfId="0" applyFont="1" applyFill="1" applyBorder="1" applyAlignment="1" applyProtection="1">
      <alignment horizontal="center" vertical="center" wrapText="1"/>
      <protection hidden="1"/>
    </xf>
    <xf numFmtId="0" fontId="18" fillId="8" borderId="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18" xfId="0" applyFont="1" applyFill="1" applyBorder="1" applyAlignment="1" applyProtection="1">
      <alignment horizontal="center" vertical="center" wrapText="1"/>
      <protection hidden="1"/>
    </xf>
    <xf numFmtId="0" fontId="18" fillId="8" borderId="5" xfId="0" applyFont="1" applyFill="1" applyBorder="1" applyAlignment="1" applyProtection="1">
      <alignment horizontal="center" vertical="center" wrapText="1"/>
    </xf>
    <xf numFmtId="0" fontId="18" fillId="8" borderId="4" xfId="0" applyFont="1" applyFill="1" applyBorder="1" applyAlignment="1" applyProtection="1">
      <alignment horizontal="center" vertical="center"/>
      <protection hidden="1"/>
    </xf>
    <xf numFmtId="14" fontId="18" fillId="8" borderId="6" xfId="0" applyNumberFormat="1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/>
    <xf numFmtId="14" fontId="0" fillId="9" borderId="5" xfId="0" applyNumberFormat="1" applyFill="1" applyBorder="1"/>
    <xf numFmtId="0" fontId="0" fillId="9" borderId="4" xfId="0" applyFill="1" applyBorder="1"/>
    <xf numFmtId="0" fontId="0" fillId="9" borderId="6" xfId="0" applyFill="1" applyBorder="1"/>
    <xf numFmtId="0" fontId="7" fillId="3" borderId="16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66" fontId="7" fillId="2" borderId="16" xfId="0" applyNumberFormat="1" applyFont="1" applyFill="1" applyBorder="1" applyAlignment="1" applyProtection="1">
      <alignment horizontal="center" vertical="center"/>
    </xf>
    <xf numFmtId="14" fontId="7" fillId="2" borderId="16" xfId="0" applyNumberFormat="1" applyFont="1" applyFill="1" applyBorder="1" applyAlignment="1" applyProtection="1">
      <alignment horizontal="center" vertical="center"/>
    </xf>
    <xf numFmtId="14" fontId="7" fillId="3" borderId="16" xfId="0" applyNumberFormat="1" applyFont="1" applyFill="1" applyBorder="1" applyAlignment="1" applyProtection="1">
      <alignment horizontal="center" vertical="center"/>
    </xf>
    <xf numFmtId="0" fontId="0" fillId="2" borderId="0" xfId="0" applyFill="1" applyProtection="1">
      <protection hidden="1"/>
    </xf>
    <xf numFmtId="0" fontId="0" fillId="2" borderId="0" xfId="0" applyFill="1" applyProtection="1"/>
    <xf numFmtId="0" fontId="15" fillId="2" borderId="0" xfId="0" applyFont="1" applyFill="1" applyProtection="1"/>
    <xf numFmtId="0" fontId="0" fillId="2" borderId="0" xfId="0" applyFill="1" applyProtection="1">
      <protection locked="0"/>
    </xf>
    <xf numFmtId="164" fontId="17" fillId="2" borderId="15" xfId="0" applyNumberFormat="1" applyFont="1" applyFill="1" applyBorder="1" applyAlignment="1" applyProtection="1">
      <alignment horizontal="center"/>
      <protection locked="0"/>
    </xf>
    <xf numFmtId="15" fontId="21" fillId="2" borderId="0" xfId="0" applyNumberFormat="1" applyFont="1" applyFill="1" applyAlignment="1" applyProtection="1">
      <alignment horizontal="center"/>
      <protection locked="0"/>
    </xf>
    <xf numFmtId="0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21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Protection="1">
      <protection locked="0"/>
    </xf>
    <xf numFmtId="0" fontId="24" fillId="2" borderId="0" xfId="0" applyFont="1" applyFill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0" fontId="0" fillId="0" borderId="0" xfId="0" applyProtection="1"/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4" fillId="2" borderId="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14" fontId="15" fillId="0" borderId="14" xfId="0" applyNumberFormat="1" applyFont="1" applyBorder="1" applyAlignment="1" applyProtection="1">
      <alignment horizontal="center" vertical="center"/>
      <protection hidden="1"/>
    </xf>
    <xf numFmtId="14" fontId="24" fillId="2" borderId="0" xfId="0" applyNumberFormat="1" applyFont="1" applyFill="1" applyBorder="1" applyAlignment="1" applyProtection="1">
      <alignment horizontal="center" vertical="center"/>
      <protection hidden="1"/>
    </xf>
    <xf numFmtId="14" fontId="25" fillId="2" borderId="0" xfId="0" applyNumberFormat="1" applyFont="1" applyFill="1" applyBorder="1" applyAlignment="1" applyProtection="1">
      <alignment horizontal="center" vertical="center"/>
      <protection hidden="1"/>
    </xf>
    <xf numFmtId="1" fontId="15" fillId="0" borderId="14" xfId="0" applyNumberFormat="1" applyFont="1" applyBorder="1" applyAlignment="1" applyProtection="1">
      <alignment horizontal="center" vertical="center"/>
      <protection hidden="1"/>
    </xf>
    <xf numFmtId="1" fontId="15" fillId="2" borderId="25" xfId="0" applyNumberFormat="1" applyFont="1" applyFill="1" applyBorder="1" applyAlignment="1" applyProtection="1">
      <alignment horizontal="center" vertical="center"/>
      <protection hidden="1"/>
    </xf>
    <xf numFmtId="167" fontId="24" fillId="2" borderId="0" xfId="0" applyNumberFormat="1" applyFont="1" applyFill="1" applyBorder="1" applyAlignment="1" applyProtection="1">
      <alignment horizontal="center" vertical="center"/>
      <protection hidden="1"/>
    </xf>
    <xf numFmtId="167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26" fillId="2" borderId="0" xfId="0" applyFont="1" applyFill="1" applyBorder="1" applyAlignment="1" applyProtection="1">
      <alignment horizontal="justify" vertical="center" wrapText="1"/>
      <protection hidden="1"/>
    </xf>
    <xf numFmtId="0" fontId="0" fillId="2" borderId="0" xfId="0" applyFill="1" applyBorder="1" applyAlignment="1" applyProtection="1">
      <protection hidden="1"/>
    </xf>
    <xf numFmtId="0" fontId="27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vertical="center" wrapText="1"/>
    </xf>
    <xf numFmtId="0" fontId="15" fillId="2" borderId="0" xfId="0" applyFont="1" applyFill="1" applyProtection="1">
      <protection hidden="1"/>
    </xf>
    <xf numFmtId="0" fontId="15" fillId="0" borderId="0" xfId="0" applyFont="1" applyProtection="1"/>
    <xf numFmtId="0" fontId="15" fillId="2" borderId="0" xfId="0" applyFont="1" applyFill="1" applyBorder="1" applyAlignment="1" applyProtection="1">
      <alignment horizontal="left" vertical="center" wrapText="1"/>
      <protection hidden="1"/>
    </xf>
    <xf numFmtId="0" fontId="17" fillId="5" borderId="28" xfId="0" applyFont="1" applyFill="1" applyBorder="1" applyAlignment="1" applyProtection="1">
      <alignment horizontal="center" vertical="center"/>
      <protection locked="0"/>
    </xf>
    <xf numFmtId="0" fontId="17" fillId="5" borderId="30" xfId="0" applyFont="1" applyFill="1" applyBorder="1" applyAlignment="1" applyProtection="1">
      <alignment vertical="center" wrapText="1"/>
    </xf>
    <xf numFmtId="0" fontId="15" fillId="12" borderId="27" xfId="0" applyFont="1" applyFill="1" applyBorder="1" applyAlignment="1" applyProtection="1">
      <alignment vertical="center" wrapText="1"/>
      <protection hidden="1"/>
    </xf>
    <xf numFmtId="0" fontId="15" fillId="2" borderId="0" xfId="0" applyFont="1" applyFill="1" applyBorder="1" applyProtection="1">
      <protection hidden="1"/>
    </xf>
    <xf numFmtId="0" fontId="15" fillId="2" borderId="0" xfId="0" applyFont="1" applyFill="1" applyBorder="1" applyProtection="1"/>
    <xf numFmtId="0" fontId="15" fillId="0" borderId="0" xfId="0" applyFont="1" applyBorder="1" applyProtection="1"/>
    <xf numFmtId="0" fontId="15" fillId="2" borderId="15" xfId="0" applyFont="1" applyFill="1" applyBorder="1" applyAlignment="1" applyProtection="1">
      <alignment horizontal="left" vertical="center" wrapText="1"/>
      <protection hidden="1"/>
    </xf>
    <xf numFmtId="0" fontId="35" fillId="3" borderId="14" xfId="0" applyFont="1" applyFill="1" applyBorder="1" applyAlignment="1" applyProtection="1">
      <alignment horizontal="center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37" fillId="2" borderId="37" xfId="0" applyFont="1" applyFill="1" applyBorder="1" applyAlignment="1" applyProtection="1">
      <alignment horizontal="center" vertical="center"/>
    </xf>
    <xf numFmtId="0" fontId="33" fillId="12" borderId="37" xfId="0" applyFont="1" applyFill="1" applyBorder="1" applyAlignment="1" applyProtection="1">
      <alignment horizontal="center" vertical="center"/>
      <protection locked="0"/>
    </xf>
    <xf numFmtId="0" fontId="33" fillId="13" borderId="37" xfId="0" applyFont="1" applyFill="1" applyBorder="1" applyAlignment="1" applyProtection="1">
      <alignment horizontal="center" vertical="center"/>
      <protection locked="0"/>
    </xf>
    <xf numFmtId="0" fontId="33" fillId="2" borderId="37" xfId="0" applyFont="1" applyFill="1" applyBorder="1" applyAlignment="1" applyProtection="1">
      <alignment horizontal="center" vertical="center"/>
      <protection hidden="1"/>
    </xf>
    <xf numFmtId="168" fontId="41" fillId="2" borderId="37" xfId="0" applyNumberFormat="1" applyFont="1" applyFill="1" applyBorder="1" applyAlignment="1" applyProtection="1">
      <alignment horizontal="center" vertical="center"/>
      <protection hidden="1"/>
    </xf>
    <xf numFmtId="169" fontId="25" fillId="2" borderId="0" xfId="0" applyNumberFormat="1" applyFont="1" applyFill="1" applyAlignment="1" applyProtection="1">
      <alignment horizontal="center" vertical="center"/>
      <protection hidden="1"/>
    </xf>
    <xf numFmtId="0" fontId="37" fillId="2" borderId="37" xfId="0" applyFont="1" applyFill="1" applyBorder="1" applyAlignment="1" applyProtection="1">
      <alignment horizontal="left" vertical="center"/>
      <protection hidden="1"/>
    </xf>
    <xf numFmtId="168" fontId="24" fillId="2" borderId="0" xfId="0" applyNumberFormat="1" applyFont="1" applyFill="1" applyAlignment="1" applyProtection="1">
      <alignment horizontal="center" vertical="center"/>
      <protection hidden="1"/>
    </xf>
    <xf numFmtId="168" fontId="25" fillId="2" borderId="0" xfId="0" applyNumberFormat="1" applyFont="1" applyFill="1" applyAlignment="1" applyProtection="1">
      <alignment horizontal="center" vertical="center"/>
      <protection hidden="1"/>
    </xf>
    <xf numFmtId="170" fontId="21" fillId="11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Alignment="1" applyProtection="1">
      <alignment horizontal="center" vertical="center"/>
      <protection hidden="1"/>
    </xf>
    <xf numFmtId="2" fontId="36" fillId="2" borderId="0" xfId="0" applyNumberFormat="1" applyFont="1" applyFill="1" applyAlignment="1" applyProtection="1">
      <alignment horizontal="center" vertical="center"/>
      <protection hidden="1"/>
    </xf>
    <xf numFmtId="1" fontId="24" fillId="2" borderId="0" xfId="0" applyNumberFormat="1" applyFont="1" applyFill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center" vertical="center"/>
      <protection hidden="1"/>
    </xf>
    <xf numFmtId="0" fontId="43" fillId="2" borderId="37" xfId="0" applyFont="1" applyFill="1" applyBorder="1" applyAlignment="1" applyProtection="1">
      <alignment horizontal="center" vertical="center"/>
      <protection hidden="1"/>
    </xf>
    <xf numFmtId="170" fontId="21" fillId="2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Border="1" applyAlignment="1" applyProtection="1">
      <alignment horizontal="center" vertical="center"/>
      <protection hidden="1"/>
    </xf>
    <xf numFmtId="2" fontId="36" fillId="2" borderId="0" xfId="0" applyNumberFormat="1" applyFont="1" applyFill="1" applyBorder="1" applyAlignment="1" applyProtection="1">
      <alignment horizontal="center" vertical="center"/>
      <protection hidden="1"/>
    </xf>
    <xf numFmtId="1" fontId="36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</xf>
    <xf numFmtId="0" fontId="16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20" fontId="37" fillId="12" borderId="37" xfId="0" applyNumberFormat="1" applyFont="1" applyFill="1" applyBorder="1" applyAlignment="1" applyProtection="1">
      <alignment horizontal="center" vertical="center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0" fontId="46" fillId="2" borderId="0" xfId="0" applyNumberFormat="1" applyFont="1" applyFill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hidden="1"/>
    </xf>
    <xf numFmtId="168" fontId="46" fillId="2" borderId="0" xfId="0" applyNumberFormat="1" applyFont="1" applyFill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left" vertical="center"/>
      <protection hidden="1"/>
    </xf>
    <xf numFmtId="170" fontId="16" fillId="0" borderId="3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33" fillId="10" borderId="37" xfId="0" applyNumberFormat="1" applyFont="1" applyFill="1" applyBorder="1" applyAlignment="1" applyProtection="1">
      <alignment horizontal="center" vertical="center" wrapText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locked="0"/>
    </xf>
    <xf numFmtId="0" fontId="33" fillId="12" borderId="37" xfId="0" applyNumberFormat="1" applyFont="1" applyFill="1" applyBorder="1" applyAlignment="1" applyProtection="1">
      <alignment horizontal="center" vertical="center"/>
      <protection locked="0"/>
    </xf>
    <xf numFmtId="168" fontId="36" fillId="12" borderId="37" xfId="0" applyNumberFormat="1" applyFont="1" applyFill="1" applyBorder="1" applyAlignment="1" applyProtection="1">
      <alignment horizontal="center" vertical="center"/>
      <protection hidden="1"/>
    </xf>
    <xf numFmtId="0" fontId="47" fillId="2" borderId="0" xfId="0" applyFont="1" applyFill="1" applyBorder="1" applyAlignment="1" applyProtection="1">
      <alignment horizontal="center" vertical="center"/>
      <protection hidden="1"/>
    </xf>
    <xf numFmtId="0" fontId="47" fillId="2" borderId="0" xfId="3" applyNumberFormat="1" applyFont="1" applyFill="1" applyBorder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168" fontId="16" fillId="2" borderId="37" xfId="0" applyNumberFormat="1" applyFont="1" applyFill="1" applyBorder="1" applyAlignment="1" applyProtection="1">
      <alignment horizontal="center" vertical="center"/>
      <protection hidden="1"/>
    </xf>
    <xf numFmtId="2" fontId="46" fillId="2" borderId="0" xfId="0" applyNumberFormat="1" applyFont="1" applyFill="1" applyAlignment="1" applyProtection="1">
      <alignment horizontal="center" vertical="center"/>
      <protection hidden="1"/>
    </xf>
    <xf numFmtId="170" fontId="46" fillId="2" borderId="0" xfId="0" applyNumberFormat="1" applyFont="1" applyFill="1" applyAlignment="1" applyProtection="1">
      <alignment horizontal="center" vertical="center"/>
      <protection hidden="1"/>
    </xf>
    <xf numFmtId="0" fontId="25" fillId="2" borderId="0" xfId="0" applyNumberFormat="1" applyFont="1" applyFill="1" applyAlignment="1" applyProtection="1">
      <alignment horizontal="center" vertical="center"/>
      <protection hidden="1"/>
    </xf>
    <xf numFmtId="0" fontId="46" fillId="2" borderId="37" xfId="0" applyFont="1" applyFill="1" applyBorder="1" applyAlignment="1" applyProtection="1">
      <alignment vertical="center"/>
    </xf>
    <xf numFmtId="0" fontId="50" fillId="2" borderId="37" xfId="0" applyFont="1" applyFill="1" applyBorder="1" applyAlignment="1" applyProtection="1">
      <alignment horizontal="center" vertical="center"/>
    </xf>
    <xf numFmtId="170" fontId="25" fillId="2" borderId="0" xfId="0" applyNumberFormat="1" applyFont="1" applyFill="1" applyAlignment="1" applyProtection="1">
      <alignment horizontal="center" vertical="center"/>
      <protection hidden="1"/>
    </xf>
    <xf numFmtId="0" fontId="16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horizontal="center" vertical="center"/>
      <protection hidden="1"/>
    </xf>
    <xf numFmtId="170" fontId="16" fillId="2" borderId="0" xfId="0" applyNumberFormat="1" applyFont="1" applyFill="1" applyBorder="1" applyAlignment="1" applyProtection="1">
      <alignment horizontal="center" vertical="center"/>
      <protection hidden="1"/>
    </xf>
    <xf numFmtId="170" fontId="46" fillId="2" borderId="0" xfId="0" applyNumberFormat="1" applyFont="1" applyFill="1" applyBorder="1" applyAlignment="1" applyProtection="1">
      <alignment horizontal="center" vertical="center"/>
      <protection hidden="1"/>
    </xf>
    <xf numFmtId="17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Protection="1"/>
    <xf numFmtId="0" fontId="0" fillId="0" borderId="0" xfId="0" applyFill="1" applyBorder="1" applyProtection="1"/>
    <xf numFmtId="0" fontId="29" fillId="2" borderId="0" xfId="0" applyFont="1" applyFill="1" applyBorder="1" applyAlignment="1" applyProtection="1">
      <alignment vertical="center"/>
      <protection hidden="1"/>
    </xf>
    <xf numFmtId="0" fontId="29" fillId="2" borderId="3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1" xfId="0" applyFont="1" applyFill="1" applyBorder="1" applyAlignment="1" applyProtection="1">
      <alignment horizontal="center" vertical="center"/>
      <protection hidden="1"/>
    </xf>
    <xf numFmtId="0" fontId="51" fillId="2" borderId="0" xfId="0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 wrapText="1"/>
      <protection hidden="1"/>
    </xf>
    <xf numFmtId="0" fontId="17" fillId="2" borderId="21" xfId="0" applyFont="1" applyFill="1" applyBorder="1" applyAlignment="1" applyProtection="1">
      <alignment vertical="center" wrapText="1"/>
      <protection hidden="1"/>
    </xf>
    <xf numFmtId="0" fontId="46" fillId="2" borderId="0" xfId="0" applyFont="1" applyFill="1" applyBorder="1" applyAlignment="1" applyProtection="1">
      <alignment vertical="center" wrapText="1"/>
    </xf>
    <xf numFmtId="0" fontId="17" fillId="2" borderId="0" xfId="0" applyFont="1" applyFill="1" applyBorder="1" applyAlignment="1" applyProtection="1">
      <alignment vertical="center" wrapText="1"/>
    </xf>
    <xf numFmtId="0" fontId="16" fillId="2" borderId="3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25" fillId="2" borderId="32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2" fillId="2" borderId="0" xfId="0" applyFont="1" applyFill="1" applyProtection="1"/>
    <xf numFmtId="0" fontId="25" fillId="2" borderId="38" xfId="0" applyFont="1" applyFill="1" applyBorder="1" applyAlignment="1" applyProtection="1">
      <alignment horizontal="center" vertical="center" wrapText="1"/>
    </xf>
    <xf numFmtId="0" fontId="16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35" xfId="0" applyFont="1" applyFill="1" applyBorder="1" applyAlignment="1" applyProtection="1">
      <alignment horizontal="center" vertical="center" wrapText="1"/>
      <protection hidden="1"/>
    </xf>
    <xf numFmtId="0" fontId="25" fillId="3" borderId="14" xfId="0" applyFont="1" applyFill="1" applyBorder="1" applyAlignment="1" applyProtection="1">
      <alignment horizontal="center" vertical="center" wrapText="1"/>
      <protection hidden="1"/>
    </xf>
    <xf numFmtId="0" fontId="25" fillId="3" borderId="17" xfId="0" applyFont="1" applyFill="1" applyBorder="1" applyAlignment="1" applyProtection="1">
      <alignment horizontal="center" vertical="center" wrapText="1"/>
      <protection hidden="1"/>
    </xf>
    <xf numFmtId="0" fontId="25" fillId="3" borderId="39" xfId="0" applyFont="1" applyFill="1" applyBorder="1" applyAlignment="1" applyProtection="1">
      <alignment horizontal="center" vertical="center" wrapText="1"/>
      <protection hidden="1"/>
    </xf>
    <xf numFmtId="0" fontId="53" fillId="2" borderId="0" xfId="0" applyFont="1" applyFill="1" applyProtection="1"/>
    <xf numFmtId="0" fontId="34" fillId="2" borderId="0" xfId="0" applyFont="1" applyFill="1" applyBorder="1" applyProtection="1"/>
    <xf numFmtId="0" fontId="34" fillId="2" borderId="0" xfId="0" applyFont="1" applyFill="1" applyBorder="1" applyProtection="1">
      <protection hidden="1"/>
    </xf>
    <xf numFmtId="0" fontId="34" fillId="2" borderId="0" xfId="0" applyFont="1" applyFill="1" applyProtection="1"/>
    <xf numFmtId="0" fontId="34" fillId="0" borderId="0" xfId="0" applyFont="1" applyProtection="1"/>
    <xf numFmtId="0" fontId="15" fillId="12" borderId="40" xfId="0" applyFont="1" applyFill="1" applyBorder="1" applyAlignment="1" applyProtection="1">
      <alignment horizontal="center" vertical="center" wrapText="1"/>
      <protection locked="0"/>
    </xf>
    <xf numFmtId="0" fontId="15" fillId="12" borderId="8" xfId="0" applyFont="1" applyFill="1" applyBorder="1" applyAlignment="1" applyProtection="1">
      <alignment horizontal="center" vertical="center" wrapText="1"/>
      <protection locked="0"/>
    </xf>
    <xf numFmtId="167" fontId="15" fillId="12" borderId="8" xfId="0" applyNumberFormat="1" applyFont="1" applyFill="1" applyBorder="1" applyAlignment="1" applyProtection="1">
      <alignment horizontal="center" vertical="center"/>
      <protection locked="0"/>
    </xf>
    <xf numFmtId="167" fontId="15" fillId="12" borderId="18" xfId="0" applyNumberFormat="1" applyFont="1" applyFill="1" applyBorder="1" applyAlignment="1" applyProtection="1">
      <alignment horizontal="center" vertical="center"/>
      <protection locked="0"/>
    </xf>
    <xf numFmtId="170" fontId="15" fillId="14" borderId="41" xfId="0" applyNumberFormat="1" applyFont="1" applyFill="1" applyBorder="1" applyAlignment="1" applyProtection="1">
      <alignment horizontal="center" vertical="center"/>
    </xf>
    <xf numFmtId="170" fontId="15" fillId="14" borderId="42" xfId="0" applyNumberFormat="1" applyFont="1" applyFill="1" applyBorder="1" applyAlignment="1" applyProtection="1">
      <alignment horizontal="center" vertical="center"/>
    </xf>
    <xf numFmtId="170" fontId="15" fillId="14" borderId="43" xfId="0" applyNumberFormat="1" applyFont="1" applyFill="1" applyBorder="1" applyAlignment="1" applyProtection="1">
      <alignment horizontal="center" vertical="center"/>
    </xf>
    <xf numFmtId="170" fontId="15" fillId="14" borderId="44" xfId="0" applyNumberFormat="1" applyFont="1" applyFill="1" applyBorder="1" applyAlignment="1" applyProtection="1">
      <alignment horizontal="center" vertical="center"/>
    </xf>
    <xf numFmtId="170" fontId="16" fillId="14" borderId="45" xfId="0" applyNumberFormat="1" applyFont="1" applyFill="1" applyBorder="1" applyAlignment="1" applyProtection="1">
      <alignment horizontal="center" vertical="center"/>
      <protection hidden="1"/>
    </xf>
    <xf numFmtId="170" fontId="15" fillId="12" borderId="46" xfId="0" applyNumberFormat="1" applyFont="1" applyFill="1" applyBorder="1" applyAlignment="1" applyProtection="1">
      <alignment horizontal="center" vertical="center"/>
      <protection locked="0"/>
    </xf>
    <xf numFmtId="167" fontId="34" fillId="2" borderId="0" xfId="0" applyNumberFormat="1" applyFont="1" applyFill="1" applyBorder="1" applyAlignment="1" applyProtection="1">
      <alignment vertical="center" wrapText="1"/>
    </xf>
    <xf numFmtId="0" fontId="15" fillId="11" borderId="47" xfId="0" applyFont="1" applyFill="1" applyBorder="1" applyAlignment="1" applyProtection="1">
      <alignment horizontal="center" vertical="center" wrapText="1"/>
    </xf>
    <xf numFmtId="0" fontId="15" fillId="11" borderId="22" xfId="0" applyFont="1" applyFill="1" applyBorder="1" applyAlignment="1" applyProtection="1">
      <alignment horizontal="center" vertical="center" wrapText="1"/>
    </xf>
    <xf numFmtId="167" fontId="15" fillId="11" borderId="22" xfId="0" applyNumberFormat="1" applyFont="1" applyFill="1" applyBorder="1" applyAlignment="1" applyProtection="1">
      <alignment horizontal="center" vertical="center"/>
    </xf>
    <xf numFmtId="20" fontId="15" fillId="11" borderId="48" xfId="0" applyNumberFormat="1" applyFont="1" applyFill="1" applyBorder="1" applyAlignment="1" applyProtection="1">
      <alignment horizontal="center" vertical="center"/>
    </xf>
    <xf numFmtId="20" fontId="15" fillId="11" borderId="22" xfId="0" applyNumberFormat="1" applyFont="1" applyFill="1" applyBorder="1" applyAlignment="1" applyProtection="1">
      <alignment horizontal="center" vertical="center"/>
    </xf>
    <xf numFmtId="170" fontId="15" fillId="11" borderId="48" xfId="0" applyNumberFormat="1" applyFont="1" applyFill="1" applyBorder="1" applyAlignment="1" applyProtection="1">
      <alignment horizontal="center" vertical="center"/>
    </xf>
    <xf numFmtId="170" fontId="16" fillId="11" borderId="22" xfId="0" applyNumberFormat="1" applyFont="1" applyFill="1" applyBorder="1" applyAlignment="1" applyProtection="1">
      <alignment horizontal="center" vertical="center"/>
      <protection hidden="1"/>
    </xf>
    <xf numFmtId="170" fontId="15" fillId="11" borderId="49" xfId="0" applyNumberFormat="1" applyFont="1" applyFill="1" applyBorder="1" applyAlignment="1" applyProtection="1">
      <alignment horizontal="center" vertical="center"/>
    </xf>
    <xf numFmtId="170" fontId="27" fillId="2" borderId="0" xfId="0" applyNumberFormat="1" applyFont="1" applyFill="1" applyBorder="1" applyAlignment="1" applyProtection="1">
      <alignment vertical="center" wrapText="1"/>
    </xf>
    <xf numFmtId="0" fontId="54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0" fillId="2" borderId="3" xfId="0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22" fillId="2" borderId="0" xfId="0" applyFont="1" applyFill="1" applyBorder="1" applyProtection="1"/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Border="1" applyProtection="1">
      <protection hidden="1"/>
    </xf>
    <xf numFmtId="0" fontId="1" fillId="2" borderId="0" xfId="0" applyFont="1" applyFill="1" applyBorder="1" applyProtection="1"/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Protection="1"/>
    <xf numFmtId="0" fontId="2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56" fillId="2" borderId="0" xfId="0" applyFont="1" applyFill="1" applyAlignment="1" applyProtection="1">
      <alignment horizontal="left" vertical="top" wrapText="1"/>
      <protection locked="0"/>
    </xf>
    <xf numFmtId="164" fontId="15" fillId="2" borderId="15" xfId="0" applyNumberFormat="1" applyFont="1" applyFill="1" applyBorder="1" applyAlignment="1">
      <alignment horizontal="center"/>
    </xf>
    <xf numFmtId="0" fontId="25" fillId="10" borderId="23" xfId="0" applyFont="1" applyFill="1" applyBorder="1" applyAlignment="1" applyProtection="1">
      <alignment horizontal="center" vertical="center"/>
      <protection hidden="1"/>
    </xf>
    <xf numFmtId="0" fontId="25" fillId="10" borderId="24" xfId="0" applyFont="1" applyFill="1" applyBorder="1" applyAlignment="1" applyProtection="1">
      <alignment horizontal="center" vertical="center"/>
      <protection hidden="1"/>
    </xf>
    <xf numFmtId="0" fontId="25" fillId="10" borderId="25" xfId="0" applyFont="1" applyFill="1" applyBorder="1" applyAlignment="1" applyProtection="1">
      <alignment horizontal="center" vertical="center"/>
      <protection hidden="1"/>
    </xf>
    <xf numFmtId="167" fontId="15" fillId="2" borderId="14" xfId="0" applyNumberFormat="1" applyFont="1" applyFill="1" applyBorder="1" applyAlignment="1" applyProtection="1">
      <alignment horizontal="center" vertical="center"/>
      <protection hidden="1"/>
    </xf>
    <xf numFmtId="0" fontId="25" fillId="10" borderId="14" xfId="0" applyFont="1" applyFill="1" applyBorder="1" applyAlignment="1" applyProtection="1">
      <alignment horizontal="center" vertical="center"/>
      <protection hidden="1"/>
    </xf>
    <xf numFmtId="167" fontId="15" fillId="2" borderId="23" xfId="0" applyNumberFormat="1" applyFont="1" applyFill="1" applyBorder="1" applyAlignment="1" applyProtection="1">
      <alignment horizontal="center" vertical="center"/>
      <protection hidden="1"/>
    </xf>
    <xf numFmtId="167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23" fillId="2" borderId="23" xfId="0" applyFont="1" applyFill="1" applyBorder="1" applyAlignment="1" applyProtection="1">
      <alignment horizontal="center" vertical="center" wrapText="1"/>
      <protection hidden="1"/>
    </xf>
    <xf numFmtId="0" fontId="23" fillId="2" borderId="24" xfId="0" applyFont="1" applyFill="1" applyBorder="1" applyAlignment="1" applyProtection="1">
      <alignment horizontal="center" vertical="center"/>
      <protection hidden="1"/>
    </xf>
    <xf numFmtId="0" fontId="23" fillId="2" borderId="25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wrapText="1"/>
      <protection hidden="1"/>
    </xf>
    <xf numFmtId="0" fontId="15" fillId="0" borderId="14" xfId="0" applyNumberFormat="1" applyFont="1" applyBorder="1" applyAlignment="1" applyProtection="1">
      <alignment horizontal="center"/>
      <protection hidden="1"/>
    </xf>
    <xf numFmtId="0" fontId="25" fillId="10" borderId="14" xfId="0" applyNumberFormat="1" applyFont="1" applyFill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17" fillId="5" borderId="12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0" fontId="28" fillId="12" borderId="12" xfId="0" applyFont="1" applyFill="1" applyBorder="1" applyAlignment="1" applyProtection="1">
      <alignment horizontal="center" vertical="center" wrapText="1"/>
      <protection hidden="1"/>
    </xf>
    <xf numFmtId="0" fontId="28" fillId="12" borderId="15" xfId="0" applyFont="1" applyFill="1" applyBorder="1" applyAlignment="1" applyProtection="1">
      <alignment horizontal="center" vertical="center" wrapText="1"/>
      <protection hidden="1"/>
    </xf>
    <xf numFmtId="0" fontId="14" fillId="5" borderId="12" xfId="4" applyFill="1" applyBorder="1" applyAlignment="1" applyProtection="1">
      <alignment horizontal="center" wrapText="1"/>
      <protection locked="0"/>
    </xf>
    <xf numFmtId="0" fontId="14" fillId="5" borderId="20" xfId="4" applyFill="1" applyBorder="1" applyAlignment="1" applyProtection="1">
      <alignment horizontal="center" wrapText="1"/>
      <protection locked="0"/>
    </xf>
    <xf numFmtId="0" fontId="14" fillId="5" borderId="15" xfId="4" applyFill="1" applyBorder="1" applyAlignment="1" applyProtection="1">
      <alignment horizontal="center" wrapText="1"/>
      <protection locked="0"/>
    </xf>
    <xf numFmtId="0" fontId="14" fillId="5" borderId="34" xfId="4" applyFill="1" applyBorder="1" applyAlignment="1" applyProtection="1">
      <alignment horizontal="center" wrapText="1"/>
      <protection locked="0"/>
    </xf>
    <xf numFmtId="0" fontId="29" fillId="3" borderId="23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25" xfId="0" applyFont="1" applyFill="1" applyBorder="1" applyAlignment="1" applyProtection="1">
      <alignment horizontal="center" vertical="center"/>
      <protection hidden="1"/>
    </xf>
    <xf numFmtId="0" fontId="30" fillId="5" borderId="26" xfId="0" applyFont="1" applyFill="1" applyBorder="1" applyAlignment="1" applyProtection="1">
      <alignment horizontal="center" vertical="center"/>
      <protection hidden="1"/>
    </xf>
    <xf numFmtId="0" fontId="31" fillId="5" borderId="29" xfId="0" applyFont="1" applyFill="1" applyBorder="1" applyAlignment="1" applyProtection="1">
      <alignment horizontal="center" vertical="center"/>
    </xf>
    <xf numFmtId="0" fontId="21" fillId="5" borderId="35" xfId="0" applyFont="1" applyFill="1" applyBorder="1" applyAlignment="1" applyProtection="1">
      <alignment horizontal="center" vertical="center"/>
      <protection locked="0"/>
    </xf>
    <xf numFmtId="0" fontId="21" fillId="5" borderId="24" xfId="0" applyFont="1" applyFill="1" applyBorder="1" applyAlignment="1" applyProtection="1">
      <alignment horizontal="center" vertical="center"/>
      <protection locked="0"/>
    </xf>
    <xf numFmtId="0" fontId="21" fillId="5" borderId="25" xfId="0" applyFont="1" applyFill="1" applyBorder="1" applyAlignment="1" applyProtection="1">
      <alignment horizontal="center" vertical="center"/>
      <protection locked="0"/>
    </xf>
    <xf numFmtId="0" fontId="15" fillId="2" borderId="23" xfId="0" applyNumberFormat="1" applyFont="1" applyFill="1" applyBorder="1" applyAlignment="1" applyProtection="1">
      <alignment horizontal="center" vertical="center"/>
      <protection hidden="1"/>
    </xf>
    <xf numFmtId="0" fontId="15" fillId="2" borderId="24" xfId="0" applyNumberFormat="1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16" fillId="10" borderId="23" xfId="0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17" fillId="11" borderId="23" xfId="0" applyFont="1" applyFill="1" applyBorder="1" applyAlignment="1" applyProtection="1">
      <alignment horizontal="center" vertical="center" wrapText="1"/>
      <protection locked="0"/>
    </xf>
    <xf numFmtId="0" fontId="17" fillId="11" borderId="24" xfId="0" applyFont="1" applyFill="1" applyBorder="1" applyAlignment="1" applyProtection="1">
      <alignment horizontal="center" vertical="center" wrapText="1"/>
      <protection locked="0"/>
    </xf>
    <xf numFmtId="0" fontId="0" fillId="11" borderId="24" xfId="0" applyFill="1" applyBorder="1" applyAlignment="1" applyProtection="1">
      <alignment horizontal="center" vertical="center" wrapText="1"/>
      <protection locked="0"/>
    </xf>
    <xf numFmtId="0" fontId="0" fillId="11" borderId="25" xfId="0" applyFill="1" applyBorder="1" applyAlignment="1" applyProtection="1">
      <alignment horizontal="center" vertical="center" wrapText="1"/>
      <protection locked="0"/>
    </xf>
    <xf numFmtId="0" fontId="25" fillId="10" borderId="26" xfId="0" applyFont="1" applyFill="1" applyBorder="1" applyAlignment="1" applyProtection="1">
      <alignment horizontal="center" vertical="center" wrapText="1"/>
      <protection hidden="1"/>
    </xf>
    <xf numFmtId="0" fontId="25" fillId="10" borderId="27" xfId="0" applyFont="1" applyFill="1" applyBorder="1" applyAlignment="1" applyProtection="1">
      <alignment horizontal="center" vertical="center" wrapText="1"/>
      <protection hidden="1"/>
    </xf>
    <xf numFmtId="0" fontId="25" fillId="10" borderId="3" xfId="0" applyFont="1" applyFill="1" applyBorder="1" applyAlignment="1" applyProtection="1">
      <alignment horizontal="center" vertical="center" wrapText="1"/>
      <protection hidden="1"/>
    </xf>
    <xf numFmtId="0" fontId="25" fillId="10" borderId="21" xfId="0" applyFont="1" applyFill="1" applyBorder="1" applyAlignment="1" applyProtection="1">
      <alignment horizontal="center" vertical="center" wrapText="1"/>
      <protection hidden="1"/>
    </xf>
    <xf numFmtId="0" fontId="25" fillId="10" borderId="33" xfId="0" applyFont="1" applyFill="1" applyBorder="1" applyAlignment="1" applyProtection="1">
      <alignment horizontal="center" vertical="center" wrapText="1"/>
      <protection hidden="1"/>
    </xf>
    <xf numFmtId="0" fontId="25" fillId="10" borderId="34" xfId="0" applyFont="1" applyFill="1" applyBorder="1" applyAlignment="1" applyProtection="1">
      <alignment horizontal="center" vertical="center" wrapText="1"/>
      <protection hidden="1"/>
    </xf>
    <xf numFmtId="0" fontId="17" fillId="12" borderId="29" xfId="0" applyFont="1" applyFill="1" applyBorder="1" applyAlignment="1" applyProtection="1">
      <alignment horizontal="left" vertical="center" wrapText="1"/>
      <protection hidden="1"/>
    </xf>
    <xf numFmtId="0" fontId="17" fillId="12" borderId="31" xfId="0" applyFont="1" applyFill="1" applyBorder="1" applyAlignment="1" applyProtection="1">
      <alignment horizontal="left" vertical="center" wrapText="1"/>
      <protection hidden="1"/>
    </xf>
    <xf numFmtId="0" fontId="17" fillId="12" borderId="32" xfId="0" applyFont="1" applyFill="1" applyBorder="1" applyAlignment="1" applyProtection="1">
      <alignment horizontal="left" vertical="center" wrapText="1"/>
      <protection hidden="1"/>
    </xf>
    <xf numFmtId="0" fontId="17" fillId="5" borderId="19" xfId="0" applyFont="1" applyFill="1" applyBorder="1" applyAlignment="1" applyProtection="1">
      <alignment horizontal="center" vertical="center" wrapText="1"/>
      <protection locked="0"/>
    </xf>
    <xf numFmtId="0" fontId="17" fillId="5" borderId="33" xfId="0" applyFont="1" applyFill="1" applyBorder="1" applyAlignment="1" applyProtection="1">
      <alignment horizontal="center" vertical="center" wrapText="1"/>
      <protection locked="0"/>
    </xf>
    <xf numFmtId="0" fontId="28" fillId="12" borderId="12" xfId="0" applyFont="1" applyFill="1" applyBorder="1" applyAlignment="1" applyProtection="1">
      <alignment horizontal="center" vertical="center"/>
      <protection hidden="1"/>
    </xf>
    <xf numFmtId="0" fontId="28" fillId="12" borderId="15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 wrapText="1"/>
      <protection hidden="1"/>
    </xf>
    <xf numFmtId="0" fontId="7" fillId="3" borderId="36" xfId="0" applyFont="1" applyFill="1" applyBorder="1" applyAlignment="1" applyProtection="1">
      <alignment horizontal="center" vertical="center" wrapText="1"/>
      <protection hidden="1"/>
    </xf>
    <xf numFmtId="0" fontId="17" fillId="10" borderId="33" xfId="0" applyFont="1" applyFill="1" applyBorder="1" applyAlignment="1" applyProtection="1">
      <alignment horizontal="left" vertical="center" wrapText="1"/>
      <protection hidden="1"/>
    </xf>
    <xf numFmtId="0" fontId="17" fillId="10" borderId="15" xfId="0" applyFont="1" applyFill="1" applyBorder="1" applyAlignment="1" applyProtection="1">
      <alignment horizontal="left" vertical="center" wrapText="1"/>
      <protection hidden="1"/>
    </xf>
    <xf numFmtId="0" fontId="17" fillId="10" borderId="34" xfId="0" applyFont="1" applyFill="1" applyBorder="1" applyAlignment="1" applyProtection="1">
      <alignment horizontal="left" vertical="center" wrapText="1"/>
      <protection hidden="1"/>
    </xf>
    <xf numFmtId="0" fontId="16" fillId="11" borderId="23" xfId="0" applyFont="1" applyFill="1" applyBorder="1" applyAlignment="1" applyProtection="1">
      <alignment horizontal="center" vertical="center"/>
      <protection hidden="1"/>
    </xf>
    <xf numFmtId="0" fontId="16" fillId="11" borderId="24" xfId="0" applyFont="1" applyFill="1" applyBorder="1" applyAlignment="1" applyProtection="1">
      <alignment horizontal="center" vertical="center"/>
      <protection hidden="1"/>
    </xf>
    <xf numFmtId="0" fontId="16" fillId="11" borderId="25" xfId="0" applyFont="1" applyFill="1" applyBorder="1" applyAlignment="1" applyProtection="1">
      <alignment horizontal="center" vertical="center"/>
      <protection hidden="1"/>
    </xf>
    <xf numFmtId="0" fontId="16" fillId="10" borderId="26" xfId="0" applyFont="1" applyFill="1" applyBorder="1" applyAlignment="1" applyProtection="1">
      <alignment horizontal="left" vertical="center"/>
      <protection hidden="1"/>
    </xf>
    <xf numFmtId="0" fontId="16" fillId="10" borderId="29" xfId="0" applyFont="1" applyFill="1" applyBorder="1" applyAlignment="1" applyProtection="1">
      <alignment horizontal="left" vertical="center"/>
      <protection hidden="1"/>
    </xf>
    <xf numFmtId="0" fontId="16" fillId="10" borderId="27" xfId="0" applyFont="1" applyFill="1" applyBorder="1" applyAlignment="1" applyProtection="1">
      <alignment horizontal="left" vertical="center"/>
      <protection hidden="1"/>
    </xf>
    <xf numFmtId="0" fontId="0" fillId="2" borderId="37" xfId="0" applyFill="1" applyBorder="1" applyAlignment="1" applyProtection="1">
      <alignment horizontal="left" vertical="center" wrapText="1"/>
      <protection hidden="1"/>
    </xf>
    <xf numFmtId="0" fontId="32" fillId="5" borderId="26" xfId="0" applyFont="1" applyFill="1" applyBorder="1" applyAlignment="1" applyProtection="1">
      <alignment horizontal="center" vertical="center" wrapText="1"/>
      <protection hidden="1"/>
    </xf>
    <xf numFmtId="0" fontId="32" fillId="5" borderId="29" xfId="0" applyFont="1" applyFill="1" applyBorder="1" applyAlignment="1" applyProtection="1">
      <alignment horizontal="center" vertical="center"/>
      <protection hidden="1"/>
    </xf>
    <xf numFmtId="0" fontId="32" fillId="5" borderId="27" xfId="0" applyFont="1" applyFill="1" applyBorder="1" applyAlignment="1" applyProtection="1">
      <alignment horizontal="center" vertical="center"/>
      <protection hidden="1"/>
    </xf>
    <xf numFmtId="0" fontId="32" fillId="5" borderId="33" xfId="0" applyFont="1" applyFill="1" applyBorder="1" applyAlignment="1" applyProtection="1">
      <alignment horizontal="center" vertical="center"/>
      <protection hidden="1"/>
    </xf>
    <xf numFmtId="0" fontId="32" fillId="5" borderId="15" xfId="0" applyFont="1" applyFill="1" applyBorder="1" applyAlignment="1" applyProtection="1">
      <alignment horizontal="center" vertical="center"/>
      <protection hidden="1"/>
    </xf>
    <xf numFmtId="0" fontId="32" fillId="5" borderId="34" xfId="0" applyFont="1" applyFill="1" applyBorder="1" applyAlignment="1" applyProtection="1">
      <alignment horizontal="center" vertical="center"/>
      <protection hidden="1"/>
    </xf>
    <xf numFmtId="0" fontId="33" fillId="3" borderId="14" xfId="0" applyFont="1" applyFill="1" applyBorder="1" applyAlignment="1" applyProtection="1">
      <alignment horizontal="center" vertical="center" wrapText="1"/>
      <protection hidden="1"/>
    </xf>
    <xf numFmtId="0" fontId="16" fillId="10" borderId="37" xfId="0" applyFont="1" applyFill="1" applyBorder="1" applyAlignment="1" applyProtection="1">
      <alignment vertical="center"/>
      <protection hidden="1"/>
    </xf>
    <xf numFmtId="0" fontId="37" fillId="2" borderId="37" xfId="0" applyFont="1" applyFill="1" applyBorder="1" applyAlignment="1" applyProtection="1">
      <alignment horizontal="center" vertical="center"/>
    </xf>
    <xf numFmtId="0" fontId="38" fillId="2" borderId="37" xfId="0" applyFont="1" applyFill="1" applyBorder="1" applyAlignment="1" applyProtection="1">
      <alignment horizontal="left" vertical="center"/>
      <protection hidden="1"/>
    </xf>
    <xf numFmtId="0" fontId="16" fillId="10" borderId="9" xfId="0" applyFont="1" applyFill="1" applyBorder="1" applyAlignment="1" applyProtection="1">
      <alignment horizontal="left" vertical="center"/>
      <protection hidden="1"/>
    </xf>
    <xf numFmtId="0" fontId="0" fillId="0" borderId="37" xfId="0" applyBorder="1" applyAlignment="1" applyProtection="1">
      <alignment horizontal="left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16" fillId="10" borderId="37" xfId="0" applyFont="1" applyFill="1" applyBorder="1" applyAlignment="1" applyProtection="1">
      <alignment horizontal="left" vertical="center"/>
      <protection hidden="1"/>
    </xf>
    <xf numFmtId="0" fontId="16" fillId="11" borderId="37" xfId="0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left" vertical="center"/>
      <protection hidden="1"/>
    </xf>
    <xf numFmtId="170" fontId="33" fillId="12" borderId="37" xfId="0" applyNumberFormat="1" applyFont="1" applyFill="1" applyBorder="1" applyAlignment="1" applyProtection="1">
      <alignment horizontal="center" vertical="center"/>
      <protection locked="0"/>
    </xf>
    <xf numFmtId="0" fontId="16" fillId="11" borderId="37" xfId="0" applyFont="1" applyFill="1" applyBorder="1" applyAlignment="1" applyProtection="1">
      <alignment horizontal="left" vertical="center"/>
      <protection hidden="1"/>
    </xf>
    <xf numFmtId="0" fontId="17" fillId="10" borderId="37" xfId="0" applyFont="1" applyFill="1" applyBorder="1" applyAlignment="1" applyProtection="1">
      <alignment horizontal="left" vertical="center" wrapText="1"/>
      <protection hidden="1"/>
    </xf>
    <xf numFmtId="0" fontId="30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0" fontId="7" fillId="12" borderId="37" xfId="0" applyFont="1" applyFill="1" applyBorder="1" applyAlignment="1" applyProtection="1">
      <alignment horizontal="center" vertical="center" wrapText="1"/>
      <protection locked="0"/>
    </xf>
    <xf numFmtId="0" fontId="48" fillId="2" borderId="37" xfId="0" applyFont="1" applyFill="1" applyBorder="1" applyAlignment="1" applyProtection="1">
      <alignment horizontal="center" vertical="center" wrapText="1"/>
      <protection hidden="1"/>
    </xf>
    <xf numFmtId="170" fontId="16" fillId="11" borderId="37" xfId="0" applyNumberFormat="1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0" fillId="10" borderId="37" xfId="0" applyFont="1" applyFill="1" applyBorder="1" applyAlignment="1" applyProtection="1">
      <alignment horizontal="center" vertical="center" wrapText="1"/>
      <protection hidden="1"/>
    </xf>
    <xf numFmtId="0" fontId="25" fillId="2" borderId="37" xfId="0" applyFont="1" applyFill="1" applyBorder="1" applyAlignment="1" applyProtection="1">
      <alignment horizontal="left" vertical="center"/>
      <protection hidden="1"/>
    </xf>
    <xf numFmtId="0" fontId="33" fillId="0" borderId="37" xfId="0" applyFont="1" applyFill="1" applyBorder="1" applyAlignment="1" applyProtection="1">
      <alignment horizontal="center" vertical="center" wrapText="1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170" fontId="33" fillId="12" borderId="37" xfId="0" applyNumberFormat="1" applyFont="1" applyFill="1" applyBorder="1" applyAlignment="1" applyProtection="1">
      <alignment horizontal="center" vertical="center" wrapText="1"/>
      <protection locked="0"/>
    </xf>
    <xf numFmtId="0" fontId="49" fillId="2" borderId="37" xfId="0" applyFont="1" applyFill="1" applyBorder="1" applyAlignment="1" applyProtection="1">
      <alignment horizontal="left" vertical="center" wrapText="1"/>
      <protection hidden="1"/>
    </xf>
    <xf numFmtId="0" fontId="29" fillId="2" borderId="23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5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25" fillId="10" borderId="25" xfId="0" applyNumberFormat="1" applyFont="1" applyFill="1" applyBorder="1" applyAlignment="1" applyProtection="1">
      <alignment horizontal="center" vertical="center"/>
      <protection hidden="1"/>
    </xf>
    <xf numFmtId="0" fontId="38" fillId="11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0" fontId="17" fillId="10" borderId="6" xfId="0" applyFont="1" applyFill="1" applyBorder="1" applyAlignment="1" applyProtection="1">
      <alignment horizontal="left" vertical="center" wrapText="1"/>
      <protection hidden="1"/>
    </xf>
    <xf numFmtId="0" fontId="17" fillId="10" borderId="7" xfId="0" applyFont="1" applyFill="1" applyBorder="1" applyAlignment="1" applyProtection="1">
      <alignment horizontal="left" vertical="center" wrapText="1"/>
      <protection hidden="1"/>
    </xf>
    <xf numFmtId="0" fontId="17" fillId="10" borderId="5" xfId="0" applyFont="1" applyFill="1" applyBorder="1" applyAlignment="1" applyProtection="1">
      <alignment horizontal="left" vertical="center" wrapText="1"/>
      <protection hidden="1"/>
    </xf>
    <xf numFmtId="0" fontId="25" fillId="11" borderId="50" xfId="0" applyFont="1" applyFill="1" applyBorder="1" applyAlignment="1" applyProtection="1">
      <alignment horizontal="center" vertical="center" wrapText="1"/>
      <protection hidden="1"/>
    </xf>
    <xf numFmtId="0" fontId="25" fillId="11" borderId="51" xfId="0" applyFont="1" applyFill="1" applyBorder="1" applyAlignment="1" applyProtection="1">
      <alignment horizontal="center" vertical="center" wrapText="1"/>
      <protection hidden="1"/>
    </xf>
    <xf numFmtId="0" fontId="15" fillId="12" borderId="50" xfId="0" applyFont="1" applyFill="1" applyBorder="1" applyAlignment="1" applyProtection="1">
      <alignment horizontal="center" vertical="center" wrapText="1"/>
      <protection locked="0"/>
    </xf>
    <xf numFmtId="0" fontId="15" fillId="12" borderId="52" xfId="0" applyFont="1" applyFill="1" applyBorder="1" applyAlignment="1" applyProtection="1">
      <alignment horizontal="center" vertical="center" wrapText="1"/>
      <protection locked="0"/>
    </xf>
    <xf numFmtId="0" fontId="15" fillId="12" borderId="51" xfId="0" applyFont="1" applyFill="1" applyBorder="1" applyAlignment="1" applyProtection="1">
      <alignment horizontal="center" vertical="center" wrapText="1"/>
      <protection locked="0"/>
    </xf>
    <xf numFmtId="0" fontId="16" fillId="11" borderId="53" xfId="0" applyFont="1" applyFill="1" applyBorder="1" applyAlignment="1" applyProtection="1">
      <alignment horizontal="center" vertical="center" wrapText="1"/>
      <protection hidden="1"/>
    </xf>
    <xf numFmtId="0" fontId="16" fillId="11" borderId="54" xfId="0" applyFont="1" applyFill="1" applyBorder="1" applyAlignment="1" applyProtection="1">
      <alignment horizontal="center" vertical="center" wrapText="1"/>
      <protection hidden="1"/>
    </xf>
    <xf numFmtId="0" fontId="30" fillId="3" borderId="0" xfId="0" applyFont="1" applyFill="1" applyBorder="1" applyAlignment="1" applyProtection="1">
      <alignment horizontal="center" vertical="center" wrapText="1"/>
      <protection hidden="1"/>
    </xf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14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16" fillId="11" borderId="23" xfId="0" applyFont="1" applyFill="1" applyBorder="1" applyAlignment="1" applyProtection="1">
      <alignment horizontal="center" vertical="center" wrapText="1"/>
      <protection hidden="1"/>
    </xf>
    <xf numFmtId="0" fontId="16" fillId="11" borderId="24" xfId="0" applyFont="1" applyFill="1" applyBorder="1" applyAlignment="1" applyProtection="1">
      <alignment horizontal="center" vertical="center" wrapText="1"/>
      <protection hidden="1"/>
    </xf>
    <xf numFmtId="0" fontId="16" fillId="11" borderId="25" xfId="0" applyFont="1" applyFill="1" applyBorder="1" applyAlignment="1" applyProtection="1">
      <alignment horizontal="center" vertical="center" wrapText="1"/>
      <protection hidden="1"/>
    </xf>
    <xf numFmtId="0" fontId="16" fillId="12" borderId="23" xfId="0" applyFont="1" applyFill="1" applyBorder="1" applyAlignment="1" applyProtection="1">
      <alignment horizontal="center" vertical="center" wrapText="1"/>
      <protection locked="0"/>
    </xf>
    <xf numFmtId="0" fontId="16" fillId="12" borderId="24" xfId="0" applyFont="1" applyFill="1" applyBorder="1" applyAlignment="1" applyProtection="1">
      <alignment horizontal="center" vertical="center" wrapText="1"/>
      <protection locked="0"/>
    </xf>
    <xf numFmtId="0" fontId="16" fillId="12" borderId="25" xfId="0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Milliers 2" xfId="3"/>
    <cellStyle name="Monétaire" xfId="1" builtinId="4"/>
    <cellStyle name="Normal" xfId="0" builtinId="0"/>
    <cellStyle name="Normal 2" xfId="2"/>
  </cellStyles>
  <dxfs count="1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19" formatCode="yyyy/mm/dd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</dxfs>
  <tableStyles count="1" defaultTableStyle="TableStyleMedium2" defaultPivotStyle="PivotStyleLight16">
    <tableStyle name="Style de tableau 1" pivot="0" count="0"/>
  </tableStyles>
  <colors>
    <mruColors>
      <color rgb="FFFFFFCC"/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47625</xdr:rowOff>
    </xdr:from>
    <xdr:to>
      <xdr:col>4</xdr:col>
      <xdr:colOff>514350</xdr:colOff>
      <xdr:row>0</xdr:row>
      <xdr:rowOff>1295400</xdr:rowOff>
    </xdr:to>
    <xdr:sp macro="[0]!OuvreFormulaire" textlink="">
      <xdr:nvSpPr>
        <xdr:cNvPr id="2" name="Rectangle avec coins arrondis en diagon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2900" y="47625"/>
          <a:ext cx="2752725" cy="12477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 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1500869</xdr:colOff>
      <xdr:row>0</xdr:row>
      <xdr:rowOff>861332</xdr:rowOff>
    </xdr:from>
    <xdr:to>
      <xdr:col>9</xdr:col>
      <xdr:colOff>1213758</xdr:colOff>
      <xdr:row>0</xdr:row>
      <xdr:rowOff>1224643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10476" y="861332"/>
          <a:ext cx="2733675" cy="36331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  <xdr:twoCellAnchor>
    <xdr:from>
      <xdr:col>5</xdr:col>
      <xdr:colOff>13607</xdr:colOff>
      <xdr:row>0</xdr:row>
      <xdr:rowOff>95250</xdr:rowOff>
    </xdr:from>
    <xdr:to>
      <xdr:col>6</xdr:col>
      <xdr:colOff>13607</xdr:colOff>
      <xdr:row>0</xdr:row>
      <xdr:rowOff>1211036</xdr:rowOff>
    </xdr:to>
    <xdr:sp macro="[0]!SupprimerD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60964" y="95250"/>
          <a:ext cx="1714500" cy="11157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</a:t>
          </a:r>
          <a:r>
            <a:rPr lang="fr-CA" sz="1800" b="1" baseline="0">
              <a:solidFill>
                <a:sysClr val="windowText" lastClr="000000"/>
              </a:solidFill>
            </a:rPr>
            <a:t> UN USAGER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54428</xdr:colOff>
      <xdr:row>0</xdr:row>
      <xdr:rowOff>68036</xdr:rowOff>
    </xdr:from>
    <xdr:to>
      <xdr:col>21</xdr:col>
      <xdr:colOff>108857</xdr:colOff>
      <xdr:row>1</xdr:row>
      <xdr:rowOff>816428</xdr:rowOff>
    </xdr:to>
    <xdr:sp macro="" textlink="">
      <xdr:nvSpPr>
        <xdr:cNvPr id="3" name="ZoneTexte 2"/>
        <xdr:cNvSpPr txBox="1"/>
      </xdr:nvSpPr>
      <xdr:spPr>
        <a:xfrm>
          <a:off x="19880035" y="68036"/>
          <a:ext cx="3864429" cy="2054678"/>
        </a:xfrm>
        <a:prstGeom prst="rect">
          <a:avLst/>
        </a:prstGeom>
        <a:solidFill>
          <a:srgbClr val="FFFFCC"/>
        </a:solidFill>
        <a:ln w="412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600" u="dbl" baseline="0">
              <a:latin typeface="Arial" panose="020B0604020202020204" pitchFamily="34" charset="0"/>
              <a:cs typeface="Arial" panose="020B0604020202020204" pitchFamily="34" charset="0"/>
            </a:rPr>
            <a:t>ATTENTION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:</a:t>
          </a:r>
        </a:p>
        <a:p>
          <a:endParaRPr lang="fr-CA" sz="16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LES DONNÉES DUPLIQUÉES D'UN USAGER SONT SENSIBLES. ELLES DEVRONT ÊTRE UTILISÉES SEULEMENT POUR UN 2</a:t>
          </a:r>
          <a:r>
            <a:rPr lang="fr-CA" sz="1600" baseline="30000">
              <a:latin typeface="Arial" panose="020B0604020202020204" pitchFamily="34" charset="0"/>
              <a:cs typeface="Arial" panose="020B0604020202020204" pitchFamily="34" charset="0"/>
            </a:rPr>
            <a:t>E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 PRESTATAIRE DE SERVICES. </a:t>
          </a:r>
          <a:endParaRPr lang="fr-CA" sz="16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231322</xdr:colOff>
      <xdr:row>0</xdr:row>
      <xdr:rowOff>136071</xdr:rowOff>
    </xdr:from>
    <xdr:to>
      <xdr:col>7</xdr:col>
      <xdr:colOff>1074964</xdr:colOff>
      <xdr:row>0</xdr:row>
      <xdr:rowOff>1197429</xdr:rowOff>
    </xdr:to>
    <xdr:sp macro="[0]!EffaceTableau" textlink="">
      <xdr:nvSpPr>
        <xdr:cNvPr id="6" name="Rectangle à coins arrondis 5"/>
        <xdr:cNvSpPr/>
      </xdr:nvSpPr>
      <xdr:spPr>
        <a:xfrm>
          <a:off x="5293179" y="136071"/>
          <a:ext cx="1891392" cy="10613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 LE</a:t>
          </a:r>
          <a:r>
            <a:rPr lang="fr-CA" sz="1800" b="1" baseline="0">
              <a:solidFill>
                <a:sysClr val="windowText" lastClr="000000"/>
              </a:solidFill>
            </a:rPr>
            <a:t> TABLEAU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175706</xdr:colOff>
      <xdr:row>0</xdr:row>
      <xdr:rowOff>63501</xdr:rowOff>
    </xdr:from>
    <xdr:to>
      <xdr:col>1</xdr:col>
      <xdr:colOff>1083330</xdr:colOff>
      <xdr:row>0</xdr:row>
      <xdr:rowOff>1064559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706" y="63501"/>
          <a:ext cx="2117299" cy="10010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581025</xdr:colOff>
          <xdr:row>10</xdr:row>
          <xdr:rowOff>142875</xdr:rowOff>
        </xdr:from>
        <xdr:to>
          <xdr:col>7</xdr:col>
          <xdr:colOff>704850</xdr:colOff>
          <xdr:row>10</xdr:row>
          <xdr:rowOff>295275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11</xdr:row>
          <xdr:rowOff>161925</xdr:rowOff>
        </xdr:from>
        <xdr:to>
          <xdr:col>2</xdr:col>
          <xdr:colOff>723900</xdr:colOff>
          <xdr:row>11</xdr:row>
          <xdr:rowOff>342900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10</xdr:row>
          <xdr:rowOff>190500</xdr:rowOff>
        </xdr:from>
        <xdr:to>
          <xdr:col>2</xdr:col>
          <xdr:colOff>704850</xdr:colOff>
          <xdr:row>10</xdr:row>
          <xdr:rowOff>371475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22-06-09%20SECTEUR%206%20Comit&#233;%20d'allocation%20-%20BAISSES%20-%20FERMETURES%20-%20RECONDUCTION%20en%20cours%20mb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ownloads\Fichier%20test%204-CES_MG%20(5)%20(1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inance 1"/>
      <sheetName val="inscription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  <row r="84">
          <cell r="B84">
            <v>15</v>
          </cell>
          <cell r="C84">
            <v>15</v>
          </cell>
          <cell r="D84">
            <v>30</v>
          </cell>
          <cell r="E84">
            <v>15</v>
          </cell>
          <cell r="F84">
            <v>15</v>
          </cell>
        </row>
        <row r="85">
          <cell r="B85">
            <v>30</v>
          </cell>
          <cell r="C85">
            <v>30</v>
          </cell>
          <cell r="D85">
            <v>30</v>
          </cell>
          <cell r="E85">
            <v>15</v>
          </cell>
          <cell r="F85">
            <v>15</v>
          </cell>
        </row>
        <row r="86">
          <cell r="B86">
            <v>30</v>
          </cell>
          <cell r="C86">
            <v>45</v>
          </cell>
          <cell r="D86">
            <v>30</v>
          </cell>
          <cell r="E86">
            <v>15</v>
          </cell>
          <cell r="F86">
            <v>15</v>
          </cell>
        </row>
        <row r="87">
          <cell r="B87">
            <v>15</v>
          </cell>
          <cell r="C87">
            <v>15</v>
          </cell>
          <cell r="D87">
            <v>60</v>
          </cell>
          <cell r="E87">
            <v>30</v>
          </cell>
          <cell r="F87">
            <v>30</v>
          </cell>
        </row>
        <row r="88">
          <cell r="B88">
            <v>30</v>
          </cell>
          <cell r="C88">
            <v>30</v>
          </cell>
          <cell r="D88">
            <v>60</v>
          </cell>
          <cell r="E88">
            <v>30</v>
          </cell>
          <cell r="F88">
            <v>30</v>
          </cell>
        </row>
        <row r="89">
          <cell r="B89">
            <v>30</v>
          </cell>
          <cell r="C89">
            <v>45</v>
          </cell>
          <cell r="D89">
            <v>60</v>
          </cell>
          <cell r="E89">
            <v>30</v>
          </cell>
          <cell r="F89">
            <v>30</v>
          </cell>
        </row>
        <row r="90">
          <cell r="B90">
            <v>15</v>
          </cell>
          <cell r="C90">
            <v>15</v>
          </cell>
          <cell r="D90">
            <v>60</v>
          </cell>
          <cell r="E90">
            <v>30</v>
          </cell>
          <cell r="F90">
            <v>30</v>
          </cell>
        </row>
        <row r="91">
          <cell r="B91">
            <v>30</v>
          </cell>
          <cell r="C91">
            <v>30</v>
          </cell>
          <cell r="D91">
            <v>60</v>
          </cell>
          <cell r="E91">
            <v>30</v>
          </cell>
          <cell r="F91">
            <v>30</v>
          </cell>
        </row>
        <row r="92">
          <cell r="B92">
            <v>30</v>
          </cell>
          <cell r="C92">
            <v>45</v>
          </cell>
          <cell r="D92">
            <v>60</v>
          </cell>
          <cell r="E92">
            <v>30</v>
          </cell>
          <cell r="F92">
            <v>30</v>
          </cell>
        </row>
        <row r="93">
          <cell r="B93">
            <v>30</v>
          </cell>
          <cell r="C93">
            <v>30</v>
          </cell>
          <cell r="D93">
            <v>60</v>
          </cell>
          <cell r="E93">
            <v>45</v>
          </cell>
          <cell r="F93">
            <v>45</v>
          </cell>
        </row>
        <row r="94">
          <cell r="B94">
            <v>30</v>
          </cell>
          <cell r="C94">
            <v>30</v>
          </cell>
          <cell r="D94">
            <v>60</v>
          </cell>
          <cell r="E94">
            <v>45</v>
          </cell>
          <cell r="F94">
            <v>45</v>
          </cell>
        </row>
        <row r="95">
          <cell r="B95">
            <v>45</v>
          </cell>
          <cell r="C95">
            <v>45</v>
          </cell>
          <cell r="D95">
            <v>60</v>
          </cell>
          <cell r="E95">
            <v>45</v>
          </cell>
          <cell r="F95">
            <v>45</v>
          </cell>
        </row>
        <row r="96">
          <cell r="B96">
            <v>30</v>
          </cell>
          <cell r="C96">
            <v>20</v>
          </cell>
          <cell r="D96">
            <v>45</v>
          </cell>
          <cell r="E96">
            <v>30</v>
          </cell>
          <cell r="F96">
            <v>30</v>
          </cell>
        </row>
        <row r="97">
          <cell r="B97">
            <v>15</v>
          </cell>
          <cell r="C97">
            <v>5</v>
          </cell>
          <cell r="D97">
            <v>15</v>
          </cell>
          <cell r="E97">
            <v>15</v>
          </cell>
          <cell r="F97">
            <v>15</v>
          </cell>
        </row>
        <row r="98">
          <cell r="B98">
            <v>15</v>
          </cell>
          <cell r="C98">
            <v>15</v>
          </cell>
          <cell r="D98">
            <v>15</v>
          </cell>
          <cell r="E98">
            <v>15</v>
          </cell>
          <cell r="F98">
            <v>15</v>
          </cell>
        </row>
        <row r="99">
          <cell r="B99">
            <v>15</v>
          </cell>
          <cell r="C99">
            <v>20</v>
          </cell>
          <cell r="D99">
            <v>15</v>
          </cell>
          <cell r="E99">
            <v>15</v>
          </cell>
          <cell r="F99">
            <v>15</v>
          </cell>
        </row>
        <row r="100">
          <cell r="B100">
            <v>15</v>
          </cell>
          <cell r="C100">
            <v>0</v>
          </cell>
          <cell r="D100">
            <v>30</v>
          </cell>
          <cell r="E100">
            <v>15</v>
          </cell>
          <cell r="F100">
            <v>15</v>
          </cell>
        </row>
        <row r="101">
          <cell r="B101">
            <v>30</v>
          </cell>
          <cell r="C101">
            <v>50</v>
          </cell>
          <cell r="D101">
            <v>30</v>
          </cell>
          <cell r="E101">
            <v>15</v>
          </cell>
          <cell r="F101">
            <v>15</v>
          </cell>
        </row>
        <row r="102">
          <cell r="B102">
            <v>75</v>
          </cell>
          <cell r="C102">
            <v>75</v>
          </cell>
          <cell r="D102">
            <v>30</v>
          </cell>
          <cell r="E102">
            <v>15</v>
          </cell>
          <cell r="F102">
            <v>15</v>
          </cell>
        </row>
        <row r="103">
          <cell r="B103">
            <v>15</v>
          </cell>
          <cell r="C103">
            <v>0</v>
          </cell>
          <cell r="D103">
            <v>15</v>
          </cell>
          <cell r="E103">
            <v>15</v>
          </cell>
          <cell r="F103">
            <v>15</v>
          </cell>
        </row>
        <row r="104">
          <cell r="B104">
            <v>15</v>
          </cell>
          <cell r="C104">
            <v>15</v>
          </cell>
          <cell r="D104">
            <v>15</v>
          </cell>
          <cell r="E104">
            <v>15</v>
          </cell>
          <cell r="F104">
            <v>15</v>
          </cell>
        </row>
        <row r="105">
          <cell r="B105">
            <v>30</v>
          </cell>
          <cell r="C105">
            <v>15</v>
          </cell>
          <cell r="D105">
            <v>15</v>
          </cell>
          <cell r="E105">
            <v>30</v>
          </cell>
          <cell r="F105">
            <v>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Finances"/>
      <sheetName val="Éval"/>
      <sheetName val="Grille de calcul en travail"/>
      <sheetName val="Liste déroulante"/>
      <sheetName val="Fichier test 4-CES_MG (5) (1)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5" name="T_inscription" displayName="T_inscription" ref="B2:P3" totalsRowShown="0" dataDxfId="112" tableBorderDxfId="111">
  <autoFilter ref="B2:P3"/>
  <tableColumns count="15">
    <tableColumn id="1" name="Bassin" dataDxfId="110"/>
    <tableColumn id="2" name="RLS" dataDxfId="109"/>
    <tableColumn id="3" name="# " dataDxfId="108"/>
    <tableColumn id="4" name="Heure" dataDxfId="107"/>
    <tableColumn id="5" name="Nom, Prénom_x000a_de l'usager" dataDxfId="106"/>
    <tableColumn id="6" name="Langue_x000a_" dataDxfId="105"/>
    <tableColumn id="7" name="NAM                   _x000a_" dataDxfId="104"/>
    <tableColumn id="8" name="DDN_x000a_" dataDxfId="103"/>
    <tableColumn id="9" name="Type de demande" dataDxfId="102"/>
    <tableColumn id="10" name="Intervenant _x000a_pivot poste tél." dataDxfId="101"/>
    <tableColumn id="11" name="Intervenant_x000a_ (à remplir si pas pivot)" dataDxfId="100"/>
    <tableColumn id="12" name="Profil_x000a_intervention_x000a_(Type de clientèle)" dataDxfId="99"/>
    <tableColumn id="13" name="Profil _x000a_SMAF_x000a_(ISO)" dataDxfId="98"/>
    <tableColumn id="14" name="Date OEMC_x000a_" dataDxfId="97"/>
    <tableColumn id="15" name="Code Raison     (à inscrire)" dataDxfId="96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id="6" name="Tableau6" displayName="Tableau6" ref="B6:O9" totalsRowShown="0" headerRowDxfId="95" dataDxfId="93" headerRowBorderDxfId="94" tableBorderDxfId="92" totalsRowBorderDxfId="91">
  <autoFilter ref="B6:O9"/>
  <tableColumns count="14">
    <tableColumn id="1" name="Bassin" dataDxfId="90">
      <calculatedColumnFormula>Inscriptions!#REF!</calculatedColumnFormula>
    </tableColumn>
    <tableColumn id="2" name="RLS" dataDxfId="89"/>
    <tableColumn id="3" name="# " dataDxfId="88"/>
    <tableColumn id="4" name="HEURE" dataDxfId="87"/>
    <tableColumn id="5" name="Nom, Prénom" dataDxfId="86"/>
    <tableColumn id="6" name="Langue" dataDxfId="85"/>
    <tableColumn id="7" name="NAM" dataDxfId="84"/>
    <tableColumn id="8" name="DDN_x000a_" dataDxfId="83"/>
    <tableColumn id="9" name="Type de demande" dataDxfId="82"/>
    <tableColumn id="10" name="Intervenant _x000a_pivot" dataDxfId="81"/>
    <tableColumn id="11" name="Intervenant autre" dataDxfId="80"/>
    <tableColumn id="12" name="Profil_x000a_intervention_x000a_(Type de clientèle)" dataDxfId="79"/>
    <tableColumn id="13" name="Profil _x000a_SMAF_x000a_(ISO)" dataDxfId="78"/>
    <tableColumn id="14" name="Date OEMC_x000a_" dataDxfId="77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P6:AB7" totalsRowShown="0" headerRowDxfId="76" dataDxfId="74" headerRowBorderDxfId="75" tableBorderDxfId="73" totalsRowBorderDxfId="72">
  <autoFilter ref="P6:AB7"/>
  <tableColumns count="13">
    <tableColumn id="1" name="Budget" dataDxfId="71">
      <calculatedColumnFormula>#REF!</calculatedColumnFormula>
    </tableColumn>
    <tableColumn id="2" name="Nom du dispensataire de service" dataDxfId="70">
      <calculatedColumnFormula>#REF!</calculatedColumnFormula>
    </tableColumn>
    <tableColumn id="3" name="Type de dispensataire" dataDxfId="69"/>
    <tableColumn id="4" name="Date du comité" dataDxfId="68"/>
    <tableColumn id="5" name="Date de début" dataDxfId="67"/>
    <tableColumn id="6" name="Date de fin" dataDxfId="66"/>
    <tableColumn id="7" name="AVQ en heure" dataDxfId="65"/>
    <tableColumn id="8" name="AVD en heure" dataDxfId="64"/>
    <tableColumn id="9" name="Loi 90 en heure" dataDxfId="63"/>
    <tableColumn id="10" name="Ass. à la personne _x000a_Répit-gardiennage_x000a_(en heure)" dataDxfId="62"/>
    <tableColumn id="11" name="Travaux lourd _x000a_(en heure)                                                                          Soutien civique)" dataDxfId="61"/>
    <tableColumn id="12" name="Heures accordées_x000a_/sem." dataDxfId="60"/>
    <tableColumn id="13" name="heures en attente en heure" dataDxfId="5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07:H839" totalsRowShown="0" headerRowDxfId="58">
  <autoFilter ref="A107:H839"/>
  <tableColumns count="8">
    <tableColumn id="1" name="Heures"/>
    <tableColumn id="2" name="Numéro"/>
    <tableColumn id="3" name="BASSIN"/>
    <tableColumn id="4" name="RLS "/>
    <tableColumn id="5" name="Profils d'intervention"/>
    <tableColumn id="6" name="Profil Iso_Smaf"/>
    <tableColumn id="7" name="Date OEMC" dataDxfId="57"/>
    <tableColumn id="8" name="Lang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B4:B12" totalsRowShown="0" headerRowDxfId="56" dataDxfId="54" headerRowBorderDxfId="55" tableBorderDxfId="53">
  <autoFilter ref="B4:B12"/>
  <tableColumns count="1">
    <tableColumn id="1" name="Demande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L14:L24" totalsRowShown="0" headerRowDxfId="51" dataDxfId="49" headerRowBorderDxfId="50" tableBorderDxfId="48" totalsRowBorderDxfId="47">
  <autoFilter ref="L14:L24"/>
  <tableColumns count="1">
    <tableColumn id="1" name="Profil intervention" dataDxfId="46">
      <calculatedColumnFormula>N15&amp;" - "&amp;M15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J107:J108" totalsRowShown="0">
  <autoFilter ref="J107:J108"/>
  <tableColumns count="1">
    <tableColumn id="1" name="Numero Lign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V114"/>
  <sheetViews>
    <sheetView tabSelected="1" zoomScale="70" zoomScaleNormal="70" workbookViewId="0">
      <pane ySplit="2" topLeftCell="A3" activePane="bottomLeft" state="frozen"/>
      <selection pane="bottomLeft" activeCell="I4" sqref="I4"/>
    </sheetView>
  </sheetViews>
  <sheetFormatPr baseColWidth="10" defaultColWidth="11.42578125" defaultRowHeight="15" x14ac:dyDescent="0.25"/>
  <cols>
    <col min="1" max="1" width="4.42578125" style="100" customWidth="1"/>
    <col min="2" max="5" width="11.42578125" style="100"/>
    <col min="6" max="6" width="25.7109375" style="100" customWidth="1"/>
    <col min="7" max="7" width="15.7109375" style="100" customWidth="1"/>
    <col min="8" max="10" width="22.7109375" style="100" customWidth="1"/>
    <col min="11" max="14" width="25.7109375" style="100" customWidth="1"/>
    <col min="15" max="15" width="17.7109375" style="100" customWidth="1"/>
    <col min="16" max="16" width="17.140625" style="100" customWidth="1"/>
    <col min="17" max="16384" width="11.42578125" style="100"/>
  </cols>
  <sheetData>
    <row r="1" spans="2:22" s="102" customFormat="1" ht="102.75" customHeight="1" thickBot="1" x14ac:dyDescent="0.4">
      <c r="H1" s="103"/>
      <c r="I1" s="259" t="s">
        <v>137</v>
      </c>
      <c r="J1" s="259"/>
      <c r="K1" s="104">
        <v>44724</v>
      </c>
    </row>
    <row r="2" spans="2:22" s="102" customFormat="1" ht="69" customHeight="1" thickBot="1" x14ac:dyDescent="0.3">
      <c r="B2" s="75" t="s">
        <v>1</v>
      </c>
      <c r="C2" s="76" t="s">
        <v>2</v>
      </c>
      <c r="D2" s="76" t="s">
        <v>138</v>
      </c>
      <c r="E2" s="76" t="s">
        <v>4</v>
      </c>
      <c r="F2" s="76" t="s">
        <v>5</v>
      </c>
      <c r="G2" s="77" t="s">
        <v>133</v>
      </c>
      <c r="H2" s="77" t="s">
        <v>6</v>
      </c>
      <c r="I2" s="77" t="s">
        <v>132</v>
      </c>
      <c r="J2" s="76" t="s">
        <v>7</v>
      </c>
      <c r="K2" s="76" t="s">
        <v>8</v>
      </c>
      <c r="L2" s="76" t="s">
        <v>240</v>
      </c>
      <c r="M2" s="76" t="s">
        <v>241</v>
      </c>
      <c r="N2" s="76" t="s">
        <v>242</v>
      </c>
      <c r="O2" s="77" t="s">
        <v>136</v>
      </c>
      <c r="P2" s="76" t="s">
        <v>9</v>
      </c>
    </row>
    <row r="3" spans="2:22" s="102" customFormat="1" ht="15" customHeight="1" x14ac:dyDescent="0.35">
      <c r="B3" s="105" t="s">
        <v>10</v>
      </c>
      <c r="C3" s="105"/>
      <c r="D3" s="105"/>
      <c r="E3" s="106"/>
      <c r="F3" s="105"/>
      <c r="G3" s="105"/>
      <c r="H3" s="105"/>
      <c r="I3" s="105"/>
      <c r="J3" s="105"/>
      <c r="K3" s="105"/>
      <c r="L3" s="105"/>
      <c r="M3" s="105"/>
      <c r="N3" s="105"/>
      <c r="O3" s="107"/>
      <c r="P3" s="105"/>
      <c r="R3" s="108"/>
      <c r="S3" s="108"/>
      <c r="T3" s="108"/>
      <c r="U3" s="108"/>
      <c r="V3" s="108"/>
    </row>
    <row r="4" spans="2:22" s="102" customFormat="1" ht="15" customHeight="1" x14ac:dyDescent="0.35"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108"/>
    </row>
    <row r="5" spans="2:22" s="102" customFormat="1" ht="15" customHeight="1" x14ac:dyDescent="0.35"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108"/>
    </row>
    <row r="6" spans="2:22" s="102" customFormat="1" ht="15" customHeight="1" x14ac:dyDescent="0.35"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108"/>
    </row>
    <row r="7" spans="2:22" s="102" customFormat="1" ht="15" customHeight="1" x14ac:dyDescent="0.35"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108"/>
    </row>
    <row r="8" spans="2:22" s="102" customFormat="1" ht="15" customHeight="1" x14ac:dyDescent="0.35"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108"/>
    </row>
    <row r="9" spans="2:22" s="102" customFormat="1" ht="15" customHeight="1" x14ac:dyDescent="0.25"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</row>
    <row r="10" spans="2:22" s="102" customFormat="1" ht="15" customHeight="1" x14ac:dyDescent="0.25"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</row>
    <row r="11" spans="2:22" s="102" customFormat="1" ht="15" customHeight="1" x14ac:dyDescent="0.25"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</row>
    <row r="12" spans="2:22" s="102" customFormat="1" ht="15" customHeight="1" x14ac:dyDescent="0.25"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</row>
    <row r="13" spans="2:22" s="213" customFormat="1" ht="15" customHeight="1" x14ac:dyDescent="0.25"/>
    <row r="14" spans="2:22" s="213" customFormat="1" ht="15" customHeight="1" x14ac:dyDescent="0.25"/>
    <row r="15" spans="2:22" s="213" customFormat="1" ht="15" customHeight="1" x14ac:dyDescent="0.25"/>
    <row r="16" spans="2:22" s="213" customFormat="1" ht="15" customHeight="1" x14ac:dyDescent="0.25"/>
    <row r="17" s="213" customFormat="1" ht="15" customHeight="1" x14ac:dyDescent="0.25"/>
    <row r="18" s="213" customFormat="1" ht="15" customHeight="1" x14ac:dyDescent="0.25"/>
    <row r="19" s="213" customFormat="1" ht="15" customHeight="1" x14ac:dyDescent="0.25"/>
    <row r="20" s="213" customFormat="1" ht="15" customHeight="1" x14ac:dyDescent="0.25"/>
    <row r="21" s="213" customFormat="1" ht="15" customHeight="1" x14ac:dyDescent="0.25"/>
    <row r="22" s="213" customFormat="1" ht="15" customHeight="1" x14ac:dyDescent="0.25"/>
    <row r="23" s="213" customFormat="1" ht="15" customHeight="1" x14ac:dyDescent="0.25"/>
    <row r="24" s="213" customFormat="1" ht="15" customHeight="1" x14ac:dyDescent="0.25"/>
    <row r="25" s="213" customFormat="1" ht="15" customHeight="1" x14ac:dyDescent="0.25"/>
    <row r="26" s="213" customFormat="1" ht="15" customHeight="1" x14ac:dyDescent="0.25"/>
    <row r="27" s="213" customFormat="1" ht="15" customHeight="1" x14ac:dyDescent="0.25"/>
    <row r="28" s="213" customFormat="1" ht="15" customHeight="1" x14ac:dyDescent="0.25"/>
    <row r="29" s="213" customFormat="1" ht="15" customHeight="1" x14ac:dyDescent="0.25"/>
    <row r="30" s="213" customFormat="1" ht="15" customHeight="1" x14ac:dyDescent="0.25"/>
    <row r="31" s="213" customFormat="1" ht="15" customHeight="1" x14ac:dyDescent="0.25"/>
    <row r="32" s="213" customFormat="1" ht="15" customHeight="1" x14ac:dyDescent="0.25"/>
    <row r="33" spans="2:16" ht="15" customHeight="1" x14ac:dyDescent="0.25"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</row>
    <row r="34" spans="2:16" ht="15" customHeight="1" x14ac:dyDescent="0.25"/>
    <row r="35" spans="2:16" ht="15" customHeight="1" x14ac:dyDescent="0.25"/>
    <row r="36" spans="2:16" ht="15" customHeight="1" x14ac:dyDescent="0.25"/>
    <row r="37" spans="2:16" ht="15" customHeight="1" x14ac:dyDescent="0.25"/>
    <row r="38" spans="2:16" ht="15" customHeight="1" x14ac:dyDescent="0.25"/>
    <row r="39" spans="2:16" ht="15" customHeight="1" x14ac:dyDescent="0.25"/>
    <row r="40" spans="2:16" ht="15" customHeight="1" x14ac:dyDescent="0.25"/>
    <row r="41" spans="2:16" ht="15" customHeight="1" x14ac:dyDescent="0.25"/>
    <row r="42" spans="2:16" ht="15" customHeight="1" x14ac:dyDescent="0.25"/>
    <row r="43" spans="2:16" ht="15" customHeight="1" x14ac:dyDescent="0.25"/>
    <row r="44" spans="2:16" ht="15" customHeight="1" x14ac:dyDescent="0.25"/>
    <row r="45" spans="2:16" ht="15" customHeight="1" x14ac:dyDescent="0.25"/>
    <row r="46" spans="2:16" ht="15" customHeight="1" x14ac:dyDescent="0.25"/>
    <row r="47" spans="2:16" ht="15" customHeight="1" x14ac:dyDescent="0.25"/>
    <row r="48" spans="2:1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sheetProtection algorithmName="SHA-512" hashValue="FG1tm/MValSEzeyB3icvHZWvOf4l6sVQ3oTd5g1gC5NZmK1vp86O/hBQj6GQQSVEqOW+sFrfS0s1U1RZOnq48g==" saltValue="NIkQZuvq800Xn/5ovsWGoQ==" spinCount="100000" sheet="1" objects="1" scenarios="1"/>
  <mergeCells count="1">
    <mergeCell ref="I1:J1"/>
  </mergeCells>
  <conditionalFormatting sqref="B3:P3">
    <cfRule type="expression" dxfId="45" priority="26">
      <formula>(MOD(ROW(),2))</formula>
    </cfRule>
    <cfRule type="cellIs" dxfId="44" priority="34" operator="equal">
      <formula>0</formula>
    </cfRule>
    <cfRule type="expression" priority="35">
      <formula>MOD(_xludf.ROW(),2)=0</formula>
    </cfRule>
  </conditionalFormatting>
  <conditionalFormatting sqref="B3:P3">
    <cfRule type="cellIs" dxfId="43" priority="13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AB29"/>
  <sheetViews>
    <sheetView showZeros="0" topLeftCell="J1" zoomScale="80" zoomScaleNormal="80" workbookViewId="0">
      <selection activeCell="W7" sqref="W7"/>
    </sheetView>
  </sheetViews>
  <sheetFormatPr baseColWidth="10" defaultColWidth="11.42578125" defaultRowHeight="15" x14ac:dyDescent="0.25"/>
  <cols>
    <col min="1" max="1" width="3.85546875" style="9" customWidth="1"/>
    <col min="2" max="4" width="11.5703125" style="9" customWidth="1"/>
    <col min="5" max="5" width="12.140625" style="9" customWidth="1"/>
    <col min="6" max="6" width="22.28515625" style="9" bestFit="1" customWidth="1"/>
    <col min="7" max="7" width="11.5703125" style="9" customWidth="1"/>
    <col min="8" max="8" width="14" style="9" bestFit="1" customWidth="1"/>
    <col min="9" max="9" width="14.28515625" style="9" customWidth="1"/>
    <col min="10" max="10" width="20.85546875" style="9" customWidth="1"/>
    <col min="11" max="11" width="28.5703125" style="9" bestFit="1" customWidth="1"/>
    <col min="12" max="12" width="20.140625" style="9" customWidth="1"/>
    <col min="13" max="13" width="18.5703125" style="9" customWidth="1"/>
    <col min="14" max="15" width="12.5703125" style="9" customWidth="1"/>
    <col min="16" max="16" width="11.28515625" style="9" customWidth="1"/>
    <col min="17" max="17" width="32.140625" style="9" customWidth="1"/>
    <col min="18" max="18" width="22.5703125" style="9" customWidth="1"/>
    <col min="19" max="19" width="16.42578125" style="9" customWidth="1"/>
    <col min="20" max="20" width="15.28515625" style="9" customWidth="1"/>
    <col min="21" max="21" width="12.5703125" style="9" customWidth="1"/>
    <col min="22" max="22" width="15.42578125" style="9" customWidth="1"/>
    <col min="23" max="23" width="15.28515625" style="9" customWidth="1"/>
    <col min="24" max="24" width="16.85546875" style="9" customWidth="1"/>
    <col min="25" max="25" width="18.7109375" style="9" customWidth="1"/>
    <col min="26" max="26" width="16.42578125" style="9" customWidth="1"/>
    <col min="27" max="27" width="12.140625" style="9" customWidth="1"/>
    <col min="28" max="28" width="26.5703125" style="9" customWidth="1"/>
    <col min="29" max="16384" width="11.42578125" style="9"/>
  </cols>
  <sheetData>
    <row r="1" spans="2:28" ht="24" customHeight="1" x14ac:dyDescent="0.35">
      <c r="B1" s="90" t="str">
        <f>Inscriptions!I1</f>
        <v>COMITÉ D'ALLOCATION SECTEUR 6</v>
      </c>
      <c r="C1" s="90"/>
      <c r="D1" s="90"/>
      <c r="E1" s="90"/>
    </row>
    <row r="3" spans="2:28" ht="21.75" thickBot="1" x14ac:dyDescent="0.4">
      <c r="B3" s="74"/>
      <c r="D3" s="260">
        <f>Inscriptions!K1</f>
        <v>44724</v>
      </c>
      <c r="E3" s="260"/>
      <c r="F3" s="7"/>
      <c r="G3" s="7"/>
      <c r="H3" s="7"/>
    </row>
    <row r="4" spans="2:28" ht="23.25" x14ac:dyDescent="0.35">
      <c r="P4" s="78" t="s">
        <v>140</v>
      </c>
      <c r="Q4" s="79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2:28" x14ac:dyDescent="0.25"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</row>
    <row r="6" spans="2:28" ht="71.25" customHeight="1" x14ac:dyDescent="0.25">
      <c r="B6" s="87" t="s">
        <v>1</v>
      </c>
      <c r="C6" s="83" t="s">
        <v>2</v>
      </c>
      <c r="D6" s="82" t="s">
        <v>138</v>
      </c>
      <c r="E6" s="82" t="s">
        <v>16</v>
      </c>
      <c r="F6" s="82" t="s">
        <v>17</v>
      </c>
      <c r="G6" s="82" t="s">
        <v>41</v>
      </c>
      <c r="H6" s="82" t="s">
        <v>33</v>
      </c>
      <c r="I6" s="88" t="s">
        <v>132</v>
      </c>
      <c r="J6" s="82" t="s">
        <v>7</v>
      </c>
      <c r="K6" s="82" t="s">
        <v>18</v>
      </c>
      <c r="L6" s="82" t="s">
        <v>42</v>
      </c>
      <c r="M6" s="82" t="s">
        <v>134</v>
      </c>
      <c r="N6" s="82" t="s">
        <v>135</v>
      </c>
      <c r="O6" s="89" t="s">
        <v>136</v>
      </c>
      <c r="P6" s="84" t="s">
        <v>19</v>
      </c>
      <c r="Q6" s="84" t="s">
        <v>20</v>
      </c>
      <c r="R6" s="85" t="s">
        <v>21</v>
      </c>
      <c r="S6" s="85" t="s">
        <v>22</v>
      </c>
      <c r="T6" s="85" t="s">
        <v>23</v>
      </c>
      <c r="U6" s="85" t="s">
        <v>24</v>
      </c>
      <c r="V6" s="85" t="s">
        <v>25</v>
      </c>
      <c r="W6" s="85" t="s">
        <v>26</v>
      </c>
      <c r="X6" s="85" t="s">
        <v>27</v>
      </c>
      <c r="Y6" s="85" t="s">
        <v>28</v>
      </c>
      <c r="Z6" s="85" t="s">
        <v>29</v>
      </c>
      <c r="AA6" s="85" t="s">
        <v>30</v>
      </c>
      <c r="AB6" s="86" t="s">
        <v>31</v>
      </c>
    </row>
    <row r="7" spans="2:28" ht="20.100000000000001" customHeight="1" x14ac:dyDescent="0.25">
      <c r="B7" s="94" t="str">
        <f ca="1">INDIRECT("Inscriptions!B3")</f>
        <v>Sud</v>
      </c>
      <c r="C7" s="94">
        <f ca="1">INDIRECT("Inscriptions!c3")</f>
        <v>0</v>
      </c>
      <c r="D7" s="94">
        <f ca="1">INDIRECT("Inscriptions!d3")</f>
        <v>0</v>
      </c>
      <c r="E7" s="94">
        <f ca="1">INDIRECT("Inscriptions!e3")</f>
        <v>0</v>
      </c>
      <c r="F7" s="94">
        <f ca="1">INDIRECT("Inscriptions!f3")</f>
        <v>0</v>
      </c>
      <c r="G7" s="94">
        <f ca="1">INDIRECT("Inscriptions!g3")</f>
        <v>0</v>
      </c>
      <c r="H7" s="94">
        <f ca="1">INDIRECT("Inscriptions!h3")</f>
        <v>0</v>
      </c>
      <c r="I7" s="98">
        <f ca="1">INDIRECT("Inscriptions!i3")</f>
        <v>0</v>
      </c>
      <c r="J7" s="94">
        <f ca="1">INDIRECT("Inscriptions!j3")</f>
        <v>0</v>
      </c>
      <c r="K7" s="94">
        <f ca="1">INDIRECT("Inscriptions!k3")</f>
        <v>0</v>
      </c>
      <c r="L7" s="94">
        <f ca="1">INDIRECT("Inscriptions!l3")</f>
        <v>0</v>
      </c>
      <c r="M7" s="94">
        <f ca="1">INDIRECT("Inscriptions!m3")</f>
        <v>0</v>
      </c>
      <c r="N7" s="94">
        <f ca="1">INDIRECT("Inscriptions!n3")</f>
        <v>0</v>
      </c>
      <c r="O7" s="98">
        <f ca="1">INDIRECT("Inscriptions!o3")</f>
        <v>0</v>
      </c>
      <c r="P7" s="91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3"/>
    </row>
    <row r="8" spans="2:28" ht="20.100000000000001" customHeight="1" x14ac:dyDescent="0.25">
      <c r="B8" s="95">
        <f ca="1">INDIRECT("Inscriptions!B5")</f>
        <v>0</v>
      </c>
      <c r="C8" s="95">
        <f ca="1">INDIRECT("Inscriptions!C5")</f>
        <v>0</v>
      </c>
      <c r="D8" s="95">
        <f ca="1">INDIRECT("Inscriptions!D5")</f>
        <v>0</v>
      </c>
      <c r="E8" s="96">
        <f ca="1">INDIRECT("Inscriptions!E5")</f>
        <v>0</v>
      </c>
      <c r="F8" s="95">
        <f ca="1">INDIRECT("Inscriptions!F5")</f>
        <v>0</v>
      </c>
      <c r="G8" s="95">
        <f ca="1">INDIRECT("Inscriptions!G5")</f>
        <v>0</v>
      </c>
      <c r="H8" s="95">
        <f ca="1">INDIRECT("Inscriptions!H5")</f>
        <v>0</v>
      </c>
      <c r="I8" s="97">
        <f ca="1">INDIRECT("Inscriptions!i5")</f>
        <v>0</v>
      </c>
      <c r="J8" s="95">
        <f ca="1">INDIRECT("Inscriptions!j5")</f>
        <v>0</v>
      </c>
      <c r="K8" s="95">
        <f ca="1">INDIRECT("Inscriptions!k5")</f>
        <v>0</v>
      </c>
      <c r="L8" s="95">
        <f ca="1">INDIRECT("Inscriptions!l5")</f>
        <v>0</v>
      </c>
      <c r="M8" s="95">
        <f ca="1">INDIRECT("Inscriptions!m5")</f>
        <v>0</v>
      </c>
      <c r="N8" s="95">
        <f ca="1">INDIRECT("Inscriptions!n5")</f>
        <v>0</v>
      </c>
      <c r="O8" s="97">
        <f ca="1">INDIRECT("Inscriptions!o5")</f>
        <v>0</v>
      </c>
    </row>
    <row r="9" spans="2:28" ht="20.100000000000001" customHeight="1" x14ac:dyDescent="0.25">
      <c r="B9" s="94">
        <f ca="1">INDIRECT("Inscriptions!B7")</f>
        <v>0</v>
      </c>
      <c r="C9" s="94">
        <f ca="1">INDIRECT("Inscriptions!C7")</f>
        <v>0</v>
      </c>
      <c r="D9" s="94">
        <f ca="1">INDIRECT("Inscriptions!d7")</f>
        <v>0</v>
      </c>
      <c r="E9" s="94">
        <f ca="1">INDIRECT("Inscriptions!e7")</f>
        <v>0</v>
      </c>
      <c r="F9" s="94">
        <f ca="1">INDIRECT("Inscriptions!f7")</f>
        <v>0</v>
      </c>
      <c r="G9" s="94">
        <f ca="1">INDIRECT("Inscriptions!g7")</f>
        <v>0</v>
      </c>
      <c r="H9" s="94">
        <f ca="1">INDIRECT("Inscriptions!h7")</f>
        <v>0</v>
      </c>
      <c r="I9" s="98">
        <f ca="1">INDIRECT("Inscriptions!i7")</f>
        <v>0</v>
      </c>
      <c r="J9" s="94">
        <f ca="1">INDIRECT("Inscriptions!j7")</f>
        <v>0</v>
      </c>
      <c r="K9" s="94">
        <f ca="1">INDIRECT("Inscriptions!k7")</f>
        <v>0</v>
      </c>
      <c r="L9" s="94">
        <f ca="1">INDIRECT("Inscriptions!l7")</f>
        <v>0</v>
      </c>
      <c r="M9" s="94">
        <f ca="1">INDIRECT("Inscriptions!m7")</f>
        <v>0</v>
      </c>
      <c r="N9" s="94">
        <f ca="1">INDIRECT("Inscriptions!n7")</f>
        <v>0</v>
      </c>
      <c r="O9" s="98">
        <f ca="1">INDIRECT("Inscriptions!o7")</f>
        <v>0</v>
      </c>
    </row>
    <row r="10" spans="2:28" ht="20.100000000000001" customHeight="1" x14ac:dyDescent="0.25"/>
    <row r="11" spans="2:28" ht="20.100000000000001" customHeight="1" x14ac:dyDescent="0.25"/>
    <row r="12" spans="2:28" ht="20.100000000000001" customHeight="1" x14ac:dyDescent="0.25"/>
    <row r="13" spans="2:28" ht="20.100000000000001" customHeight="1" x14ac:dyDescent="0.25"/>
    <row r="14" spans="2:28" ht="20.100000000000001" customHeight="1" x14ac:dyDescent="0.25"/>
    <row r="15" spans="2:28" ht="20.100000000000001" customHeight="1" x14ac:dyDescent="0.25"/>
    <row r="16" spans="2:2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19.5" customHeight="1" x14ac:dyDescent="0.25"/>
  </sheetData>
  <sheetProtection sort="0" pivotTables="0"/>
  <mergeCells count="1">
    <mergeCell ref="D3:E3"/>
  </mergeCells>
  <conditionalFormatting sqref="B7:O7">
    <cfRule type="cellIs" dxfId="36" priority="5" operator="equal">
      <formula>0</formula>
    </cfRule>
    <cfRule type="cellIs" dxfId="35" priority="6" operator="equal">
      <formula>0</formula>
    </cfRule>
  </conditionalFormatting>
  <conditionalFormatting sqref="B8:O9">
    <cfRule type="cellIs" dxfId="34" priority="4" operator="equal">
      <formula>0</formula>
    </cfRule>
  </conditionalFormatting>
  <conditionalFormatting sqref="B8:O9">
    <cfRule type="cellIs" dxfId="33" priority="2" operator="equal">
      <formula>0</formula>
    </cfRule>
  </conditionalFormatting>
  <conditionalFormatting sqref="B7:O9">
    <cfRule type="expression" dxfId="32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9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déroulante'!$M$29:$M$33</xm:f>
          </x14:formula1>
          <xm:sqref>R7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2" tint="-9.9978637043366805E-2"/>
  </sheetPr>
  <dimension ref="A1:AM949"/>
  <sheetViews>
    <sheetView showGridLines="0" zoomScale="70" zoomScaleNormal="70" zoomScaleSheetLayoutView="55" workbookViewId="0">
      <pane xSplit="2" ySplit="10" topLeftCell="C29" activePane="bottomRight" state="frozen"/>
      <selection pane="topRight" activeCell="C1" sqref="C1"/>
      <selection pane="bottomLeft" activeCell="A11" sqref="A11"/>
      <selection pane="bottomRight" activeCell="A80" sqref="A80"/>
    </sheetView>
  </sheetViews>
  <sheetFormatPr baseColWidth="10" defaultColWidth="11.42578125" defaultRowHeight="18.75" x14ac:dyDescent="0.25"/>
  <cols>
    <col min="1" max="1" width="18.140625" style="111" customWidth="1"/>
    <col min="2" max="2" width="22.42578125" style="111" customWidth="1"/>
    <col min="3" max="3" width="21.28515625" style="111" customWidth="1"/>
    <col min="4" max="4" width="18.42578125" style="111" customWidth="1"/>
    <col min="5" max="5" width="16.28515625" style="111" customWidth="1"/>
    <col min="6" max="6" width="17.5703125" style="111" customWidth="1"/>
    <col min="7" max="7" width="19.28515625" style="111" customWidth="1"/>
    <col min="8" max="8" width="19.85546875" style="111" customWidth="1"/>
    <col min="9" max="9" width="19.7109375" style="111" customWidth="1"/>
    <col min="10" max="10" width="19.28515625" style="111" customWidth="1"/>
    <col min="11" max="11" width="24.140625" style="111" customWidth="1"/>
    <col min="12" max="12" width="17" style="257" customWidth="1"/>
    <col min="13" max="13" width="15.5703125" style="258" customWidth="1"/>
    <col min="14" max="14" width="14.42578125" style="258" customWidth="1"/>
    <col min="15" max="15" width="15.5703125" style="258" customWidth="1"/>
    <col min="16" max="17" width="11.42578125" style="26"/>
    <col min="18" max="16384" width="11.42578125" style="111"/>
  </cols>
  <sheetData>
    <row r="1" spans="1:39" ht="85.5" customHeight="1" thickBot="1" x14ac:dyDescent="0.3">
      <c r="A1" s="268" t="s">
        <v>141</v>
      </c>
      <c r="B1" s="269"/>
      <c r="C1" s="269"/>
      <c r="D1" s="269"/>
      <c r="E1" s="269"/>
      <c r="F1" s="269"/>
      <c r="G1" s="269"/>
      <c r="H1" s="269"/>
      <c r="I1" s="269"/>
      <c r="J1" s="269"/>
      <c r="K1" s="270"/>
      <c r="L1" s="109"/>
      <c r="M1" s="110"/>
      <c r="N1" s="110"/>
      <c r="O1" s="110"/>
      <c r="P1" s="99"/>
      <c r="Q1" s="99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</row>
    <row r="2" spans="1:39" s="117" customFormat="1" ht="33.75" customHeight="1" thickBot="1" x14ac:dyDescent="0.4">
      <c r="A2" s="261" t="s">
        <v>142</v>
      </c>
      <c r="B2" s="262"/>
      <c r="C2" s="263"/>
      <c r="D2" s="271">
        <f>Inscriptions!F3</f>
        <v>0</v>
      </c>
      <c r="E2" s="272"/>
      <c r="F2" s="272"/>
      <c r="G2" s="272"/>
      <c r="H2" s="272"/>
      <c r="I2" s="273" t="s">
        <v>33</v>
      </c>
      <c r="J2" s="273"/>
      <c r="K2" s="112"/>
      <c r="L2" s="113"/>
      <c r="M2" s="114"/>
      <c r="N2" s="114"/>
      <c r="O2" s="110"/>
      <c r="P2" s="115"/>
      <c r="Q2" s="115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</row>
    <row r="3" spans="1:39" s="117" customFormat="1" ht="24" customHeight="1" thickBot="1" x14ac:dyDescent="0.3">
      <c r="A3" s="261" t="s">
        <v>143</v>
      </c>
      <c r="B3" s="262"/>
      <c r="C3" s="263"/>
      <c r="D3" s="274">
        <f>Inscriptions!K3</f>
        <v>0</v>
      </c>
      <c r="E3" s="274"/>
      <c r="F3" s="274"/>
      <c r="G3" s="274"/>
      <c r="H3" s="274"/>
      <c r="I3" s="265" t="s">
        <v>144</v>
      </c>
      <c r="J3" s="265"/>
      <c r="K3" s="118"/>
      <c r="L3" s="119"/>
      <c r="M3" s="120"/>
      <c r="N3" s="114"/>
      <c r="O3" s="110"/>
      <c r="P3" s="115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1:39" s="117" customFormat="1" ht="24" customHeight="1" thickBot="1" x14ac:dyDescent="0.3">
      <c r="A4" s="261" t="s">
        <v>145</v>
      </c>
      <c r="B4" s="262"/>
      <c r="C4" s="263"/>
      <c r="D4" s="264">
        <f>Inscriptions!K1</f>
        <v>44724</v>
      </c>
      <c r="E4" s="264"/>
      <c r="F4" s="264"/>
      <c r="G4" s="264"/>
      <c r="H4" s="264"/>
      <c r="I4" s="265" t="s">
        <v>146</v>
      </c>
      <c r="J4" s="265"/>
      <c r="K4" s="121"/>
      <c r="L4" s="113"/>
      <c r="M4" s="114"/>
      <c r="N4" s="114"/>
      <c r="O4" s="110"/>
      <c r="P4" s="115"/>
      <c r="Q4" s="115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</row>
    <row r="5" spans="1:39" s="117" customFormat="1" ht="24" customHeight="1" thickBot="1" x14ac:dyDescent="0.3">
      <c r="A5" s="261" t="s">
        <v>129</v>
      </c>
      <c r="B5" s="262"/>
      <c r="C5" s="263"/>
      <c r="D5" s="266">
        <f>Inscriptions!I3</f>
        <v>0</v>
      </c>
      <c r="E5" s="267"/>
      <c r="F5" s="261" t="s">
        <v>243</v>
      </c>
      <c r="G5" s="263"/>
      <c r="H5" s="122">
        <f>Inscriptions!N3</f>
        <v>0</v>
      </c>
      <c r="I5" s="261" t="s">
        <v>148</v>
      </c>
      <c r="J5" s="263"/>
      <c r="K5" s="118"/>
      <c r="L5" s="123"/>
      <c r="M5" s="124"/>
      <c r="N5" s="114"/>
      <c r="O5" s="114"/>
      <c r="P5" s="125"/>
      <c r="Q5" s="115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</row>
    <row r="6" spans="1:39" s="117" customFormat="1" ht="24" customHeight="1" thickBot="1" x14ac:dyDescent="0.3">
      <c r="A6" s="261" t="s">
        <v>7</v>
      </c>
      <c r="B6" s="262"/>
      <c r="C6" s="263"/>
      <c r="D6" s="291"/>
      <c r="E6" s="292"/>
      <c r="F6" s="292"/>
      <c r="G6" s="292"/>
      <c r="H6" s="293"/>
      <c r="I6" s="261" t="s">
        <v>149</v>
      </c>
      <c r="J6" s="263"/>
      <c r="K6" s="112"/>
      <c r="L6" s="123"/>
      <c r="M6" s="124"/>
      <c r="N6" s="114"/>
      <c r="O6" s="114"/>
      <c r="P6" s="125"/>
      <c r="Q6" s="115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</row>
    <row r="7" spans="1:39" ht="8.25" customHeight="1" thickBot="1" x14ac:dyDescent="0.3">
      <c r="A7" s="126"/>
      <c r="B7" s="126"/>
      <c r="C7" s="126"/>
      <c r="D7" s="126"/>
      <c r="E7" s="126"/>
      <c r="F7" s="126"/>
      <c r="G7" s="127"/>
      <c r="H7" s="99"/>
      <c r="I7" s="99"/>
      <c r="J7" s="99"/>
      <c r="K7" s="99"/>
      <c r="L7" s="109"/>
      <c r="M7" s="110"/>
      <c r="N7" s="110"/>
      <c r="O7" s="110"/>
      <c r="P7" s="99"/>
      <c r="Q7" s="99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</row>
    <row r="8" spans="1:39" s="131" customFormat="1" ht="21.75" customHeight="1" thickBot="1" x14ac:dyDescent="0.4">
      <c r="A8" s="294" t="s">
        <v>150</v>
      </c>
      <c r="B8" s="295"/>
      <c r="C8" s="295"/>
      <c r="D8" s="295"/>
      <c r="E8" s="295"/>
      <c r="F8" s="295"/>
      <c r="G8" s="295"/>
      <c r="H8" s="295"/>
      <c r="I8" s="295"/>
      <c r="J8" s="295"/>
      <c r="K8" s="296"/>
      <c r="L8" s="128"/>
      <c r="M8" s="129"/>
      <c r="N8" s="129"/>
      <c r="O8" s="110"/>
      <c r="P8" s="130"/>
      <c r="Q8" s="130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</row>
    <row r="9" spans="1:39" s="131" customFormat="1" ht="47.25" customHeight="1" thickBot="1" x14ac:dyDescent="0.4">
      <c r="A9" s="297" t="s">
        <v>151</v>
      </c>
      <c r="B9" s="298"/>
      <c r="C9" s="298"/>
      <c r="D9" s="298"/>
      <c r="E9" s="298"/>
      <c r="F9" s="299"/>
      <c r="G9" s="299"/>
      <c r="H9" s="299"/>
      <c r="I9" s="299"/>
      <c r="J9" s="299"/>
      <c r="K9" s="300"/>
      <c r="L9" s="109"/>
      <c r="M9" s="110"/>
      <c r="N9" s="110"/>
      <c r="O9" s="110"/>
      <c r="P9" s="130"/>
      <c r="Q9" s="130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</row>
    <row r="10" spans="1:39" s="131" customFormat="1" ht="7.5" customHeight="1" thickBot="1" x14ac:dyDescent="0.4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13"/>
      <c r="M10" s="114"/>
      <c r="N10" s="110"/>
      <c r="O10" s="110"/>
      <c r="P10" s="130"/>
      <c r="Q10" s="130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</row>
    <row r="11" spans="1:39" s="131" customFormat="1" ht="42" customHeight="1" x14ac:dyDescent="0.35">
      <c r="A11" s="301" t="s">
        <v>152</v>
      </c>
      <c r="B11" s="302"/>
      <c r="C11" s="133"/>
      <c r="D11" s="307" t="s">
        <v>153</v>
      </c>
      <c r="E11" s="307"/>
      <c r="F11" s="307"/>
      <c r="G11" s="307"/>
      <c r="H11" s="134"/>
      <c r="I11" s="308" t="s">
        <v>154</v>
      </c>
      <c r="J11" s="309"/>
      <c r="K11" s="135"/>
      <c r="L11" s="113"/>
      <c r="M11" s="114"/>
      <c r="N11" s="110"/>
      <c r="O11" s="110"/>
      <c r="P11" s="130"/>
      <c r="Q11" s="130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</row>
    <row r="12" spans="1:39" s="138" customFormat="1" ht="42" customHeight="1" x14ac:dyDescent="0.35">
      <c r="A12" s="303"/>
      <c r="B12" s="304"/>
      <c r="C12" s="310"/>
      <c r="D12" s="312" t="s">
        <v>155</v>
      </c>
      <c r="E12" s="275"/>
      <c r="F12" s="275"/>
      <c r="G12" s="275"/>
      <c r="H12" s="277" t="s">
        <v>156</v>
      </c>
      <c r="I12" s="279"/>
      <c r="J12" s="279"/>
      <c r="K12" s="280"/>
      <c r="L12" s="113"/>
      <c r="M12" s="114"/>
      <c r="N12" s="114"/>
      <c r="O12" s="114"/>
      <c r="P12" s="136"/>
      <c r="Q12" s="136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</row>
    <row r="13" spans="1:39" s="138" customFormat="1" ht="18.75" customHeight="1" thickBot="1" x14ac:dyDescent="0.4">
      <c r="A13" s="305"/>
      <c r="B13" s="306"/>
      <c r="C13" s="311"/>
      <c r="D13" s="313"/>
      <c r="E13" s="276"/>
      <c r="F13" s="276"/>
      <c r="G13" s="276"/>
      <c r="H13" s="278"/>
      <c r="I13" s="281"/>
      <c r="J13" s="281"/>
      <c r="K13" s="282"/>
      <c r="L13" s="113"/>
      <c r="M13" s="114"/>
      <c r="N13" s="114"/>
      <c r="O13" s="114"/>
      <c r="P13" s="136"/>
      <c r="Q13" s="136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7"/>
      <c r="AL13" s="137"/>
      <c r="AM13" s="137"/>
    </row>
    <row r="14" spans="1:39" s="131" customFormat="1" ht="7.5" customHeight="1" thickBot="1" x14ac:dyDescent="0.4">
      <c r="A14" s="139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13"/>
      <c r="M14" s="114"/>
      <c r="N14" s="110"/>
      <c r="O14" s="110"/>
      <c r="P14" s="130"/>
      <c r="Q14" s="130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</row>
    <row r="15" spans="1:39" s="131" customFormat="1" ht="47.25" customHeight="1" thickBot="1" x14ac:dyDescent="0.4">
      <c r="A15" s="283" t="s">
        <v>157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5"/>
      <c r="L15" s="113"/>
      <c r="M15" s="114"/>
      <c r="N15" s="110"/>
      <c r="O15" s="110"/>
      <c r="P15" s="130"/>
      <c r="Q15" s="130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</row>
    <row r="16" spans="1:39" s="131" customFormat="1" ht="21.75" customHeight="1" thickBot="1" x14ac:dyDescent="0.4">
      <c r="A16" s="286" t="s">
        <v>158</v>
      </c>
      <c r="B16" s="287"/>
      <c r="C16" s="287"/>
      <c r="D16" s="288" t="s">
        <v>36</v>
      </c>
      <c r="E16" s="289"/>
      <c r="F16" s="289"/>
      <c r="G16" s="289"/>
      <c r="H16" s="289"/>
      <c r="I16" s="289"/>
      <c r="J16" s="289"/>
      <c r="K16" s="290"/>
      <c r="L16" s="113"/>
      <c r="M16" s="114"/>
      <c r="N16" s="110"/>
      <c r="O16" s="110"/>
      <c r="P16" s="130"/>
      <c r="Q16" s="130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</row>
    <row r="17" spans="1:39" ht="58.5" customHeight="1" thickBot="1" x14ac:dyDescent="0.3">
      <c r="A17" s="326" t="s">
        <v>159</v>
      </c>
      <c r="B17" s="327"/>
      <c r="C17" s="328"/>
      <c r="D17" s="332" t="s">
        <v>160</v>
      </c>
      <c r="E17" s="332"/>
      <c r="F17" s="332"/>
      <c r="G17" s="314" t="s">
        <v>161</v>
      </c>
      <c r="H17" s="314" t="s">
        <v>162</v>
      </c>
      <c r="I17" s="314" t="s">
        <v>163</v>
      </c>
      <c r="J17" s="314" t="s">
        <v>164</v>
      </c>
      <c r="K17" s="314" t="s">
        <v>165</v>
      </c>
      <c r="L17" s="109"/>
      <c r="M17" s="110"/>
      <c r="N17" s="110"/>
      <c r="O17" s="110"/>
      <c r="P17" s="99"/>
      <c r="Q17" s="99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</row>
    <row r="18" spans="1:39" ht="39" customHeight="1" thickBot="1" x14ac:dyDescent="0.3">
      <c r="A18" s="329"/>
      <c r="B18" s="330"/>
      <c r="C18" s="331"/>
      <c r="D18" s="140">
        <v>-1</v>
      </c>
      <c r="E18" s="140">
        <v>-2</v>
      </c>
      <c r="F18" s="140">
        <v>-3</v>
      </c>
      <c r="G18" s="315"/>
      <c r="H18" s="315"/>
      <c r="I18" s="315"/>
      <c r="J18" s="315"/>
      <c r="K18" s="315"/>
      <c r="L18" s="109"/>
      <c r="M18" s="110"/>
      <c r="N18" s="110"/>
      <c r="O18" s="110"/>
      <c r="P18" s="99"/>
      <c r="Q18" s="99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</row>
    <row r="19" spans="1:39" ht="44.25" customHeight="1" thickBot="1" x14ac:dyDescent="0.3">
      <c r="A19" s="316" t="s">
        <v>166</v>
      </c>
      <c r="B19" s="317"/>
      <c r="C19" s="317"/>
      <c r="D19" s="317"/>
      <c r="E19" s="317"/>
      <c r="F19" s="317"/>
      <c r="G19" s="317"/>
      <c r="H19" s="317"/>
      <c r="I19" s="317"/>
      <c r="J19" s="317"/>
      <c r="K19" s="318"/>
      <c r="L19" s="109"/>
      <c r="M19" s="110"/>
      <c r="N19" s="110"/>
      <c r="O19" s="110"/>
      <c r="P19" s="99"/>
      <c r="Q19" s="99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</row>
    <row r="20" spans="1:39" ht="24" customHeight="1" thickBot="1" x14ac:dyDescent="0.3">
      <c r="A20" s="319" t="s">
        <v>167</v>
      </c>
      <c r="B20" s="320"/>
      <c r="C20" s="320"/>
      <c r="D20" s="320"/>
      <c r="E20" s="320"/>
      <c r="F20" s="320"/>
      <c r="G20" s="320"/>
      <c r="H20" s="320"/>
      <c r="I20" s="320"/>
      <c r="J20" s="320"/>
      <c r="K20" s="321"/>
      <c r="L20" s="109"/>
      <c r="M20" s="110"/>
      <c r="N20" s="110"/>
      <c r="O20" s="110"/>
      <c r="P20" s="99"/>
      <c r="Q20" s="99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</row>
    <row r="21" spans="1:39" ht="24" customHeight="1" x14ac:dyDescent="0.25">
      <c r="A21" s="322" t="s">
        <v>168</v>
      </c>
      <c r="B21" s="323"/>
      <c r="C21" s="323"/>
      <c r="D21" s="323"/>
      <c r="E21" s="323"/>
      <c r="F21" s="323"/>
      <c r="G21" s="323"/>
      <c r="H21" s="323"/>
      <c r="I21" s="323"/>
      <c r="J21" s="323"/>
      <c r="K21" s="324"/>
      <c r="L21" s="109"/>
      <c r="M21" s="110"/>
      <c r="N21" s="110"/>
      <c r="O21" s="110"/>
      <c r="P21" s="99"/>
      <c r="Q21" s="99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</row>
    <row r="22" spans="1:39" ht="24" customHeight="1" x14ac:dyDescent="0.25">
      <c r="A22" s="325" t="s">
        <v>169</v>
      </c>
      <c r="B22" s="325"/>
      <c r="C22" s="325"/>
      <c r="D22" s="141">
        <f>IF(COUNTIF(D16,"ASSS"),'[1]Liste déroulante'!B84,IF(COUNTIF(D16,"CES"),'[1]Liste déroulante'!C84,IF(COUNTIF(D16,"EESAD"),'[1]Liste déroulante'!D84,IF(COUNTIF(D16,"RPA"),'[1]Liste déroulante'!E84,IF(COUNTIF(D16,"Agence"),'[1]Liste déroulante'!F84,"X")))))</f>
        <v>15</v>
      </c>
      <c r="E22" s="141">
        <f>IF(COUNTIF(D16,"ASSS"),'[1]Liste déroulante'!B85,IF(COUNTIF(D16,"CES"),'[1]Liste déroulante'!C85,IF(COUNTIF(D16,"EESAD"),'[1]Liste déroulante'!D85,IF(COUNTIF(D16,"RPA"),'[1]Liste déroulante'!E85,IF(COUNTIF(D16,"Agence"),'[1]Liste déroulante'!F85,"X")))))</f>
        <v>15</v>
      </c>
      <c r="F22" s="142">
        <f>IF(COUNTIF(D16,"ASSS"),'[1]Liste déroulante'!B86,IF(COUNTIF(D16,"CES"),'[1]Liste déroulante'!C86,IF(COUNTIF(D16,"EESAD"),'[1]Liste déroulante'!D86,IF(COUNTIF(D16,"RPA"),'[1]Liste déroulante'!E86,IF(COUNTIF(D16,"Agence"),'[1]Liste déroulante'!F86,"X")))))</f>
        <v>15</v>
      </c>
      <c r="G22" s="143"/>
      <c r="H22" s="144"/>
      <c r="I22" s="144"/>
      <c r="J22" s="143"/>
      <c r="K22" s="145">
        <f>J22*(IF(G22=-1,$D$22,IF(G22=-2,$E$22,IF(G22=-3,$F$22))))</f>
        <v>0</v>
      </c>
      <c r="L22" s="109"/>
      <c r="M22" s="110"/>
      <c r="N22" s="110"/>
      <c r="O22" s="110"/>
      <c r="P22" s="99"/>
      <c r="Q22" s="99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</row>
    <row r="23" spans="1:39" ht="24" customHeight="1" x14ac:dyDescent="0.25">
      <c r="A23" s="325" t="s">
        <v>170</v>
      </c>
      <c r="B23" s="325"/>
      <c r="C23" s="325"/>
      <c r="D23" s="141">
        <f>IF(COUNTIF(D16,"ASSS"),'[1]Liste déroulante'!B87,IF(COUNTIF(D16,"CES"),'[1]Liste déroulante'!C87,IF(COUNTIF(D16,"EESAD"),'[1]Liste déroulante'!D87,IF(COUNTIF(D16,"RPA"),'[1]Liste déroulante'!E87,IF(COUNTIF(D16,"Agence"),'[1]Liste déroulante'!F87,"X")))))</f>
        <v>30</v>
      </c>
      <c r="E23" s="141">
        <f>IF(COUNTIF(D16,"ASSS"),'[1]Liste déroulante'!B88,IF(COUNTIF(D16,"CES"),'[1]Liste déroulante'!C88,IF(COUNTIF(D16,"EESAD"),'[1]Liste déroulante'!D88,IF(COUNTIF(D16,"RPA"),'[1]Liste déroulante'!E88,IF(COUNTIF(D16,"Agence"),'[1]Liste déroulante'!F88,"X")))))</f>
        <v>30</v>
      </c>
      <c r="F23" s="142">
        <f>IF(COUNTIF(D16,"ASSS"),'[1]Liste déroulante'!B89,IF(COUNTIF(D16,"CES"),'[1]Liste déroulante'!C89,IF(COUNTIF(D16,"EESAD"),'[1]Liste déroulante'!D89,IF(COUNTIF(D16,"RPA"),'[1]Liste déroulante'!E89,IF(COUNTIF(D16,"Agence"),'[1]Liste déroulante'!F89,"X")))))</f>
        <v>30</v>
      </c>
      <c r="G23" s="143"/>
      <c r="H23" s="144"/>
      <c r="I23" s="144"/>
      <c r="J23" s="143"/>
      <c r="K23" s="145">
        <f>J23*(IF(G23=-1,$D$23,IF(G23=-2,$E$23,IF(G23=-3,$F$23))))</f>
        <v>0</v>
      </c>
      <c r="L23" s="109"/>
      <c r="M23" s="110"/>
      <c r="N23" s="110"/>
      <c r="O23" s="110"/>
      <c r="P23" s="99"/>
      <c r="Q23" s="99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</row>
    <row r="24" spans="1:39" ht="24" customHeight="1" x14ac:dyDescent="0.25">
      <c r="A24" s="325" t="s">
        <v>171</v>
      </c>
      <c r="B24" s="325"/>
      <c r="C24" s="325"/>
      <c r="D24" s="141">
        <f>IF(COUNTIF(D16,"ASSS"),'[1]Liste déroulante'!B90,IF(COUNTIF(D16,"CES"),'[1]Liste déroulante'!C90,IF(COUNTIF(D16,"EESAD"),'[1]Liste déroulante'!D90,IF(COUNTIF(D16,"RPA"),'[1]Liste déroulante'!E90,IF(COUNTIF(D16,"Agence"),'[1]Liste déroulante'!F90,"X")))))</f>
        <v>30</v>
      </c>
      <c r="E24" s="141">
        <f>IF(COUNTIF(D16,"ASSS"),'[1]Liste déroulante'!B91,IF(COUNTIF(D16,"CES"),'[1]Liste déroulante'!C91,IF(COUNTIF(D16,"EESAD"),'[1]Liste déroulante'!D91,IF(COUNTIF(D16,"RPA"),'[1]Liste déroulante'!E91,IF(COUNTIF(D16,"Agence"),'[1]Liste déroulante'!F91,"X")))))</f>
        <v>30</v>
      </c>
      <c r="F24" s="142">
        <f>IF(COUNTIF(D16,"ASSS"),'[1]Liste déroulante'!B92,IF(COUNTIF(D16,"CES"),'[1]Liste déroulante'!C92,IF(COUNTIF(D16,"EESAD"),'[1]Liste déroulante'!D92,IF(COUNTIF(D16,"RPA"),'[1]Liste déroulante'!E92,IF(COUNTIF(D16,"Agence"),'[1]Liste déroulante'!F92,"X")))))</f>
        <v>30</v>
      </c>
      <c r="G24" s="143"/>
      <c r="H24" s="144"/>
      <c r="I24" s="144"/>
      <c r="J24" s="143"/>
      <c r="K24" s="145">
        <f>J24*(IF(G24=-1,$D$24,IF(G24=-2,$E$24,IF(G24=-3,$F$24))))</f>
        <v>0</v>
      </c>
      <c r="L24" s="109"/>
      <c r="M24" s="110"/>
      <c r="N24" s="110"/>
      <c r="O24" s="110"/>
      <c r="P24" s="99"/>
      <c r="Q24" s="99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</row>
    <row r="25" spans="1:39" ht="24" customHeight="1" x14ac:dyDescent="0.25">
      <c r="A25" s="335" t="s">
        <v>172</v>
      </c>
      <c r="B25" s="335"/>
      <c r="C25" s="335"/>
      <c r="D25" s="335"/>
      <c r="E25" s="335"/>
      <c r="F25" s="335"/>
      <c r="G25" s="335"/>
      <c r="H25" s="335"/>
      <c r="I25" s="335"/>
      <c r="J25" s="335"/>
      <c r="K25" s="146">
        <f>SUM(K22:K24)/24/60</f>
        <v>0</v>
      </c>
      <c r="L25" s="109">
        <f>SUM(K22:K24)</f>
        <v>0</v>
      </c>
      <c r="M25" s="110"/>
      <c r="N25" s="110"/>
      <c r="O25" s="110"/>
      <c r="P25" s="99"/>
      <c r="Q25" s="99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</row>
    <row r="26" spans="1:39" ht="24" customHeight="1" x14ac:dyDescent="0.25">
      <c r="A26" s="336" t="s">
        <v>173</v>
      </c>
      <c r="B26" s="336"/>
      <c r="C26" s="336"/>
      <c r="D26" s="336"/>
      <c r="E26" s="336"/>
      <c r="F26" s="336"/>
      <c r="G26" s="336"/>
      <c r="H26" s="336"/>
      <c r="I26" s="336"/>
      <c r="J26" s="336"/>
      <c r="K26" s="336"/>
      <c r="L26" s="109"/>
      <c r="M26" s="110"/>
      <c r="N26" s="147"/>
      <c r="O26" s="110"/>
      <c r="P26" s="99"/>
      <c r="Q26" s="99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</row>
    <row r="27" spans="1:39" ht="24" customHeight="1" x14ac:dyDescent="0.25">
      <c r="A27" s="325" t="s">
        <v>174</v>
      </c>
      <c r="B27" s="325"/>
      <c r="C27" s="325"/>
      <c r="D27" s="141">
        <f>IF(COUNTIF(D16,"ASSS"),'[1]Liste déroulante'!B93,IF(COUNTIF(D16,"CES"),'[1]Liste déroulante'!C93,IF(COUNTIF(D16,"EESAD"),'[1]Liste déroulante'!D93,IF(COUNTIF(D16,"RPA"),'[1]Liste déroulante'!E93,IF(COUNTIF(D16,"Agence"),'[1]Liste déroulante'!F93,"X")))))</f>
        <v>45</v>
      </c>
      <c r="E27" s="141">
        <f>IF(COUNTIF(D16,"ASSS"),'[1]Liste déroulante'!B94,IF(COUNTIF(D16,"CES"),'[1]Liste déroulante'!C94,IF(COUNTIF(D16,"EESAD"),'[1]Liste déroulante'!D94,IF(COUNTIF(D16,"RPA"),'[1]Liste déroulante'!E94,IF(COUNTIF(D16,"Agence"),'[1]Liste déroulante'!F94,"X")))))</f>
        <v>45</v>
      </c>
      <c r="F27" s="142">
        <f>IF(COUNTIF(D16,"ASSS"),'[1]Liste déroulante'!B95,IF(COUNTIF(D16,"CES"),'[1]Liste déroulante'!C95,IF(COUNTIF(D16,"EESAD"),'[1]Liste déroulante'!D95,IF(COUNTIF(D16,"RPA"),'[1]Liste déroulante'!E95,IF(COUNTIF(D16,"Agence"),'[1]Liste déroulante'!F95,"X")))))</f>
        <v>45</v>
      </c>
      <c r="G27" s="143">
        <v>-1</v>
      </c>
      <c r="H27" s="144"/>
      <c r="I27" s="144"/>
      <c r="J27" s="143">
        <v>2</v>
      </c>
      <c r="K27" s="145">
        <f>J27*(IF(G27=-1,$D$27,IF(G27=-2,$E$27,IF(G27=-3,$F$27))))</f>
        <v>90</v>
      </c>
      <c r="L27" s="109"/>
      <c r="M27" s="110"/>
      <c r="N27" s="110"/>
      <c r="O27" s="110"/>
      <c r="P27" s="99"/>
      <c r="Q27" s="99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</row>
    <row r="28" spans="1:39" ht="24" customHeight="1" x14ac:dyDescent="0.25">
      <c r="A28" s="325" t="s">
        <v>175</v>
      </c>
      <c r="B28" s="325"/>
      <c r="C28" s="325"/>
      <c r="D28" s="325"/>
      <c r="E28" s="325"/>
      <c r="F28" s="142">
        <f>IF(COUNTIF(D16,"ASSS"),'[1]Liste déroulante'!B96,IF(COUNTIF(D16,"CES"),'[1]Liste déroulante'!C96,IF(COUNTIF(D16,"EESAD"),'[1]Liste déroulante'!D96,IF(COUNTIF(D16,"RPA"),'[1]Liste déroulante'!E96,IF(COUNTIF(D16,"Agence"),'[1]Liste déroulante'!F96,"X")))))</f>
        <v>30</v>
      </c>
      <c r="G28" s="148" t="s">
        <v>176</v>
      </c>
      <c r="H28" s="144"/>
      <c r="I28" s="144"/>
      <c r="J28" s="143"/>
      <c r="K28" s="145">
        <f>J28*F28</f>
        <v>0</v>
      </c>
      <c r="L28" s="149"/>
      <c r="M28" s="150"/>
      <c r="N28" s="110"/>
      <c r="O28" s="110"/>
      <c r="P28" s="99"/>
      <c r="Q28" s="99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</row>
    <row r="29" spans="1:39" ht="24" customHeight="1" x14ac:dyDescent="0.25">
      <c r="A29" s="335" t="s">
        <v>172</v>
      </c>
      <c r="B29" s="335"/>
      <c r="C29" s="335"/>
      <c r="D29" s="335"/>
      <c r="E29" s="335"/>
      <c r="F29" s="335"/>
      <c r="G29" s="335"/>
      <c r="H29" s="335"/>
      <c r="I29" s="335"/>
      <c r="J29" s="335"/>
      <c r="K29" s="146">
        <f>SUM(K27:K28)/24/60</f>
        <v>6.25E-2</v>
      </c>
      <c r="L29" s="109">
        <f>SUM(K27:K28)</f>
        <v>90</v>
      </c>
      <c r="M29" s="110"/>
      <c r="N29" s="110"/>
      <c r="O29" s="110"/>
      <c r="P29" s="99"/>
      <c r="Q29" s="99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</row>
    <row r="30" spans="1:39" ht="24" customHeight="1" x14ac:dyDescent="0.25">
      <c r="A30" s="333" t="s">
        <v>177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109"/>
      <c r="M30" s="110"/>
      <c r="N30" s="110"/>
      <c r="O30" s="110"/>
      <c r="P30" s="99"/>
      <c r="Q30" s="99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</row>
    <row r="31" spans="1:39" s="117" customFormat="1" ht="24" customHeight="1" x14ac:dyDescent="0.25">
      <c r="A31" s="325" t="s">
        <v>178</v>
      </c>
      <c r="B31" s="325"/>
      <c r="C31" s="325"/>
      <c r="D31" s="334">
        <f>IF(COUNTIF(D16,"ASSS"),'[1]Liste déroulante'!B97,IF(COUNTIF(D16,"CES"),'[1]Liste déroulante'!C97,IF(COUNTIF(D16,"EESAD"),'[1]Liste déroulante'!D97,IF(COUNTIF(D16,"RPA"),'[1]Liste déroulante'!E97,IF(COUNTIF(D16,"Agence"),'[1]Liste déroulante'!F97,"X")))))</f>
        <v>15</v>
      </c>
      <c r="E31" s="334">
        <f>IF(COUNTIF(D16,"ASSS"),'[1]Liste déroulante'!B98,IF(COUNTIF(D16,"CES"),'[1]Liste déroulante'!C98,IF(COUNTIF(D16,"EESAD"),'[1]Liste déroulante'!D98,IF(COUNTIF(D16,"RPA"),'[1]Liste déroulante'!E98,IF(COUNTIF(D16,"Agence"),'[1]Liste déroulante'!F98,"X")))))</f>
        <v>15</v>
      </c>
      <c r="F31" s="334">
        <f>IF(COUNTIF(D16,"ASSS"),'[1]Liste déroulante'!B99,IF(COUNTIF(D16,"CES"),'[1]Liste déroulante'!C99,IF(COUNTIF(D16,"EESAD"),'[1]Liste déroulante'!D99,IF(COUNTIF(D16,"RPA"),'[1]Liste déroulante'!E99,IF(COUNTIF(D16,"Agence"),'[1]Liste déroulante'!F99,"X")))))</f>
        <v>15</v>
      </c>
      <c r="G31" s="143"/>
      <c r="H31" s="144"/>
      <c r="I31" s="144"/>
      <c r="J31" s="143"/>
      <c r="K31" s="145">
        <f>J31*(IF(G31=-1,$D$31,IF(G31=-2,$E$31,IF(G31=-3,$F$31))))</f>
        <v>0</v>
      </c>
      <c r="L31" s="109"/>
      <c r="M31" s="110"/>
      <c r="N31" s="110"/>
      <c r="O31" s="110"/>
      <c r="P31" s="115"/>
      <c r="Q31" s="115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</row>
    <row r="32" spans="1:39" s="117" customFormat="1" ht="24" customHeight="1" x14ac:dyDescent="0.25">
      <c r="A32" s="325" t="s">
        <v>179</v>
      </c>
      <c r="B32" s="325"/>
      <c r="C32" s="325"/>
      <c r="D32" s="334"/>
      <c r="E32" s="334"/>
      <c r="F32" s="334"/>
      <c r="G32" s="143"/>
      <c r="H32" s="144"/>
      <c r="I32" s="144"/>
      <c r="J32" s="143"/>
      <c r="K32" s="145">
        <f>J32*(IF(G32=-1,$D$31,IF(G32=-2,$E$31,IF(G32=-3,$F$31))))</f>
        <v>0</v>
      </c>
      <c r="L32" s="109"/>
      <c r="M32" s="110"/>
      <c r="N32" s="110"/>
      <c r="O32" s="110"/>
      <c r="P32" s="115"/>
      <c r="Q32" s="115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</row>
    <row r="33" spans="1:39" ht="24" customHeight="1" x14ac:dyDescent="0.25">
      <c r="A33" s="335" t="s">
        <v>172</v>
      </c>
      <c r="B33" s="335"/>
      <c r="C33" s="335"/>
      <c r="D33" s="335"/>
      <c r="E33" s="335"/>
      <c r="F33" s="335"/>
      <c r="G33" s="335"/>
      <c r="H33" s="335"/>
      <c r="I33" s="335"/>
      <c r="J33" s="335"/>
      <c r="K33" s="146">
        <f>SUM(K31:K32)/24/60</f>
        <v>0</v>
      </c>
      <c r="L33" s="109">
        <f>SUM(K31:K32)</f>
        <v>0</v>
      </c>
      <c r="M33" s="110"/>
      <c r="N33" s="110"/>
      <c r="O33" s="110"/>
      <c r="P33" s="99"/>
      <c r="Q33" s="99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</row>
    <row r="34" spans="1:39" s="117" customFormat="1" ht="24" customHeight="1" x14ac:dyDescent="0.25">
      <c r="A34" s="339" t="s">
        <v>180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109"/>
      <c r="M34" s="110"/>
      <c r="N34" s="110"/>
      <c r="O34" s="110"/>
      <c r="P34" s="115"/>
      <c r="Q34" s="115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</row>
    <row r="35" spans="1:39" s="117" customFormat="1" ht="24" customHeight="1" x14ac:dyDescent="0.25">
      <c r="A35" s="325" t="s">
        <v>181</v>
      </c>
      <c r="B35" s="325"/>
      <c r="C35" s="325"/>
      <c r="D35" s="141">
        <f>IF(COUNTIF(D16,"ASSS"),'[1]Liste déroulante'!B100,IF(COUNTIF(D16,"CES"),'[1]Liste déroulante'!C100,IF(COUNTIF(D16,"EESAD"),'[1]Liste déroulante'!D100,IF(COUNTIF(D16,"RPA"),'[1]Liste déroulante'!E100,IF(COUNTIF(D16,"Agence"),'[1]Liste déroulante'!F100,"X")))))</f>
        <v>15</v>
      </c>
      <c r="E35" s="141">
        <f>IF(COUNTIF(D16,"ASSS"),'[1]Liste déroulante'!B101,IF(COUNTIF(D16,"CES"),'[1]Liste déroulante'!C101,IF(COUNTIF(D16,"EESAD"),'[1]Liste déroulante'!D101,IF(COUNTIF(D16,"RPA"),'[1]Liste déroulante'!E101,IF(COUNTIF(D16,"Agence"),'[1]Liste déroulante'!F101,"X")))))</f>
        <v>15</v>
      </c>
      <c r="F35" s="142">
        <f>IF(COUNTIF(D16,"ASSS"),'[1]Liste déroulante'!B102,IF(COUNTIF(D16,"CES"),'[1]Liste déroulante'!C102,IF(COUNTIF(D16,"EESAD"),'[1]Liste déroulante'!D102,IF(COUNTIF(D16,"RPA"),'[1]Liste déroulante'!E102,IF(COUNTIF(D16,"Agence"),'[1]Liste déroulante'!F102,"X")))))</f>
        <v>15</v>
      </c>
      <c r="G35" s="143"/>
      <c r="H35" s="144"/>
      <c r="I35" s="144"/>
      <c r="J35" s="143"/>
      <c r="K35" s="145">
        <f>J35*(IF(G35=-1,$D$35,IF(G35=-2,$E$35,IF(G35=-3,$F$35))))</f>
        <v>0</v>
      </c>
      <c r="L35" s="109"/>
      <c r="M35" s="110"/>
      <c r="N35" s="110"/>
      <c r="O35" s="110"/>
      <c r="P35" s="115"/>
      <c r="Q35" s="115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</row>
    <row r="36" spans="1:39" ht="24" customHeight="1" x14ac:dyDescent="0.25">
      <c r="A36" s="335" t="s">
        <v>172</v>
      </c>
      <c r="B36" s="335"/>
      <c r="C36" s="335"/>
      <c r="D36" s="335"/>
      <c r="E36" s="335"/>
      <c r="F36" s="335"/>
      <c r="G36" s="335"/>
      <c r="H36" s="335"/>
      <c r="I36" s="335"/>
      <c r="J36" s="335"/>
      <c r="K36" s="146">
        <f>K35/24/60</f>
        <v>0</v>
      </c>
      <c r="L36" s="109">
        <f>K35</f>
        <v>0</v>
      </c>
      <c r="M36" s="110"/>
      <c r="N36" s="110"/>
      <c r="O36" s="110"/>
      <c r="P36" s="99"/>
      <c r="Q36" s="99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</row>
    <row r="37" spans="1:39" s="117" customFormat="1" ht="24" customHeight="1" x14ac:dyDescent="0.25">
      <c r="A37" s="340" t="s">
        <v>182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109"/>
      <c r="M37" s="110"/>
      <c r="N37" s="110"/>
      <c r="O37" s="110"/>
      <c r="P37" s="115"/>
      <c r="Q37" s="115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</row>
    <row r="38" spans="1:39" s="117" customFormat="1" ht="24" customHeight="1" x14ac:dyDescent="0.25">
      <c r="A38" s="339" t="s">
        <v>183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109"/>
      <c r="M38" s="110"/>
      <c r="N38" s="110"/>
      <c r="O38" s="110"/>
      <c r="P38" s="115"/>
      <c r="Q38" s="115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</row>
    <row r="39" spans="1:39" s="117" customFormat="1" ht="24" customHeight="1" x14ac:dyDescent="0.25">
      <c r="A39" s="337" t="s">
        <v>184</v>
      </c>
      <c r="B39" s="337"/>
      <c r="C39" s="337"/>
      <c r="D39" s="338">
        <f>IF(COUNTIF(D16,"ASSS"),'[1]Liste déroulante'!B103,IF(COUNTIF(D16,"CES"),'[1]Liste déroulante'!C103,IF(COUNTIF(D16,"EESAD"),'[1]Liste déroulante'!D103,IF(COUNTIF(D16,"RPA"),'[1]Liste déroulante'!E103,IF(COUNTIF(D16,"Agence"),'[1]Liste déroulante'!F103,"X")))))</f>
        <v>15</v>
      </c>
      <c r="E39" s="338">
        <f>IF(COUNTIF(D16,"ASSS"),'[1]Liste déroulante'!B104,IF(COUNTIF(D16,"CES"),'[1]Liste déroulante'!C104,IF(COUNTIF(D16,"EESAD"),'[1]Liste déroulante'!D104,IF(COUNTIF(D16,"RPA"),'[1]Liste déroulante'!E104,IF(COUNTIF(D16,"Agence"),'[1]Liste déroulante'!F104,"X")))))</f>
        <v>15</v>
      </c>
      <c r="F39" s="334">
        <f>IF(COUNTIF(D16,"ASSS"),'[1]Liste déroulante'!B105,IF(COUNTIF(D16,"CES"),'[1]Liste déroulante'!C105,IF(COUNTIF(D16,"EESAD"),'[1]Liste déroulante'!D105,IF(COUNTIF(D16,"RPA"),'[1]Liste déroulante'!E105,IF(COUNTIF(D16,"Agence"),'[1]Liste déroulante'!F105,"X")))))</f>
        <v>30</v>
      </c>
      <c r="G39" s="143"/>
      <c r="H39" s="144"/>
      <c r="I39" s="144"/>
      <c r="J39" s="143"/>
      <c r="K39" s="145">
        <f>J39*(IF(G39=-1,$D$39,IF(G39=-2,$E$39,IF(G39=-3,$F$39))))</f>
        <v>0</v>
      </c>
      <c r="L39" s="109"/>
      <c r="M39" s="110"/>
      <c r="N39" s="110"/>
      <c r="O39" s="110"/>
      <c r="P39" s="115"/>
      <c r="Q39" s="115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</row>
    <row r="40" spans="1:39" s="117" customFormat="1" ht="24" customHeight="1" x14ac:dyDescent="0.25">
      <c r="A40" s="337" t="s">
        <v>185</v>
      </c>
      <c r="B40" s="337"/>
      <c r="C40" s="337"/>
      <c r="D40" s="338"/>
      <c r="E40" s="338"/>
      <c r="F40" s="334"/>
      <c r="G40" s="143"/>
      <c r="H40" s="144"/>
      <c r="I40" s="144"/>
      <c r="J40" s="143"/>
      <c r="K40" s="145">
        <f>J40*(IF(G40=-1,$D$39,IF(G40=-2,$E$39,IF(G40=-3,$F$39))))</f>
        <v>0</v>
      </c>
      <c r="L40" s="109"/>
      <c r="M40" s="110"/>
      <c r="N40" s="110"/>
      <c r="O40" s="110"/>
      <c r="P40" s="115"/>
      <c r="Q40" s="115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</row>
    <row r="41" spans="1:39" ht="24" customHeight="1" x14ac:dyDescent="0.25">
      <c r="A41" s="335" t="s">
        <v>172</v>
      </c>
      <c r="B41" s="335"/>
      <c r="C41" s="335"/>
      <c r="D41" s="335"/>
      <c r="E41" s="335"/>
      <c r="F41" s="335"/>
      <c r="G41" s="335"/>
      <c r="H41" s="335"/>
      <c r="I41" s="335"/>
      <c r="J41" s="335"/>
      <c r="K41" s="146">
        <f>SUM(K39:K40)/24/60</f>
        <v>0</v>
      </c>
      <c r="L41" s="109">
        <f>SUM(K39:K40)</f>
        <v>0</v>
      </c>
      <c r="M41" s="110"/>
      <c r="N41" s="110"/>
      <c r="O41" s="110"/>
      <c r="P41" s="99"/>
      <c r="Q41" s="99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</row>
    <row r="42" spans="1:39" s="117" customFormat="1" ht="24" customHeight="1" x14ac:dyDescent="0.25">
      <c r="A42" s="343" t="s">
        <v>186</v>
      </c>
      <c r="B42" s="343"/>
      <c r="C42" s="343"/>
      <c r="D42" s="343"/>
      <c r="E42" s="343"/>
      <c r="F42" s="343"/>
      <c r="G42" s="343"/>
      <c r="H42" s="343"/>
      <c r="I42" s="343"/>
      <c r="J42" s="343"/>
      <c r="K42" s="151">
        <f>(K25+K29+K33+K36+K41)</f>
        <v>6.25E-2</v>
      </c>
      <c r="L42" s="152">
        <f>(L25+L29+L33+L36+L41)/60</f>
        <v>1.5</v>
      </c>
      <c r="M42" s="153"/>
      <c r="N42" s="154">
        <f>(L25+L29+L33+L36+L41)</f>
        <v>90</v>
      </c>
      <c r="O42" s="110"/>
      <c r="P42" s="115"/>
      <c r="Q42" s="115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</row>
    <row r="43" spans="1:39" s="161" customFormat="1" ht="8.25" customHeight="1" x14ac:dyDescent="0.25">
      <c r="A43" s="155"/>
      <c r="B43" s="155"/>
      <c r="C43" s="155"/>
      <c r="D43" s="156"/>
      <c r="E43" s="156"/>
      <c r="F43" s="156"/>
      <c r="G43" s="156"/>
      <c r="H43" s="156"/>
      <c r="I43" s="156"/>
      <c r="J43" s="156"/>
      <c r="K43" s="157"/>
      <c r="L43" s="158"/>
      <c r="M43" s="159"/>
      <c r="N43" s="160"/>
      <c r="O43" s="110"/>
      <c r="P43" s="115"/>
      <c r="Q43" s="115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</row>
    <row r="44" spans="1:39" ht="63" customHeight="1" x14ac:dyDescent="0.25">
      <c r="A44" s="344" t="s">
        <v>187</v>
      </c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109"/>
      <c r="M44" s="110"/>
      <c r="N44" s="110"/>
      <c r="O44" s="110"/>
      <c r="P44" s="99"/>
      <c r="Q44" s="99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</row>
    <row r="45" spans="1:39" ht="61.5" customHeight="1" x14ac:dyDescent="0.25">
      <c r="A45" s="345" t="s">
        <v>188</v>
      </c>
      <c r="B45" s="345"/>
      <c r="C45" s="345"/>
      <c r="D45" s="345"/>
      <c r="E45" s="345"/>
      <c r="F45" s="345"/>
      <c r="G45" s="162" t="s">
        <v>189</v>
      </c>
      <c r="H45" s="163" t="s">
        <v>190</v>
      </c>
      <c r="I45" s="163" t="s">
        <v>191</v>
      </c>
      <c r="J45" s="346" t="s">
        <v>192</v>
      </c>
      <c r="K45" s="346"/>
      <c r="L45" s="109"/>
      <c r="M45" s="110"/>
      <c r="N45" s="110"/>
      <c r="O45" s="110"/>
      <c r="P45" s="99"/>
      <c r="Q45" s="99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</row>
    <row r="46" spans="1:39" s="117" customFormat="1" ht="24" customHeight="1" x14ac:dyDescent="0.25">
      <c r="A46" s="341" t="s">
        <v>193</v>
      </c>
      <c r="B46" s="341"/>
      <c r="C46" s="341"/>
      <c r="D46" s="341"/>
      <c r="E46" s="341"/>
      <c r="F46" s="341"/>
      <c r="G46" s="164">
        <v>0.125</v>
      </c>
      <c r="H46" s="165"/>
      <c r="I46" s="165"/>
      <c r="J46" s="342"/>
      <c r="K46" s="342"/>
      <c r="L46" s="166">
        <f>J46*24*60</f>
        <v>0</v>
      </c>
      <c r="M46" s="150"/>
      <c r="N46" s="110"/>
      <c r="O46" s="110"/>
      <c r="P46" s="115"/>
      <c r="Q46" s="115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</row>
    <row r="47" spans="1:39" s="117" customFormat="1" ht="24" customHeight="1" x14ac:dyDescent="0.25">
      <c r="A47" s="341" t="s">
        <v>194</v>
      </c>
      <c r="B47" s="341"/>
      <c r="C47" s="341"/>
      <c r="D47" s="341"/>
      <c r="E47" s="341"/>
      <c r="F47" s="341"/>
      <c r="G47" s="164">
        <v>8.3333333333333329E-2</v>
      </c>
      <c r="H47" s="165"/>
      <c r="I47" s="165"/>
      <c r="J47" s="342"/>
      <c r="K47" s="342"/>
      <c r="L47" s="166">
        <f t="shared" ref="L47:L49" si="0">J47*24*60</f>
        <v>0</v>
      </c>
      <c r="M47" s="150"/>
      <c r="N47" s="110"/>
      <c r="O47" s="110"/>
      <c r="P47" s="115"/>
      <c r="Q47" s="115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</row>
    <row r="48" spans="1:39" ht="24" customHeight="1" x14ac:dyDescent="0.25">
      <c r="A48" s="341" t="s">
        <v>195</v>
      </c>
      <c r="B48" s="341"/>
      <c r="C48" s="341"/>
      <c r="D48" s="341"/>
      <c r="E48" s="341"/>
      <c r="F48" s="341"/>
      <c r="G48" s="164">
        <v>0.125</v>
      </c>
      <c r="H48" s="165"/>
      <c r="I48" s="165"/>
      <c r="J48" s="342"/>
      <c r="K48" s="342"/>
      <c r="L48" s="166">
        <f t="shared" si="0"/>
        <v>0</v>
      </c>
      <c r="M48" s="150"/>
      <c r="N48" s="110"/>
      <c r="O48" s="110"/>
      <c r="P48" s="99"/>
      <c r="Q48" s="99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</row>
    <row r="49" spans="1:39" ht="24" customHeight="1" x14ac:dyDescent="0.25">
      <c r="A49" s="341" t="s">
        <v>196</v>
      </c>
      <c r="B49" s="341"/>
      <c r="C49" s="341"/>
      <c r="D49" s="341"/>
      <c r="E49" s="341"/>
      <c r="F49" s="341"/>
      <c r="G49" s="167" t="s">
        <v>197</v>
      </c>
      <c r="H49" s="165"/>
      <c r="I49" s="165"/>
      <c r="J49" s="342"/>
      <c r="K49" s="342"/>
      <c r="L49" s="166">
        <f t="shared" si="0"/>
        <v>0</v>
      </c>
      <c r="M49" s="150"/>
      <c r="N49" s="110"/>
      <c r="O49" s="110"/>
      <c r="P49" s="99"/>
      <c r="Q49" s="99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</row>
    <row r="50" spans="1:39" ht="24" customHeight="1" x14ac:dyDescent="0.25">
      <c r="A50" s="343" t="s">
        <v>198</v>
      </c>
      <c r="B50" s="343"/>
      <c r="C50" s="343"/>
      <c r="D50" s="343"/>
      <c r="E50" s="343"/>
      <c r="F50" s="343"/>
      <c r="G50" s="343"/>
      <c r="H50" s="343"/>
      <c r="I50" s="343"/>
      <c r="J50" s="349">
        <f>SUM(J46:K49)</f>
        <v>0</v>
      </c>
      <c r="K50" s="349"/>
      <c r="L50" s="168"/>
      <c r="M50" s="150"/>
      <c r="N50" s="110"/>
      <c r="O50" s="110"/>
      <c r="P50" s="99"/>
      <c r="Q50" s="99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</row>
    <row r="51" spans="1:39" s="171" customFormat="1" ht="9.75" customHeight="1" x14ac:dyDescent="0.25">
      <c r="A51" s="169"/>
      <c r="B51" s="169"/>
      <c r="C51" s="169"/>
      <c r="D51" s="169"/>
      <c r="E51" s="169"/>
      <c r="F51" s="169"/>
      <c r="G51" s="169"/>
      <c r="H51" s="169"/>
      <c r="I51" s="169"/>
      <c r="J51" s="170"/>
      <c r="K51" s="170"/>
      <c r="L51" s="168"/>
      <c r="M51" s="150"/>
      <c r="N51" s="110"/>
      <c r="O51" s="110"/>
      <c r="P51" s="99"/>
      <c r="Q51" s="99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</row>
    <row r="52" spans="1:39" ht="63.75" customHeight="1" x14ac:dyDescent="0.25">
      <c r="A52" s="345" t="s">
        <v>199</v>
      </c>
      <c r="B52" s="345"/>
      <c r="C52" s="345"/>
      <c r="D52" s="345"/>
      <c r="E52" s="345"/>
      <c r="F52" s="345"/>
      <c r="G52" s="162" t="s">
        <v>200</v>
      </c>
      <c r="H52" s="163" t="s">
        <v>201</v>
      </c>
      <c r="I52" s="163" t="s">
        <v>202</v>
      </c>
      <c r="J52" s="172" t="s">
        <v>203</v>
      </c>
      <c r="K52" s="172" t="s">
        <v>204</v>
      </c>
      <c r="L52" s="168"/>
      <c r="M52" s="150"/>
      <c r="N52" s="110"/>
      <c r="O52" s="110"/>
      <c r="P52" s="99"/>
      <c r="Q52" s="99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</row>
    <row r="53" spans="1:39" ht="24" customHeight="1" x14ac:dyDescent="0.25">
      <c r="A53" s="350" t="s">
        <v>205</v>
      </c>
      <c r="B53" s="350"/>
      <c r="C53" s="173" t="s">
        <v>206</v>
      </c>
      <c r="D53" s="347"/>
      <c r="E53" s="347"/>
      <c r="F53" s="347"/>
      <c r="G53" s="174"/>
      <c r="H53" s="144"/>
      <c r="I53" s="144"/>
      <c r="J53" s="175"/>
      <c r="K53" s="176">
        <f>L53/24/60</f>
        <v>0</v>
      </c>
      <c r="L53" s="177">
        <f>J53*G53</f>
        <v>0</v>
      </c>
      <c r="M53" s="110"/>
      <c r="N53" s="110"/>
      <c r="O53" s="110"/>
      <c r="P53" s="99"/>
      <c r="Q53" s="99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</row>
    <row r="54" spans="1:39" ht="24" customHeight="1" x14ac:dyDescent="0.25">
      <c r="A54" s="347" t="s">
        <v>87</v>
      </c>
      <c r="B54" s="347"/>
      <c r="C54" s="173" t="s">
        <v>206</v>
      </c>
      <c r="D54" s="347"/>
      <c r="E54" s="347"/>
      <c r="F54" s="347"/>
      <c r="G54" s="174"/>
      <c r="H54" s="144"/>
      <c r="I54" s="144"/>
      <c r="J54" s="175"/>
      <c r="K54" s="176">
        <f>L54/24/60</f>
        <v>0</v>
      </c>
      <c r="L54" s="178">
        <f>J54*G54</f>
        <v>0</v>
      </c>
      <c r="M54" s="110"/>
      <c r="N54" s="110"/>
      <c r="O54" s="110"/>
      <c r="P54" s="99"/>
      <c r="Q54" s="99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</row>
    <row r="55" spans="1:39" ht="24" customHeight="1" x14ac:dyDescent="0.25">
      <c r="A55" s="347" t="s">
        <v>87</v>
      </c>
      <c r="B55" s="347"/>
      <c r="C55" s="173" t="s">
        <v>206</v>
      </c>
      <c r="D55" s="347"/>
      <c r="E55" s="347"/>
      <c r="F55" s="347"/>
      <c r="G55" s="174">
        <v>15</v>
      </c>
      <c r="H55" s="144"/>
      <c r="I55" s="144"/>
      <c r="J55" s="175"/>
      <c r="K55" s="176">
        <f>L55/24/60</f>
        <v>0</v>
      </c>
      <c r="L55" s="177">
        <f>J55*G55</f>
        <v>0</v>
      </c>
      <c r="M55" s="110"/>
      <c r="N55" s="110"/>
      <c r="O55" s="110"/>
      <c r="P55" s="99"/>
      <c r="Q55" s="99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</row>
    <row r="56" spans="1:39" ht="24" customHeight="1" x14ac:dyDescent="0.25">
      <c r="A56" s="348" t="s">
        <v>207</v>
      </c>
      <c r="B56" s="348"/>
      <c r="C56" s="173" t="s">
        <v>206</v>
      </c>
      <c r="D56" s="347"/>
      <c r="E56" s="347"/>
      <c r="F56" s="347"/>
      <c r="G56" s="174"/>
      <c r="H56" s="144"/>
      <c r="I56" s="144"/>
      <c r="J56" s="175"/>
      <c r="K56" s="176">
        <f>L56/24/60</f>
        <v>0</v>
      </c>
      <c r="L56" s="177">
        <f>J56*G56</f>
        <v>0</v>
      </c>
      <c r="M56" s="110"/>
      <c r="N56" s="110"/>
      <c r="O56" s="110"/>
      <c r="P56" s="99"/>
      <c r="Q56" s="99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</row>
    <row r="57" spans="1:39" ht="24" customHeight="1" x14ac:dyDescent="0.25">
      <c r="A57" s="343" t="s">
        <v>208</v>
      </c>
      <c r="B57" s="343"/>
      <c r="C57" s="343"/>
      <c r="D57" s="343"/>
      <c r="E57" s="343"/>
      <c r="F57" s="343"/>
      <c r="G57" s="343"/>
      <c r="H57" s="343"/>
      <c r="I57" s="343"/>
      <c r="J57" s="349">
        <f>SUM(K53,K54,K55,K56)</f>
        <v>0</v>
      </c>
      <c r="K57" s="349"/>
      <c r="L57" s="168"/>
      <c r="M57" s="150"/>
      <c r="N57" s="110"/>
      <c r="O57" s="110"/>
      <c r="P57" s="99"/>
      <c r="Q57" s="99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</row>
    <row r="58" spans="1:39" s="100" customFormat="1" ht="12.75" customHeight="1" x14ac:dyDescent="0.25">
      <c r="A58" s="179"/>
      <c r="B58" s="179"/>
      <c r="C58" s="179"/>
      <c r="D58" s="179"/>
      <c r="E58" s="179"/>
      <c r="F58" s="179"/>
      <c r="G58" s="180"/>
      <c r="H58" s="155"/>
      <c r="I58" s="155"/>
      <c r="J58" s="181"/>
      <c r="K58" s="181"/>
      <c r="L58" s="168"/>
      <c r="M58" s="150"/>
      <c r="N58" s="110"/>
      <c r="O58" s="110"/>
      <c r="P58" s="99"/>
      <c r="Q58" s="99"/>
    </row>
    <row r="59" spans="1:39" s="117" customFormat="1" ht="57" customHeight="1" x14ac:dyDescent="0.25">
      <c r="A59" s="351" t="s">
        <v>209</v>
      </c>
      <c r="B59" s="345"/>
      <c r="C59" s="345"/>
      <c r="D59" s="345"/>
      <c r="E59" s="345"/>
      <c r="F59" s="345"/>
      <c r="G59" s="163" t="s">
        <v>210</v>
      </c>
      <c r="H59" s="163" t="s">
        <v>190</v>
      </c>
      <c r="I59" s="163" t="s">
        <v>191</v>
      </c>
      <c r="J59" s="346" t="s">
        <v>211</v>
      </c>
      <c r="K59" s="346"/>
      <c r="L59" s="182"/>
      <c r="M59" s="153"/>
      <c r="N59" s="160"/>
      <c r="O59" s="110"/>
      <c r="P59" s="115"/>
      <c r="Q59" s="115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</row>
    <row r="60" spans="1:39" s="161" customFormat="1" ht="27.75" customHeight="1" x14ac:dyDescent="0.25">
      <c r="A60" s="352" t="s">
        <v>212</v>
      </c>
      <c r="B60" s="352"/>
      <c r="C60" s="352"/>
      <c r="D60" s="352"/>
      <c r="E60" s="352"/>
      <c r="F60" s="352"/>
      <c r="G60" s="353" t="s">
        <v>213</v>
      </c>
      <c r="H60" s="354"/>
      <c r="I60" s="354"/>
      <c r="J60" s="355"/>
      <c r="K60" s="355"/>
      <c r="L60" s="183"/>
      <c r="M60" s="150"/>
      <c r="N60" s="110"/>
      <c r="O60" s="184"/>
      <c r="P60" s="115"/>
      <c r="Q60" s="115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</row>
    <row r="61" spans="1:39" s="161" customFormat="1" ht="27.75" customHeight="1" x14ac:dyDescent="0.25">
      <c r="A61" s="185"/>
      <c r="B61" s="356" t="s">
        <v>214</v>
      </c>
      <c r="C61" s="356"/>
      <c r="D61" s="356"/>
      <c r="E61" s="356"/>
      <c r="F61" s="356"/>
      <c r="G61" s="353"/>
      <c r="H61" s="354"/>
      <c r="I61" s="354"/>
      <c r="J61" s="355"/>
      <c r="K61" s="355"/>
      <c r="L61" s="182"/>
      <c r="M61" s="153"/>
      <c r="N61" s="160"/>
      <c r="O61" s="110"/>
      <c r="P61" s="115"/>
      <c r="Q61" s="115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</row>
    <row r="62" spans="1:39" s="161" customFormat="1" ht="27.75" customHeight="1" x14ac:dyDescent="0.25">
      <c r="A62" s="186" t="s">
        <v>215</v>
      </c>
      <c r="B62" s="356" t="s">
        <v>216</v>
      </c>
      <c r="C62" s="356"/>
      <c r="D62" s="356"/>
      <c r="E62" s="356"/>
      <c r="F62" s="356"/>
      <c r="G62" s="353"/>
      <c r="H62" s="354"/>
      <c r="I62" s="354"/>
      <c r="J62" s="355"/>
      <c r="K62" s="355"/>
      <c r="L62" s="166">
        <f>J60*24*60</f>
        <v>0</v>
      </c>
      <c r="M62" s="153"/>
      <c r="N62" s="160"/>
      <c r="O62" s="110"/>
      <c r="P62" s="115"/>
      <c r="Q62" s="115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  <c r="AL62" s="116"/>
      <c r="AM62" s="116"/>
    </row>
    <row r="63" spans="1:39" s="161" customFormat="1" ht="27.75" customHeight="1" x14ac:dyDescent="0.25">
      <c r="A63" s="186" t="s">
        <v>215</v>
      </c>
      <c r="B63" s="356" t="s">
        <v>217</v>
      </c>
      <c r="C63" s="356"/>
      <c r="D63" s="356"/>
      <c r="E63" s="356"/>
      <c r="F63" s="356"/>
      <c r="G63" s="353"/>
      <c r="H63" s="354"/>
      <c r="I63" s="354"/>
      <c r="J63" s="355"/>
      <c r="K63" s="355"/>
      <c r="L63" s="182"/>
      <c r="M63" s="153"/>
      <c r="N63" s="160"/>
      <c r="O63" s="110"/>
      <c r="P63" s="115"/>
      <c r="Q63" s="115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</row>
    <row r="64" spans="1:39" s="117" customFormat="1" ht="24" customHeight="1" x14ac:dyDescent="0.25">
      <c r="A64" s="364" t="s">
        <v>218</v>
      </c>
      <c r="B64" s="364"/>
      <c r="C64" s="364"/>
      <c r="D64" s="364"/>
      <c r="E64" s="364"/>
      <c r="F64" s="364"/>
      <c r="G64" s="364"/>
      <c r="H64" s="364"/>
      <c r="I64" s="364"/>
      <c r="J64" s="349">
        <f>J60</f>
        <v>0</v>
      </c>
      <c r="K64" s="349"/>
      <c r="L64" s="182"/>
      <c r="M64" s="153"/>
      <c r="N64" s="160"/>
      <c r="O64" s="110"/>
      <c r="P64" s="115"/>
      <c r="Q64" s="115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116"/>
      <c r="AJ64" s="116"/>
      <c r="AK64" s="116"/>
      <c r="AL64" s="116"/>
      <c r="AM64" s="116"/>
    </row>
    <row r="65" spans="1:39" s="171" customFormat="1" ht="12.75" customHeight="1" x14ac:dyDescent="0.25">
      <c r="A65" s="179"/>
      <c r="B65" s="179"/>
      <c r="C65" s="179"/>
      <c r="D65" s="179"/>
      <c r="E65" s="179"/>
      <c r="F65" s="179"/>
      <c r="G65" s="180"/>
      <c r="H65" s="155"/>
      <c r="I65" s="155"/>
      <c r="J65" s="181"/>
      <c r="K65" s="181"/>
      <c r="L65" s="168"/>
      <c r="M65" s="150"/>
      <c r="N65" s="110"/>
      <c r="O65" s="110"/>
      <c r="P65" s="99"/>
      <c r="Q65" s="99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</row>
    <row r="66" spans="1:39" ht="24.75" customHeight="1" x14ac:dyDescent="0.25">
      <c r="A66" s="345" t="s">
        <v>219</v>
      </c>
      <c r="B66" s="345"/>
      <c r="C66" s="345"/>
      <c r="D66" s="345"/>
      <c r="E66" s="345"/>
      <c r="F66" s="345"/>
      <c r="G66" s="365" t="s">
        <v>220</v>
      </c>
      <c r="H66" s="365"/>
      <c r="I66" s="365"/>
      <c r="J66" s="355"/>
      <c r="K66" s="355"/>
      <c r="L66" s="166">
        <f>J66*24*60</f>
        <v>0</v>
      </c>
      <c r="M66" s="150"/>
      <c r="N66" s="110"/>
      <c r="O66" s="110"/>
      <c r="P66" s="99"/>
      <c r="Q66" s="99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</row>
    <row r="67" spans="1:39" ht="24.75" customHeight="1" x14ac:dyDescent="0.25">
      <c r="A67" s="345" t="s">
        <v>221</v>
      </c>
      <c r="B67" s="345"/>
      <c r="C67" s="345"/>
      <c r="D67" s="345"/>
      <c r="E67" s="345"/>
      <c r="F67" s="345"/>
      <c r="G67" s="365" t="s">
        <v>220</v>
      </c>
      <c r="H67" s="365"/>
      <c r="I67" s="365"/>
      <c r="J67" s="355"/>
      <c r="K67" s="355"/>
      <c r="L67" s="168"/>
      <c r="M67" s="150"/>
      <c r="N67" s="110"/>
      <c r="O67" s="110"/>
      <c r="P67" s="99"/>
      <c r="Q67" s="99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</row>
    <row r="68" spans="1:39" ht="27.75" customHeight="1" x14ac:dyDescent="0.25">
      <c r="A68" s="343" t="s">
        <v>222</v>
      </c>
      <c r="B68" s="343"/>
      <c r="C68" s="343"/>
      <c r="D68" s="343"/>
      <c r="E68" s="343"/>
      <c r="F68" s="343"/>
      <c r="G68" s="343"/>
      <c r="H68" s="343"/>
      <c r="I68" s="343"/>
      <c r="J68" s="349">
        <f>SUM(J66:K67)</f>
        <v>0</v>
      </c>
      <c r="K68" s="349"/>
      <c r="L68" s="183"/>
      <c r="M68" s="187"/>
      <c r="N68" s="184"/>
      <c r="O68" s="110"/>
      <c r="P68" s="99"/>
      <c r="Q68" s="99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</row>
    <row r="69" spans="1:39" s="196" customFormat="1" ht="8.25" customHeight="1" thickBot="1" x14ac:dyDescent="0.3">
      <c r="A69" s="188"/>
      <c r="B69" s="188"/>
      <c r="C69" s="188"/>
      <c r="D69" s="188"/>
      <c r="E69" s="188"/>
      <c r="F69" s="188"/>
      <c r="G69" s="188"/>
      <c r="H69" s="189"/>
      <c r="I69" s="189"/>
      <c r="J69" s="190"/>
      <c r="K69" s="190"/>
      <c r="L69" s="191"/>
      <c r="M69" s="192"/>
      <c r="N69" s="193"/>
      <c r="O69" s="114"/>
      <c r="P69" s="194"/>
      <c r="Q69" s="194"/>
      <c r="R69" s="195"/>
      <c r="S69" s="195"/>
      <c r="T69" s="195"/>
      <c r="U69" s="195"/>
      <c r="V69" s="195"/>
      <c r="W69" s="195"/>
      <c r="X69" s="195"/>
      <c r="Y69" s="195"/>
      <c r="Z69" s="195"/>
      <c r="AA69" s="195"/>
      <c r="AB69" s="195"/>
      <c r="AC69" s="195"/>
      <c r="AD69" s="195"/>
      <c r="AE69" s="195"/>
      <c r="AF69" s="195"/>
      <c r="AG69" s="195"/>
      <c r="AH69" s="195"/>
      <c r="AI69" s="195"/>
      <c r="AJ69" s="195"/>
      <c r="AK69" s="195"/>
      <c r="AL69" s="195"/>
      <c r="AM69" s="195"/>
    </row>
    <row r="70" spans="1:39" s="117" customFormat="1" ht="36.75" customHeight="1" thickBot="1" x14ac:dyDescent="0.3">
      <c r="A70" s="357" t="s">
        <v>223</v>
      </c>
      <c r="B70" s="358"/>
      <c r="C70" s="358"/>
      <c r="D70" s="358"/>
      <c r="E70" s="358"/>
      <c r="F70" s="358"/>
      <c r="G70" s="358"/>
      <c r="H70" s="358"/>
      <c r="I70" s="358"/>
      <c r="J70" s="358"/>
      <c r="K70" s="359"/>
      <c r="L70" s="360"/>
      <c r="M70" s="360"/>
      <c r="N70" s="197"/>
      <c r="O70" s="197"/>
      <c r="P70" s="115"/>
      <c r="Q70" s="115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  <c r="AL70" s="116"/>
      <c r="AM70" s="116"/>
    </row>
    <row r="71" spans="1:39" s="117" customFormat="1" ht="6.75" customHeight="1" thickBot="1" x14ac:dyDescent="0.3">
      <c r="A71" s="198"/>
      <c r="B71" s="199"/>
      <c r="C71" s="199"/>
      <c r="D71" s="200"/>
      <c r="E71" s="200"/>
      <c r="F71" s="200"/>
      <c r="G71" s="200"/>
      <c r="H71" s="200"/>
      <c r="I71" s="199"/>
      <c r="J71" s="199"/>
      <c r="K71" s="201"/>
      <c r="L71" s="202"/>
      <c r="M71" s="199"/>
      <c r="N71" s="197"/>
      <c r="O71" s="197"/>
      <c r="P71" s="115"/>
      <c r="Q71" s="115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</row>
    <row r="72" spans="1:39" s="117" customFormat="1" ht="24.75" customHeight="1" thickBot="1" x14ac:dyDescent="0.3">
      <c r="A72" s="261" t="s">
        <v>142</v>
      </c>
      <c r="B72" s="262"/>
      <c r="C72" s="263"/>
      <c r="D72" s="361">
        <f>D2</f>
        <v>0</v>
      </c>
      <c r="E72" s="361"/>
      <c r="F72" s="361"/>
      <c r="G72" s="361"/>
      <c r="H72" s="361"/>
      <c r="I72" s="362" t="s">
        <v>33</v>
      </c>
      <c r="J72" s="363"/>
      <c r="K72" s="112">
        <f>K2</f>
        <v>0</v>
      </c>
      <c r="L72" s="202"/>
      <c r="M72" s="199"/>
      <c r="N72" s="197"/>
      <c r="O72" s="197"/>
      <c r="P72" s="115"/>
      <c r="Q72" s="115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  <c r="AL72" s="116"/>
      <c r="AM72" s="116"/>
    </row>
    <row r="73" spans="1:39" s="117" customFormat="1" ht="24.75" customHeight="1" thickBot="1" x14ac:dyDescent="0.3">
      <c r="A73" s="378">
        <f>Inscriptions!F3</f>
        <v>0</v>
      </c>
      <c r="B73" s="262"/>
      <c r="C73" s="263"/>
      <c r="D73" s="266">
        <f>D5</f>
        <v>0</v>
      </c>
      <c r="E73" s="267"/>
      <c r="F73" s="261" t="s">
        <v>147</v>
      </c>
      <c r="G73" s="263"/>
      <c r="H73" s="203">
        <f>H5</f>
        <v>0</v>
      </c>
      <c r="I73" s="261" t="s">
        <v>7</v>
      </c>
      <c r="J73" s="263"/>
      <c r="K73" s="118">
        <f>D6</f>
        <v>0</v>
      </c>
      <c r="L73" s="123"/>
      <c r="M73" s="124"/>
      <c r="N73" s="114"/>
      <c r="O73" s="114"/>
      <c r="P73" s="125"/>
      <c r="Q73" s="115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  <c r="AL73" s="116"/>
      <c r="AM73" s="116"/>
    </row>
    <row r="74" spans="1:39" s="117" customFormat="1" ht="10.5" customHeight="1" thickBot="1" x14ac:dyDescent="0.3">
      <c r="A74" s="198"/>
      <c r="B74" s="199"/>
      <c r="C74" s="199"/>
      <c r="D74" s="200"/>
      <c r="E74" s="200"/>
      <c r="F74" s="200"/>
      <c r="G74" s="200"/>
      <c r="H74" s="200"/>
      <c r="I74" s="199"/>
      <c r="J74" s="199"/>
      <c r="K74" s="201"/>
      <c r="L74" s="202"/>
      <c r="M74" s="199"/>
      <c r="N74" s="197"/>
      <c r="O74" s="197"/>
      <c r="P74" s="125"/>
      <c r="Q74" s="125"/>
      <c r="R74" s="204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</row>
    <row r="75" spans="1:39" s="116" customFormat="1" ht="24.75" customHeight="1" thickBot="1" x14ac:dyDescent="0.3">
      <c r="A75" s="379" t="s">
        <v>223</v>
      </c>
      <c r="B75" s="380"/>
      <c r="C75" s="381"/>
      <c r="D75" s="382" t="s">
        <v>83</v>
      </c>
      <c r="E75" s="383"/>
      <c r="F75" s="383"/>
      <c r="G75" s="383"/>
      <c r="H75" s="384"/>
      <c r="I75" s="205"/>
      <c r="J75" s="205"/>
      <c r="K75" s="206"/>
      <c r="L75" s="207"/>
      <c r="M75" s="208"/>
      <c r="N75" s="208"/>
      <c r="O75" s="114"/>
      <c r="P75" s="125"/>
      <c r="Q75" s="125"/>
      <c r="R75" s="204"/>
    </row>
    <row r="76" spans="1:39" ht="14.25" customHeight="1" x14ac:dyDescent="0.25">
      <c r="A76" s="209"/>
      <c r="B76" s="210"/>
      <c r="C76" s="210"/>
      <c r="D76" s="211"/>
      <c r="E76" s="212"/>
      <c r="F76" s="212"/>
      <c r="G76" s="212"/>
      <c r="H76" s="212"/>
      <c r="I76" s="205"/>
      <c r="J76" s="205"/>
      <c r="K76" s="206"/>
      <c r="L76" s="109"/>
      <c r="M76" s="114"/>
      <c r="N76" s="114"/>
      <c r="O76" s="114"/>
      <c r="P76" s="194"/>
      <c r="Q76" s="194"/>
      <c r="R76" s="195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</row>
    <row r="77" spans="1:39" ht="59.25" customHeight="1" x14ac:dyDescent="0.25">
      <c r="A77" s="366" t="s">
        <v>224</v>
      </c>
      <c r="B77" s="367"/>
      <c r="C77" s="367"/>
      <c r="D77" s="367"/>
      <c r="E77" s="367"/>
      <c r="F77" s="367"/>
      <c r="G77" s="367"/>
      <c r="H77" s="367"/>
      <c r="I77" s="367"/>
      <c r="J77" s="367"/>
      <c r="K77" s="368"/>
      <c r="L77" s="213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</row>
    <row r="78" spans="1:39" ht="10.5" customHeight="1" thickBot="1" x14ac:dyDescent="0.3">
      <c r="A78" s="209"/>
      <c r="B78" s="210"/>
      <c r="C78" s="210"/>
      <c r="D78" s="214"/>
      <c r="E78" s="212"/>
      <c r="F78" s="212"/>
      <c r="G78" s="212"/>
      <c r="H78" s="212"/>
      <c r="I78" s="205"/>
      <c r="J78" s="205"/>
      <c r="K78" s="206"/>
      <c r="L78" s="109"/>
      <c r="M78" s="114"/>
      <c r="N78" s="114"/>
      <c r="O78" s="114"/>
      <c r="P78" s="194"/>
      <c r="Q78" s="194"/>
      <c r="R78" s="195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</row>
    <row r="79" spans="1:39" s="225" customFormat="1" ht="76.5" customHeight="1" thickBot="1" x14ac:dyDescent="0.3">
      <c r="A79" s="215" t="s">
        <v>225</v>
      </c>
      <c r="B79" s="216" t="s">
        <v>20</v>
      </c>
      <c r="C79" s="217" t="s">
        <v>226</v>
      </c>
      <c r="D79" s="218" t="s">
        <v>227</v>
      </c>
      <c r="E79" s="219" t="s">
        <v>228</v>
      </c>
      <c r="F79" s="219" t="s">
        <v>229</v>
      </c>
      <c r="G79" s="219" t="s">
        <v>230</v>
      </c>
      <c r="H79" s="219" t="s">
        <v>231</v>
      </c>
      <c r="I79" s="220" t="s">
        <v>232</v>
      </c>
      <c r="J79" s="219" t="s">
        <v>233</v>
      </c>
      <c r="K79" s="218" t="s">
        <v>234</v>
      </c>
      <c r="L79" s="221"/>
      <c r="M79" s="222"/>
      <c r="N79" s="222"/>
      <c r="O79" s="222"/>
      <c r="P79" s="223"/>
      <c r="Q79" s="223"/>
      <c r="R79" s="222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  <c r="AJ79" s="224"/>
      <c r="AK79" s="224"/>
      <c r="AL79" s="224"/>
      <c r="AM79" s="224"/>
    </row>
    <row r="80" spans="1:39" s="225" customFormat="1" ht="37.5" customHeight="1" x14ac:dyDescent="0.25">
      <c r="A80" s="226" t="s">
        <v>235</v>
      </c>
      <c r="B80" s="227"/>
      <c r="C80" s="228">
        <v>44717</v>
      </c>
      <c r="D80" s="229">
        <v>44753</v>
      </c>
      <c r="E80" s="230">
        <v>4.1666666666666664E-2</v>
      </c>
      <c r="F80" s="231">
        <v>2</v>
      </c>
      <c r="G80" s="232">
        <v>4.1666666666666664E-2</v>
      </c>
      <c r="H80" s="232">
        <v>1.0416666666666666E-2</v>
      </c>
      <c r="I80" s="233">
        <f>J68</f>
        <v>0</v>
      </c>
      <c r="J80" s="234">
        <f>SUM(E80:I80)</f>
        <v>2.0937499999999996</v>
      </c>
      <c r="K80" s="235"/>
      <c r="L80" s="128"/>
      <c r="M80" s="129"/>
      <c r="N80" s="236"/>
      <c r="O80" s="236"/>
      <c r="P80" s="223"/>
      <c r="Q80" s="223"/>
      <c r="R80" s="222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  <c r="AJ80" s="224"/>
      <c r="AK80" s="224"/>
      <c r="AL80" s="224"/>
      <c r="AM80" s="224"/>
    </row>
    <row r="81" spans="1:39" s="225" customFormat="1" ht="37.5" customHeight="1" thickBot="1" x14ac:dyDescent="0.3">
      <c r="A81" s="237"/>
      <c r="B81" s="238"/>
      <c r="C81" s="239"/>
      <c r="D81" s="239"/>
      <c r="E81" s="240"/>
      <c r="F81" s="241"/>
      <c r="G81" s="242"/>
      <c r="H81" s="242"/>
      <c r="I81" s="242"/>
      <c r="J81" s="243"/>
      <c r="K81" s="244"/>
      <c r="L81" s="245"/>
      <c r="M81" s="129"/>
      <c r="N81" s="236"/>
      <c r="O81" s="236"/>
      <c r="P81" s="223"/>
      <c r="Q81" s="223"/>
      <c r="R81" s="222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  <c r="AJ81" s="224"/>
      <c r="AK81" s="224"/>
      <c r="AL81" s="224"/>
      <c r="AM81" s="224"/>
    </row>
    <row r="82" spans="1:39" ht="90" customHeight="1" thickBot="1" x14ac:dyDescent="0.3">
      <c r="A82" s="369" t="s">
        <v>236</v>
      </c>
      <c r="B82" s="370"/>
      <c r="C82" s="371"/>
      <c r="D82" s="372"/>
      <c r="E82" s="372"/>
      <c r="F82" s="372"/>
      <c r="G82" s="372"/>
      <c r="H82" s="372"/>
      <c r="I82" s="372"/>
      <c r="J82" s="372"/>
      <c r="K82" s="373"/>
      <c r="L82" s="246"/>
      <c r="M82" s="247"/>
      <c r="N82" s="208"/>
      <c r="O82" s="208"/>
      <c r="P82" s="195"/>
      <c r="Q82" s="195"/>
      <c r="R82" s="195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</row>
    <row r="83" spans="1:39" ht="90" customHeight="1" thickBot="1" x14ac:dyDescent="0.3">
      <c r="A83" s="374" t="s">
        <v>237</v>
      </c>
      <c r="B83" s="375"/>
      <c r="C83" s="371" t="s">
        <v>238</v>
      </c>
      <c r="D83" s="372"/>
      <c r="E83" s="372"/>
      <c r="F83" s="372"/>
      <c r="G83" s="372"/>
      <c r="H83" s="372"/>
      <c r="I83" s="372"/>
      <c r="J83" s="372"/>
      <c r="K83" s="373"/>
      <c r="L83" s="113"/>
      <c r="M83" s="114"/>
      <c r="N83" s="114"/>
      <c r="O83" s="114"/>
      <c r="P83" s="194"/>
      <c r="Q83" s="194"/>
      <c r="R83" s="195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</row>
    <row r="84" spans="1:39" ht="8.25" customHeight="1" x14ac:dyDescent="0.3">
      <c r="A84" s="248"/>
      <c r="B84" s="249"/>
      <c r="C84" s="249"/>
      <c r="D84" s="249"/>
      <c r="E84" s="249"/>
      <c r="F84" s="194"/>
      <c r="G84" s="194"/>
      <c r="H84" s="194"/>
      <c r="I84" s="194"/>
      <c r="J84" s="194"/>
      <c r="K84" s="194"/>
      <c r="L84" s="250"/>
      <c r="M84" s="195"/>
      <c r="N84" s="195"/>
      <c r="O84" s="195"/>
      <c r="P84" s="195"/>
      <c r="Q84" s="195"/>
      <c r="R84" s="195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</row>
    <row r="85" spans="1:39" ht="27" customHeight="1" x14ac:dyDescent="0.25">
      <c r="A85" s="376" t="s">
        <v>239</v>
      </c>
      <c r="B85" s="376"/>
      <c r="C85" s="377"/>
      <c r="D85" s="377"/>
      <c r="E85" s="377"/>
      <c r="F85" s="251"/>
      <c r="G85" s="377"/>
      <c r="H85" s="377"/>
      <c r="I85" s="377"/>
      <c r="J85" s="252"/>
      <c r="K85" s="252"/>
      <c r="L85" s="250"/>
      <c r="M85" s="195"/>
      <c r="N85" s="195"/>
      <c r="O85" s="195"/>
      <c r="P85" s="195"/>
      <c r="Q85" s="195"/>
      <c r="R85" s="195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</row>
    <row r="86" spans="1:39" x14ac:dyDescent="0.3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13"/>
      <c r="M86" s="114"/>
      <c r="N86" s="253"/>
      <c r="O86" s="253"/>
      <c r="P86" s="195"/>
      <c r="Q86" s="194"/>
      <c r="R86" s="195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</row>
    <row r="87" spans="1:39" x14ac:dyDescent="0.3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9"/>
      <c r="M87" s="114"/>
      <c r="N87" s="254"/>
      <c r="O87" s="253"/>
      <c r="P87" s="195"/>
      <c r="Q87" s="194"/>
      <c r="R87" s="195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</row>
    <row r="88" spans="1:39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9"/>
      <c r="M88" s="114"/>
      <c r="N88" s="253"/>
      <c r="O88" s="253"/>
      <c r="P88" s="195"/>
      <c r="Q88" s="194"/>
      <c r="R88" s="195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</row>
    <row r="89" spans="1:39" x14ac:dyDescent="0.3">
      <c r="A89" s="213"/>
      <c r="B89" s="213"/>
      <c r="C89" s="100"/>
      <c r="D89" s="100"/>
      <c r="E89" s="100"/>
      <c r="F89" s="100"/>
      <c r="G89" s="100"/>
      <c r="H89" s="100"/>
      <c r="I89" s="100"/>
      <c r="J89" s="100"/>
      <c r="K89" s="100"/>
      <c r="L89" s="109"/>
      <c r="M89" s="114"/>
      <c r="N89" s="253"/>
      <c r="O89" s="253"/>
      <c r="P89" s="195"/>
      <c r="Q89" s="194"/>
      <c r="R89" s="195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</row>
    <row r="90" spans="1:39" x14ac:dyDescent="0.3">
      <c r="A90" s="213"/>
      <c r="B90" s="213" t="str">
        <f>IF(COUNTIF(B80,"RPA (nom à venir)"),"À VENIR",IF(COUNTIF(B80,"TDB - AVQ Coop Bon Ménage"),"TARIF 26,50$/heure",IF(COUNTIF(B80,"TDB - Agence Bien chez soi"),"TARIF 12,95$/heure ou 26$/heure",IF(COUNTIF(B80,"TDB - Agence Amika"),"TARIF 12,95$/heure",IF(COUNTIF(B80,"TDB - Bayshore"),"TARIF 12,95$/heure",IF(COUNTIF(B80,"TDB - Coop Bon Ménage "),"TARIF 13,73$/heure",IF(COUNTIF(B80,"TDB - Garde Confort"),"À DÉTERMINER",IF(COUNTIF(B80,"TDB - Jardin des Sources"),"TARIF 25$/heure",IF(COUNTIF(B80,"TDB - La Belle Desjardins"),"TARIF 14$/heure",IF(COUNTIF(B80,"TDB - Le 15 Lesage"),"TARIF 23$/heure",IF(COUNTIF(B80,"TDB - Le Boisé "),"À DÉTERMINER",IF(COUNTIF(B80,"TDB - Le Boisé Gagnon"),"TARIF 25$/heure",IF(COUNTIF(B80,"TDB - L'Étincelle"),"FORFAIT",IF(COUNTIF(B80,"TDB - Maison d'Hélène"),"14$",IF(COUNTIF(B80,"TDB - Manoir Fontainebleau"),"À DÉTERMINER",IF(COUNTIF(B80,"TDB - Jardins d'Émeraude"),"À DÉTERMINER",IF(COUNTIF(B80,"TDB - Résidence Desjardins-Boisbriand"),"TARIF 14$/heure",IF(COUNTIF(B80,"TDB - Manoir Joie de vivre"),"À DÉTERMINER",IF(COUNTIF(B80,"TDB - Résidence Montée Sanche RPA"),"TARIF 25$/heure",IF(COUNTIF(B80,"TDB - Rés. Paradis des Anges"),"TARIF 17$/heure",IF(COUNTIF(B80,"TDB - Résidence Le Boréa"),"FORFAIT",IF(COUNTIF(B80,"TDB - Ress. Santé L.M."),"24$/heure",IF(COUNTIF(B80,"TDB - Agence Assistance Mieux chez vous"),"TARIF 25$/heure","X")))))))))))))))))))))))</f>
        <v>X</v>
      </c>
      <c r="C90" s="100"/>
      <c r="D90" s="100"/>
      <c r="E90" s="100"/>
      <c r="F90" s="100"/>
      <c r="G90" s="100"/>
      <c r="H90" s="100"/>
      <c r="I90" s="100"/>
      <c r="J90" s="100"/>
      <c r="K90" s="100"/>
      <c r="L90" s="109"/>
      <c r="M90" s="114"/>
      <c r="N90" s="253"/>
      <c r="O90" s="253"/>
      <c r="P90" s="253"/>
      <c r="Q90" s="194"/>
      <c r="R90" s="195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</row>
    <row r="91" spans="1:39" x14ac:dyDescent="0.3">
      <c r="A91" s="213"/>
      <c r="B91" s="213"/>
      <c r="C91" s="100"/>
      <c r="D91" s="100"/>
      <c r="E91" s="100"/>
      <c r="F91" s="100"/>
      <c r="G91" s="100"/>
      <c r="H91" s="100"/>
      <c r="I91" s="100"/>
      <c r="J91" s="100"/>
      <c r="K91" s="100"/>
      <c r="L91" s="109"/>
      <c r="M91" s="114"/>
      <c r="N91" s="253"/>
      <c r="O91" s="253"/>
      <c r="P91" s="253"/>
      <c r="Q91" s="194"/>
      <c r="R91" s="195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</row>
    <row r="92" spans="1:39" x14ac:dyDescent="0.3">
      <c r="A92" s="213"/>
      <c r="B92" s="213"/>
      <c r="C92" s="100"/>
      <c r="D92" s="100"/>
      <c r="E92" s="100"/>
      <c r="F92" s="100"/>
      <c r="G92" s="100"/>
      <c r="H92" s="100"/>
      <c r="I92" s="100"/>
      <c r="J92" s="100"/>
      <c r="K92" s="100"/>
      <c r="L92" s="109"/>
      <c r="M92" s="114"/>
      <c r="N92" s="253"/>
      <c r="O92" s="253"/>
      <c r="P92" s="253"/>
      <c r="Q92" s="194"/>
      <c r="R92" s="195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</row>
    <row r="93" spans="1:39" x14ac:dyDescent="0.3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207"/>
      <c r="M93" s="208"/>
      <c r="N93" s="253"/>
      <c r="O93" s="253"/>
      <c r="P93" s="253"/>
      <c r="Q93" s="208"/>
      <c r="R93" s="195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</row>
    <row r="94" spans="1:39" x14ac:dyDescent="0.3">
      <c r="A94" s="100"/>
      <c r="B94" s="100"/>
      <c r="C94" s="100"/>
      <c r="D94" s="100"/>
      <c r="E94" s="100"/>
      <c r="F94" s="100"/>
      <c r="G94" s="100"/>
      <c r="H94" s="100"/>
      <c r="I94" s="208"/>
      <c r="J94" s="208"/>
      <c r="K94" s="208"/>
      <c r="L94" s="109"/>
      <c r="M94" s="114"/>
      <c r="N94" s="253"/>
      <c r="O94" s="255"/>
      <c r="P94" s="253"/>
      <c r="Q94" s="194"/>
      <c r="R94" s="195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</row>
    <row r="95" spans="1:39" x14ac:dyDescent="0.3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9"/>
      <c r="M95" s="114"/>
      <c r="N95" s="253"/>
      <c r="O95" s="195"/>
      <c r="P95" s="253"/>
      <c r="Q95" s="194"/>
      <c r="R95" s="195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</row>
    <row r="96" spans="1:39" x14ac:dyDescent="0.3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9"/>
      <c r="M96" s="110"/>
      <c r="N96" s="256"/>
      <c r="O96" s="100"/>
      <c r="P96" s="256"/>
      <c r="Q96" s="99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</row>
    <row r="97" spans="1:39" x14ac:dyDescent="0.3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9"/>
      <c r="M97" s="110"/>
      <c r="N97" s="256"/>
      <c r="O97" s="100"/>
      <c r="P97" s="256"/>
      <c r="Q97" s="99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</row>
    <row r="98" spans="1:39" x14ac:dyDescent="0.3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9"/>
      <c r="M98" s="110"/>
      <c r="N98" s="256"/>
      <c r="O98" s="100"/>
      <c r="P98" s="256"/>
      <c r="Q98" s="99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</row>
    <row r="99" spans="1:39" x14ac:dyDescent="0.3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9"/>
      <c r="M99" s="110"/>
      <c r="N99" s="256"/>
      <c r="O99" s="100"/>
      <c r="P99" s="256"/>
      <c r="Q99" s="99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</row>
    <row r="100" spans="1:39" x14ac:dyDescent="0.3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9"/>
      <c r="M100" s="110"/>
      <c r="N100" s="256"/>
      <c r="O100" s="100"/>
      <c r="P100" s="256"/>
      <c r="Q100" s="99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</row>
    <row r="101" spans="1:39" x14ac:dyDescent="0.3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9"/>
      <c r="M101" s="110"/>
      <c r="N101" s="256"/>
      <c r="O101" s="100"/>
      <c r="P101" s="256"/>
      <c r="Q101" s="99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</row>
    <row r="102" spans="1:39" x14ac:dyDescent="0.3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9"/>
      <c r="M102" s="110"/>
      <c r="N102" s="256"/>
      <c r="O102" s="100"/>
      <c r="P102" s="256"/>
      <c r="Q102" s="99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</row>
    <row r="103" spans="1:39" x14ac:dyDescent="0.3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9"/>
      <c r="M103" s="110"/>
      <c r="N103" s="256"/>
      <c r="O103" s="100"/>
      <c r="P103" s="256"/>
      <c r="Q103" s="99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</row>
    <row r="104" spans="1:39" x14ac:dyDescent="0.3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9"/>
      <c r="M104" s="110"/>
      <c r="N104" s="256"/>
      <c r="O104" s="100"/>
      <c r="P104" s="256"/>
      <c r="Q104" s="99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</row>
    <row r="105" spans="1:39" x14ac:dyDescent="0.25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9"/>
      <c r="M105" s="110"/>
      <c r="N105" s="110"/>
      <c r="O105" s="110"/>
      <c r="P105" s="99"/>
      <c r="Q105" s="99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</row>
    <row r="106" spans="1:39" x14ac:dyDescent="0.25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9"/>
      <c r="M106" s="110"/>
      <c r="N106" s="110"/>
      <c r="O106" s="110"/>
      <c r="P106" s="99"/>
      <c r="Q106" s="99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</row>
    <row r="107" spans="1:39" x14ac:dyDescent="0.25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9"/>
      <c r="M107" s="110"/>
      <c r="N107" s="110"/>
      <c r="O107" s="110"/>
      <c r="P107" s="99"/>
      <c r="Q107" s="99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</row>
    <row r="108" spans="1:39" x14ac:dyDescent="0.25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9"/>
      <c r="M108" s="110"/>
      <c r="N108" s="110"/>
      <c r="O108" s="110"/>
      <c r="P108" s="99"/>
      <c r="Q108" s="99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</row>
    <row r="109" spans="1:39" x14ac:dyDescent="0.25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9"/>
      <c r="M109" s="110"/>
      <c r="N109" s="110"/>
      <c r="O109" s="110"/>
      <c r="P109" s="99"/>
      <c r="Q109" s="99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</row>
    <row r="110" spans="1:39" x14ac:dyDescent="0.25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9"/>
      <c r="M110" s="110"/>
      <c r="N110" s="110"/>
      <c r="O110" s="110"/>
      <c r="P110" s="99"/>
      <c r="Q110" s="99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</row>
    <row r="111" spans="1:39" x14ac:dyDescent="0.25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9"/>
      <c r="M111" s="110"/>
      <c r="N111" s="110"/>
      <c r="O111" s="110"/>
      <c r="P111" s="99"/>
      <c r="Q111" s="99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</row>
    <row r="112" spans="1:39" x14ac:dyDescent="0.25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9"/>
      <c r="M112" s="110"/>
      <c r="N112" s="110"/>
      <c r="O112" s="110"/>
      <c r="P112" s="99"/>
      <c r="Q112" s="99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</row>
    <row r="113" spans="1:39" x14ac:dyDescent="0.25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9"/>
      <c r="M113" s="110"/>
      <c r="N113" s="110"/>
      <c r="O113" s="110"/>
      <c r="P113" s="99"/>
      <c r="Q113" s="99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</row>
    <row r="114" spans="1:39" x14ac:dyDescent="0.25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9"/>
      <c r="M114" s="110"/>
      <c r="N114" s="110"/>
      <c r="O114" s="110"/>
      <c r="P114" s="99"/>
      <c r="Q114" s="99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</row>
    <row r="115" spans="1:39" x14ac:dyDescent="0.25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9"/>
      <c r="M115" s="110"/>
      <c r="N115" s="110"/>
      <c r="O115" s="110"/>
      <c r="P115" s="99"/>
      <c r="Q115" s="99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</row>
    <row r="116" spans="1:39" x14ac:dyDescent="0.25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9"/>
      <c r="M116" s="110"/>
      <c r="N116" s="110"/>
      <c r="O116" s="110"/>
      <c r="P116" s="99"/>
      <c r="Q116" s="99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</row>
    <row r="117" spans="1:39" x14ac:dyDescent="0.25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9"/>
      <c r="M117" s="110"/>
      <c r="N117" s="110"/>
      <c r="O117" s="110"/>
      <c r="P117" s="99"/>
      <c r="Q117" s="99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</row>
    <row r="118" spans="1:39" x14ac:dyDescent="0.25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9"/>
      <c r="M118" s="110"/>
      <c r="N118" s="110"/>
      <c r="O118" s="110"/>
      <c r="P118" s="99"/>
      <c r="Q118" s="99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</row>
    <row r="119" spans="1:39" x14ac:dyDescent="0.25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9"/>
      <c r="M119" s="110"/>
      <c r="N119" s="110"/>
      <c r="O119" s="110"/>
      <c r="P119" s="99"/>
      <c r="Q119" s="99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</row>
    <row r="120" spans="1:39" x14ac:dyDescent="0.25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9"/>
      <c r="M120" s="110"/>
      <c r="N120" s="110"/>
      <c r="O120" s="110"/>
      <c r="P120" s="99"/>
      <c r="Q120" s="99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</row>
    <row r="121" spans="1:39" x14ac:dyDescent="0.25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9"/>
      <c r="M121" s="110"/>
      <c r="N121" s="110"/>
      <c r="O121" s="110"/>
      <c r="P121" s="99"/>
      <c r="Q121" s="99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</row>
    <row r="122" spans="1:39" x14ac:dyDescent="0.25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9"/>
      <c r="M122" s="110"/>
      <c r="N122" s="110"/>
      <c r="O122" s="110"/>
      <c r="P122" s="99"/>
      <c r="Q122" s="99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</row>
    <row r="123" spans="1:39" x14ac:dyDescent="0.25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9"/>
      <c r="M123" s="110"/>
      <c r="N123" s="110"/>
      <c r="O123" s="110"/>
      <c r="P123" s="99"/>
      <c r="Q123" s="99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</row>
    <row r="124" spans="1:39" x14ac:dyDescent="0.25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9"/>
      <c r="M124" s="110"/>
      <c r="N124" s="110"/>
      <c r="O124" s="110"/>
      <c r="P124" s="99"/>
      <c r="Q124" s="99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</row>
    <row r="125" spans="1:39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9"/>
      <c r="M125" s="110"/>
      <c r="N125" s="110"/>
      <c r="O125" s="110"/>
      <c r="P125" s="99"/>
      <c r="Q125" s="99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</row>
    <row r="126" spans="1:39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9"/>
      <c r="M126" s="110"/>
      <c r="N126" s="110"/>
      <c r="O126" s="110"/>
      <c r="P126" s="99"/>
      <c r="Q126" s="99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</row>
    <row r="127" spans="1:39" x14ac:dyDescent="0.25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9"/>
      <c r="M127" s="110"/>
      <c r="N127" s="110"/>
      <c r="O127" s="110"/>
      <c r="P127" s="99"/>
      <c r="Q127" s="99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</row>
    <row r="128" spans="1:39" x14ac:dyDescent="0.25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9"/>
      <c r="M128" s="110"/>
      <c r="N128" s="110"/>
      <c r="O128" s="110"/>
      <c r="P128" s="99"/>
      <c r="Q128" s="99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</row>
    <row r="129" spans="1:39" x14ac:dyDescent="0.25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9"/>
      <c r="M129" s="110"/>
      <c r="N129" s="110"/>
      <c r="O129" s="110"/>
      <c r="P129" s="99"/>
      <c r="Q129" s="99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</row>
    <row r="130" spans="1:39" x14ac:dyDescent="0.25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  <c r="L130" s="109"/>
      <c r="M130" s="110"/>
      <c r="N130" s="110"/>
      <c r="O130" s="110"/>
      <c r="P130" s="99"/>
      <c r="Q130" s="99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</row>
    <row r="131" spans="1:39" x14ac:dyDescent="0.25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  <c r="L131" s="109"/>
      <c r="M131" s="110"/>
      <c r="N131" s="110"/>
      <c r="O131" s="110"/>
      <c r="P131" s="99"/>
      <c r="Q131" s="99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</row>
    <row r="132" spans="1:39" x14ac:dyDescent="0.25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9"/>
      <c r="M132" s="110"/>
      <c r="N132" s="110"/>
      <c r="O132" s="110"/>
      <c r="P132" s="99"/>
      <c r="Q132" s="99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</row>
    <row r="133" spans="1:39" x14ac:dyDescent="0.25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9"/>
      <c r="M133" s="110"/>
      <c r="N133" s="110"/>
      <c r="O133" s="110"/>
      <c r="P133" s="99"/>
      <c r="Q133" s="99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</row>
    <row r="134" spans="1:39" x14ac:dyDescent="0.25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9"/>
      <c r="M134" s="110"/>
      <c r="N134" s="110"/>
      <c r="O134" s="110"/>
      <c r="P134" s="99"/>
      <c r="Q134" s="99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</row>
    <row r="135" spans="1:39" x14ac:dyDescent="0.25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9"/>
      <c r="M135" s="110"/>
      <c r="N135" s="110"/>
      <c r="O135" s="110"/>
      <c r="P135" s="99"/>
      <c r="Q135" s="99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</row>
    <row r="136" spans="1:39" x14ac:dyDescent="0.25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9"/>
      <c r="M136" s="110"/>
      <c r="N136" s="110"/>
      <c r="O136" s="110"/>
      <c r="P136" s="99"/>
      <c r="Q136" s="99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</row>
    <row r="137" spans="1:39" x14ac:dyDescent="0.25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9"/>
      <c r="M137" s="110"/>
      <c r="N137" s="110"/>
      <c r="O137" s="110"/>
      <c r="P137" s="99"/>
      <c r="Q137" s="99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</row>
    <row r="138" spans="1:39" x14ac:dyDescent="0.25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9"/>
      <c r="M138" s="110"/>
      <c r="N138" s="110"/>
      <c r="O138" s="110"/>
      <c r="P138" s="99"/>
      <c r="Q138" s="99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</row>
    <row r="139" spans="1:39" x14ac:dyDescent="0.25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9"/>
      <c r="M139" s="110"/>
      <c r="N139" s="110"/>
      <c r="O139" s="110"/>
      <c r="P139" s="99"/>
      <c r="Q139" s="99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</row>
    <row r="140" spans="1:39" x14ac:dyDescent="0.25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9"/>
      <c r="M140" s="110"/>
      <c r="N140" s="110"/>
      <c r="O140" s="110"/>
      <c r="P140" s="99"/>
      <c r="Q140" s="99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</row>
    <row r="141" spans="1:39" x14ac:dyDescent="0.25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9"/>
      <c r="M141" s="110"/>
      <c r="N141" s="110"/>
      <c r="O141" s="110"/>
      <c r="P141" s="99"/>
      <c r="Q141" s="99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</row>
    <row r="142" spans="1:39" x14ac:dyDescent="0.25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9"/>
      <c r="M142" s="110"/>
      <c r="N142" s="110"/>
      <c r="O142" s="110"/>
      <c r="P142" s="99"/>
      <c r="Q142" s="99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</row>
    <row r="143" spans="1:39" x14ac:dyDescent="0.25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9"/>
      <c r="M143" s="110"/>
      <c r="N143" s="110"/>
      <c r="O143" s="110"/>
      <c r="P143" s="99"/>
      <c r="Q143" s="99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</row>
    <row r="144" spans="1:39" x14ac:dyDescent="0.25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9"/>
      <c r="M144" s="110"/>
      <c r="N144" s="110"/>
      <c r="O144" s="110"/>
      <c r="P144" s="99"/>
      <c r="Q144" s="99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</row>
    <row r="145" spans="1:39" x14ac:dyDescent="0.25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9"/>
      <c r="M145" s="110"/>
      <c r="N145" s="110"/>
      <c r="O145" s="110"/>
      <c r="P145" s="99"/>
      <c r="Q145" s="99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</row>
    <row r="146" spans="1:39" x14ac:dyDescent="0.25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9"/>
      <c r="M146" s="110"/>
      <c r="N146" s="110"/>
      <c r="O146" s="110"/>
      <c r="P146" s="99"/>
      <c r="Q146" s="99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</row>
    <row r="147" spans="1:39" x14ac:dyDescent="0.25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9"/>
      <c r="M147" s="110"/>
      <c r="N147" s="110"/>
      <c r="O147" s="110"/>
      <c r="P147" s="99"/>
      <c r="Q147" s="99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</row>
    <row r="148" spans="1:39" x14ac:dyDescent="0.25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9"/>
      <c r="M148" s="110"/>
      <c r="N148" s="110"/>
      <c r="O148" s="110"/>
      <c r="P148" s="99"/>
      <c r="Q148" s="99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</row>
    <row r="149" spans="1:39" x14ac:dyDescent="0.25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9"/>
      <c r="M149" s="110"/>
      <c r="N149" s="110"/>
      <c r="O149" s="110"/>
      <c r="P149" s="99"/>
      <c r="Q149" s="99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</row>
    <row r="150" spans="1:39" x14ac:dyDescent="0.25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9"/>
      <c r="M150" s="110"/>
      <c r="N150" s="110"/>
      <c r="O150" s="110"/>
      <c r="P150" s="99"/>
      <c r="Q150" s="99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</row>
    <row r="151" spans="1:39" x14ac:dyDescent="0.25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9"/>
      <c r="M151" s="110"/>
      <c r="N151" s="110"/>
      <c r="O151" s="110"/>
      <c r="P151" s="99"/>
      <c r="Q151" s="99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</row>
    <row r="152" spans="1:39" x14ac:dyDescent="0.25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9"/>
      <c r="M152" s="110"/>
      <c r="N152" s="110"/>
      <c r="O152" s="110"/>
      <c r="P152" s="99"/>
      <c r="Q152" s="99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</row>
    <row r="153" spans="1:39" x14ac:dyDescent="0.25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9"/>
      <c r="M153" s="110"/>
      <c r="N153" s="110"/>
      <c r="O153" s="110"/>
      <c r="P153" s="99"/>
      <c r="Q153" s="99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</row>
    <row r="154" spans="1:39" x14ac:dyDescent="0.25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9"/>
      <c r="M154" s="110"/>
      <c r="N154" s="110"/>
      <c r="O154" s="110"/>
      <c r="P154" s="99"/>
      <c r="Q154" s="99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</row>
    <row r="155" spans="1:39" x14ac:dyDescent="0.25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9"/>
      <c r="M155" s="110"/>
      <c r="N155" s="110"/>
      <c r="O155" s="110"/>
      <c r="P155" s="99"/>
      <c r="Q155" s="99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</row>
    <row r="156" spans="1:39" x14ac:dyDescent="0.25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9"/>
      <c r="M156" s="110"/>
      <c r="N156" s="110"/>
      <c r="O156" s="110"/>
      <c r="P156" s="99"/>
      <c r="Q156" s="99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</row>
    <row r="157" spans="1:39" x14ac:dyDescent="0.25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9"/>
      <c r="M157" s="110"/>
      <c r="N157" s="110"/>
      <c r="O157" s="110"/>
      <c r="P157" s="99"/>
      <c r="Q157" s="99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</row>
    <row r="158" spans="1:39" x14ac:dyDescent="0.25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9"/>
      <c r="M158" s="110"/>
      <c r="N158" s="110"/>
      <c r="O158" s="110"/>
      <c r="P158" s="99"/>
      <c r="Q158" s="99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</row>
    <row r="159" spans="1:39" x14ac:dyDescent="0.25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9"/>
      <c r="M159" s="110"/>
      <c r="N159" s="110"/>
      <c r="O159" s="110"/>
      <c r="P159" s="99"/>
      <c r="Q159" s="99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</row>
    <row r="160" spans="1:39" x14ac:dyDescent="0.25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9"/>
      <c r="M160" s="110"/>
      <c r="N160" s="110"/>
      <c r="O160" s="110"/>
      <c r="P160" s="99"/>
      <c r="Q160" s="99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</row>
    <row r="161" spans="1:39" x14ac:dyDescent="0.25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9"/>
      <c r="M161" s="110"/>
      <c r="N161" s="110"/>
      <c r="O161" s="110"/>
      <c r="P161" s="99"/>
      <c r="Q161" s="99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</row>
    <row r="162" spans="1:39" x14ac:dyDescent="0.25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9"/>
      <c r="M162" s="110"/>
      <c r="N162" s="110"/>
      <c r="O162" s="110"/>
      <c r="P162" s="99"/>
      <c r="Q162" s="99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</row>
    <row r="163" spans="1:39" x14ac:dyDescent="0.25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9"/>
      <c r="M163" s="110"/>
      <c r="N163" s="110"/>
      <c r="O163" s="110"/>
      <c r="P163" s="99"/>
      <c r="Q163" s="99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</row>
    <row r="164" spans="1:39" x14ac:dyDescent="0.25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9"/>
      <c r="M164" s="110"/>
      <c r="N164" s="110"/>
      <c r="O164" s="110"/>
      <c r="P164" s="99"/>
      <c r="Q164" s="99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</row>
    <row r="165" spans="1:39" x14ac:dyDescent="0.25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9"/>
      <c r="M165" s="110"/>
      <c r="N165" s="110"/>
      <c r="O165" s="110"/>
      <c r="P165" s="99"/>
      <c r="Q165" s="99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</row>
    <row r="166" spans="1:39" x14ac:dyDescent="0.25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9"/>
      <c r="M166" s="110"/>
      <c r="N166" s="110"/>
      <c r="O166" s="110"/>
      <c r="P166" s="99"/>
      <c r="Q166" s="99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</row>
    <row r="167" spans="1:39" x14ac:dyDescent="0.25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  <c r="L167" s="109"/>
      <c r="M167" s="110"/>
      <c r="N167" s="110"/>
      <c r="O167" s="110"/>
      <c r="P167" s="99"/>
      <c r="Q167" s="99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</row>
    <row r="168" spans="1:39" x14ac:dyDescent="0.25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9"/>
      <c r="M168" s="110"/>
      <c r="N168" s="110"/>
      <c r="O168" s="110"/>
      <c r="P168" s="99"/>
      <c r="Q168" s="99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</row>
    <row r="169" spans="1:39" x14ac:dyDescent="0.25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  <c r="L169" s="109"/>
      <c r="M169" s="110"/>
      <c r="N169" s="110"/>
      <c r="O169" s="110"/>
      <c r="P169" s="99"/>
      <c r="Q169" s="99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</row>
    <row r="170" spans="1:39" x14ac:dyDescent="0.25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9"/>
      <c r="M170" s="110"/>
      <c r="N170" s="110"/>
      <c r="O170" s="110"/>
      <c r="P170" s="99"/>
      <c r="Q170" s="99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</row>
    <row r="171" spans="1:39" x14ac:dyDescent="0.25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9"/>
      <c r="M171" s="110"/>
      <c r="N171" s="110"/>
      <c r="O171" s="110"/>
      <c r="P171" s="99"/>
      <c r="Q171" s="99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</row>
    <row r="172" spans="1:39" x14ac:dyDescent="0.25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9"/>
      <c r="M172" s="110"/>
      <c r="N172" s="110"/>
      <c r="O172" s="110"/>
      <c r="P172" s="99"/>
      <c r="Q172" s="99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</row>
    <row r="173" spans="1:39" x14ac:dyDescent="0.25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9"/>
      <c r="M173" s="110"/>
      <c r="N173" s="110"/>
      <c r="O173" s="110"/>
      <c r="P173" s="99"/>
      <c r="Q173" s="99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</row>
    <row r="174" spans="1:39" x14ac:dyDescent="0.25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9"/>
      <c r="M174" s="110"/>
      <c r="N174" s="110"/>
      <c r="O174" s="110"/>
      <c r="P174" s="99"/>
      <c r="Q174" s="99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</row>
    <row r="175" spans="1:39" x14ac:dyDescent="0.25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  <c r="L175" s="109"/>
      <c r="M175" s="110"/>
      <c r="N175" s="110"/>
      <c r="O175" s="110"/>
      <c r="P175" s="99"/>
      <c r="Q175" s="99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</row>
    <row r="176" spans="1:39" x14ac:dyDescent="0.25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  <c r="L176" s="109"/>
      <c r="M176" s="110"/>
      <c r="N176" s="110"/>
      <c r="O176" s="110"/>
      <c r="P176" s="99"/>
      <c r="Q176" s="99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</row>
    <row r="177" spans="1:39" x14ac:dyDescent="0.25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  <c r="L177" s="109"/>
      <c r="M177" s="110"/>
      <c r="N177" s="110"/>
      <c r="O177" s="110"/>
      <c r="P177" s="99"/>
      <c r="Q177" s="99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</row>
    <row r="178" spans="1:39" x14ac:dyDescent="0.25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  <c r="L178" s="109"/>
      <c r="M178" s="110"/>
      <c r="N178" s="110"/>
      <c r="O178" s="110"/>
      <c r="P178" s="99"/>
      <c r="Q178" s="99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</row>
    <row r="179" spans="1:39" x14ac:dyDescent="0.25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09"/>
      <c r="M179" s="110"/>
      <c r="N179" s="110"/>
      <c r="O179" s="110"/>
      <c r="P179" s="99"/>
      <c r="Q179" s="99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</row>
    <row r="180" spans="1:39" x14ac:dyDescent="0.25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  <c r="L180" s="109"/>
      <c r="M180" s="110"/>
      <c r="N180" s="110"/>
      <c r="O180" s="110"/>
      <c r="P180" s="99"/>
      <c r="Q180" s="99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</row>
    <row r="181" spans="1:39" x14ac:dyDescent="0.25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9"/>
      <c r="M181" s="110"/>
      <c r="N181" s="110"/>
      <c r="O181" s="110"/>
      <c r="P181" s="99"/>
      <c r="Q181" s="99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</row>
    <row r="182" spans="1:39" x14ac:dyDescent="0.25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9"/>
      <c r="M182" s="110"/>
      <c r="N182" s="110"/>
      <c r="O182" s="110"/>
      <c r="P182" s="99"/>
      <c r="Q182" s="99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</row>
    <row r="183" spans="1:39" x14ac:dyDescent="0.25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9"/>
      <c r="M183" s="110"/>
      <c r="N183" s="110"/>
      <c r="O183" s="110"/>
      <c r="P183" s="99"/>
      <c r="Q183" s="99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</row>
    <row r="184" spans="1:39" x14ac:dyDescent="0.25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  <c r="L184" s="109"/>
      <c r="M184" s="110"/>
      <c r="N184" s="110"/>
      <c r="O184" s="110"/>
      <c r="P184" s="99"/>
      <c r="Q184" s="99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</row>
    <row r="185" spans="1:39" x14ac:dyDescent="0.25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9"/>
      <c r="M185" s="110"/>
      <c r="N185" s="110"/>
      <c r="O185" s="110"/>
      <c r="P185" s="99"/>
      <c r="Q185" s="99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</row>
    <row r="186" spans="1:39" x14ac:dyDescent="0.25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9"/>
      <c r="M186" s="110"/>
      <c r="N186" s="110"/>
      <c r="O186" s="110"/>
      <c r="P186" s="99"/>
      <c r="Q186" s="99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</row>
    <row r="187" spans="1:39" x14ac:dyDescent="0.25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  <c r="L187" s="109"/>
      <c r="M187" s="110"/>
      <c r="N187" s="110"/>
      <c r="O187" s="110"/>
      <c r="P187" s="99"/>
      <c r="Q187" s="99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</row>
    <row r="188" spans="1:39" x14ac:dyDescent="0.25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9"/>
      <c r="M188" s="110"/>
      <c r="N188" s="110"/>
      <c r="O188" s="110"/>
      <c r="P188" s="99"/>
      <c r="Q188" s="99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</row>
    <row r="189" spans="1:39" x14ac:dyDescent="0.25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9"/>
      <c r="M189" s="110"/>
      <c r="N189" s="110"/>
      <c r="O189" s="110"/>
      <c r="P189" s="99"/>
      <c r="Q189" s="99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</row>
    <row r="190" spans="1:39" x14ac:dyDescent="0.25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9"/>
      <c r="M190" s="110"/>
      <c r="N190" s="110"/>
      <c r="O190" s="110"/>
      <c r="P190" s="99"/>
      <c r="Q190" s="99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</row>
    <row r="191" spans="1:39" x14ac:dyDescent="0.25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  <c r="L191" s="109"/>
      <c r="M191" s="110"/>
      <c r="N191" s="110"/>
      <c r="O191" s="110"/>
      <c r="P191" s="99"/>
      <c r="Q191" s="99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</row>
    <row r="192" spans="1:39" x14ac:dyDescent="0.25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  <c r="L192" s="109"/>
      <c r="M192" s="110"/>
      <c r="N192" s="110"/>
      <c r="O192" s="110"/>
      <c r="P192" s="99"/>
      <c r="Q192" s="99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</row>
    <row r="193" spans="1:39" x14ac:dyDescent="0.25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  <c r="L193" s="109"/>
      <c r="M193" s="110"/>
      <c r="N193" s="110"/>
      <c r="O193" s="110"/>
      <c r="P193" s="99"/>
      <c r="Q193" s="99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</row>
    <row r="194" spans="1:39" x14ac:dyDescent="0.25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  <c r="L194" s="109"/>
      <c r="M194" s="110"/>
      <c r="N194" s="110"/>
      <c r="O194" s="110"/>
      <c r="P194" s="99"/>
      <c r="Q194" s="99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</row>
    <row r="195" spans="1:39" x14ac:dyDescent="0.25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9"/>
      <c r="M195" s="110"/>
      <c r="N195" s="110"/>
      <c r="O195" s="110"/>
      <c r="P195" s="99"/>
      <c r="Q195" s="99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</row>
    <row r="196" spans="1:39" x14ac:dyDescent="0.25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  <c r="L196" s="109"/>
      <c r="M196" s="110"/>
      <c r="N196" s="110"/>
      <c r="O196" s="110"/>
      <c r="P196" s="99"/>
      <c r="Q196" s="99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</row>
    <row r="197" spans="1:39" x14ac:dyDescent="0.25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9"/>
      <c r="M197" s="110"/>
      <c r="N197" s="110"/>
      <c r="O197" s="110"/>
      <c r="P197" s="99"/>
      <c r="Q197" s="99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</row>
    <row r="198" spans="1:39" x14ac:dyDescent="0.25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9"/>
      <c r="M198" s="110"/>
      <c r="N198" s="110"/>
      <c r="O198" s="110"/>
      <c r="P198" s="99"/>
      <c r="Q198" s="99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</row>
    <row r="199" spans="1:39" x14ac:dyDescent="0.25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9"/>
      <c r="M199" s="110"/>
      <c r="N199" s="110"/>
      <c r="O199" s="110"/>
      <c r="P199" s="99"/>
      <c r="Q199" s="99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</row>
    <row r="200" spans="1:39" x14ac:dyDescent="0.25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9"/>
      <c r="M200" s="110"/>
      <c r="N200" s="110"/>
      <c r="O200" s="110"/>
      <c r="P200" s="99"/>
      <c r="Q200" s="99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</row>
    <row r="201" spans="1:39" x14ac:dyDescent="0.25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9"/>
      <c r="M201" s="110"/>
      <c r="N201" s="110"/>
      <c r="O201" s="110"/>
      <c r="P201" s="99"/>
      <c r="Q201" s="99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</row>
    <row r="202" spans="1:39" x14ac:dyDescent="0.25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  <c r="L202" s="109"/>
      <c r="M202" s="110"/>
      <c r="N202" s="110"/>
      <c r="O202" s="110"/>
      <c r="P202" s="99"/>
      <c r="Q202" s="99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</row>
    <row r="203" spans="1:39" x14ac:dyDescent="0.25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9"/>
      <c r="M203" s="110"/>
      <c r="N203" s="110"/>
      <c r="O203" s="110"/>
      <c r="P203" s="99"/>
      <c r="Q203" s="99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</row>
    <row r="204" spans="1:39" x14ac:dyDescent="0.25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9"/>
      <c r="M204" s="110"/>
      <c r="N204" s="110"/>
      <c r="O204" s="110"/>
      <c r="P204" s="99"/>
      <c r="Q204" s="99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</row>
    <row r="205" spans="1:39" x14ac:dyDescent="0.25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9"/>
      <c r="M205" s="110"/>
      <c r="N205" s="110"/>
      <c r="O205" s="110"/>
      <c r="P205" s="99"/>
      <c r="Q205" s="99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100"/>
      <c r="AK205" s="100"/>
      <c r="AL205" s="100"/>
      <c r="AM205" s="100"/>
    </row>
    <row r="206" spans="1:39" x14ac:dyDescent="0.25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  <c r="L206" s="109"/>
      <c r="M206" s="110"/>
      <c r="N206" s="110"/>
      <c r="O206" s="110"/>
      <c r="P206" s="99"/>
      <c r="Q206" s="99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</row>
    <row r="207" spans="1:39" x14ac:dyDescent="0.25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  <c r="L207" s="109"/>
      <c r="M207" s="110"/>
      <c r="N207" s="110"/>
      <c r="O207" s="110"/>
      <c r="P207" s="99"/>
      <c r="Q207" s="99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100"/>
      <c r="AK207" s="100"/>
      <c r="AL207" s="100"/>
      <c r="AM207" s="100"/>
    </row>
    <row r="208" spans="1:39" x14ac:dyDescent="0.25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  <c r="L208" s="109"/>
      <c r="M208" s="110"/>
      <c r="N208" s="110"/>
      <c r="O208" s="110"/>
      <c r="P208" s="99"/>
      <c r="Q208" s="99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</row>
    <row r="209" spans="1:39" x14ac:dyDescent="0.25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  <c r="L209" s="109"/>
      <c r="M209" s="110"/>
      <c r="N209" s="110"/>
      <c r="O209" s="110"/>
      <c r="P209" s="99"/>
      <c r="Q209" s="99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</row>
    <row r="210" spans="1:39" x14ac:dyDescent="0.25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  <c r="L210" s="109"/>
      <c r="M210" s="110"/>
      <c r="N210" s="110"/>
      <c r="O210" s="110"/>
      <c r="P210" s="99"/>
      <c r="Q210" s="99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</row>
    <row r="211" spans="1:39" x14ac:dyDescent="0.25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9"/>
      <c r="M211" s="110"/>
      <c r="N211" s="110"/>
      <c r="O211" s="110"/>
      <c r="P211" s="99"/>
      <c r="Q211" s="99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</row>
    <row r="212" spans="1:39" x14ac:dyDescent="0.25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  <c r="L212" s="109"/>
      <c r="M212" s="110"/>
      <c r="N212" s="110"/>
      <c r="O212" s="110"/>
      <c r="P212" s="99"/>
      <c r="Q212" s="99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100"/>
      <c r="AK212" s="100"/>
      <c r="AL212" s="100"/>
      <c r="AM212" s="100"/>
    </row>
    <row r="213" spans="1:39" x14ac:dyDescent="0.25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  <c r="L213" s="109"/>
      <c r="M213" s="110"/>
      <c r="N213" s="110"/>
      <c r="O213" s="110"/>
      <c r="P213" s="99"/>
      <c r="Q213" s="99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</row>
    <row r="214" spans="1:39" x14ac:dyDescent="0.25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  <c r="L214" s="109"/>
      <c r="M214" s="110"/>
      <c r="N214" s="110"/>
      <c r="O214" s="110"/>
      <c r="P214" s="99"/>
      <c r="Q214" s="99"/>
      <c r="R214" s="100"/>
      <c r="S214" s="100"/>
      <c r="T214" s="100"/>
      <c r="U214" s="100"/>
      <c r="V214" s="100"/>
      <c r="W214" s="100"/>
      <c r="X214" s="100"/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</row>
    <row r="215" spans="1:39" x14ac:dyDescent="0.25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9"/>
      <c r="M215" s="110"/>
      <c r="N215" s="110"/>
      <c r="O215" s="110"/>
      <c r="P215" s="99"/>
      <c r="Q215" s="99"/>
      <c r="R215" s="100"/>
      <c r="S215" s="100"/>
      <c r="T215" s="100"/>
      <c r="U215" s="100"/>
      <c r="V215" s="100"/>
      <c r="W215" s="100"/>
      <c r="X215" s="100"/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100"/>
      <c r="AK215" s="100"/>
      <c r="AL215" s="100"/>
      <c r="AM215" s="100"/>
    </row>
    <row r="216" spans="1:39" x14ac:dyDescent="0.25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9"/>
      <c r="M216" s="110"/>
      <c r="N216" s="110"/>
      <c r="O216" s="110"/>
      <c r="P216" s="99"/>
      <c r="Q216" s="99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</row>
    <row r="217" spans="1:39" x14ac:dyDescent="0.25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9"/>
      <c r="M217" s="110"/>
      <c r="N217" s="110"/>
      <c r="O217" s="110"/>
      <c r="P217" s="99"/>
      <c r="Q217" s="99"/>
      <c r="R217" s="100"/>
      <c r="S217" s="100"/>
      <c r="T217" s="100"/>
      <c r="U217" s="100"/>
      <c r="V217" s="100"/>
      <c r="W217" s="100"/>
      <c r="X217" s="100"/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100"/>
      <c r="AK217" s="100"/>
      <c r="AL217" s="100"/>
      <c r="AM217" s="100"/>
    </row>
    <row r="218" spans="1:39" x14ac:dyDescent="0.25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9"/>
      <c r="M218" s="110"/>
      <c r="N218" s="110"/>
      <c r="O218" s="110"/>
      <c r="P218" s="99"/>
      <c r="Q218" s="99"/>
      <c r="R218" s="100"/>
      <c r="S218" s="100"/>
      <c r="T218" s="100"/>
      <c r="U218" s="100"/>
      <c r="V218" s="100"/>
      <c r="W218" s="100"/>
      <c r="X218" s="100"/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</row>
    <row r="219" spans="1:39" x14ac:dyDescent="0.25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9"/>
      <c r="M219" s="110"/>
      <c r="N219" s="110"/>
      <c r="O219" s="110"/>
      <c r="P219" s="99"/>
      <c r="Q219" s="99"/>
      <c r="R219" s="100"/>
      <c r="S219" s="100"/>
      <c r="T219" s="100"/>
      <c r="U219" s="100"/>
      <c r="V219" s="100"/>
      <c r="W219" s="100"/>
      <c r="X219" s="100"/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</row>
    <row r="220" spans="1:39" x14ac:dyDescent="0.25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  <c r="L220" s="109"/>
      <c r="M220" s="110"/>
      <c r="N220" s="110"/>
      <c r="O220" s="110"/>
      <c r="P220" s="99"/>
      <c r="Q220" s="99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</row>
    <row r="221" spans="1:39" x14ac:dyDescent="0.25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  <c r="L221" s="109"/>
      <c r="M221" s="110"/>
      <c r="N221" s="110"/>
      <c r="O221" s="110"/>
      <c r="P221" s="99"/>
      <c r="Q221" s="99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</row>
    <row r="222" spans="1:39" x14ac:dyDescent="0.25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9"/>
      <c r="M222" s="110"/>
      <c r="N222" s="110"/>
      <c r="O222" s="110"/>
      <c r="P222" s="99"/>
      <c r="Q222" s="99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</row>
    <row r="223" spans="1:39" x14ac:dyDescent="0.25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  <c r="L223" s="109"/>
      <c r="M223" s="110"/>
      <c r="N223" s="110"/>
      <c r="O223" s="110"/>
      <c r="P223" s="99"/>
      <c r="Q223" s="99"/>
      <c r="R223" s="100"/>
      <c r="S223" s="100"/>
      <c r="T223" s="100"/>
      <c r="U223" s="100"/>
      <c r="V223" s="100"/>
      <c r="W223" s="100"/>
      <c r="X223" s="100"/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</row>
    <row r="224" spans="1:39" x14ac:dyDescent="0.25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  <c r="L224" s="109"/>
      <c r="M224" s="110"/>
      <c r="N224" s="110"/>
      <c r="O224" s="110"/>
      <c r="P224" s="99"/>
      <c r="Q224" s="99"/>
      <c r="R224" s="100"/>
      <c r="S224" s="100"/>
      <c r="T224" s="100"/>
      <c r="U224" s="100"/>
      <c r="V224" s="100"/>
      <c r="W224" s="100"/>
      <c r="X224" s="100"/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100"/>
      <c r="AK224" s="100"/>
      <c r="AL224" s="100"/>
      <c r="AM224" s="100"/>
    </row>
    <row r="225" spans="1:39" x14ac:dyDescent="0.25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  <c r="L225" s="109"/>
      <c r="M225" s="110"/>
      <c r="N225" s="110"/>
      <c r="O225" s="110"/>
      <c r="P225" s="99"/>
      <c r="Q225" s="99"/>
      <c r="R225" s="100"/>
      <c r="S225" s="100"/>
      <c r="T225" s="100"/>
      <c r="U225" s="100"/>
      <c r="V225" s="100"/>
      <c r="W225" s="100"/>
      <c r="X225" s="100"/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</row>
    <row r="226" spans="1:39" x14ac:dyDescent="0.25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9"/>
      <c r="M226" s="110"/>
      <c r="N226" s="110"/>
      <c r="O226" s="110"/>
      <c r="P226" s="99"/>
      <c r="Q226" s="99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</row>
    <row r="227" spans="1:39" x14ac:dyDescent="0.25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9"/>
      <c r="M227" s="110"/>
      <c r="N227" s="110"/>
      <c r="O227" s="110"/>
      <c r="P227" s="99"/>
      <c r="Q227" s="99"/>
      <c r="R227" s="100"/>
      <c r="S227" s="100"/>
      <c r="T227" s="100"/>
      <c r="U227" s="100"/>
      <c r="V227" s="100"/>
      <c r="W227" s="100"/>
      <c r="X227" s="100"/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100"/>
      <c r="AK227" s="100"/>
      <c r="AL227" s="100"/>
      <c r="AM227" s="100"/>
    </row>
    <row r="228" spans="1:39" x14ac:dyDescent="0.25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9"/>
      <c r="M228" s="110"/>
      <c r="N228" s="110"/>
      <c r="O228" s="110"/>
      <c r="P228" s="99"/>
      <c r="Q228" s="99"/>
      <c r="R228" s="100"/>
      <c r="S228" s="100"/>
      <c r="T228" s="100"/>
      <c r="U228" s="100"/>
      <c r="V228" s="100"/>
      <c r="W228" s="100"/>
      <c r="X228" s="100"/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</row>
    <row r="229" spans="1:39" x14ac:dyDescent="0.25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9"/>
      <c r="M229" s="110"/>
      <c r="N229" s="110"/>
      <c r="O229" s="110"/>
      <c r="P229" s="99"/>
      <c r="Q229" s="99"/>
      <c r="R229" s="100"/>
      <c r="S229" s="100"/>
      <c r="T229" s="100"/>
      <c r="U229" s="100"/>
      <c r="V229" s="100"/>
      <c r="W229" s="100"/>
      <c r="X229" s="100"/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100"/>
      <c r="AK229" s="100"/>
      <c r="AL229" s="100"/>
      <c r="AM229" s="100"/>
    </row>
    <row r="230" spans="1:39" x14ac:dyDescent="0.25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9"/>
      <c r="M230" s="110"/>
      <c r="N230" s="110"/>
      <c r="O230" s="110"/>
      <c r="P230" s="99"/>
      <c r="Q230" s="99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</row>
    <row r="231" spans="1:39" x14ac:dyDescent="0.25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9"/>
      <c r="M231" s="110"/>
      <c r="N231" s="110"/>
      <c r="O231" s="110"/>
      <c r="P231" s="99"/>
      <c r="Q231" s="99"/>
      <c r="R231" s="100"/>
      <c r="S231" s="100"/>
      <c r="T231" s="100"/>
      <c r="U231" s="100"/>
      <c r="V231" s="100"/>
      <c r="W231" s="100"/>
      <c r="X231" s="100"/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  <c r="AI231" s="100"/>
      <c r="AJ231" s="100"/>
      <c r="AK231" s="100"/>
      <c r="AL231" s="100"/>
      <c r="AM231" s="100"/>
    </row>
    <row r="232" spans="1:39" x14ac:dyDescent="0.25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9"/>
      <c r="M232" s="110"/>
      <c r="N232" s="110"/>
      <c r="O232" s="110"/>
      <c r="P232" s="99"/>
      <c r="Q232" s="99"/>
      <c r="R232" s="100"/>
      <c r="S232" s="100"/>
      <c r="T232" s="100"/>
      <c r="U232" s="100"/>
      <c r="V232" s="100"/>
      <c r="W232" s="100"/>
      <c r="X232" s="100"/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</row>
    <row r="233" spans="1:39" x14ac:dyDescent="0.25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9"/>
      <c r="M233" s="110"/>
      <c r="N233" s="110"/>
      <c r="O233" s="110"/>
      <c r="P233" s="99"/>
      <c r="Q233" s="99"/>
      <c r="R233" s="100"/>
      <c r="S233" s="100"/>
      <c r="T233" s="100"/>
      <c r="U233" s="100"/>
      <c r="V233" s="100"/>
      <c r="W233" s="100"/>
      <c r="X233" s="100"/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</row>
    <row r="234" spans="1:39" x14ac:dyDescent="0.25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9"/>
      <c r="M234" s="110"/>
      <c r="N234" s="110"/>
      <c r="O234" s="110"/>
      <c r="P234" s="99"/>
      <c r="Q234" s="99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100"/>
      <c r="AK234" s="100"/>
      <c r="AL234" s="100"/>
      <c r="AM234" s="100"/>
    </row>
    <row r="235" spans="1:39" x14ac:dyDescent="0.25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9"/>
      <c r="M235" s="110"/>
      <c r="N235" s="110"/>
      <c r="O235" s="110"/>
      <c r="P235" s="99"/>
      <c r="Q235" s="99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100"/>
      <c r="AK235" s="100"/>
      <c r="AL235" s="100"/>
      <c r="AM235" s="100"/>
    </row>
    <row r="236" spans="1:39" x14ac:dyDescent="0.25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9"/>
      <c r="M236" s="110"/>
      <c r="N236" s="110"/>
      <c r="O236" s="110"/>
      <c r="P236" s="99"/>
      <c r="Q236" s="99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100"/>
      <c r="AK236" s="100"/>
      <c r="AL236" s="100"/>
      <c r="AM236" s="100"/>
    </row>
    <row r="237" spans="1:39" x14ac:dyDescent="0.25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9"/>
      <c r="M237" s="110"/>
      <c r="N237" s="110"/>
      <c r="O237" s="110"/>
      <c r="P237" s="99"/>
      <c r="Q237" s="99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100"/>
      <c r="AK237" s="100"/>
      <c r="AL237" s="100"/>
      <c r="AM237" s="100"/>
    </row>
    <row r="238" spans="1:39" x14ac:dyDescent="0.25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  <c r="L238" s="109"/>
      <c r="M238" s="110"/>
      <c r="N238" s="110"/>
      <c r="O238" s="110"/>
      <c r="P238" s="99"/>
      <c r="Q238" s="99"/>
      <c r="R238" s="100"/>
      <c r="S238" s="100"/>
      <c r="T238" s="100"/>
      <c r="U238" s="100"/>
      <c r="V238" s="100"/>
      <c r="W238" s="100"/>
      <c r="X238" s="100"/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</row>
    <row r="239" spans="1:39" x14ac:dyDescent="0.25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  <c r="L239" s="109"/>
      <c r="M239" s="110"/>
      <c r="N239" s="110"/>
      <c r="O239" s="110"/>
      <c r="P239" s="99"/>
      <c r="Q239" s="99"/>
      <c r="R239" s="100"/>
      <c r="S239" s="100"/>
      <c r="T239" s="100"/>
      <c r="U239" s="100"/>
      <c r="V239" s="100"/>
      <c r="W239" s="100"/>
      <c r="X239" s="100"/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100"/>
      <c r="AK239" s="100"/>
      <c r="AL239" s="100"/>
      <c r="AM239" s="100"/>
    </row>
    <row r="240" spans="1:39" x14ac:dyDescent="0.25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  <c r="L240" s="109"/>
      <c r="M240" s="110"/>
      <c r="N240" s="110"/>
      <c r="O240" s="110"/>
      <c r="P240" s="99"/>
      <c r="Q240" s="99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</row>
    <row r="241" spans="1:39" x14ac:dyDescent="0.25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9"/>
      <c r="M241" s="110"/>
      <c r="N241" s="110"/>
      <c r="O241" s="110"/>
      <c r="P241" s="99"/>
      <c r="Q241" s="99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  <c r="AL241" s="100"/>
      <c r="AM241" s="100"/>
    </row>
    <row r="242" spans="1:39" x14ac:dyDescent="0.25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  <c r="L242" s="109"/>
      <c r="M242" s="110"/>
      <c r="N242" s="110"/>
      <c r="O242" s="110"/>
      <c r="P242" s="99"/>
      <c r="Q242" s="99"/>
      <c r="R242" s="100"/>
      <c r="S242" s="100"/>
      <c r="T242" s="100"/>
      <c r="U242" s="100"/>
      <c r="V242" s="100"/>
      <c r="W242" s="100"/>
      <c r="X242" s="100"/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</row>
    <row r="243" spans="1:39" x14ac:dyDescent="0.25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  <c r="L243" s="109"/>
      <c r="M243" s="110"/>
      <c r="N243" s="110"/>
      <c r="O243" s="110"/>
      <c r="P243" s="99"/>
      <c r="Q243" s="99"/>
      <c r="R243" s="100"/>
      <c r="S243" s="100"/>
      <c r="T243" s="100"/>
      <c r="U243" s="100"/>
      <c r="V243" s="100"/>
      <c r="W243" s="100"/>
      <c r="X243" s="100"/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</row>
    <row r="244" spans="1:39" x14ac:dyDescent="0.2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  <c r="L244" s="109"/>
      <c r="M244" s="110"/>
      <c r="N244" s="110"/>
      <c r="O244" s="110"/>
      <c r="P244" s="99"/>
      <c r="Q244" s="99"/>
      <c r="R244" s="100"/>
      <c r="S244" s="100"/>
      <c r="T244" s="100"/>
      <c r="U244" s="100"/>
      <c r="V244" s="100"/>
      <c r="W244" s="100"/>
      <c r="X244" s="100"/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</row>
    <row r="245" spans="1:39" x14ac:dyDescent="0.2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  <c r="L245" s="109"/>
      <c r="M245" s="110"/>
      <c r="N245" s="110"/>
      <c r="O245" s="110"/>
      <c r="P245" s="99"/>
      <c r="Q245" s="99"/>
      <c r="R245" s="100"/>
      <c r="S245" s="100"/>
      <c r="T245" s="100"/>
      <c r="U245" s="100"/>
      <c r="V245" s="100"/>
      <c r="W245" s="100"/>
      <c r="X245" s="100"/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</row>
    <row r="246" spans="1:39" x14ac:dyDescent="0.2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9"/>
      <c r="M246" s="110"/>
      <c r="N246" s="110"/>
      <c r="O246" s="110"/>
      <c r="P246" s="99"/>
      <c r="Q246" s="99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</row>
    <row r="247" spans="1:39" x14ac:dyDescent="0.2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9"/>
      <c r="M247" s="110"/>
      <c r="N247" s="110"/>
      <c r="O247" s="110"/>
      <c r="P247" s="99"/>
      <c r="Q247" s="99"/>
      <c r="R247" s="100"/>
      <c r="S247" s="100"/>
      <c r="T247" s="100"/>
      <c r="U247" s="100"/>
      <c r="V247" s="100"/>
      <c r="W247" s="100"/>
      <c r="X247" s="100"/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</row>
    <row r="248" spans="1:39" x14ac:dyDescent="0.2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9"/>
      <c r="M248" s="110"/>
      <c r="N248" s="110"/>
      <c r="O248" s="110"/>
      <c r="P248" s="99"/>
      <c r="Q248" s="99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</row>
    <row r="249" spans="1:39" x14ac:dyDescent="0.2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  <c r="L249" s="109"/>
      <c r="M249" s="110"/>
      <c r="N249" s="110"/>
      <c r="O249" s="110"/>
      <c r="P249" s="99"/>
      <c r="Q249" s="99"/>
      <c r="R249" s="100"/>
      <c r="S249" s="100"/>
      <c r="T249" s="100"/>
      <c r="U249" s="100"/>
      <c r="V249" s="100"/>
      <c r="W249" s="100"/>
      <c r="X249" s="100"/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</row>
    <row r="250" spans="1:39" x14ac:dyDescent="0.2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9"/>
      <c r="M250" s="110"/>
      <c r="N250" s="110"/>
      <c r="O250" s="110"/>
      <c r="P250" s="99"/>
      <c r="Q250" s="99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</row>
    <row r="251" spans="1:39" x14ac:dyDescent="0.2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  <c r="L251" s="109"/>
      <c r="M251" s="110"/>
      <c r="N251" s="110"/>
      <c r="O251" s="110"/>
      <c r="P251" s="99"/>
      <c r="Q251" s="99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0"/>
      <c r="AF251" s="100"/>
      <c r="AG251" s="100"/>
      <c r="AH251" s="100"/>
      <c r="AI251" s="100"/>
      <c r="AJ251" s="100"/>
      <c r="AK251" s="100"/>
      <c r="AL251" s="100"/>
      <c r="AM251" s="100"/>
    </row>
    <row r="252" spans="1:39" x14ac:dyDescent="0.2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9"/>
      <c r="M252" s="110"/>
      <c r="N252" s="110"/>
      <c r="O252" s="110"/>
      <c r="P252" s="99"/>
      <c r="Q252" s="99"/>
      <c r="R252" s="100"/>
      <c r="S252" s="100"/>
      <c r="T252" s="100"/>
      <c r="U252" s="100"/>
      <c r="V252" s="100"/>
      <c r="W252" s="100"/>
      <c r="X252" s="100"/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</row>
    <row r="253" spans="1:39" x14ac:dyDescent="0.2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9"/>
      <c r="M253" s="110"/>
      <c r="N253" s="110"/>
      <c r="O253" s="110"/>
      <c r="P253" s="99"/>
      <c r="Q253" s="99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</row>
    <row r="254" spans="1:39" x14ac:dyDescent="0.25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9"/>
      <c r="M254" s="110"/>
      <c r="N254" s="110"/>
      <c r="O254" s="110"/>
      <c r="P254" s="99"/>
      <c r="Q254" s="99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</row>
    <row r="255" spans="1:39" x14ac:dyDescent="0.25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9"/>
      <c r="M255" s="110"/>
      <c r="N255" s="110"/>
      <c r="O255" s="110"/>
      <c r="P255" s="99"/>
      <c r="Q255" s="99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</row>
    <row r="256" spans="1:39" x14ac:dyDescent="0.25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  <c r="L256" s="109"/>
      <c r="M256" s="110"/>
      <c r="N256" s="110"/>
      <c r="O256" s="110"/>
      <c r="P256" s="99"/>
      <c r="Q256" s="99"/>
      <c r="R256" s="100"/>
      <c r="S256" s="100"/>
      <c r="T256" s="100"/>
      <c r="U256" s="100"/>
      <c r="V256" s="100"/>
      <c r="W256" s="100"/>
      <c r="X256" s="100"/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100"/>
      <c r="AK256" s="100"/>
      <c r="AL256" s="100"/>
      <c r="AM256" s="100"/>
    </row>
    <row r="257" spans="1:39" x14ac:dyDescent="0.25">
      <c r="A257" s="100"/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9"/>
      <c r="M257" s="110"/>
      <c r="N257" s="110"/>
      <c r="O257" s="110"/>
      <c r="P257" s="99"/>
      <c r="Q257" s="99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</row>
    <row r="258" spans="1:39" x14ac:dyDescent="0.25">
      <c r="A258" s="100"/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9"/>
      <c r="M258" s="110"/>
      <c r="N258" s="110"/>
      <c r="O258" s="110"/>
      <c r="P258" s="99"/>
      <c r="Q258" s="99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</row>
    <row r="259" spans="1:39" x14ac:dyDescent="0.25">
      <c r="A259" s="100"/>
      <c r="B259" s="100"/>
      <c r="C259" s="100"/>
      <c r="D259" s="100"/>
      <c r="E259" s="100"/>
      <c r="F259" s="100"/>
      <c r="G259" s="100"/>
      <c r="H259" s="100"/>
      <c r="I259" s="100"/>
      <c r="J259" s="100"/>
      <c r="K259" s="100"/>
      <c r="L259" s="109"/>
      <c r="M259" s="110"/>
      <c r="N259" s="110"/>
      <c r="O259" s="110"/>
      <c r="P259" s="99"/>
      <c r="Q259" s="99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100"/>
      <c r="AK259" s="100"/>
      <c r="AL259" s="100"/>
      <c r="AM259" s="100"/>
    </row>
    <row r="260" spans="1:39" x14ac:dyDescent="0.25">
      <c r="A260" s="100"/>
      <c r="B260" s="100"/>
      <c r="C260" s="100"/>
      <c r="D260" s="100"/>
      <c r="E260" s="100"/>
      <c r="F260" s="100"/>
      <c r="G260" s="100"/>
      <c r="H260" s="100"/>
      <c r="I260" s="100"/>
      <c r="J260" s="100"/>
      <c r="K260" s="100"/>
      <c r="L260" s="109"/>
      <c r="M260" s="110"/>
      <c r="N260" s="110"/>
      <c r="O260" s="110"/>
      <c r="P260" s="99"/>
      <c r="Q260" s="99"/>
      <c r="R260" s="100"/>
      <c r="S260" s="100"/>
      <c r="T260" s="100"/>
      <c r="U260" s="100"/>
      <c r="V260" s="100"/>
      <c r="W260" s="100"/>
      <c r="X260" s="100"/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100"/>
      <c r="AK260" s="100"/>
      <c r="AL260" s="100"/>
      <c r="AM260" s="100"/>
    </row>
    <row r="261" spans="1:39" x14ac:dyDescent="0.25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9"/>
      <c r="M261" s="110"/>
      <c r="N261" s="110"/>
      <c r="O261" s="110"/>
      <c r="P261" s="99"/>
      <c r="Q261" s="99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</row>
    <row r="262" spans="1:39" x14ac:dyDescent="0.25">
      <c r="A262" s="100"/>
      <c r="B262" s="100"/>
      <c r="C262" s="100"/>
      <c r="D262" s="100"/>
      <c r="E262" s="100"/>
      <c r="F262" s="100"/>
      <c r="G262" s="100"/>
      <c r="H262" s="100"/>
      <c r="I262" s="100"/>
      <c r="J262" s="100"/>
      <c r="K262" s="100"/>
      <c r="L262" s="109"/>
      <c r="M262" s="110"/>
      <c r="N262" s="110"/>
      <c r="O262" s="110"/>
      <c r="P262" s="99"/>
      <c r="Q262" s="99"/>
      <c r="R262" s="100"/>
      <c r="S262" s="100"/>
      <c r="T262" s="100"/>
      <c r="U262" s="100"/>
      <c r="V262" s="100"/>
      <c r="W262" s="100"/>
      <c r="X262" s="100"/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  <c r="AI262" s="100"/>
      <c r="AJ262" s="100"/>
      <c r="AK262" s="100"/>
      <c r="AL262" s="100"/>
      <c r="AM262" s="100"/>
    </row>
    <row r="263" spans="1:39" x14ac:dyDescent="0.25">
      <c r="A263" s="100"/>
      <c r="B263" s="100"/>
      <c r="C263" s="100"/>
      <c r="D263" s="100"/>
      <c r="E263" s="100"/>
      <c r="F263" s="100"/>
      <c r="G263" s="100"/>
      <c r="H263" s="100"/>
      <c r="I263" s="100"/>
      <c r="J263" s="100"/>
      <c r="K263" s="100"/>
      <c r="L263" s="109"/>
      <c r="M263" s="110"/>
      <c r="N263" s="110"/>
      <c r="O263" s="110"/>
      <c r="P263" s="99"/>
      <c r="Q263" s="99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</row>
    <row r="264" spans="1:39" x14ac:dyDescent="0.25">
      <c r="A264" s="100"/>
      <c r="B264" s="100"/>
      <c r="C264" s="100"/>
      <c r="D264" s="100"/>
      <c r="E264" s="100"/>
      <c r="F264" s="100"/>
      <c r="G264" s="100"/>
      <c r="H264" s="100"/>
      <c r="I264" s="100"/>
      <c r="J264" s="100"/>
      <c r="K264" s="100"/>
      <c r="L264" s="109"/>
      <c r="M264" s="110"/>
      <c r="N264" s="110"/>
      <c r="O264" s="110"/>
      <c r="P264" s="99"/>
      <c r="Q264" s="99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</row>
    <row r="265" spans="1:39" x14ac:dyDescent="0.25">
      <c r="A265" s="100"/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9"/>
      <c r="M265" s="110"/>
      <c r="N265" s="110"/>
      <c r="O265" s="110"/>
      <c r="P265" s="99"/>
      <c r="Q265" s="99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  <c r="AI265" s="100"/>
      <c r="AJ265" s="100"/>
      <c r="AK265" s="100"/>
      <c r="AL265" s="100"/>
      <c r="AM265" s="100"/>
    </row>
    <row r="266" spans="1:39" x14ac:dyDescent="0.25">
      <c r="A266" s="100"/>
      <c r="B266" s="100"/>
      <c r="C266" s="100"/>
      <c r="D266" s="100"/>
      <c r="E266" s="100"/>
      <c r="F266" s="100"/>
      <c r="G266" s="100"/>
      <c r="H266" s="100"/>
      <c r="I266" s="100"/>
      <c r="J266" s="100"/>
      <c r="K266" s="100"/>
      <c r="L266" s="109"/>
      <c r="M266" s="110"/>
      <c r="N266" s="110"/>
      <c r="O266" s="110"/>
      <c r="P266" s="99"/>
      <c r="Q266" s="99"/>
      <c r="R266" s="100"/>
      <c r="S266" s="100"/>
      <c r="T266" s="100"/>
      <c r="U266" s="100"/>
      <c r="V266" s="100"/>
      <c r="W266" s="100"/>
      <c r="X266" s="100"/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</row>
    <row r="267" spans="1:39" x14ac:dyDescent="0.25">
      <c r="A267" s="100"/>
      <c r="B267" s="100"/>
      <c r="C267" s="100"/>
      <c r="D267" s="100"/>
      <c r="E267" s="100"/>
      <c r="F267" s="100"/>
      <c r="G267" s="100"/>
      <c r="H267" s="100"/>
      <c r="I267" s="100"/>
      <c r="J267" s="100"/>
      <c r="K267" s="100"/>
      <c r="L267" s="109"/>
      <c r="M267" s="110"/>
      <c r="N267" s="110"/>
      <c r="O267" s="110"/>
      <c r="P267" s="99"/>
      <c r="Q267" s="99"/>
      <c r="R267" s="100"/>
      <c r="S267" s="100"/>
      <c r="T267" s="100"/>
      <c r="U267" s="100"/>
      <c r="V267" s="100"/>
      <c r="W267" s="100"/>
      <c r="X267" s="100"/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</row>
    <row r="268" spans="1:39" x14ac:dyDescent="0.25">
      <c r="A268" s="100"/>
      <c r="B268" s="100"/>
      <c r="C268" s="100"/>
      <c r="D268" s="100"/>
      <c r="E268" s="100"/>
      <c r="F268" s="100"/>
      <c r="G268" s="100"/>
      <c r="H268" s="100"/>
      <c r="I268" s="100"/>
      <c r="J268" s="100"/>
      <c r="K268" s="100"/>
      <c r="L268" s="109"/>
      <c r="M268" s="110"/>
      <c r="N268" s="110"/>
      <c r="O268" s="110"/>
      <c r="P268" s="99"/>
      <c r="Q268" s="99"/>
      <c r="R268" s="100"/>
      <c r="S268" s="100"/>
      <c r="T268" s="100"/>
      <c r="U268" s="100"/>
      <c r="V268" s="100"/>
      <c r="W268" s="100"/>
      <c r="X268" s="100"/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</row>
    <row r="269" spans="1:39" x14ac:dyDescent="0.25">
      <c r="A269" s="100"/>
      <c r="B269" s="100"/>
      <c r="C269" s="100"/>
      <c r="D269" s="100"/>
      <c r="E269" s="100"/>
      <c r="F269" s="100"/>
      <c r="G269" s="100"/>
      <c r="H269" s="100"/>
      <c r="I269" s="100"/>
      <c r="J269" s="100"/>
      <c r="K269" s="100"/>
      <c r="L269" s="109"/>
      <c r="M269" s="110"/>
      <c r="N269" s="110"/>
      <c r="O269" s="110"/>
      <c r="P269" s="99"/>
      <c r="Q269" s="99"/>
      <c r="R269" s="100"/>
      <c r="S269" s="100"/>
      <c r="T269" s="100"/>
      <c r="U269" s="100"/>
      <c r="V269" s="100"/>
      <c r="W269" s="100"/>
      <c r="X269" s="100"/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</row>
    <row r="270" spans="1:39" x14ac:dyDescent="0.25">
      <c r="A270" s="100"/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9"/>
      <c r="M270" s="110"/>
      <c r="N270" s="110"/>
      <c r="O270" s="110"/>
      <c r="P270" s="99"/>
      <c r="Q270" s="99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</row>
    <row r="271" spans="1:39" x14ac:dyDescent="0.25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9"/>
      <c r="M271" s="110"/>
      <c r="N271" s="110"/>
      <c r="O271" s="110"/>
      <c r="P271" s="99"/>
      <c r="Q271" s="99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</row>
    <row r="272" spans="1:39" x14ac:dyDescent="0.25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9"/>
      <c r="M272" s="110"/>
      <c r="N272" s="110"/>
      <c r="O272" s="110"/>
      <c r="P272" s="99"/>
      <c r="Q272" s="99"/>
      <c r="R272" s="100"/>
      <c r="S272" s="100"/>
      <c r="T272" s="100"/>
      <c r="U272" s="100"/>
      <c r="V272" s="100"/>
      <c r="W272" s="100"/>
      <c r="X272" s="100"/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</row>
    <row r="273" spans="1:39" x14ac:dyDescent="0.25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9"/>
      <c r="M273" s="110"/>
      <c r="N273" s="110"/>
      <c r="O273" s="110"/>
      <c r="P273" s="99"/>
      <c r="Q273" s="99"/>
      <c r="R273" s="100"/>
      <c r="S273" s="100"/>
      <c r="T273" s="100"/>
      <c r="U273" s="100"/>
      <c r="V273" s="100"/>
      <c r="W273" s="100"/>
      <c r="X273" s="100"/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</row>
    <row r="274" spans="1:39" x14ac:dyDescent="0.25">
      <c r="A274" s="100"/>
      <c r="B274" s="100"/>
      <c r="C274" s="100"/>
      <c r="D274" s="100"/>
      <c r="E274" s="100"/>
      <c r="F274" s="100"/>
      <c r="G274" s="100"/>
      <c r="H274" s="100"/>
      <c r="I274" s="100"/>
      <c r="J274" s="100"/>
      <c r="K274" s="100"/>
      <c r="L274" s="109"/>
      <c r="M274" s="110"/>
      <c r="N274" s="110"/>
      <c r="O274" s="110"/>
      <c r="P274" s="99"/>
      <c r="Q274" s="99"/>
      <c r="R274" s="100"/>
      <c r="S274" s="100"/>
      <c r="T274" s="100"/>
      <c r="U274" s="100"/>
      <c r="V274" s="100"/>
      <c r="W274" s="100"/>
      <c r="X274" s="100"/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</row>
    <row r="275" spans="1:39" x14ac:dyDescent="0.25">
      <c r="A275" s="100"/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9"/>
      <c r="M275" s="110"/>
      <c r="N275" s="110"/>
      <c r="O275" s="110"/>
      <c r="P275" s="99"/>
      <c r="Q275" s="99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</row>
    <row r="276" spans="1:39" x14ac:dyDescent="0.25">
      <c r="A276" s="100"/>
      <c r="B276" s="100"/>
      <c r="C276" s="100"/>
      <c r="D276" s="100"/>
      <c r="E276" s="100"/>
      <c r="F276" s="100"/>
      <c r="G276" s="100"/>
      <c r="H276" s="100"/>
      <c r="I276" s="100"/>
      <c r="J276" s="100"/>
      <c r="K276" s="100"/>
      <c r="L276" s="109"/>
      <c r="M276" s="110"/>
      <c r="N276" s="110"/>
      <c r="O276" s="110"/>
      <c r="P276" s="99"/>
      <c r="Q276" s="99"/>
      <c r="R276" s="100"/>
      <c r="S276" s="100"/>
      <c r="T276" s="100"/>
      <c r="U276" s="100"/>
      <c r="V276" s="100"/>
      <c r="W276" s="100"/>
      <c r="X276" s="100"/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</row>
    <row r="277" spans="1:39" x14ac:dyDescent="0.25">
      <c r="A277" s="100"/>
      <c r="B277" s="100"/>
      <c r="C277" s="100"/>
      <c r="D277" s="100"/>
      <c r="E277" s="100"/>
      <c r="F277" s="100"/>
      <c r="G277" s="100"/>
      <c r="H277" s="100"/>
      <c r="I277" s="100"/>
      <c r="J277" s="100"/>
      <c r="K277" s="100"/>
      <c r="L277" s="109"/>
      <c r="M277" s="110"/>
      <c r="N277" s="110"/>
      <c r="O277" s="110"/>
      <c r="P277" s="99"/>
      <c r="Q277" s="99"/>
      <c r="R277" s="100"/>
      <c r="S277" s="100"/>
      <c r="T277" s="100"/>
      <c r="U277" s="100"/>
      <c r="V277" s="100"/>
      <c r="W277" s="100"/>
      <c r="X277" s="100"/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</row>
    <row r="278" spans="1:39" x14ac:dyDescent="0.25">
      <c r="A278" s="100"/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9"/>
      <c r="M278" s="110"/>
      <c r="N278" s="110"/>
      <c r="O278" s="110"/>
      <c r="P278" s="99"/>
      <c r="Q278" s="99"/>
      <c r="R278" s="100"/>
      <c r="S278" s="100"/>
      <c r="T278" s="100"/>
      <c r="U278" s="100"/>
      <c r="V278" s="100"/>
      <c r="W278" s="100"/>
      <c r="X278" s="100"/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100"/>
      <c r="AK278" s="100"/>
      <c r="AL278" s="100"/>
      <c r="AM278" s="100"/>
    </row>
    <row r="279" spans="1:39" x14ac:dyDescent="0.25">
      <c r="A279" s="100"/>
      <c r="B279" s="100"/>
      <c r="C279" s="100"/>
      <c r="D279" s="100"/>
      <c r="E279" s="100"/>
      <c r="F279" s="100"/>
      <c r="G279" s="100"/>
      <c r="H279" s="100"/>
      <c r="I279" s="100"/>
      <c r="J279" s="100"/>
      <c r="K279" s="100"/>
      <c r="L279" s="109"/>
      <c r="M279" s="110"/>
      <c r="N279" s="110"/>
      <c r="O279" s="110"/>
      <c r="P279" s="99"/>
      <c r="Q279" s="99"/>
      <c r="R279" s="100"/>
      <c r="S279" s="100"/>
      <c r="T279" s="100"/>
      <c r="U279" s="100"/>
      <c r="V279" s="100"/>
      <c r="W279" s="100"/>
      <c r="X279" s="100"/>
      <c r="Y279" s="100"/>
      <c r="Z279" s="100"/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</row>
    <row r="280" spans="1:39" x14ac:dyDescent="0.25">
      <c r="A280" s="100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9"/>
      <c r="M280" s="110"/>
      <c r="N280" s="110"/>
      <c r="O280" s="110"/>
      <c r="P280" s="99"/>
      <c r="Q280" s="99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</row>
    <row r="281" spans="1:39" x14ac:dyDescent="0.25">
      <c r="A281" s="100"/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9"/>
      <c r="M281" s="110"/>
      <c r="N281" s="110"/>
      <c r="O281" s="110"/>
      <c r="P281" s="99"/>
      <c r="Q281" s="99"/>
      <c r="R281" s="100"/>
      <c r="S281" s="100"/>
      <c r="T281" s="100"/>
      <c r="U281" s="100"/>
      <c r="V281" s="100"/>
      <c r="W281" s="100"/>
      <c r="X281" s="100"/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</row>
    <row r="282" spans="1:39" x14ac:dyDescent="0.25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9"/>
      <c r="M282" s="110"/>
      <c r="N282" s="110"/>
      <c r="O282" s="110"/>
      <c r="P282" s="99"/>
      <c r="Q282" s="99"/>
      <c r="R282" s="100"/>
      <c r="S282" s="100"/>
      <c r="T282" s="100"/>
      <c r="U282" s="100"/>
      <c r="V282" s="100"/>
      <c r="W282" s="100"/>
      <c r="X282" s="100"/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</row>
    <row r="283" spans="1:39" x14ac:dyDescent="0.25">
      <c r="A283" s="100"/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9"/>
      <c r="M283" s="110"/>
      <c r="N283" s="110"/>
      <c r="O283" s="110"/>
      <c r="P283" s="99"/>
      <c r="Q283" s="99"/>
      <c r="R283" s="100"/>
      <c r="S283" s="100"/>
      <c r="T283" s="100"/>
      <c r="U283" s="100"/>
      <c r="V283" s="100"/>
      <c r="W283" s="100"/>
      <c r="X283" s="100"/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</row>
    <row r="284" spans="1:39" x14ac:dyDescent="0.25">
      <c r="A284" s="100"/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9"/>
      <c r="M284" s="110"/>
      <c r="N284" s="110"/>
      <c r="O284" s="110"/>
      <c r="P284" s="99"/>
      <c r="Q284" s="99"/>
      <c r="R284" s="100"/>
      <c r="S284" s="100"/>
      <c r="T284" s="100"/>
      <c r="U284" s="100"/>
      <c r="V284" s="100"/>
      <c r="W284" s="100"/>
      <c r="X284" s="100"/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</row>
    <row r="285" spans="1:39" x14ac:dyDescent="0.25">
      <c r="A285" s="100"/>
      <c r="B285" s="100"/>
      <c r="C285" s="100"/>
      <c r="D285" s="100"/>
      <c r="E285" s="100"/>
      <c r="F285" s="100"/>
      <c r="G285" s="100"/>
      <c r="H285" s="100"/>
      <c r="I285" s="100"/>
      <c r="J285" s="100"/>
      <c r="K285" s="100"/>
      <c r="L285" s="109"/>
      <c r="M285" s="110"/>
      <c r="N285" s="110"/>
      <c r="O285" s="110"/>
      <c r="P285" s="99"/>
      <c r="Q285" s="99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</row>
    <row r="286" spans="1:39" x14ac:dyDescent="0.25">
      <c r="A286" s="100"/>
      <c r="B286" s="100"/>
      <c r="C286" s="100"/>
      <c r="D286" s="100"/>
      <c r="E286" s="100"/>
      <c r="F286" s="100"/>
      <c r="G286" s="100"/>
      <c r="H286" s="100"/>
      <c r="I286" s="100"/>
      <c r="J286" s="100"/>
      <c r="K286" s="100"/>
      <c r="L286" s="109"/>
      <c r="M286" s="110"/>
      <c r="N286" s="110"/>
      <c r="O286" s="110"/>
      <c r="P286" s="99"/>
      <c r="Q286" s="99"/>
      <c r="R286" s="100"/>
      <c r="S286" s="100"/>
      <c r="T286" s="100"/>
      <c r="U286" s="100"/>
      <c r="V286" s="100"/>
      <c r="W286" s="100"/>
      <c r="X286" s="100"/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</row>
    <row r="287" spans="1:39" x14ac:dyDescent="0.25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9"/>
      <c r="M287" s="110"/>
      <c r="N287" s="110"/>
      <c r="O287" s="110"/>
      <c r="P287" s="99"/>
      <c r="Q287" s="99"/>
      <c r="R287" s="100"/>
      <c r="S287" s="100"/>
      <c r="T287" s="100"/>
      <c r="U287" s="100"/>
      <c r="V287" s="100"/>
      <c r="W287" s="100"/>
      <c r="X287" s="100"/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</row>
    <row r="288" spans="1:39" x14ac:dyDescent="0.25">
      <c r="A288" s="100"/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9"/>
      <c r="M288" s="110"/>
      <c r="N288" s="110"/>
      <c r="O288" s="110"/>
      <c r="P288" s="99"/>
      <c r="Q288" s="99"/>
      <c r="R288" s="100"/>
      <c r="S288" s="100"/>
      <c r="T288" s="100"/>
      <c r="U288" s="100"/>
      <c r="V288" s="100"/>
      <c r="W288" s="100"/>
      <c r="X288" s="100"/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100"/>
      <c r="AK288" s="100"/>
      <c r="AL288" s="100"/>
      <c r="AM288" s="100"/>
    </row>
    <row r="289" spans="1:39" x14ac:dyDescent="0.25">
      <c r="A289" s="100"/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9"/>
      <c r="M289" s="110"/>
      <c r="N289" s="110"/>
      <c r="O289" s="110"/>
      <c r="P289" s="99"/>
      <c r="Q289" s="99"/>
      <c r="R289" s="100"/>
      <c r="S289" s="100"/>
      <c r="T289" s="100"/>
      <c r="U289" s="100"/>
      <c r="V289" s="100"/>
      <c r="W289" s="100"/>
      <c r="X289" s="100"/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100"/>
      <c r="AK289" s="100"/>
      <c r="AL289" s="100"/>
      <c r="AM289" s="100"/>
    </row>
    <row r="290" spans="1:39" x14ac:dyDescent="0.25">
      <c r="A290" s="100"/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9"/>
      <c r="M290" s="110"/>
      <c r="N290" s="110"/>
      <c r="O290" s="110"/>
      <c r="P290" s="99"/>
      <c r="Q290" s="99"/>
      <c r="R290" s="100"/>
      <c r="S290" s="100"/>
      <c r="T290" s="100"/>
      <c r="U290" s="100"/>
      <c r="V290" s="100"/>
      <c r="W290" s="100"/>
      <c r="X290" s="100"/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</row>
    <row r="291" spans="1:39" x14ac:dyDescent="0.25">
      <c r="A291" s="100"/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9"/>
      <c r="M291" s="110"/>
      <c r="N291" s="110"/>
      <c r="O291" s="110"/>
      <c r="P291" s="99"/>
      <c r="Q291" s="99"/>
      <c r="R291" s="100"/>
      <c r="S291" s="100"/>
      <c r="T291" s="100"/>
      <c r="U291" s="100"/>
      <c r="V291" s="100"/>
      <c r="W291" s="100"/>
      <c r="X291" s="100"/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100"/>
      <c r="AK291" s="100"/>
      <c r="AL291" s="100"/>
      <c r="AM291" s="100"/>
    </row>
    <row r="292" spans="1:39" x14ac:dyDescent="0.25">
      <c r="A292" s="100"/>
      <c r="B292" s="100"/>
      <c r="C292" s="100"/>
      <c r="D292" s="100"/>
      <c r="E292" s="100"/>
      <c r="F292" s="100"/>
      <c r="G292" s="100"/>
      <c r="H292" s="100"/>
      <c r="I292" s="100"/>
      <c r="J292" s="100"/>
      <c r="K292" s="100"/>
      <c r="L292" s="109"/>
      <c r="M292" s="110"/>
      <c r="N292" s="110"/>
      <c r="O292" s="110"/>
      <c r="P292" s="99"/>
      <c r="Q292" s="99"/>
      <c r="R292" s="100"/>
      <c r="S292" s="100"/>
      <c r="T292" s="100"/>
      <c r="U292" s="100"/>
      <c r="V292" s="100"/>
      <c r="W292" s="100"/>
      <c r="X292" s="100"/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100"/>
      <c r="AK292" s="100"/>
      <c r="AL292" s="100"/>
      <c r="AM292" s="100"/>
    </row>
    <row r="293" spans="1:39" x14ac:dyDescent="0.25">
      <c r="A293" s="100"/>
      <c r="B293" s="100"/>
      <c r="C293" s="100"/>
      <c r="D293" s="100"/>
      <c r="E293" s="100"/>
      <c r="F293" s="100"/>
      <c r="G293" s="100"/>
      <c r="H293" s="100"/>
      <c r="I293" s="100"/>
      <c r="J293" s="100"/>
      <c r="K293" s="100"/>
      <c r="L293" s="109"/>
      <c r="M293" s="110"/>
      <c r="N293" s="110"/>
      <c r="O293" s="110"/>
      <c r="P293" s="99"/>
      <c r="Q293" s="99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  <c r="AM293" s="100"/>
    </row>
    <row r="294" spans="1:39" x14ac:dyDescent="0.25">
      <c r="A294" s="100"/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9"/>
      <c r="M294" s="110"/>
      <c r="N294" s="110"/>
      <c r="O294" s="110"/>
      <c r="P294" s="99"/>
      <c r="Q294" s="99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</row>
    <row r="295" spans="1:39" x14ac:dyDescent="0.25">
      <c r="A295" s="100"/>
      <c r="B295" s="100"/>
      <c r="C295" s="100"/>
      <c r="D295" s="100"/>
      <c r="E295" s="100"/>
      <c r="F295" s="100"/>
      <c r="G295" s="100"/>
      <c r="H295" s="100"/>
      <c r="I295" s="100"/>
      <c r="J295" s="100"/>
      <c r="K295" s="100"/>
      <c r="L295" s="109"/>
      <c r="M295" s="110"/>
      <c r="N295" s="110"/>
      <c r="O295" s="110"/>
      <c r="P295" s="99"/>
      <c r="Q295" s="99"/>
      <c r="R295" s="100"/>
      <c r="S295" s="100"/>
      <c r="T295" s="100"/>
      <c r="U295" s="100"/>
      <c r="V295" s="100"/>
      <c r="W295" s="100"/>
      <c r="X295" s="100"/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</row>
    <row r="296" spans="1:39" x14ac:dyDescent="0.25">
      <c r="A296" s="100"/>
      <c r="B296" s="100"/>
      <c r="C296" s="100"/>
      <c r="D296" s="100"/>
      <c r="E296" s="100"/>
      <c r="F296" s="100"/>
      <c r="G296" s="100"/>
      <c r="H296" s="100"/>
      <c r="I296" s="100"/>
      <c r="J296" s="100"/>
      <c r="K296" s="100"/>
      <c r="L296" s="109"/>
      <c r="M296" s="110"/>
      <c r="N296" s="110"/>
      <c r="O296" s="110"/>
      <c r="P296" s="99"/>
      <c r="Q296" s="99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</row>
    <row r="297" spans="1:39" x14ac:dyDescent="0.25">
      <c r="A297" s="100"/>
      <c r="B297" s="100"/>
      <c r="C297" s="100"/>
      <c r="D297" s="100"/>
      <c r="E297" s="100"/>
      <c r="F297" s="100"/>
      <c r="G297" s="100"/>
      <c r="H297" s="100"/>
      <c r="I297" s="100"/>
      <c r="J297" s="100"/>
      <c r="K297" s="100"/>
      <c r="L297" s="109"/>
      <c r="M297" s="110"/>
      <c r="N297" s="110"/>
      <c r="O297" s="110"/>
      <c r="P297" s="99"/>
      <c r="Q297" s="99"/>
      <c r="R297" s="100"/>
      <c r="S297" s="100"/>
      <c r="T297" s="100"/>
      <c r="U297" s="100"/>
      <c r="V297" s="100"/>
      <c r="W297" s="100"/>
      <c r="X297" s="100"/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</row>
    <row r="298" spans="1:39" x14ac:dyDescent="0.25">
      <c r="A298" s="100"/>
      <c r="B298" s="100"/>
      <c r="C298" s="100"/>
      <c r="D298" s="100"/>
      <c r="E298" s="100"/>
      <c r="F298" s="100"/>
      <c r="G298" s="100"/>
      <c r="H298" s="100"/>
      <c r="I298" s="100"/>
      <c r="J298" s="100"/>
      <c r="K298" s="100"/>
      <c r="L298" s="109"/>
      <c r="M298" s="110"/>
      <c r="N298" s="110"/>
      <c r="O298" s="110"/>
      <c r="P298" s="99"/>
      <c r="Q298" s="99"/>
      <c r="R298" s="100"/>
      <c r="S298" s="100"/>
      <c r="T298" s="100"/>
      <c r="U298" s="100"/>
      <c r="V298" s="100"/>
      <c r="W298" s="100"/>
      <c r="X298" s="100"/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</row>
    <row r="299" spans="1:39" x14ac:dyDescent="0.25">
      <c r="A299" s="100"/>
      <c r="B299" s="100"/>
      <c r="C299" s="100"/>
      <c r="D299" s="100"/>
      <c r="E299" s="100"/>
      <c r="F299" s="100"/>
      <c r="G299" s="100"/>
      <c r="H299" s="100"/>
      <c r="I299" s="100"/>
      <c r="J299" s="100"/>
      <c r="K299" s="100"/>
      <c r="L299" s="109"/>
      <c r="M299" s="110"/>
      <c r="N299" s="110"/>
      <c r="O299" s="110"/>
      <c r="P299" s="99"/>
      <c r="Q299" s="99"/>
      <c r="R299" s="100"/>
      <c r="S299" s="100"/>
      <c r="T299" s="100"/>
      <c r="U299" s="100"/>
      <c r="V299" s="100"/>
      <c r="W299" s="100"/>
      <c r="X299" s="100"/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</row>
    <row r="300" spans="1:39" x14ac:dyDescent="0.25">
      <c r="A300" s="100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9"/>
      <c r="M300" s="110"/>
      <c r="N300" s="110"/>
      <c r="O300" s="110"/>
      <c r="P300" s="99"/>
      <c r="Q300" s="99"/>
      <c r="R300" s="100"/>
      <c r="S300" s="100"/>
      <c r="T300" s="100"/>
      <c r="U300" s="100"/>
      <c r="V300" s="100"/>
      <c r="W300" s="100"/>
      <c r="X300" s="100"/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100"/>
      <c r="AK300" s="100"/>
      <c r="AL300" s="100"/>
      <c r="AM300" s="100"/>
    </row>
    <row r="301" spans="1:39" x14ac:dyDescent="0.25">
      <c r="A301" s="100"/>
      <c r="B301" s="100"/>
      <c r="C301" s="100"/>
      <c r="D301" s="100"/>
      <c r="E301" s="100"/>
      <c r="F301" s="100"/>
      <c r="G301" s="100"/>
      <c r="H301" s="100"/>
      <c r="I301" s="100"/>
      <c r="J301" s="100"/>
      <c r="K301" s="100"/>
      <c r="L301" s="109"/>
      <c r="M301" s="110"/>
      <c r="N301" s="110"/>
      <c r="O301" s="110"/>
      <c r="P301" s="99"/>
      <c r="Q301" s="99"/>
      <c r="R301" s="100"/>
      <c r="S301" s="100"/>
      <c r="T301" s="100"/>
      <c r="U301" s="100"/>
      <c r="V301" s="100"/>
      <c r="W301" s="100"/>
      <c r="X301" s="100"/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</row>
    <row r="302" spans="1:39" x14ac:dyDescent="0.25">
      <c r="A302" s="100"/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9"/>
      <c r="M302" s="110"/>
      <c r="N302" s="110"/>
      <c r="O302" s="110"/>
      <c r="P302" s="99"/>
      <c r="Q302" s="99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</row>
    <row r="303" spans="1:39" x14ac:dyDescent="0.25">
      <c r="A303" s="100"/>
      <c r="B303" s="100"/>
      <c r="C303" s="100"/>
      <c r="D303" s="100"/>
      <c r="E303" s="100"/>
      <c r="F303" s="100"/>
      <c r="G303" s="100"/>
      <c r="H303" s="100"/>
      <c r="I303" s="100"/>
      <c r="J303" s="100"/>
      <c r="K303" s="100"/>
      <c r="L303" s="109"/>
      <c r="M303" s="110"/>
      <c r="N303" s="110"/>
      <c r="O303" s="110"/>
      <c r="P303" s="99"/>
      <c r="Q303" s="99"/>
      <c r="R303" s="100"/>
      <c r="S303" s="100"/>
      <c r="T303" s="100"/>
      <c r="U303" s="100"/>
      <c r="V303" s="100"/>
      <c r="W303" s="100"/>
      <c r="X303" s="100"/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</row>
    <row r="304" spans="1:39" x14ac:dyDescent="0.25">
      <c r="A304" s="100"/>
      <c r="B304" s="100"/>
      <c r="C304" s="100"/>
      <c r="D304" s="100"/>
      <c r="E304" s="100"/>
      <c r="F304" s="100"/>
      <c r="G304" s="100"/>
      <c r="H304" s="100"/>
      <c r="I304" s="100"/>
      <c r="J304" s="100"/>
      <c r="K304" s="100"/>
      <c r="L304" s="109"/>
      <c r="M304" s="110"/>
      <c r="N304" s="110"/>
      <c r="O304" s="110"/>
      <c r="P304" s="99"/>
      <c r="Q304" s="99"/>
      <c r="R304" s="100"/>
      <c r="S304" s="100"/>
      <c r="T304" s="100"/>
      <c r="U304" s="100"/>
      <c r="V304" s="100"/>
      <c r="W304" s="100"/>
      <c r="X304" s="100"/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</row>
    <row r="305" spans="1:39" x14ac:dyDescent="0.25">
      <c r="A305" s="100"/>
      <c r="B305" s="100"/>
      <c r="C305" s="100"/>
      <c r="D305" s="100"/>
      <c r="E305" s="100"/>
      <c r="F305" s="100"/>
      <c r="G305" s="100"/>
      <c r="H305" s="100"/>
      <c r="I305" s="100"/>
      <c r="J305" s="100"/>
      <c r="K305" s="100"/>
      <c r="L305" s="109"/>
      <c r="M305" s="110"/>
      <c r="N305" s="110"/>
      <c r="O305" s="110"/>
      <c r="P305" s="99"/>
      <c r="Q305" s="99"/>
      <c r="R305" s="100"/>
      <c r="S305" s="100"/>
      <c r="T305" s="100"/>
      <c r="U305" s="100"/>
      <c r="V305" s="100"/>
      <c r="W305" s="100"/>
      <c r="X305" s="100"/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</row>
    <row r="306" spans="1:39" x14ac:dyDescent="0.25">
      <c r="A306" s="100"/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9"/>
      <c r="M306" s="110"/>
      <c r="N306" s="110"/>
      <c r="O306" s="110"/>
      <c r="P306" s="99"/>
      <c r="Q306" s="99"/>
      <c r="R306" s="100"/>
      <c r="S306" s="100"/>
      <c r="T306" s="100"/>
      <c r="U306" s="100"/>
      <c r="V306" s="100"/>
      <c r="W306" s="100"/>
      <c r="X306" s="100"/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100"/>
      <c r="AK306" s="100"/>
      <c r="AL306" s="100"/>
      <c r="AM306" s="100"/>
    </row>
    <row r="307" spans="1:39" x14ac:dyDescent="0.25">
      <c r="A307" s="100"/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9"/>
      <c r="M307" s="110"/>
      <c r="N307" s="110"/>
      <c r="O307" s="110"/>
      <c r="P307" s="99"/>
      <c r="Q307" s="99"/>
      <c r="R307" s="100"/>
      <c r="S307" s="100"/>
      <c r="T307" s="100"/>
      <c r="U307" s="100"/>
      <c r="V307" s="100"/>
      <c r="W307" s="100"/>
      <c r="X307" s="100"/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</row>
    <row r="308" spans="1:39" x14ac:dyDescent="0.25">
      <c r="A308" s="100"/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9"/>
      <c r="M308" s="110"/>
      <c r="N308" s="110"/>
      <c r="O308" s="110"/>
      <c r="P308" s="99"/>
      <c r="Q308" s="99"/>
      <c r="R308" s="100"/>
      <c r="S308" s="100"/>
      <c r="T308" s="100"/>
      <c r="U308" s="100"/>
      <c r="V308" s="100"/>
      <c r="W308" s="100"/>
      <c r="X308" s="100"/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100"/>
      <c r="AK308" s="100"/>
      <c r="AL308" s="100"/>
      <c r="AM308" s="100"/>
    </row>
    <row r="309" spans="1:39" x14ac:dyDescent="0.25">
      <c r="A309" s="100"/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9"/>
      <c r="M309" s="110"/>
      <c r="N309" s="110"/>
      <c r="O309" s="110"/>
      <c r="P309" s="99"/>
      <c r="Q309" s="99"/>
      <c r="R309" s="100"/>
      <c r="S309" s="100"/>
      <c r="T309" s="100"/>
      <c r="U309" s="100"/>
      <c r="V309" s="100"/>
      <c r="W309" s="100"/>
      <c r="X309" s="100"/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</row>
    <row r="310" spans="1:39" x14ac:dyDescent="0.25">
      <c r="A310" s="100"/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9"/>
      <c r="M310" s="110"/>
      <c r="N310" s="110"/>
      <c r="O310" s="110"/>
      <c r="P310" s="99"/>
      <c r="Q310" s="99"/>
      <c r="R310" s="100"/>
      <c r="S310" s="100"/>
      <c r="T310" s="100"/>
      <c r="U310" s="100"/>
      <c r="V310" s="100"/>
      <c r="W310" s="100"/>
      <c r="X310" s="100"/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</row>
    <row r="311" spans="1:39" x14ac:dyDescent="0.25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9"/>
      <c r="M311" s="110"/>
      <c r="N311" s="110"/>
      <c r="O311" s="110"/>
      <c r="P311" s="99"/>
      <c r="Q311" s="99"/>
      <c r="R311" s="100"/>
      <c r="S311" s="100"/>
      <c r="T311" s="100"/>
      <c r="U311" s="100"/>
      <c r="V311" s="100"/>
      <c r="W311" s="100"/>
      <c r="X311" s="100"/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</row>
    <row r="312" spans="1:39" x14ac:dyDescent="0.25">
      <c r="A312" s="100"/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9"/>
      <c r="M312" s="110"/>
      <c r="N312" s="110"/>
      <c r="O312" s="110"/>
      <c r="P312" s="99"/>
      <c r="Q312" s="99"/>
      <c r="R312" s="100"/>
      <c r="S312" s="100"/>
      <c r="T312" s="100"/>
      <c r="U312" s="100"/>
      <c r="V312" s="100"/>
      <c r="W312" s="100"/>
      <c r="X312" s="100"/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  <c r="AI312" s="100"/>
      <c r="AJ312" s="100"/>
      <c r="AK312" s="100"/>
      <c r="AL312" s="100"/>
      <c r="AM312" s="100"/>
    </row>
    <row r="313" spans="1:39" x14ac:dyDescent="0.25">
      <c r="A313" s="100"/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9"/>
      <c r="M313" s="110"/>
      <c r="N313" s="110"/>
      <c r="O313" s="110"/>
      <c r="P313" s="99"/>
      <c r="Q313" s="99"/>
      <c r="R313" s="100"/>
      <c r="S313" s="100"/>
      <c r="T313" s="100"/>
      <c r="U313" s="100"/>
      <c r="V313" s="100"/>
      <c r="W313" s="100"/>
      <c r="X313" s="100"/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</row>
    <row r="314" spans="1:39" x14ac:dyDescent="0.25">
      <c r="A314" s="100"/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9"/>
      <c r="M314" s="110"/>
      <c r="N314" s="110"/>
      <c r="O314" s="110"/>
      <c r="P314" s="99"/>
      <c r="Q314" s="99"/>
      <c r="R314" s="100"/>
      <c r="S314" s="100"/>
      <c r="T314" s="100"/>
      <c r="U314" s="100"/>
      <c r="V314" s="100"/>
      <c r="W314" s="100"/>
      <c r="X314" s="100"/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</row>
    <row r="315" spans="1:39" x14ac:dyDescent="0.25">
      <c r="A315" s="100"/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9"/>
      <c r="M315" s="110"/>
      <c r="N315" s="110"/>
      <c r="O315" s="110"/>
      <c r="P315" s="99"/>
      <c r="Q315" s="99"/>
      <c r="R315" s="100"/>
      <c r="S315" s="100"/>
      <c r="T315" s="100"/>
      <c r="U315" s="100"/>
      <c r="V315" s="100"/>
      <c r="W315" s="100"/>
      <c r="X315" s="100"/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100"/>
      <c r="AK315" s="100"/>
      <c r="AL315" s="100"/>
      <c r="AM315" s="100"/>
    </row>
    <row r="316" spans="1:39" x14ac:dyDescent="0.25">
      <c r="A316" s="100"/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9"/>
      <c r="M316" s="110"/>
      <c r="N316" s="110"/>
      <c r="O316" s="110"/>
      <c r="P316" s="99"/>
      <c r="Q316" s="99"/>
      <c r="R316" s="100"/>
      <c r="S316" s="100"/>
      <c r="T316" s="100"/>
      <c r="U316" s="100"/>
      <c r="V316" s="100"/>
      <c r="W316" s="100"/>
      <c r="X316" s="100"/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</row>
    <row r="317" spans="1:39" x14ac:dyDescent="0.25">
      <c r="A317" s="100"/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9"/>
      <c r="M317" s="110"/>
      <c r="N317" s="110"/>
      <c r="O317" s="110"/>
      <c r="P317" s="99"/>
      <c r="Q317" s="99"/>
      <c r="R317" s="100"/>
      <c r="S317" s="100"/>
      <c r="T317" s="100"/>
      <c r="U317" s="100"/>
      <c r="V317" s="100"/>
      <c r="W317" s="100"/>
      <c r="X317" s="100"/>
      <c r="Y317" s="100"/>
      <c r="Z317" s="100"/>
      <c r="AA317" s="100"/>
      <c r="AB317" s="100"/>
      <c r="AC317" s="100"/>
      <c r="AD317" s="100"/>
      <c r="AE317" s="100"/>
      <c r="AF317" s="100"/>
      <c r="AG317" s="100"/>
      <c r="AH317" s="100"/>
      <c r="AI317" s="100"/>
      <c r="AJ317" s="100"/>
      <c r="AK317" s="100"/>
      <c r="AL317" s="100"/>
      <c r="AM317" s="100"/>
    </row>
    <row r="318" spans="1:39" x14ac:dyDescent="0.25">
      <c r="A318" s="100"/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9"/>
      <c r="M318" s="110"/>
      <c r="N318" s="110"/>
      <c r="O318" s="110"/>
      <c r="P318" s="99"/>
      <c r="Q318" s="99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</row>
    <row r="319" spans="1:39" x14ac:dyDescent="0.25">
      <c r="A319" s="100"/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9"/>
      <c r="M319" s="110"/>
      <c r="N319" s="110"/>
      <c r="O319" s="110"/>
      <c r="P319" s="99"/>
      <c r="Q319" s="99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</row>
    <row r="320" spans="1:39" x14ac:dyDescent="0.25">
      <c r="A320" s="100"/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9"/>
      <c r="M320" s="110"/>
      <c r="N320" s="110"/>
      <c r="O320" s="110"/>
      <c r="P320" s="99"/>
      <c r="Q320" s="99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</row>
    <row r="321" spans="1:39" x14ac:dyDescent="0.25">
      <c r="A321" s="100"/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9"/>
      <c r="M321" s="110"/>
      <c r="N321" s="110"/>
      <c r="O321" s="110"/>
      <c r="P321" s="99"/>
      <c r="Q321" s="99"/>
      <c r="R321" s="100"/>
      <c r="S321" s="100"/>
      <c r="T321" s="100"/>
      <c r="U321" s="100"/>
      <c r="V321" s="100"/>
      <c r="W321" s="100"/>
      <c r="X321" s="100"/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</row>
    <row r="322" spans="1:39" x14ac:dyDescent="0.25">
      <c r="A322" s="100"/>
      <c r="B322" s="100"/>
      <c r="C322" s="100"/>
      <c r="D322" s="100"/>
      <c r="E322" s="100"/>
      <c r="F322" s="100"/>
      <c r="G322" s="100"/>
      <c r="H322" s="100"/>
      <c r="I322" s="100"/>
      <c r="J322" s="100"/>
      <c r="K322" s="100"/>
      <c r="L322" s="109"/>
      <c r="M322" s="110"/>
      <c r="N322" s="110"/>
      <c r="O322" s="110"/>
      <c r="P322" s="99"/>
      <c r="Q322" s="99"/>
      <c r="R322" s="100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</row>
    <row r="323" spans="1:39" x14ac:dyDescent="0.25">
      <c r="A323" s="100"/>
      <c r="B323" s="100"/>
      <c r="C323" s="100"/>
      <c r="D323" s="100"/>
      <c r="E323" s="100"/>
      <c r="F323" s="100"/>
      <c r="G323" s="100"/>
      <c r="H323" s="100"/>
      <c r="I323" s="100"/>
      <c r="J323" s="100"/>
      <c r="K323" s="100"/>
      <c r="L323" s="109"/>
      <c r="M323" s="110"/>
      <c r="N323" s="110"/>
      <c r="O323" s="110"/>
      <c r="P323" s="99"/>
      <c r="Q323" s="99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</row>
    <row r="324" spans="1:39" x14ac:dyDescent="0.25">
      <c r="A324" s="100"/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9"/>
      <c r="M324" s="110"/>
      <c r="N324" s="110"/>
      <c r="O324" s="110"/>
      <c r="P324" s="99"/>
      <c r="Q324" s="99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</row>
    <row r="325" spans="1:39" x14ac:dyDescent="0.25">
      <c r="A325" s="100"/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9"/>
      <c r="M325" s="110"/>
      <c r="N325" s="110"/>
      <c r="O325" s="110"/>
      <c r="P325" s="99"/>
      <c r="Q325" s="99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</row>
    <row r="326" spans="1:39" x14ac:dyDescent="0.25">
      <c r="A326" s="100"/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9"/>
      <c r="M326" s="110"/>
      <c r="N326" s="110"/>
      <c r="O326" s="110"/>
      <c r="P326" s="99"/>
      <c r="Q326" s="99"/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</row>
    <row r="327" spans="1:39" x14ac:dyDescent="0.25">
      <c r="A327" s="100"/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9"/>
      <c r="M327" s="110"/>
      <c r="N327" s="110"/>
      <c r="O327" s="110"/>
      <c r="P327" s="99"/>
      <c r="Q327" s="99"/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</row>
    <row r="328" spans="1:39" x14ac:dyDescent="0.25">
      <c r="A328" s="100"/>
      <c r="B328" s="100"/>
      <c r="C328" s="100"/>
      <c r="D328" s="100"/>
      <c r="E328" s="100"/>
      <c r="F328" s="100"/>
      <c r="G328" s="100"/>
      <c r="H328" s="100"/>
      <c r="I328" s="100"/>
      <c r="J328" s="100"/>
      <c r="K328" s="100"/>
      <c r="L328" s="109"/>
      <c r="M328" s="110"/>
      <c r="N328" s="110"/>
      <c r="O328" s="110"/>
      <c r="P328" s="99"/>
      <c r="Q328" s="99"/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00"/>
      <c r="AM328" s="100"/>
    </row>
    <row r="329" spans="1:39" x14ac:dyDescent="0.25">
      <c r="A329" s="100"/>
      <c r="B329" s="100"/>
      <c r="C329" s="100"/>
      <c r="D329" s="100"/>
      <c r="E329" s="100"/>
      <c r="F329" s="100"/>
      <c r="G329" s="100"/>
      <c r="H329" s="100"/>
      <c r="I329" s="100"/>
      <c r="J329" s="100"/>
      <c r="K329" s="100"/>
      <c r="L329" s="109"/>
      <c r="M329" s="110"/>
      <c r="N329" s="110"/>
      <c r="O329" s="110"/>
      <c r="P329" s="99"/>
      <c r="Q329" s="99"/>
      <c r="R329" s="100"/>
      <c r="S329" s="100"/>
      <c r="T329" s="100"/>
      <c r="U329" s="100"/>
      <c r="V329" s="100"/>
      <c r="W329" s="100"/>
      <c r="X329" s="100"/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</row>
    <row r="330" spans="1:39" x14ac:dyDescent="0.25">
      <c r="A330" s="100"/>
      <c r="B330" s="100"/>
      <c r="C330" s="100"/>
      <c r="D330" s="100"/>
      <c r="E330" s="100"/>
      <c r="F330" s="100"/>
      <c r="G330" s="100"/>
      <c r="H330" s="100"/>
      <c r="I330" s="100"/>
      <c r="J330" s="100"/>
      <c r="K330" s="100"/>
      <c r="L330" s="109"/>
      <c r="M330" s="110"/>
      <c r="N330" s="110"/>
      <c r="O330" s="110"/>
      <c r="P330" s="99"/>
      <c r="Q330" s="99"/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</row>
    <row r="331" spans="1:39" x14ac:dyDescent="0.25">
      <c r="A331" s="100"/>
      <c r="B331" s="100"/>
      <c r="C331" s="100"/>
      <c r="D331" s="100"/>
      <c r="E331" s="100"/>
      <c r="F331" s="100"/>
      <c r="G331" s="100"/>
      <c r="H331" s="100"/>
      <c r="I331" s="100"/>
      <c r="J331" s="100"/>
      <c r="K331" s="100"/>
      <c r="L331" s="109"/>
      <c r="M331" s="110"/>
      <c r="N331" s="110"/>
      <c r="O331" s="110"/>
      <c r="P331" s="99"/>
      <c r="Q331" s="99"/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100"/>
      <c r="AK331" s="100"/>
      <c r="AL331" s="100"/>
      <c r="AM331" s="100"/>
    </row>
    <row r="332" spans="1:39" x14ac:dyDescent="0.25">
      <c r="A332" s="100"/>
      <c r="B332" s="100"/>
      <c r="C332" s="100"/>
      <c r="D332" s="100"/>
      <c r="E332" s="100"/>
      <c r="F332" s="100"/>
      <c r="G332" s="100"/>
      <c r="H332" s="100"/>
      <c r="I332" s="100"/>
      <c r="J332" s="100"/>
      <c r="K332" s="100"/>
      <c r="L332" s="109"/>
      <c r="M332" s="110"/>
      <c r="N332" s="110"/>
      <c r="O332" s="110"/>
      <c r="P332" s="99"/>
      <c r="Q332" s="99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</row>
    <row r="333" spans="1:39" x14ac:dyDescent="0.25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9"/>
      <c r="M333" s="110"/>
      <c r="N333" s="110"/>
      <c r="O333" s="110"/>
      <c r="P333" s="99"/>
      <c r="Q333" s="99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</row>
    <row r="334" spans="1:39" x14ac:dyDescent="0.25">
      <c r="A334" s="100"/>
      <c r="B334" s="100"/>
      <c r="C334" s="100"/>
      <c r="D334" s="100"/>
      <c r="E334" s="100"/>
      <c r="F334" s="100"/>
      <c r="G334" s="100"/>
      <c r="H334" s="100"/>
      <c r="I334" s="100"/>
      <c r="J334" s="100"/>
      <c r="K334" s="100"/>
      <c r="L334" s="109"/>
      <c r="M334" s="110"/>
      <c r="N334" s="110"/>
      <c r="O334" s="110"/>
      <c r="P334" s="99"/>
      <c r="Q334" s="99"/>
      <c r="R334" s="100"/>
      <c r="S334" s="100"/>
      <c r="T334" s="100"/>
      <c r="U334" s="100"/>
      <c r="V334" s="100"/>
      <c r="W334" s="100"/>
      <c r="X334" s="100"/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</row>
    <row r="335" spans="1:39" x14ac:dyDescent="0.25">
      <c r="A335" s="100"/>
      <c r="B335" s="100"/>
      <c r="C335" s="100"/>
      <c r="D335" s="100"/>
      <c r="E335" s="100"/>
      <c r="F335" s="100"/>
      <c r="G335" s="100"/>
      <c r="H335" s="100"/>
      <c r="I335" s="100"/>
      <c r="J335" s="100"/>
      <c r="K335" s="100"/>
      <c r="L335" s="109"/>
      <c r="M335" s="110"/>
      <c r="N335" s="110"/>
      <c r="O335" s="110"/>
      <c r="P335" s="99"/>
      <c r="Q335" s="99"/>
      <c r="R335" s="100"/>
      <c r="S335" s="100"/>
      <c r="T335" s="100"/>
      <c r="U335" s="100"/>
      <c r="V335" s="100"/>
      <c r="W335" s="100"/>
      <c r="X335" s="100"/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</row>
    <row r="336" spans="1:39" x14ac:dyDescent="0.25">
      <c r="A336" s="100"/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9"/>
      <c r="M336" s="110"/>
      <c r="N336" s="110"/>
      <c r="O336" s="110"/>
      <c r="P336" s="99"/>
      <c r="Q336" s="99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</row>
    <row r="337" spans="1:39" x14ac:dyDescent="0.25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9"/>
      <c r="M337" s="110"/>
      <c r="N337" s="110"/>
      <c r="O337" s="110"/>
      <c r="P337" s="99"/>
      <c r="Q337" s="99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00"/>
      <c r="AM337" s="100"/>
    </row>
    <row r="338" spans="1:39" x14ac:dyDescent="0.25">
      <c r="A338" s="100"/>
      <c r="B338" s="100"/>
      <c r="C338" s="100"/>
      <c r="D338" s="100"/>
      <c r="E338" s="100"/>
      <c r="F338" s="100"/>
      <c r="G338" s="100"/>
      <c r="H338" s="100"/>
      <c r="I338" s="100"/>
      <c r="J338" s="100"/>
      <c r="K338" s="100"/>
      <c r="L338" s="109"/>
      <c r="M338" s="110"/>
      <c r="N338" s="110"/>
      <c r="O338" s="110"/>
      <c r="P338" s="99"/>
      <c r="Q338" s="99"/>
      <c r="R338" s="100"/>
      <c r="S338" s="100"/>
      <c r="T338" s="100"/>
      <c r="U338" s="100"/>
      <c r="V338" s="100"/>
      <c r="W338" s="100"/>
      <c r="X338" s="100"/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</row>
    <row r="339" spans="1:39" x14ac:dyDescent="0.25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9"/>
      <c r="M339" s="110"/>
      <c r="N339" s="110"/>
      <c r="O339" s="110"/>
      <c r="P339" s="99"/>
      <c r="Q339" s="99"/>
      <c r="R339" s="100"/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</row>
    <row r="340" spans="1:39" x14ac:dyDescent="0.25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9"/>
      <c r="M340" s="110"/>
      <c r="N340" s="110"/>
      <c r="O340" s="110"/>
      <c r="P340" s="99"/>
      <c r="Q340" s="99"/>
      <c r="R340" s="100"/>
      <c r="S340" s="100"/>
      <c r="T340" s="100"/>
      <c r="U340" s="100"/>
      <c r="V340" s="100"/>
      <c r="W340" s="100"/>
      <c r="X340" s="100"/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</row>
    <row r="341" spans="1:39" x14ac:dyDescent="0.25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9"/>
      <c r="M341" s="110"/>
      <c r="N341" s="110"/>
      <c r="O341" s="110"/>
      <c r="P341" s="99"/>
      <c r="Q341" s="99"/>
      <c r="R341" s="100"/>
      <c r="S341" s="100"/>
      <c r="T341" s="100"/>
      <c r="U341" s="100"/>
      <c r="V341" s="100"/>
      <c r="W341" s="100"/>
      <c r="X341" s="100"/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</row>
    <row r="342" spans="1:39" x14ac:dyDescent="0.25">
      <c r="A342" s="100"/>
      <c r="B342" s="100"/>
      <c r="C342" s="100"/>
      <c r="D342" s="100"/>
      <c r="E342" s="100"/>
      <c r="F342" s="100"/>
      <c r="G342" s="100"/>
      <c r="H342" s="100"/>
      <c r="I342" s="100"/>
      <c r="J342" s="100"/>
      <c r="K342" s="100"/>
      <c r="L342" s="109"/>
      <c r="M342" s="110"/>
      <c r="N342" s="110"/>
      <c r="O342" s="110"/>
      <c r="P342" s="99"/>
      <c r="Q342" s="99"/>
      <c r="R342" s="100"/>
      <c r="S342" s="100"/>
      <c r="T342" s="100"/>
      <c r="U342" s="100"/>
      <c r="V342" s="100"/>
      <c r="W342" s="100"/>
      <c r="X342" s="100"/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</row>
    <row r="343" spans="1:39" x14ac:dyDescent="0.25">
      <c r="A343" s="100"/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9"/>
      <c r="M343" s="110"/>
      <c r="N343" s="110"/>
      <c r="O343" s="110"/>
      <c r="P343" s="99"/>
      <c r="Q343" s="99"/>
      <c r="R343" s="100"/>
      <c r="S343" s="100"/>
      <c r="T343" s="100"/>
      <c r="U343" s="100"/>
      <c r="V343" s="100"/>
      <c r="W343" s="100"/>
      <c r="X343" s="100"/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</row>
    <row r="344" spans="1:39" x14ac:dyDescent="0.25">
      <c r="A344" s="100"/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9"/>
      <c r="M344" s="110"/>
      <c r="N344" s="110"/>
      <c r="O344" s="110"/>
      <c r="P344" s="99"/>
      <c r="Q344" s="99"/>
      <c r="R344" s="100"/>
      <c r="S344" s="100"/>
      <c r="T344" s="100"/>
      <c r="U344" s="100"/>
      <c r="V344" s="100"/>
      <c r="W344" s="100"/>
      <c r="X344" s="100"/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100"/>
      <c r="AK344" s="100"/>
      <c r="AL344" s="100"/>
      <c r="AM344" s="100"/>
    </row>
    <row r="345" spans="1:39" x14ac:dyDescent="0.25">
      <c r="A345" s="100"/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9"/>
      <c r="M345" s="110"/>
      <c r="N345" s="110"/>
      <c r="O345" s="110"/>
      <c r="P345" s="99"/>
      <c r="Q345" s="99"/>
      <c r="R345" s="100"/>
      <c r="S345" s="100"/>
      <c r="T345" s="100"/>
      <c r="U345" s="100"/>
      <c r="V345" s="100"/>
      <c r="W345" s="100"/>
      <c r="X345" s="100"/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100"/>
      <c r="AK345" s="100"/>
      <c r="AL345" s="100"/>
      <c r="AM345" s="100"/>
    </row>
    <row r="346" spans="1:39" x14ac:dyDescent="0.25">
      <c r="A346" s="100"/>
      <c r="B346" s="100"/>
      <c r="C346" s="100"/>
      <c r="D346" s="100"/>
      <c r="E346" s="100"/>
      <c r="F346" s="100"/>
      <c r="G346" s="100"/>
      <c r="H346" s="100"/>
      <c r="I346" s="100"/>
      <c r="J346" s="100"/>
      <c r="K346" s="100"/>
      <c r="L346" s="109"/>
      <c r="M346" s="110"/>
      <c r="N346" s="110"/>
      <c r="O346" s="110"/>
      <c r="P346" s="99"/>
      <c r="Q346" s="99"/>
      <c r="R346" s="100"/>
      <c r="S346" s="100"/>
      <c r="T346" s="100"/>
      <c r="U346" s="100"/>
      <c r="V346" s="100"/>
      <c r="W346" s="100"/>
      <c r="X346" s="100"/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100"/>
      <c r="AK346" s="100"/>
      <c r="AL346" s="100"/>
      <c r="AM346" s="100"/>
    </row>
    <row r="347" spans="1:39" x14ac:dyDescent="0.25">
      <c r="A347" s="100"/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9"/>
      <c r="M347" s="110"/>
      <c r="N347" s="110"/>
      <c r="O347" s="110"/>
      <c r="P347" s="99"/>
      <c r="Q347" s="99"/>
      <c r="R347" s="100"/>
      <c r="S347" s="100"/>
      <c r="T347" s="100"/>
      <c r="U347" s="100"/>
      <c r="V347" s="100"/>
      <c r="W347" s="100"/>
      <c r="X347" s="100"/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</row>
    <row r="348" spans="1:39" x14ac:dyDescent="0.25">
      <c r="A348" s="100"/>
      <c r="B348" s="100"/>
      <c r="C348" s="100"/>
      <c r="D348" s="100"/>
      <c r="E348" s="100"/>
      <c r="F348" s="100"/>
      <c r="G348" s="100"/>
      <c r="H348" s="100"/>
      <c r="I348" s="100"/>
      <c r="J348" s="100"/>
      <c r="K348" s="100"/>
      <c r="L348" s="109"/>
      <c r="M348" s="110"/>
      <c r="N348" s="110"/>
      <c r="O348" s="110"/>
      <c r="P348" s="99"/>
      <c r="Q348" s="99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</row>
    <row r="349" spans="1:39" x14ac:dyDescent="0.25">
      <c r="A349" s="100"/>
      <c r="B349" s="100"/>
      <c r="C349" s="100"/>
      <c r="D349" s="100"/>
      <c r="E349" s="100"/>
      <c r="F349" s="100"/>
      <c r="G349" s="100"/>
      <c r="H349" s="100"/>
      <c r="I349" s="100"/>
      <c r="J349" s="100"/>
      <c r="K349" s="100"/>
      <c r="L349" s="109"/>
      <c r="M349" s="110"/>
      <c r="N349" s="110"/>
      <c r="O349" s="110"/>
      <c r="P349" s="99"/>
      <c r="Q349" s="99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</row>
    <row r="350" spans="1:39" x14ac:dyDescent="0.25">
      <c r="A350" s="100"/>
      <c r="B350" s="100"/>
      <c r="C350" s="100"/>
      <c r="D350" s="100"/>
      <c r="E350" s="100"/>
      <c r="F350" s="100"/>
      <c r="G350" s="100"/>
      <c r="H350" s="100"/>
      <c r="I350" s="100"/>
      <c r="J350" s="100"/>
      <c r="K350" s="100"/>
      <c r="L350" s="109"/>
      <c r="M350" s="110"/>
      <c r="N350" s="110"/>
      <c r="O350" s="110"/>
      <c r="P350" s="99"/>
      <c r="Q350" s="99"/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</row>
    <row r="351" spans="1:39" x14ac:dyDescent="0.25">
      <c r="A351" s="100"/>
      <c r="B351" s="100"/>
      <c r="C351" s="100"/>
      <c r="D351" s="100"/>
      <c r="E351" s="100"/>
      <c r="F351" s="100"/>
      <c r="G351" s="100"/>
      <c r="H351" s="100"/>
      <c r="I351" s="100"/>
      <c r="J351" s="100"/>
      <c r="K351" s="100"/>
      <c r="L351" s="109"/>
      <c r="M351" s="110"/>
      <c r="N351" s="110"/>
      <c r="O351" s="110"/>
      <c r="P351" s="99"/>
      <c r="Q351" s="99"/>
      <c r="R351" s="100"/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</row>
    <row r="352" spans="1:39" x14ac:dyDescent="0.25">
      <c r="A352" s="100"/>
      <c r="B352" s="100"/>
      <c r="C352" s="100"/>
      <c r="D352" s="100"/>
      <c r="E352" s="100"/>
      <c r="F352" s="100"/>
      <c r="G352" s="100"/>
      <c r="H352" s="100"/>
      <c r="I352" s="100"/>
      <c r="J352" s="100"/>
      <c r="K352" s="100"/>
      <c r="L352" s="109"/>
      <c r="M352" s="110"/>
      <c r="N352" s="110"/>
      <c r="O352" s="110"/>
      <c r="P352" s="99"/>
      <c r="Q352" s="99"/>
      <c r="R352" s="100"/>
      <c r="S352" s="100"/>
      <c r="T352" s="100"/>
      <c r="U352" s="100"/>
      <c r="V352" s="100"/>
      <c r="W352" s="100"/>
      <c r="X352" s="100"/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100"/>
      <c r="AK352" s="100"/>
      <c r="AL352" s="100"/>
      <c r="AM352" s="100"/>
    </row>
    <row r="353" spans="1:39" x14ac:dyDescent="0.25">
      <c r="A353" s="100"/>
      <c r="B353" s="100"/>
      <c r="C353" s="100"/>
      <c r="D353" s="100"/>
      <c r="E353" s="100"/>
      <c r="F353" s="100"/>
      <c r="G353" s="100"/>
      <c r="H353" s="100"/>
      <c r="I353" s="100"/>
      <c r="J353" s="100"/>
      <c r="K353" s="100"/>
      <c r="L353" s="109"/>
      <c r="M353" s="110"/>
      <c r="N353" s="110"/>
      <c r="O353" s="110"/>
      <c r="P353" s="99"/>
      <c r="Q353" s="99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</row>
    <row r="354" spans="1:39" x14ac:dyDescent="0.25">
      <c r="A354" s="100"/>
      <c r="B354" s="100"/>
      <c r="C354" s="100"/>
      <c r="D354" s="100"/>
      <c r="E354" s="100"/>
      <c r="F354" s="100"/>
      <c r="G354" s="100"/>
      <c r="H354" s="100"/>
      <c r="I354" s="100"/>
      <c r="J354" s="100"/>
      <c r="K354" s="100"/>
      <c r="L354" s="109"/>
      <c r="M354" s="110"/>
      <c r="N354" s="110"/>
      <c r="O354" s="110"/>
      <c r="P354" s="99"/>
      <c r="Q354" s="99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00"/>
      <c r="AM354" s="100"/>
    </row>
    <row r="355" spans="1:39" x14ac:dyDescent="0.25">
      <c r="A355" s="100"/>
      <c r="B355" s="100"/>
      <c r="C355" s="100"/>
      <c r="D355" s="100"/>
      <c r="E355" s="100"/>
      <c r="F355" s="100"/>
      <c r="G355" s="100"/>
      <c r="H355" s="100"/>
      <c r="I355" s="100"/>
      <c r="J355" s="100"/>
      <c r="K355" s="100"/>
      <c r="L355" s="109"/>
      <c r="M355" s="110"/>
      <c r="N355" s="110"/>
      <c r="O355" s="110"/>
      <c r="P355" s="99"/>
      <c r="Q355" s="99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</row>
    <row r="356" spans="1:39" x14ac:dyDescent="0.25">
      <c r="A356" s="100"/>
      <c r="B356" s="100"/>
      <c r="C356" s="100"/>
      <c r="D356" s="100"/>
      <c r="E356" s="100"/>
      <c r="F356" s="100"/>
      <c r="G356" s="100"/>
      <c r="H356" s="100"/>
      <c r="I356" s="100"/>
      <c r="J356" s="100"/>
      <c r="K356" s="100"/>
      <c r="L356" s="109"/>
      <c r="M356" s="110"/>
      <c r="N356" s="110"/>
      <c r="O356" s="110"/>
      <c r="P356" s="99"/>
      <c r="Q356" s="99"/>
      <c r="R356" s="100"/>
      <c r="S356" s="100"/>
      <c r="T356" s="100"/>
      <c r="U356" s="100"/>
      <c r="V356" s="100"/>
      <c r="W356" s="100"/>
      <c r="X356" s="100"/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100"/>
      <c r="AK356" s="100"/>
      <c r="AL356" s="100"/>
      <c r="AM356" s="100"/>
    </row>
    <row r="357" spans="1:39" x14ac:dyDescent="0.25">
      <c r="A357" s="100"/>
      <c r="B357" s="100"/>
      <c r="C357" s="100"/>
      <c r="D357" s="100"/>
      <c r="E357" s="100"/>
      <c r="F357" s="100"/>
      <c r="G357" s="100"/>
      <c r="H357" s="100"/>
      <c r="I357" s="100"/>
      <c r="J357" s="100"/>
      <c r="K357" s="100"/>
      <c r="L357" s="109"/>
      <c r="M357" s="110"/>
      <c r="N357" s="110"/>
      <c r="O357" s="110"/>
      <c r="P357" s="99"/>
      <c r="Q357" s="99"/>
      <c r="R357" s="100"/>
      <c r="S357" s="100"/>
      <c r="T357" s="100"/>
      <c r="U357" s="100"/>
      <c r="V357" s="100"/>
      <c r="W357" s="100"/>
      <c r="X357" s="100"/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</row>
    <row r="358" spans="1:39" x14ac:dyDescent="0.25">
      <c r="A358" s="100"/>
      <c r="B358" s="100"/>
      <c r="C358" s="100"/>
      <c r="D358" s="100"/>
      <c r="E358" s="100"/>
      <c r="F358" s="100"/>
      <c r="G358" s="100"/>
      <c r="H358" s="100"/>
      <c r="I358" s="100"/>
      <c r="J358" s="100"/>
      <c r="K358" s="100"/>
      <c r="L358" s="109"/>
      <c r="M358" s="110"/>
      <c r="N358" s="110"/>
      <c r="O358" s="110"/>
      <c r="P358" s="99"/>
      <c r="Q358" s="99"/>
      <c r="R358" s="100"/>
      <c r="S358" s="100"/>
      <c r="T358" s="100"/>
      <c r="U358" s="100"/>
      <c r="V358" s="100"/>
      <c r="W358" s="100"/>
      <c r="X358" s="100"/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100"/>
      <c r="AK358" s="100"/>
      <c r="AL358" s="100"/>
      <c r="AM358" s="100"/>
    </row>
    <row r="359" spans="1:39" x14ac:dyDescent="0.25">
      <c r="A359" s="100"/>
      <c r="B359" s="100"/>
      <c r="C359" s="100"/>
      <c r="D359" s="100"/>
      <c r="E359" s="100"/>
      <c r="F359" s="100"/>
      <c r="G359" s="100"/>
      <c r="H359" s="100"/>
      <c r="I359" s="100"/>
      <c r="J359" s="100"/>
      <c r="K359" s="100"/>
      <c r="L359" s="109"/>
      <c r="M359" s="110"/>
      <c r="N359" s="110"/>
      <c r="O359" s="110"/>
      <c r="P359" s="99"/>
      <c r="Q359" s="99"/>
      <c r="R359" s="100"/>
      <c r="S359" s="100"/>
      <c r="T359" s="100"/>
      <c r="U359" s="100"/>
      <c r="V359" s="100"/>
      <c r="W359" s="100"/>
      <c r="X359" s="100"/>
      <c r="Y359" s="100"/>
      <c r="Z359" s="100"/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</row>
    <row r="360" spans="1:39" x14ac:dyDescent="0.25">
      <c r="A360" s="100"/>
      <c r="B360" s="100"/>
      <c r="C360" s="100"/>
      <c r="D360" s="100"/>
      <c r="E360" s="100"/>
      <c r="F360" s="100"/>
      <c r="G360" s="100"/>
      <c r="H360" s="100"/>
      <c r="I360" s="100"/>
      <c r="J360" s="100"/>
      <c r="K360" s="100"/>
      <c r="L360" s="109"/>
      <c r="M360" s="110"/>
      <c r="N360" s="110"/>
      <c r="O360" s="110"/>
      <c r="P360" s="99"/>
      <c r="Q360" s="99"/>
      <c r="R360" s="100"/>
      <c r="S360" s="100"/>
      <c r="T360" s="100"/>
      <c r="U360" s="100"/>
      <c r="V360" s="100"/>
      <c r="W360" s="100"/>
      <c r="X360" s="100"/>
      <c r="Y360" s="100"/>
      <c r="Z360" s="100"/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</row>
    <row r="361" spans="1:39" x14ac:dyDescent="0.25">
      <c r="A361" s="100"/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9"/>
      <c r="M361" s="110"/>
      <c r="N361" s="110"/>
      <c r="O361" s="110"/>
      <c r="P361" s="99"/>
      <c r="Q361" s="99"/>
      <c r="R361" s="100"/>
      <c r="S361" s="100"/>
      <c r="T361" s="100"/>
      <c r="U361" s="100"/>
      <c r="V361" s="100"/>
      <c r="W361" s="100"/>
      <c r="X361" s="100"/>
      <c r="Y361" s="100"/>
      <c r="Z361" s="100"/>
      <c r="AA361" s="100"/>
      <c r="AB361" s="100"/>
      <c r="AC361" s="100"/>
      <c r="AD361" s="100"/>
      <c r="AE361" s="100"/>
      <c r="AF361" s="100"/>
      <c r="AG361" s="100"/>
      <c r="AH361" s="100"/>
      <c r="AI361" s="100"/>
      <c r="AJ361" s="100"/>
      <c r="AK361" s="100"/>
      <c r="AL361" s="100"/>
      <c r="AM361" s="100"/>
    </row>
    <row r="362" spans="1:39" x14ac:dyDescent="0.25">
      <c r="A362" s="100"/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9"/>
      <c r="M362" s="110"/>
      <c r="N362" s="110"/>
      <c r="O362" s="110"/>
      <c r="P362" s="99"/>
      <c r="Q362" s="99"/>
      <c r="R362" s="100"/>
      <c r="S362" s="100"/>
      <c r="T362" s="100"/>
      <c r="U362" s="100"/>
      <c r="V362" s="100"/>
      <c r="W362" s="100"/>
      <c r="X362" s="100"/>
      <c r="Y362" s="100"/>
      <c r="Z362" s="100"/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</row>
    <row r="363" spans="1:39" x14ac:dyDescent="0.25">
      <c r="A363" s="100"/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9"/>
      <c r="M363" s="110"/>
      <c r="N363" s="110"/>
      <c r="O363" s="110"/>
      <c r="P363" s="99"/>
      <c r="Q363" s="99"/>
      <c r="R363" s="100"/>
      <c r="S363" s="100"/>
      <c r="T363" s="100"/>
      <c r="U363" s="100"/>
      <c r="V363" s="100"/>
      <c r="W363" s="100"/>
      <c r="X363" s="100"/>
      <c r="Y363" s="100"/>
      <c r="Z363" s="100"/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</row>
    <row r="364" spans="1:39" x14ac:dyDescent="0.25">
      <c r="A364" s="100"/>
      <c r="B364" s="100"/>
      <c r="C364" s="100"/>
      <c r="D364" s="100"/>
      <c r="E364" s="100"/>
      <c r="F364" s="100"/>
      <c r="G364" s="100"/>
      <c r="H364" s="100"/>
      <c r="I364" s="100"/>
      <c r="J364" s="100"/>
      <c r="K364" s="100"/>
      <c r="L364" s="109"/>
      <c r="M364" s="110"/>
      <c r="N364" s="110"/>
      <c r="O364" s="110"/>
      <c r="P364" s="99"/>
      <c r="Q364" s="99"/>
      <c r="R364" s="100"/>
      <c r="S364" s="100"/>
      <c r="T364" s="100"/>
      <c r="U364" s="100"/>
      <c r="V364" s="100"/>
      <c r="W364" s="100"/>
      <c r="X364" s="100"/>
      <c r="Y364" s="100"/>
      <c r="Z364" s="100"/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</row>
    <row r="365" spans="1:39" x14ac:dyDescent="0.25">
      <c r="A365" s="100"/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9"/>
      <c r="M365" s="110"/>
      <c r="N365" s="110"/>
      <c r="O365" s="110"/>
      <c r="P365" s="99"/>
      <c r="Q365" s="99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</row>
    <row r="366" spans="1:39" x14ac:dyDescent="0.25">
      <c r="A366" s="100"/>
      <c r="B366" s="100"/>
      <c r="C366" s="100"/>
      <c r="D366" s="100"/>
      <c r="E366" s="100"/>
      <c r="F366" s="100"/>
      <c r="G366" s="100"/>
      <c r="H366" s="100"/>
      <c r="I366" s="100"/>
      <c r="J366" s="100"/>
      <c r="K366" s="100"/>
      <c r="L366" s="109"/>
      <c r="M366" s="110"/>
      <c r="N366" s="110"/>
      <c r="O366" s="110"/>
      <c r="P366" s="99"/>
      <c r="Q366" s="99"/>
      <c r="R366" s="100"/>
      <c r="S366" s="100"/>
      <c r="T366" s="100"/>
      <c r="U366" s="100"/>
      <c r="V366" s="100"/>
      <c r="W366" s="100"/>
      <c r="X366" s="100"/>
      <c r="Y366" s="100"/>
      <c r="Z366" s="100"/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</row>
    <row r="367" spans="1:39" x14ac:dyDescent="0.25">
      <c r="A367" s="100"/>
      <c r="B367" s="100"/>
      <c r="C367" s="100"/>
      <c r="D367" s="100"/>
      <c r="E367" s="100"/>
      <c r="F367" s="100"/>
      <c r="G367" s="100"/>
      <c r="H367" s="100"/>
      <c r="I367" s="100"/>
      <c r="J367" s="100"/>
      <c r="K367" s="100"/>
      <c r="L367" s="109"/>
      <c r="M367" s="110"/>
      <c r="N367" s="110"/>
      <c r="O367" s="110"/>
      <c r="P367" s="99"/>
      <c r="Q367" s="99"/>
      <c r="R367" s="100"/>
      <c r="S367" s="100"/>
      <c r="T367" s="100"/>
      <c r="U367" s="100"/>
      <c r="V367" s="100"/>
      <c r="W367" s="100"/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00"/>
      <c r="AM367" s="100"/>
    </row>
    <row r="368" spans="1:39" x14ac:dyDescent="0.25">
      <c r="A368" s="100"/>
      <c r="B368" s="100"/>
      <c r="C368" s="100"/>
      <c r="D368" s="100"/>
      <c r="E368" s="100"/>
      <c r="F368" s="100"/>
      <c r="G368" s="100"/>
      <c r="H368" s="100"/>
      <c r="I368" s="100"/>
      <c r="J368" s="100"/>
      <c r="K368" s="100"/>
      <c r="L368" s="109"/>
      <c r="M368" s="110"/>
      <c r="N368" s="110"/>
      <c r="O368" s="110"/>
      <c r="P368" s="99"/>
      <c r="Q368" s="99"/>
      <c r="R368" s="100"/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00"/>
      <c r="AM368" s="100"/>
    </row>
    <row r="369" spans="1:39" x14ac:dyDescent="0.25">
      <c r="A369" s="100"/>
      <c r="B369" s="100"/>
      <c r="C369" s="100"/>
      <c r="D369" s="100"/>
      <c r="E369" s="100"/>
      <c r="F369" s="100"/>
      <c r="G369" s="100"/>
      <c r="H369" s="100"/>
      <c r="I369" s="100"/>
      <c r="J369" s="100"/>
      <c r="K369" s="100"/>
      <c r="L369" s="109"/>
      <c r="M369" s="110"/>
      <c r="N369" s="110"/>
      <c r="O369" s="110"/>
      <c r="P369" s="99"/>
      <c r="Q369" s="99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</row>
    <row r="370" spans="1:39" x14ac:dyDescent="0.25">
      <c r="A370" s="100"/>
      <c r="B370" s="100"/>
      <c r="C370" s="100"/>
      <c r="D370" s="100"/>
      <c r="E370" s="100"/>
      <c r="F370" s="100"/>
      <c r="G370" s="100"/>
      <c r="H370" s="100"/>
      <c r="I370" s="100"/>
      <c r="J370" s="100"/>
      <c r="K370" s="100"/>
      <c r="L370" s="109"/>
      <c r="M370" s="110"/>
      <c r="N370" s="110"/>
      <c r="O370" s="110"/>
      <c r="P370" s="99"/>
      <c r="Q370" s="99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  <c r="AI370" s="100"/>
      <c r="AJ370" s="100"/>
      <c r="AK370" s="100"/>
      <c r="AL370" s="100"/>
      <c r="AM370" s="100"/>
    </row>
    <row r="371" spans="1:39" x14ac:dyDescent="0.25">
      <c r="A371" s="100"/>
      <c r="B371" s="100"/>
      <c r="C371" s="100"/>
      <c r="D371" s="100"/>
      <c r="E371" s="100"/>
      <c r="F371" s="100"/>
      <c r="G371" s="100"/>
      <c r="H371" s="100"/>
      <c r="I371" s="100"/>
      <c r="J371" s="100"/>
      <c r="K371" s="100"/>
      <c r="L371" s="109"/>
      <c r="M371" s="110"/>
      <c r="N371" s="110"/>
      <c r="O371" s="110"/>
      <c r="P371" s="99"/>
      <c r="Q371" s="99"/>
      <c r="R371" s="100"/>
      <c r="S371" s="100"/>
      <c r="T371" s="100"/>
      <c r="U371" s="100"/>
      <c r="V371" s="100"/>
      <c r="W371" s="100"/>
      <c r="X371" s="100"/>
      <c r="Y371" s="100"/>
      <c r="Z371" s="100"/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</row>
    <row r="372" spans="1:39" x14ac:dyDescent="0.25">
      <c r="A372" s="100"/>
      <c r="B372" s="100"/>
      <c r="C372" s="100"/>
      <c r="D372" s="100"/>
      <c r="E372" s="100"/>
      <c r="F372" s="100"/>
      <c r="G372" s="100"/>
      <c r="H372" s="100"/>
      <c r="I372" s="100"/>
      <c r="J372" s="100"/>
      <c r="K372" s="100"/>
      <c r="L372" s="109"/>
      <c r="M372" s="110"/>
      <c r="N372" s="110"/>
      <c r="O372" s="110"/>
      <c r="P372" s="99"/>
      <c r="Q372" s="99"/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/>
      <c r="AK372" s="100"/>
      <c r="AL372" s="100"/>
      <c r="AM372" s="100"/>
    </row>
    <row r="373" spans="1:39" x14ac:dyDescent="0.25">
      <c r="A373" s="100"/>
      <c r="B373" s="100"/>
      <c r="C373" s="100"/>
      <c r="D373" s="100"/>
      <c r="E373" s="100"/>
      <c r="F373" s="100"/>
      <c r="G373" s="100"/>
      <c r="H373" s="100"/>
      <c r="I373" s="100"/>
      <c r="J373" s="100"/>
      <c r="K373" s="100"/>
      <c r="L373" s="109"/>
      <c r="M373" s="110"/>
      <c r="N373" s="110"/>
      <c r="O373" s="110"/>
      <c r="P373" s="99"/>
      <c r="Q373" s="99"/>
      <c r="R373" s="100"/>
      <c r="S373" s="100"/>
      <c r="T373" s="100"/>
      <c r="U373" s="100"/>
      <c r="V373" s="100"/>
      <c r="W373" s="100"/>
      <c r="X373" s="100"/>
      <c r="Y373" s="100"/>
      <c r="Z373" s="100"/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</row>
    <row r="374" spans="1:39" x14ac:dyDescent="0.25">
      <c r="A374" s="100"/>
      <c r="B374" s="100"/>
      <c r="C374" s="100"/>
      <c r="D374" s="100"/>
      <c r="E374" s="100"/>
      <c r="F374" s="100"/>
      <c r="G374" s="100"/>
      <c r="H374" s="100"/>
      <c r="I374" s="100"/>
      <c r="J374" s="100"/>
      <c r="K374" s="100"/>
      <c r="L374" s="109"/>
      <c r="M374" s="110"/>
      <c r="N374" s="110"/>
      <c r="O374" s="110"/>
      <c r="P374" s="99"/>
      <c r="Q374" s="99"/>
      <c r="R374" s="100"/>
      <c r="S374" s="100"/>
      <c r="T374" s="100"/>
      <c r="U374" s="100"/>
      <c r="V374" s="100"/>
      <c r="W374" s="100"/>
      <c r="X374" s="100"/>
      <c r="Y374" s="100"/>
      <c r="Z374" s="100"/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</row>
    <row r="375" spans="1:39" x14ac:dyDescent="0.25">
      <c r="A375" s="100"/>
      <c r="B375" s="100"/>
      <c r="C375" s="100"/>
      <c r="D375" s="100"/>
      <c r="E375" s="100"/>
      <c r="F375" s="100"/>
      <c r="G375" s="100"/>
      <c r="H375" s="100"/>
      <c r="I375" s="100"/>
      <c r="J375" s="100"/>
      <c r="K375" s="100"/>
      <c r="L375" s="109"/>
      <c r="M375" s="110"/>
      <c r="N375" s="110"/>
      <c r="O375" s="110"/>
      <c r="P375" s="99"/>
      <c r="Q375" s="99"/>
      <c r="R375" s="100"/>
      <c r="S375" s="100"/>
      <c r="T375" s="100"/>
      <c r="U375" s="100"/>
      <c r="V375" s="100"/>
      <c r="W375" s="100"/>
      <c r="X375" s="100"/>
      <c r="Y375" s="100"/>
      <c r="Z375" s="100"/>
      <c r="AA375" s="100"/>
      <c r="AB375" s="100"/>
      <c r="AC375" s="100"/>
      <c r="AD375" s="100"/>
      <c r="AE375" s="100"/>
      <c r="AF375" s="100"/>
      <c r="AG375" s="100"/>
      <c r="AH375" s="100"/>
      <c r="AI375" s="100"/>
      <c r="AJ375" s="100"/>
      <c r="AK375" s="100"/>
      <c r="AL375" s="100"/>
      <c r="AM375" s="100"/>
    </row>
    <row r="376" spans="1:39" x14ac:dyDescent="0.25">
      <c r="A376" s="100"/>
      <c r="B376" s="100"/>
      <c r="C376" s="100"/>
      <c r="D376" s="100"/>
      <c r="E376" s="100"/>
      <c r="F376" s="100"/>
      <c r="G376" s="100"/>
      <c r="H376" s="100"/>
      <c r="I376" s="100"/>
      <c r="J376" s="100"/>
      <c r="K376" s="100"/>
      <c r="L376" s="109"/>
      <c r="M376" s="110"/>
      <c r="N376" s="110"/>
      <c r="O376" s="110"/>
      <c r="P376" s="99"/>
      <c r="Q376" s="99"/>
      <c r="R376" s="100"/>
      <c r="S376" s="100"/>
      <c r="T376" s="100"/>
      <c r="U376" s="100"/>
      <c r="V376" s="100"/>
      <c r="W376" s="100"/>
      <c r="X376" s="100"/>
      <c r="Y376" s="100"/>
      <c r="Z376" s="100"/>
      <c r="AA376" s="100"/>
      <c r="AB376" s="100"/>
      <c r="AC376" s="100"/>
      <c r="AD376" s="100"/>
      <c r="AE376" s="100"/>
      <c r="AF376" s="100"/>
      <c r="AG376" s="100"/>
      <c r="AH376" s="100"/>
      <c r="AI376" s="100"/>
      <c r="AJ376" s="100"/>
      <c r="AK376" s="100"/>
      <c r="AL376" s="100"/>
      <c r="AM376" s="100"/>
    </row>
    <row r="377" spans="1:39" x14ac:dyDescent="0.25">
      <c r="A377" s="100"/>
      <c r="B377" s="100"/>
      <c r="C377" s="100"/>
      <c r="D377" s="100"/>
      <c r="E377" s="100"/>
      <c r="F377" s="100"/>
      <c r="G377" s="100"/>
      <c r="H377" s="100"/>
      <c r="I377" s="100"/>
      <c r="J377" s="100"/>
      <c r="K377" s="100"/>
      <c r="L377" s="109"/>
      <c r="M377" s="110"/>
      <c r="N377" s="110"/>
      <c r="O377" s="110"/>
      <c r="P377" s="99"/>
      <c r="Q377" s="99"/>
      <c r="R377" s="100"/>
      <c r="S377" s="100"/>
      <c r="T377" s="100"/>
      <c r="U377" s="100"/>
      <c r="V377" s="100"/>
      <c r="W377" s="100"/>
      <c r="X377" s="100"/>
      <c r="Y377" s="100"/>
      <c r="Z377" s="100"/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</row>
    <row r="378" spans="1:39" x14ac:dyDescent="0.25">
      <c r="A378" s="100"/>
      <c r="B378" s="100"/>
      <c r="C378" s="100"/>
      <c r="D378" s="100"/>
      <c r="E378" s="100"/>
      <c r="F378" s="100"/>
      <c r="G378" s="100"/>
      <c r="H378" s="100"/>
      <c r="I378" s="100"/>
      <c r="J378" s="100"/>
      <c r="K378" s="100"/>
      <c r="L378" s="109"/>
      <c r="M378" s="110"/>
      <c r="N378" s="110"/>
      <c r="O378" s="110"/>
      <c r="P378" s="99"/>
      <c r="Q378" s="99"/>
      <c r="R378" s="100"/>
      <c r="S378" s="100"/>
      <c r="T378" s="100"/>
      <c r="U378" s="100"/>
      <c r="V378" s="100"/>
      <c r="W378" s="100"/>
      <c r="X378" s="100"/>
      <c r="Y378" s="100"/>
      <c r="Z378" s="100"/>
      <c r="AA378" s="100"/>
      <c r="AB378" s="100"/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</row>
    <row r="379" spans="1:39" x14ac:dyDescent="0.25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9"/>
      <c r="M379" s="110"/>
      <c r="N379" s="110"/>
      <c r="O379" s="110"/>
      <c r="P379" s="99"/>
      <c r="Q379" s="99"/>
      <c r="R379" s="100"/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00"/>
      <c r="AM379" s="100"/>
    </row>
    <row r="380" spans="1:39" x14ac:dyDescent="0.25">
      <c r="A380" s="100"/>
      <c r="B380" s="100"/>
      <c r="C380" s="100"/>
      <c r="D380" s="100"/>
      <c r="E380" s="100"/>
      <c r="F380" s="100"/>
      <c r="G380" s="100"/>
      <c r="H380" s="100"/>
      <c r="I380" s="100"/>
      <c r="J380" s="100"/>
      <c r="K380" s="100"/>
      <c r="L380" s="109"/>
      <c r="M380" s="110"/>
      <c r="N380" s="110"/>
      <c r="O380" s="110"/>
      <c r="P380" s="99"/>
      <c r="Q380" s="99"/>
      <c r="R380" s="100"/>
      <c r="S380" s="100"/>
      <c r="T380" s="100"/>
      <c r="U380" s="100"/>
      <c r="V380" s="100"/>
      <c r="W380" s="100"/>
      <c r="X380" s="100"/>
      <c r="Y380" s="100"/>
      <c r="Z380" s="100"/>
      <c r="AA380" s="100"/>
      <c r="AB380" s="100"/>
      <c r="AC380" s="100"/>
      <c r="AD380" s="100"/>
      <c r="AE380" s="100"/>
      <c r="AF380" s="100"/>
      <c r="AG380" s="100"/>
      <c r="AH380" s="100"/>
      <c r="AI380" s="100"/>
      <c r="AJ380" s="100"/>
      <c r="AK380" s="100"/>
      <c r="AL380" s="100"/>
      <c r="AM380" s="100"/>
    </row>
    <row r="381" spans="1:39" x14ac:dyDescent="0.25">
      <c r="A381" s="100"/>
      <c r="B381" s="100"/>
      <c r="C381" s="100"/>
      <c r="D381" s="100"/>
      <c r="E381" s="100"/>
      <c r="F381" s="100"/>
      <c r="G381" s="100"/>
      <c r="H381" s="100"/>
      <c r="I381" s="100"/>
      <c r="J381" s="100"/>
      <c r="K381" s="100"/>
      <c r="L381" s="109"/>
      <c r="M381" s="110"/>
      <c r="N381" s="110"/>
      <c r="O381" s="110"/>
      <c r="P381" s="99"/>
      <c r="Q381" s="99"/>
      <c r="R381" s="100"/>
      <c r="S381" s="100"/>
      <c r="T381" s="100"/>
      <c r="U381" s="100"/>
      <c r="V381" s="100"/>
      <c r="W381" s="100"/>
      <c r="X381" s="100"/>
      <c r="Y381" s="100"/>
      <c r="Z381" s="100"/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</row>
    <row r="382" spans="1:39" x14ac:dyDescent="0.25">
      <c r="A382" s="100"/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9"/>
      <c r="M382" s="110"/>
      <c r="N382" s="110"/>
      <c r="O382" s="110"/>
      <c r="P382" s="99"/>
      <c r="Q382" s="99"/>
      <c r="R382" s="100"/>
      <c r="S382" s="100"/>
      <c r="T382" s="100"/>
      <c r="U382" s="100"/>
      <c r="V382" s="100"/>
      <c r="W382" s="100"/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</row>
    <row r="383" spans="1:39" x14ac:dyDescent="0.25">
      <c r="A383" s="100"/>
      <c r="B383" s="100"/>
      <c r="C383" s="100"/>
      <c r="D383" s="100"/>
      <c r="E383" s="100"/>
      <c r="F383" s="100"/>
      <c r="G383" s="100"/>
      <c r="H383" s="100"/>
      <c r="I383" s="100"/>
      <c r="J383" s="100"/>
      <c r="K383" s="100"/>
      <c r="L383" s="109"/>
      <c r="M383" s="110"/>
      <c r="N383" s="110"/>
      <c r="O383" s="110"/>
      <c r="P383" s="99"/>
      <c r="Q383" s="99"/>
      <c r="R383" s="100"/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00"/>
      <c r="AM383" s="100"/>
    </row>
    <row r="384" spans="1:39" x14ac:dyDescent="0.25">
      <c r="A384" s="100"/>
      <c r="B384" s="100"/>
      <c r="C384" s="100"/>
      <c r="D384" s="100"/>
      <c r="E384" s="100"/>
      <c r="F384" s="100"/>
      <c r="G384" s="100"/>
      <c r="H384" s="100"/>
      <c r="I384" s="100"/>
      <c r="J384" s="100"/>
      <c r="K384" s="100"/>
      <c r="L384" s="109"/>
      <c r="M384" s="110"/>
      <c r="N384" s="110"/>
      <c r="O384" s="110"/>
      <c r="P384" s="99"/>
      <c r="Q384" s="99"/>
      <c r="R384" s="100"/>
      <c r="S384" s="100"/>
      <c r="T384" s="100"/>
      <c r="U384" s="100"/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</row>
    <row r="385" spans="1:39" x14ac:dyDescent="0.25">
      <c r="A385" s="100"/>
      <c r="B385" s="100"/>
      <c r="C385" s="100"/>
      <c r="D385" s="100"/>
      <c r="E385" s="100"/>
      <c r="F385" s="100"/>
      <c r="G385" s="100"/>
      <c r="H385" s="100"/>
      <c r="I385" s="100"/>
      <c r="J385" s="100"/>
      <c r="K385" s="100"/>
      <c r="L385" s="109"/>
      <c r="M385" s="110"/>
      <c r="N385" s="110"/>
      <c r="O385" s="110"/>
      <c r="P385" s="99"/>
      <c r="Q385" s="99"/>
      <c r="R385" s="100"/>
      <c r="S385" s="100"/>
      <c r="T385" s="100"/>
      <c r="U385" s="100"/>
      <c r="V385" s="100"/>
      <c r="W385" s="100"/>
      <c r="X385" s="100"/>
      <c r="Y385" s="100"/>
      <c r="Z385" s="100"/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</row>
    <row r="386" spans="1:39" x14ac:dyDescent="0.25">
      <c r="A386" s="100"/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9"/>
      <c r="M386" s="110"/>
      <c r="N386" s="110"/>
      <c r="O386" s="110"/>
      <c r="P386" s="99"/>
      <c r="Q386" s="99"/>
      <c r="R386" s="100"/>
      <c r="S386" s="100"/>
      <c r="T386" s="100"/>
      <c r="U386" s="100"/>
      <c r="V386" s="100"/>
      <c r="W386" s="100"/>
      <c r="X386" s="100"/>
      <c r="Y386" s="100"/>
      <c r="Z386" s="100"/>
      <c r="AA386" s="100"/>
      <c r="AB386" s="100"/>
      <c r="AC386" s="100"/>
      <c r="AD386" s="100"/>
      <c r="AE386" s="100"/>
      <c r="AF386" s="100"/>
      <c r="AG386" s="100"/>
      <c r="AH386" s="100"/>
      <c r="AI386" s="100"/>
      <c r="AJ386" s="100"/>
      <c r="AK386" s="100"/>
      <c r="AL386" s="100"/>
      <c r="AM386" s="100"/>
    </row>
    <row r="387" spans="1:39" x14ac:dyDescent="0.25">
      <c r="A387" s="100"/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9"/>
      <c r="M387" s="110"/>
      <c r="N387" s="110"/>
      <c r="O387" s="110"/>
      <c r="P387" s="99"/>
      <c r="Q387" s="99"/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</row>
    <row r="388" spans="1:39" x14ac:dyDescent="0.25">
      <c r="A388" s="100"/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9"/>
      <c r="M388" s="110"/>
      <c r="N388" s="110"/>
      <c r="O388" s="110"/>
      <c r="P388" s="99"/>
      <c r="Q388" s="99"/>
      <c r="R388" s="100"/>
      <c r="S388" s="100"/>
      <c r="T388" s="100"/>
      <c r="U388" s="100"/>
      <c r="V388" s="100"/>
      <c r="W388" s="100"/>
      <c r="X388" s="100"/>
      <c r="Y388" s="100"/>
      <c r="Z388" s="100"/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</row>
    <row r="389" spans="1:39" x14ac:dyDescent="0.25">
      <c r="A389" s="100"/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9"/>
      <c r="M389" s="110"/>
      <c r="N389" s="110"/>
      <c r="O389" s="110"/>
      <c r="P389" s="99"/>
      <c r="Q389" s="99"/>
      <c r="R389" s="100"/>
      <c r="S389" s="100"/>
      <c r="T389" s="100"/>
      <c r="U389" s="100"/>
      <c r="V389" s="100"/>
      <c r="W389" s="100"/>
      <c r="X389" s="100"/>
      <c r="Y389" s="100"/>
      <c r="Z389" s="100"/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</row>
    <row r="390" spans="1:39" x14ac:dyDescent="0.25">
      <c r="A390" s="100"/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9"/>
      <c r="M390" s="110"/>
      <c r="N390" s="110"/>
      <c r="O390" s="110"/>
      <c r="P390" s="99"/>
      <c r="Q390" s="99"/>
      <c r="R390" s="100"/>
      <c r="S390" s="100"/>
      <c r="T390" s="100"/>
      <c r="U390" s="100"/>
      <c r="V390" s="100"/>
      <c r="W390" s="100"/>
      <c r="X390" s="100"/>
      <c r="Y390" s="100"/>
      <c r="Z390" s="100"/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</row>
    <row r="391" spans="1:39" x14ac:dyDescent="0.25">
      <c r="A391" s="100"/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9"/>
      <c r="M391" s="110"/>
      <c r="N391" s="110"/>
      <c r="O391" s="110"/>
      <c r="P391" s="99"/>
      <c r="Q391" s="99"/>
      <c r="R391" s="100"/>
      <c r="S391" s="100"/>
      <c r="T391" s="100"/>
      <c r="U391" s="100"/>
      <c r="V391" s="100"/>
      <c r="W391" s="100"/>
      <c r="X391" s="100"/>
      <c r="Y391" s="100"/>
      <c r="Z391" s="100"/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</row>
    <row r="392" spans="1:39" x14ac:dyDescent="0.25">
      <c r="A392" s="100"/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9"/>
      <c r="M392" s="110"/>
      <c r="N392" s="110"/>
      <c r="O392" s="110"/>
      <c r="P392" s="99"/>
      <c r="Q392" s="99"/>
      <c r="R392" s="100"/>
      <c r="S392" s="100"/>
      <c r="T392" s="100"/>
      <c r="U392" s="100"/>
      <c r="V392" s="100"/>
      <c r="W392" s="100"/>
      <c r="X392" s="100"/>
      <c r="Y392" s="100"/>
      <c r="Z392" s="100"/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</row>
    <row r="393" spans="1:39" x14ac:dyDescent="0.25">
      <c r="A393" s="100"/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9"/>
      <c r="M393" s="110"/>
      <c r="N393" s="110"/>
      <c r="O393" s="110"/>
      <c r="P393" s="99"/>
      <c r="Q393" s="99"/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</row>
    <row r="394" spans="1:39" x14ac:dyDescent="0.25">
      <c r="A394" s="100"/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9"/>
      <c r="M394" s="110"/>
      <c r="N394" s="110"/>
      <c r="O394" s="110"/>
      <c r="P394" s="99"/>
      <c r="Q394" s="99"/>
      <c r="R394" s="100"/>
      <c r="S394" s="100"/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</row>
    <row r="395" spans="1:39" x14ac:dyDescent="0.25">
      <c r="A395" s="100"/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9"/>
      <c r="M395" s="110"/>
      <c r="N395" s="110"/>
      <c r="O395" s="110"/>
      <c r="P395" s="99"/>
      <c r="Q395" s="99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</row>
    <row r="396" spans="1:39" x14ac:dyDescent="0.25">
      <c r="A396" s="100"/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9"/>
      <c r="M396" s="110"/>
      <c r="N396" s="110"/>
      <c r="O396" s="110"/>
      <c r="P396" s="99"/>
      <c r="Q396" s="99"/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</row>
    <row r="397" spans="1:39" x14ac:dyDescent="0.25">
      <c r="A397" s="100"/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9"/>
      <c r="M397" s="110"/>
      <c r="N397" s="110"/>
      <c r="O397" s="110"/>
      <c r="P397" s="99"/>
      <c r="Q397" s="99"/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</row>
    <row r="398" spans="1:39" x14ac:dyDescent="0.25">
      <c r="A398" s="100"/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9"/>
      <c r="M398" s="110"/>
      <c r="N398" s="110"/>
      <c r="O398" s="110"/>
      <c r="P398" s="99"/>
      <c r="Q398" s="99"/>
      <c r="R398" s="100"/>
      <c r="S398" s="100"/>
      <c r="T398" s="100"/>
      <c r="U398" s="100"/>
      <c r="V398" s="100"/>
      <c r="W398" s="100"/>
      <c r="X398" s="100"/>
      <c r="Y398" s="100"/>
      <c r="Z398" s="100"/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</row>
    <row r="399" spans="1:39" x14ac:dyDescent="0.25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9"/>
      <c r="M399" s="110"/>
      <c r="N399" s="110"/>
      <c r="O399" s="110"/>
      <c r="P399" s="99"/>
      <c r="Q399" s="99"/>
      <c r="R399" s="100"/>
      <c r="S399" s="100"/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</row>
    <row r="400" spans="1:39" x14ac:dyDescent="0.25">
      <c r="A400" s="100"/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9"/>
      <c r="M400" s="110"/>
      <c r="N400" s="110"/>
      <c r="O400" s="110"/>
      <c r="P400" s="99"/>
      <c r="Q400" s="99"/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</row>
    <row r="401" spans="1:39" x14ac:dyDescent="0.25">
      <c r="A401" s="100"/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9"/>
      <c r="M401" s="110"/>
      <c r="N401" s="110"/>
      <c r="O401" s="110"/>
      <c r="P401" s="99"/>
      <c r="Q401" s="99"/>
      <c r="R401" s="100"/>
      <c r="S401" s="100"/>
      <c r="T401" s="100"/>
      <c r="U401" s="100"/>
      <c r="V401" s="100"/>
      <c r="W401" s="100"/>
      <c r="X401" s="100"/>
      <c r="Y401" s="100"/>
      <c r="Z401" s="100"/>
      <c r="AA401" s="100"/>
      <c r="AB401" s="100"/>
      <c r="AC401" s="100"/>
      <c r="AD401" s="100"/>
      <c r="AE401" s="100"/>
      <c r="AF401" s="100"/>
      <c r="AG401" s="100"/>
      <c r="AH401" s="100"/>
      <c r="AI401" s="100"/>
      <c r="AJ401" s="100"/>
      <c r="AK401" s="100"/>
      <c r="AL401" s="100"/>
      <c r="AM401" s="100"/>
    </row>
    <row r="402" spans="1:39" x14ac:dyDescent="0.25">
      <c r="A402" s="100"/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9"/>
      <c r="M402" s="110"/>
      <c r="N402" s="110"/>
      <c r="O402" s="110"/>
      <c r="P402" s="99"/>
      <c r="Q402" s="99"/>
      <c r="R402" s="100"/>
      <c r="S402" s="100"/>
      <c r="T402" s="100"/>
      <c r="U402" s="100"/>
      <c r="V402" s="100"/>
      <c r="W402" s="100"/>
      <c r="X402" s="100"/>
      <c r="Y402" s="100"/>
      <c r="Z402" s="100"/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</row>
    <row r="403" spans="1:39" x14ac:dyDescent="0.25">
      <c r="A403" s="100"/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9"/>
      <c r="M403" s="110"/>
      <c r="N403" s="110"/>
      <c r="O403" s="110"/>
      <c r="P403" s="99"/>
      <c r="Q403" s="99"/>
      <c r="R403" s="100"/>
      <c r="S403" s="100"/>
      <c r="T403" s="100"/>
      <c r="U403" s="100"/>
      <c r="V403" s="100"/>
      <c r="W403" s="100"/>
      <c r="X403" s="100"/>
      <c r="Y403" s="100"/>
      <c r="Z403" s="100"/>
      <c r="AA403" s="100"/>
      <c r="AB403" s="100"/>
      <c r="AC403" s="100"/>
      <c r="AD403" s="100"/>
      <c r="AE403" s="100"/>
      <c r="AF403" s="100"/>
      <c r="AG403" s="100"/>
      <c r="AH403" s="100"/>
      <c r="AI403" s="100"/>
      <c r="AJ403" s="100"/>
      <c r="AK403" s="100"/>
      <c r="AL403" s="100"/>
      <c r="AM403" s="100"/>
    </row>
    <row r="404" spans="1:39" x14ac:dyDescent="0.25">
      <c r="A404" s="100"/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9"/>
      <c r="M404" s="110"/>
      <c r="N404" s="110"/>
      <c r="O404" s="110"/>
      <c r="P404" s="99"/>
      <c r="Q404" s="99"/>
      <c r="R404" s="100"/>
      <c r="S404" s="100"/>
      <c r="T404" s="100"/>
      <c r="U404" s="100"/>
      <c r="V404" s="100"/>
      <c r="W404" s="100"/>
      <c r="X404" s="100"/>
      <c r="Y404" s="100"/>
      <c r="Z404" s="100"/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</row>
    <row r="405" spans="1:39" x14ac:dyDescent="0.25">
      <c r="A405" s="100"/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9"/>
      <c r="M405" s="110"/>
      <c r="N405" s="110"/>
      <c r="O405" s="110"/>
      <c r="P405" s="99"/>
      <c r="Q405" s="99"/>
      <c r="R405" s="100"/>
      <c r="S405" s="100"/>
      <c r="T405" s="100"/>
      <c r="U405" s="100"/>
      <c r="V405" s="100"/>
      <c r="W405" s="100"/>
      <c r="X405" s="100"/>
      <c r="Y405" s="100"/>
      <c r="Z405" s="100"/>
      <c r="AA405" s="100"/>
      <c r="AB405" s="100"/>
      <c r="AC405" s="100"/>
      <c r="AD405" s="100"/>
      <c r="AE405" s="100"/>
      <c r="AF405" s="100"/>
      <c r="AG405" s="100"/>
      <c r="AH405" s="100"/>
      <c r="AI405" s="100"/>
      <c r="AJ405" s="100"/>
      <c r="AK405" s="100"/>
      <c r="AL405" s="100"/>
      <c r="AM405" s="100"/>
    </row>
    <row r="406" spans="1:39" x14ac:dyDescent="0.25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9"/>
      <c r="M406" s="110"/>
      <c r="N406" s="110"/>
      <c r="O406" s="110"/>
      <c r="P406" s="99"/>
      <c r="Q406" s="99"/>
      <c r="R406" s="100"/>
      <c r="S406" s="100"/>
      <c r="T406" s="100"/>
      <c r="U406" s="100"/>
      <c r="V406" s="100"/>
      <c r="W406" s="100"/>
      <c r="X406" s="100"/>
      <c r="Y406" s="100"/>
      <c r="Z406" s="100"/>
      <c r="AA406" s="100"/>
      <c r="AB406" s="100"/>
      <c r="AC406" s="100"/>
      <c r="AD406" s="100"/>
      <c r="AE406" s="100"/>
      <c r="AF406" s="100"/>
      <c r="AG406" s="100"/>
      <c r="AH406" s="100"/>
      <c r="AI406" s="100"/>
      <c r="AJ406" s="100"/>
      <c r="AK406" s="100"/>
      <c r="AL406" s="100"/>
      <c r="AM406" s="100"/>
    </row>
    <row r="407" spans="1:39" x14ac:dyDescent="0.25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9"/>
      <c r="M407" s="110"/>
      <c r="N407" s="110"/>
      <c r="O407" s="110"/>
      <c r="P407" s="99"/>
      <c r="Q407" s="99"/>
      <c r="R407" s="100"/>
      <c r="S407" s="100"/>
      <c r="T407" s="100"/>
      <c r="U407" s="100"/>
      <c r="V407" s="100"/>
      <c r="W407" s="100"/>
      <c r="X407" s="100"/>
      <c r="Y407" s="100"/>
      <c r="Z407" s="100"/>
      <c r="AA407" s="100"/>
      <c r="AB407" s="100"/>
      <c r="AC407" s="100"/>
      <c r="AD407" s="100"/>
      <c r="AE407" s="100"/>
      <c r="AF407" s="100"/>
      <c r="AG407" s="100"/>
      <c r="AH407" s="100"/>
      <c r="AI407" s="100"/>
      <c r="AJ407" s="100"/>
      <c r="AK407" s="100"/>
      <c r="AL407" s="100"/>
      <c r="AM407" s="100"/>
    </row>
    <row r="408" spans="1:39" x14ac:dyDescent="0.25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9"/>
      <c r="M408" s="110"/>
      <c r="N408" s="110"/>
      <c r="O408" s="110"/>
      <c r="P408" s="99"/>
      <c r="Q408" s="99"/>
      <c r="R408" s="100"/>
      <c r="S408" s="100"/>
      <c r="T408" s="100"/>
      <c r="U408" s="100"/>
      <c r="V408" s="100"/>
      <c r="W408" s="100"/>
      <c r="X408" s="100"/>
      <c r="Y408" s="100"/>
      <c r="Z408" s="100"/>
      <c r="AA408" s="100"/>
      <c r="AB408" s="100"/>
      <c r="AC408" s="100"/>
      <c r="AD408" s="100"/>
      <c r="AE408" s="100"/>
      <c r="AF408" s="100"/>
      <c r="AG408" s="100"/>
      <c r="AH408" s="100"/>
      <c r="AI408" s="100"/>
      <c r="AJ408" s="100"/>
      <c r="AK408" s="100"/>
      <c r="AL408" s="100"/>
      <c r="AM408" s="100"/>
    </row>
    <row r="409" spans="1:39" x14ac:dyDescent="0.25">
      <c r="A409" s="100"/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9"/>
      <c r="M409" s="110"/>
      <c r="N409" s="110"/>
      <c r="O409" s="110"/>
      <c r="P409" s="99"/>
      <c r="Q409" s="99"/>
      <c r="R409" s="100"/>
      <c r="S409" s="100"/>
      <c r="T409" s="100"/>
      <c r="U409" s="100"/>
      <c r="V409" s="100"/>
      <c r="W409" s="100"/>
      <c r="X409" s="100"/>
      <c r="Y409" s="100"/>
      <c r="Z409" s="100"/>
      <c r="AA409" s="100"/>
      <c r="AB409" s="100"/>
      <c r="AC409" s="100"/>
      <c r="AD409" s="100"/>
      <c r="AE409" s="100"/>
      <c r="AF409" s="100"/>
      <c r="AG409" s="100"/>
      <c r="AH409" s="100"/>
      <c r="AI409" s="100"/>
      <c r="AJ409" s="100"/>
      <c r="AK409" s="100"/>
      <c r="AL409" s="100"/>
      <c r="AM409" s="100"/>
    </row>
    <row r="410" spans="1:39" x14ac:dyDescent="0.25">
      <c r="A410" s="100"/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9"/>
      <c r="M410" s="110"/>
      <c r="N410" s="110"/>
      <c r="O410" s="110"/>
      <c r="P410" s="99"/>
      <c r="Q410" s="99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</row>
    <row r="411" spans="1:39" x14ac:dyDescent="0.25">
      <c r="A411" s="100"/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9"/>
      <c r="M411" s="110"/>
      <c r="N411" s="110"/>
      <c r="O411" s="110"/>
      <c r="P411" s="99"/>
      <c r="Q411" s="99"/>
      <c r="R411" s="100"/>
      <c r="S411" s="100"/>
      <c r="T411" s="100"/>
      <c r="U411" s="100"/>
      <c r="V411" s="100"/>
      <c r="W411" s="100"/>
      <c r="X411" s="100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/>
      <c r="AI411" s="100"/>
      <c r="AJ411" s="100"/>
      <c r="AK411" s="100"/>
      <c r="AL411" s="100"/>
      <c r="AM411" s="100"/>
    </row>
    <row r="412" spans="1:39" x14ac:dyDescent="0.25">
      <c r="A412" s="100"/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9"/>
      <c r="M412" s="110"/>
      <c r="N412" s="110"/>
      <c r="O412" s="110"/>
      <c r="P412" s="99"/>
      <c r="Q412" s="99"/>
      <c r="R412" s="100"/>
      <c r="S412" s="100"/>
      <c r="T412" s="100"/>
      <c r="U412" s="100"/>
      <c r="V412" s="100"/>
      <c r="W412" s="100"/>
      <c r="X412" s="100"/>
      <c r="Y412" s="100"/>
      <c r="Z412" s="100"/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</row>
    <row r="413" spans="1:39" x14ac:dyDescent="0.25">
      <c r="A413" s="100"/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9"/>
      <c r="M413" s="110"/>
      <c r="N413" s="110"/>
      <c r="O413" s="110"/>
      <c r="P413" s="99"/>
      <c r="Q413" s="99"/>
      <c r="R413" s="100"/>
      <c r="S413" s="100"/>
      <c r="T413" s="100"/>
      <c r="U413" s="100"/>
      <c r="V413" s="100"/>
      <c r="W413" s="100"/>
      <c r="X413" s="100"/>
      <c r="Y413" s="100"/>
      <c r="Z413" s="100"/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</row>
    <row r="414" spans="1:39" x14ac:dyDescent="0.25">
      <c r="A414" s="100"/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9"/>
      <c r="M414" s="110"/>
      <c r="N414" s="110"/>
      <c r="O414" s="110"/>
      <c r="P414" s="99"/>
      <c r="Q414" s="99"/>
      <c r="R414" s="100"/>
      <c r="S414" s="100"/>
      <c r="T414" s="100"/>
      <c r="U414" s="100"/>
      <c r="V414" s="100"/>
      <c r="W414" s="100"/>
      <c r="X414" s="100"/>
      <c r="Y414" s="100"/>
      <c r="Z414" s="100"/>
      <c r="AA414" s="100"/>
      <c r="AB414" s="100"/>
      <c r="AC414" s="100"/>
      <c r="AD414" s="100"/>
      <c r="AE414" s="100"/>
      <c r="AF414" s="100"/>
      <c r="AG414" s="100"/>
      <c r="AH414" s="100"/>
      <c r="AI414" s="100"/>
      <c r="AJ414" s="100"/>
      <c r="AK414" s="100"/>
      <c r="AL414" s="100"/>
      <c r="AM414" s="100"/>
    </row>
    <row r="415" spans="1:39" x14ac:dyDescent="0.25">
      <c r="A415" s="100"/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9"/>
      <c r="M415" s="110"/>
      <c r="N415" s="110"/>
      <c r="O415" s="110"/>
      <c r="P415" s="99"/>
      <c r="Q415" s="99"/>
      <c r="R415" s="100"/>
      <c r="S415" s="100"/>
      <c r="T415" s="100"/>
      <c r="U415" s="100"/>
      <c r="V415" s="100"/>
      <c r="W415" s="100"/>
      <c r="X415" s="100"/>
      <c r="Y415" s="100"/>
      <c r="Z415" s="100"/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</row>
    <row r="416" spans="1:39" x14ac:dyDescent="0.25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9"/>
      <c r="M416" s="110"/>
      <c r="N416" s="110"/>
      <c r="O416" s="110"/>
      <c r="P416" s="99"/>
      <c r="Q416" s="99"/>
      <c r="R416" s="100"/>
      <c r="S416" s="100"/>
      <c r="T416" s="100"/>
      <c r="U416" s="100"/>
      <c r="V416" s="100"/>
      <c r="W416" s="100"/>
      <c r="X416" s="100"/>
      <c r="Y416" s="100"/>
      <c r="Z416" s="100"/>
      <c r="AA416" s="100"/>
      <c r="AB416" s="100"/>
      <c r="AC416" s="100"/>
      <c r="AD416" s="100"/>
      <c r="AE416" s="100"/>
      <c r="AF416" s="100"/>
      <c r="AG416" s="100"/>
      <c r="AH416" s="100"/>
      <c r="AI416" s="100"/>
      <c r="AJ416" s="100"/>
      <c r="AK416" s="100"/>
      <c r="AL416" s="100"/>
      <c r="AM416" s="100"/>
    </row>
    <row r="417" spans="1:39" x14ac:dyDescent="0.25">
      <c r="A417" s="100"/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9"/>
      <c r="M417" s="110"/>
      <c r="N417" s="110"/>
      <c r="O417" s="110"/>
      <c r="P417" s="99"/>
      <c r="Q417" s="99"/>
      <c r="R417" s="100"/>
      <c r="S417" s="100"/>
      <c r="T417" s="100"/>
      <c r="U417" s="100"/>
      <c r="V417" s="100"/>
      <c r="W417" s="100"/>
      <c r="X417" s="100"/>
      <c r="Y417" s="100"/>
      <c r="Z417" s="100"/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</row>
    <row r="418" spans="1:39" x14ac:dyDescent="0.25">
      <c r="A418" s="100"/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9"/>
      <c r="M418" s="110"/>
      <c r="N418" s="110"/>
      <c r="O418" s="110"/>
      <c r="P418" s="99"/>
      <c r="Q418" s="99"/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</row>
    <row r="419" spans="1:39" x14ac:dyDescent="0.25">
      <c r="A419" s="100"/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9"/>
      <c r="M419" s="110"/>
      <c r="N419" s="110"/>
      <c r="O419" s="110"/>
      <c r="P419" s="99"/>
      <c r="Q419" s="99"/>
      <c r="R419" s="100"/>
      <c r="S419" s="100"/>
      <c r="T419" s="100"/>
      <c r="U419" s="100"/>
      <c r="V419" s="100"/>
      <c r="W419" s="100"/>
      <c r="X419" s="100"/>
      <c r="Y419" s="100"/>
      <c r="Z419" s="100"/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</row>
    <row r="420" spans="1:39" x14ac:dyDescent="0.25">
      <c r="A420" s="100"/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9"/>
      <c r="M420" s="110"/>
      <c r="N420" s="110"/>
      <c r="O420" s="110"/>
      <c r="P420" s="99"/>
      <c r="Q420" s="99"/>
      <c r="R420" s="100"/>
      <c r="S420" s="100"/>
      <c r="T420" s="100"/>
      <c r="U420" s="100"/>
      <c r="V420" s="100"/>
      <c r="W420" s="100"/>
      <c r="X420" s="100"/>
      <c r="Y420" s="100"/>
      <c r="Z420" s="100"/>
      <c r="AA420" s="100"/>
      <c r="AB420" s="100"/>
      <c r="AC420" s="100"/>
      <c r="AD420" s="100"/>
      <c r="AE420" s="100"/>
      <c r="AF420" s="100"/>
      <c r="AG420" s="100"/>
      <c r="AH420" s="100"/>
      <c r="AI420" s="100"/>
      <c r="AJ420" s="100"/>
      <c r="AK420" s="100"/>
      <c r="AL420" s="100"/>
      <c r="AM420" s="100"/>
    </row>
    <row r="421" spans="1:39" x14ac:dyDescent="0.25">
      <c r="A421" s="100"/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9"/>
      <c r="M421" s="110"/>
      <c r="N421" s="110"/>
      <c r="O421" s="110"/>
      <c r="P421" s="99"/>
      <c r="Q421" s="99"/>
      <c r="R421" s="100"/>
      <c r="S421" s="100"/>
      <c r="T421" s="100"/>
      <c r="U421" s="100"/>
      <c r="V421" s="100"/>
      <c r="W421" s="100"/>
      <c r="X421" s="100"/>
      <c r="Y421" s="100"/>
      <c r="Z421" s="100"/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</row>
    <row r="422" spans="1:39" x14ac:dyDescent="0.25">
      <c r="A422" s="100"/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9"/>
      <c r="M422" s="110"/>
      <c r="N422" s="110"/>
      <c r="O422" s="110"/>
      <c r="P422" s="99"/>
      <c r="Q422" s="99"/>
      <c r="R422" s="100"/>
      <c r="S422" s="100"/>
      <c r="T422" s="100"/>
      <c r="U422" s="100"/>
      <c r="V422" s="100"/>
      <c r="W422" s="100"/>
      <c r="X422" s="100"/>
      <c r="Y422" s="100"/>
      <c r="Z422" s="100"/>
      <c r="AA422" s="100"/>
      <c r="AB422" s="100"/>
      <c r="AC422" s="100"/>
      <c r="AD422" s="100"/>
      <c r="AE422" s="100"/>
      <c r="AF422" s="100"/>
      <c r="AG422" s="100"/>
      <c r="AH422" s="100"/>
      <c r="AI422" s="100"/>
      <c r="AJ422" s="100"/>
      <c r="AK422" s="100"/>
      <c r="AL422" s="100"/>
      <c r="AM422" s="100"/>
    </row>
    <row r="423" spans="1:39" x14ac:dyDescent="0.25">
      <c r="A423" s="100"/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9"/>
      <c r="M423" s="110"/>
      <c r="N423" s="110"/>
      <c r="O423" s="110"/>
      <c r="P423" s="99"/>
      <c r="Q423" s="99"/>
      <c r="R423" s="100"/>
      <c r="S423" s="100"/>
      <c r="T423" s="100"/>
      <c r="U423" s="100"/>
      <c r="V423" s="100"/>
      <c r="W423" s="100"/>
      <c r="X423" s="100"/>
      <c r="Y423" s="100"/>
      <c r="Z423" s="100"/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</row>
    <row r="424" spans="1:39" x14ac:dyDescent="0.25">
      <c r="A424" s="100"/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9"/>
      <c r="M424" s="110"/>
      <c r="N424" s="110"/>
      <c r="O424" s="110"/>
      <c r="P424" s="99"/>
      <c r="Q424" s="99"/>
      <c r="R424" s="100"/>
      <c r="S424" s="100"/>
      <c r="T424" s="100"/>
      <c r="U424" s="100"/>
      <c r="V424" s="100"/>
      <c r="W424" s="100"/>
      <c r="X424" s="100"/>
      <c r="Y424" s="100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</row>
    <row r="425" spans="1:39" x14ac:dyDescent="0.25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9"/>
      <c r="M425" s="110"/>
      <c r="N425" s="110"/>
      <c r="O425" s="110"/>
      <c r="P425" s="99"/>
      <c r="Q425" s="99"/>
      <c r="R425" s="100"/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</row>
    <row r="426" spans="1:39" x14ac:dyDescent="0.25">
      <c r="A426" s="100"/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9"/>
      <c r="M426" s="110"/>
      <c r="N426" s="110"/>
      <c r="O426" s="110"/>
      <c r="P426" s="99"/>
      <c r="Q426" s="99"/>
      <c r="R426" s="100"/>
      <c r="S426" s="100"/>
      <c r="T426" s="100"/>
      <c r="U426" s="100"/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</row>
    <row r="427" spans="1:39" x14ac:dyDescent="0.25">
      <c r="A427" s="100"/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9"/>
      <c r="M427" s="110"/>
      <c r="N427" s="110"/>
      <c r="O427" s="110"/>
      <c r="P427" s="99"/>
      <c r="Q427" s="99"/>
      <c r="R427" s="100"/>
      <c r="S427" s="100"/>
      <c r="T427" s="100"/>
      <c r="U427" s="100"/>
      <c r="V427" s="100"/>
      <c r="W427" s="100"/>
      <c r="X427" s="100"/>
      <c r="Y427" s="100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</row>
    <row r="428" spans="1:39" x14ac:dyDescent="0.25">
      <c r="A428" s="100"/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9"/>
      <c r="M428" s="110"/>
      <c r="N428" s="110"/>
      <c r="O428" s="110"/>
      <c r="P428" s="99"/>
      <c r="Q428" s="99"/>
      <c r="R428" s="100"/>
      <c r="S428" s="100"/>
      <c r="T428" s="100"/>
      <c r="U428" s="100"/>
      <c r="V428" s="100"/>
      <c r="W428" s="100"/>
      <c r="X428" s="100"/>
      <c r="Y428" s="100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</row>
    <row r="429" spans="1:39" x14ac:dyDescent="0.25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9"/>
      <c r="M429" s="110"/>
      <c r="N429" s="110"/>
      <c r="O429" s="110"/>
      <c r="P429" s="99"/>
      <c r="Q429" s="99"/>
      <c r="R429" s="100"/>
      <c r="S429" s="100"/>
      <c r="T429" s="100"/>
      <c r="U429" s="100"/>
      <c r="V429" s="100"/>
      <c r="W429" s="100"/>
      <c r="X429" s="100"/>
      <c r="Y429" s="100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</row>
    <row r="430" spans="1:39" x14ac:dyDescent="0.25">
      <c r="A430" s="100"/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9"/>
      <c r="M430" s="110"/>
      <c r="N430" s="110"/>
      <c r="O430" s="110"/>
      <c r="P430" s="99"/>
      <c r="Q430" s="99"/>
      <c r="R430" s="100"/>
      <c r="S430" s="100"/>
      <c r="T430" s="100"/>
      <c r="U430" s="100"/>
      <c r="V430" s="100"/>
      <c r="W430" s="100"/>
      <c r="X430" s="100"/>
      <c r="Y430" s="100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</row>
    <row r="431" spans="1:39" x14ac:dyDescent="0.25">
      <c r="A431" s="100"/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9"/>
      <c r="M431" s="110"/>
      <c r="N431" s="110"/>
      <c r="O431" s="110"/>
      <c r="P431" s="99"/>
      <c r="Q431" s="99"/>
      <c r="R431" s="100"/>
      <c r="S431" s="100"/>
      <c r="T431" s="100"/>
      <c r="U431" s="100"/>
      <c r="V431" s="100"/>
      <c r="W431" s="100"/>
      <c r="X431" s="100"/>
      <c r="Y431" s="100"/>
      <c r="Z431" s="100"/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</row>
    <row r="432" spans="1:39" x14ac:dyDescent="0.25">
      <c r="A432" s="100"/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9"/>
      <c r="M432" s="110"/>
      <c r="N432" s="110"/>
      <c r="O432" s="110"/>
      <c r="P432" s="99"/>
      <c r="Q432" s="99"/>
      <c r="R432" s="100"/>
      <c r="S432" s="100"/>
      <c r="T432" s="100"/>
      <c r="U432" s="100"/>
      <c r="V432" s="100"/>
      <c r="W432" s="100"/>
      <c r="X432" s="100"/>
      <c r="Y432" s="100"/>
      <c r="Z432" s="100"/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</row>
    <row r="433" spans="1:39" x14ac:dyDescent="0.25">
      <c r="A433" s="100"/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9"/>
      <c r="M433" s="110"/>
      <c r="N433" s="110"/>
      <c r="O433" s="110"/>
      <c r="P433" s="99"/>
      <c r="Q433" s="99"/>
      <c r="R433" s="100"/>
      <c r="S433" s="100"/>
      <c r="T433" s="100"/>
      <c r="U433" s="100"/>
      <c r="V433" s="100"/>
      <c r="W433" s="100"/>
      <c r="X433" s="100"/>
      <c r="Y433" s="100"/>
      <c r="Z433" s="100"/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</row>
    <row r="434" spans="1:39" x14ac:dyDescent="0.25">
      <c r="A434" s="100"/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9"/>
      <c r="M434" s="110"/>
      <c r="N434" s="110"/>
      <c r="O434" s="110"/>
      <c r="P434" s="99"/>
      <c r="Q434" s="99"/>
      <c r="R434" s="100"/>
      <c r="S434" s="100"/>
      <c r="T434" s="100"/>
      <c r="U434" s="100"/>
      <c r="V434" s="100"/>
      <c r="W434" s="100"/>
      <c r="X434" s="100"/>
      <c r="Y434" s="100"/>
      <c r="Z434" s="100"/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</row>
    <row r="435" spans="1:39" x14ac:dyDescent="0.25">
      <c r="A435" s="100"/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9"/>
      <c r="M435" s="110"/>
      <c r="N435" s="110"/>
      <c r="O435" s="110"/>
      <c r="P435" s="99"/>
      <c r="Q435" s="99"/>
      <c r="R435" s="100"/>
      <c r="S435" s="100"/>
      <c r="T435" s="100"/>
      <c r="U435" s="100"/>
      <c r="V435" s="100"/>
      <c r="W435" s="100"/>
      <c r="X435" s="100"/>
      <c r="Y435" s="100"/>
      <c r="Z435" s="100"/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</row>
    <row r="436" spans="1:39" x14ac:dyDescent="0.25">
      <c r="A436" s="100"/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9"/>
      <c r="M436" s="110"/>
      <c r="N436" s="110"/>
      <c r="O436" s="110"/>
      <c r="P436" s="99"/>
      <c r="Q436" s="99"/>
      <c r="R436" s="100"/>
      <c r="S436" s="100"/>
      <c r="T436" s="100"/>
      <c r="U436" s="100"/>
      <c r="V436" s="100"/>
      <c r="W436" s="100"/>
      <c r="X436" s="100"/>
      <c r="Y436" s="100"/>
      <c r="Z436" s="100"/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</row>
    <row r="437" spans="1:39" x14ac:dyDescent="0.25">
      <c r="A437" s="100"/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9"/>
      <c r="M437" s="110"/>
      <c r="N437" s="110"/>
      <c r="O437" s="110"/>
      <c r="P437" s="99"/>
      <c r="Q437" s="99"/>
      <c r="R437" s="100"/>
      <c r="S437" s="100"/>
      <c r="T437" s="100"/>
      <c r="U437" s="100"/>
      <c r="V437" s="100"/>
      <c r="W437" s="100"/>
      <c r="X437" s="100"/>
      <c r="Y437" s="100"/>
      <c r="Z437" s="100"/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</row>
    <row r="438" spans="1:39" x14ac:dyDescent="0.25">
      <c r="A438" s="100"/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9"/>
      <c r="M438" s="110"/>
      <c r="N438" s="110"/>
      <c r="O438" s="110"/>
      <c r="P438" s="99"/>
      <c r="Q438" s="99"/>
      <c r="R438" s="100"/>
      <c r="S438" s="100"/>
      <c r="T438" s="100"/>
      <c r="U438" s="100"/>
      <c r="V438" s="100"/>
      <c r="W438" s="100"/>
      <c r="X438" s="100"/>
      <c r="Y438" s="100"/>
      <c r="Z438" s="100"/>
      <c r="AA438" s="100"/>
      <c r="AB438" s="100"/>
      <c r="AC438" s="100"/>
      <c r="AD438" s="100"/>
      <c r="AE438" s="100"/>
      <c r="AF438" s="100"/>
      <c r="AG438" s="100"/>
      <c r="AH438" s="100"/>
      <c r="AI438" s="100"/>
      <c r="AJ438" s="100"/>
      <c r="AK438" s="100"/>
      <c r="AL438" s="100"/>
      <c r="AM438" s="100"/>
    </row>
    <row r="439" spans="1:39" x14ac:dyDescent="0.25">
      <c r="A439" s="100"/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9"/>
      <c r="M439" s="110"/>
      <c r="N439" s="110"/>
      <c r="O439" s="110"/>
      <c r="P439" s="99"/>
      <c r="Q439" s="99"/>
      <c r="R439" s="100"/>
      <c r="S439" s="100"/>
      <c r="T439" s="100"/>
      <c r="U439" s="100"/>
      <c r="V439" s="100"/>
      <c r="W439" s="100"/>
      <c r="X439" s="100"/>
      <c r="Y439" s="100"/>
      <c r="Z439" s="100"/>
      <c r="AA439" s="100"/>
      <c r="AB439" s="100"/>
      <c r="AC439" s="100"/>
      <c r="AD439" s="100"/>
      <c r="AE439" s="100"/>
      <c r="AF439" s="100"/>
      <c r="AG439" s="100"/>
      <c r="AH439" s="100"/>
      <c r="AI439" s="100"/>
      <c r="AJ439" s="100"/>
      <c r="AK439" s="100"/>
      <c r="AL439" s="100"/>
      <c r="AM439" s="100"/>
    </row>
    <row r="440" spans="1:39" x14ac:dyDescent="0.25">
      <c r="A440" s="100"/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9"/>
      <c r="M440" s="110"/>
      <c r="N440" s="110"/>
      <c r="O440" s="110"/>
      <c r="P440" s="99"/>
      <c r="Q440" s="99"/>
      <c r="R440" s="100"/>
      <c r="S440" s="100"/>
      <c r="T440" s="100"/>
      <c r="U440" s="100"/>
      <c r="V440" s="100"/>
      <c r="W440" s="100"/>
      <c r="X440" s="100"/>
      <c r="Y440" s="100"/>
      <c r="Z440" s="100"/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</row>
    <row r="441" spans="1:39" x14ac:dyDescent="0.25">
      <c r="A441" s="100"/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9"/>
      <c r="M441" s="110"/>
      <c r="N441" s="110"/>
      <c r="O441" s="110"/>
      <c r="P441" s="99"/>
      <c r="Q441" s="99"/>
      <c r="R441" s="100"/>
      <c r="S441" s="100"/>
      <c r="T441" s="100"/>
      <c r="U441" s="100"/>
      <c r="V441" s="100"/>
      <c r="W441" s="100"/>
      <c r="X441" s="100"/>
      <c r="Y441" s="100"/>
      <c r="Z441" s="100"/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</row>
    <row r="442" spans="1:39" x14ac:dyDescent="0.25">
      <c r="A442" s="100"/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9"/>
      <c r="M442" s="110"/>
      <c r="N442" s="110"/>
      <c r="O442" s="110"/>
      <c r="P442" s="99"/>
      <c r="Q442" s="99"/>
      <c r="R442" s="100"/>
      <c r="S442" s="100"/>
      <c r="T442" s="100"/>
      <c r="U442" s="100"/>
      <c r="V442" s="100"/>
      <c r="W442" s="100"/>
      <c r="X442" s="100"/>
      <c r="Y442" s="100"/>
      <c r="Z442" s="100"/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</row>
    <row r="443" spans="1:39" x14ac:dyDescent="0.25">
      <c r="A443" s="100"/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9"/>
      <c r="M443" s="110"/>
      <c r="N443" s="110"/>
      <c r="O443" s="110"/>
      <c r="P443" s="99"/>
      <c r="Q443" s="99"/>
      <c r="R443" s="100"/>
      <c r="S443" s="100"/>
      <c r="T443" s="100"/>
      <c r="U443" s="100"/>
      <c r="V443" s="100"/>
      <c r="W443" s="100"/>
      <c r="X443" s="100"/>
      <c r="Y443" s="100"/>
      <c r="Z443" s="100"/>
      <c r="AA443" s="100"/>
      <c r="AB443" s="100"/>
      <c r="AC443" s="100"/>
      <c r="AD443" s="100"/>
      <c r="AE443" s="100"/>
      <c r="AF443" s="100"/>
      <c r="AG443" s="100"/>
      <c r="AH443" s="100"/>
      <c r="AI443" s="100"/>
      <c r="AJ443" s="100"/>
      <c r="AK443" s="100"/>
      <c r="AL443" s="100"/>
      <c r="AM443" s="100"/>
    </row>
    <row r="444" spans="1:39" x14ac:dyDescent="0.25">
      <c r="A444" s="100"/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9"/>
      <c r="M444" s="110"/>
      <c r="N444" s="110"/>
      <c r="O444" s="110"/>
      <c r="P444" s="99"/>
      <c r="Q444" s="99"/>
      <c r="R444" s="100"/>
      <c r="S444" s="100"/>
      <c r="T444" s="100"/>
      <c r="U444" s="100"/>
      <c r="V444" s="100"/>
      <c r="W444" s="100"/>
      <c r="X444" s="100"/>
      <c r="Y444" s="100"/>
      <c r="Z444" s="100"/>
      <c r="AA444" s="100"/>
      <c r="AB444" s="100"/>
      <c r="AC444" s="100"/>
      <c r="AD444" s="100"/>
      <c r="AE444" s="100"/>
      <c r="AF444" s="100"/>
      <c r="AG444" s="100"/>
      <c r="AH444" s="100"/>
      <c r="AI444" s="100"/>
      <c r="AJ444" s="100"/>
      <c r="AK444" s="100"/>
      <c r="AL444" s="100"/>
      <c r="AM444" s="100"/>
    </row>
    <row r="445" spans="1:39" x14ac:dyDescent="0.25">
      <c r="A445" s="100"/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9"/>
      <c r="M445" s="110"/>
      <c r="N445" s="110"/>
      <c r="O445" s="110"/>
      <c r="P445" s="99"/>
      <c r="Q445" s="99"/>
      <c r="R445" s="100"/>
      <c r="S445" s="100"/>
      <c r="T445" s="100"/>
      <c r="U445" s="100"/>
      <c r="V445" s="100"/>
      <c r="W445" s="100"/>
      <c r="X445" s="100"/>
      <c r="Y445" s="100"/>
      <c r="Z445" s="100"/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</row>
    <row r="446" spans="1:39" x14ac:dyDescent="0.25">
      <c r="A446" s="100"/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9"/>
      <c r="M446" s="110"/>
      <c r="N446" s="110"/>
      <c r="O446" s="110"/>
      <c r="P446" s="99"/>
      <c r="Q446" s="99"/>
      <c r="R446" s="100"/>
      <c r="S446" s="100"/>
      <c r="T446" s="100"/>
      <c r="U446" s="100"/>
      <c r="V446" s="100"/>
      <c r="W446" s="100"/>
      <c r="X446" s="100"/>
      <c r="Y446" s="100"/>
      <c r="Z446" s="100"/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</row>
    <row r="447" spans="1:39" x14ac:dyDescent="0.25">
      <c r="A447" s="100"/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9"/>
      <c r="M447" s="110"/>
      <c r="N447" s="110"/>
      <c r="O447" s="110"/>
      <c r="P447" s="99"/>
      <c r="Q447" s="99"/>
      <c r="R447" s="100"/>
      <c r="S447" s="100"/>
      <c r="T447" s="100"/>
      <c r="U447" s="100"/>
      <c r="V447" s="100"/>
      <c r="W447" s="100"/>
      <c r="X447" s="100"/>
      <c r="Y447" s="100"/>
      <c r="Z447" s="100"/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</row>
    <row r="448" spans="1:39" x14ac:dyDescent="0.25">
      <c r="A448" s="100"/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9"/>
      <c r="M448" s="110"/>
      <c r="N448" s="110"/>
      <c r="O448" s="110"/>
      <c r="P448" s="99"/>
      <c r="Q448" s="99"/>
      <c r="R448" s="100"/>
      <c r="S448" s="100"/>
      <c r="T448" s="100"/>
      <c r="U448" s="100"/>
      <c r="V448" s="100"/>
      <c r="W448" s="100"/>
      <c r="X448" s="100"/>
      <c r="Y448" s="100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</row>
    <row r="449" spans="1:39" x14ac:dyDescent="0.25">
      <c r="A449" s="100"/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9"/>
      <c r="M449" s="110"/>
      <c r="N449" s="110"/>
      <c r="O449" s="110"/>
      <c r="P449" s="99"/>
      <c r="Q449" s="99"/>
      <c r="R449" s="100"/>
      <c r="S449" s="100"/>
      <c r="T449" s="100"/>
      <c r="U449" s="100"/>
      <c r="V449" s="100"/>
      <c r="W449" s="100"/>
      <c r="X449" s="100"/>
      <c r="Y449" s="100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</row>
    <row r="450" spans="1:39" x14ac:dyDescent="0.25">
      <c r="A450" s="100"/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9"/>
      <c r="M450" s="110"/>
      <c r="N450" s="110"/>
      <c r="O450" s="110"/>
      <c r="P450" s="99"/>
      <c r="Q450" s="99"/>
      <c r="R450" s="100"/>
      <c r="S450" s="100"/>
      <c r="T450" s="100"/>
      <c r="U450" s="100"/>
      <c r="V450" s="100"/>
      <c r="W450" s="100"/>
      <c r="X450" s="100"/>
      <c r="Y450" s="100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</row>
    <row r="451" spans="1:39" x14ac:dyDescent="0.25">
      <c r="A451" s="100"/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9"/>
      <c r="M451" s="110"/>
      <c r="N451" s="110"/>
      <c r="O451" s="110"/>
      <c r="P451" s="99"/>
      <c r="Q451" s="99"/>
      <c r="R451" s="100"/>
      <c r="S451" s="100"/>
      <c r="T451" s="100"/>
      <c r="U451" s="100"/>
      <c r="V451" s="100"/>
      <c r="W451" s="100"/>
      <c r="X451" s="100"/>
      <c r="Y451" s="100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</row>
    <row r="452" spans="1:39" x14ac:dyDescent="0.25">
      <c r="A452" s="100"/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9"/>
      <c r="M452" s="110"/>
      <c r="N452" s="110"/>
      <c r="O452" s="110"/>
      <c r="P452" s="99"/>
      <c r="Q452" s="99"/>
      <c r="R452" s="100"/>
      <c r="S452" s="100"/>
      <c r="T452" s="100"/>
      <c r="U452" s="100"/>
      <c r="V452" s="100"/>
      <c r="W452" s="100"/>
      <c r="X452" s="100"/>
      <c r="Y452" s="100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</row>
    <row r="453" spans="1:39" x14ac:dyDescent="0.25">
      <c r="A453" s="100"/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9"/>
      <c r="M453" s="110"/>
      <c r="N453" s="110"/>
      <c r="O453" s="110"/>
      <c r="P453" s="99"/>
      <c r="Q453" s="99"/>
      <c r="R453" s="100"/>
      <c r="S453" s="100"/>
      <c r="T453" s="100"/>
      <c r="U453" s="100"/>
      <c r="V453" s="100"/>
      <c r="W453" s="100"/>
      <c r="X453" s="100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</row>
    <row r="454" spans="1:39" x14ac:dyDescent="0.25">
      <c r="A454" s="100"/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9"/>
      <c r="M454" s="110"/>
      <c r="N454" s="110"/>
      <c r="O454" s="110"/>
      <c r="P454" s="99"/>
      <c r="Q454" s="99"/>
      <c r="R454" s="100"/>
      <c r="S454" s="100"/>
      <c r="T454" s="100"/>
      <c r="U454" s="100"/>
      <c r="V454" s="100"/>
      <c r="W454" s="100"/>
      <c r="X454" s="100"/>
      <c r="Y454" s="100"/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</row>
    <row r="455" spans="1:39" x14ac:dyDescent="0.25">
      <c r="A455" s="100"/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9"/>
      <c r="M455" s="110"/>
      <c r="N455" s="110"/>
      <c r="O455" s="110"/>
      <c r="P455" s="99"/>
      <c r="Q455" s="99"/>
      <c r="R455" s="100"/>
      <c r="S455" s="100"/>
      <c r="T455" s="100"/>
      <c r="U455" s="100"/>
      <c r="V455" s="100"/>
      <c r="W455" s="100"/>
      <c r="X455" s="100"/>
      <c r="Y455" s="100"/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</row>
    <row r="456" spans="1:39" x14ac:dyDescent="0.25">
      <c r="A456" s="100"/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9"/>
      <c r="M456" s="110"/>
      <c r="N456" s="110"/>
      <c r="O456" s="110"/>
      <c r="P456" s="99"/>
      <c r="Q456" s="99"/>
      <c r="R456" s="100"/>
      <c r="S456" s="100"/>
      <c r="T456" s="100"/>
      <c r="U456" s="100"/>
      <c r="V456" s="100"/>
      <c r="W456" s="100"/>
      <c r="X456" s="100"/>
      <c r="Y456" s="100"/>
      <c r="Z456" s="100"/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</row>
    <row r="457" spans="1:39" x14ac:dyDescent="0.25">
      <c r="A457" s="100"/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9"/>
      <c r="M457" s="110"/>
      <c r="N457" s="110"/>
      <c r="O457" s="110"/>
      <c r="P457" s="99"/>
      <c r="Q457" s="99"/>
      <c r="R457" s="100"/>
      <c r="S457" s="100"/>
      <c r="T457" s="100"/>
      <c r="U457" s="100"/>
      <c r="V457" s="100"/>
      <c r="W457" s="100"/>
      <c r="X457" s="100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</row>
    <row r="458" spans="1:39" x14ac:dyDescent="0.25">
      <c r="A458" s="100"/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9"/>
      <c r="M458" s="110"/>
      <c r="N458" s="110"/>
      <c r="O458" s="110"/>
      <c r="P458" s="99"/>
      <c r="Q458" s="99"/>
      <c r="R458" s="100"/>
      <c r="S458" s="100"/>
      <c r="T458" s="100"/>
      <c r="U458" s="100"/>
      <c r="V458" s="100"/>
      <c r="W458" s="100"/>
      <c r="X458" s="100"/>
      <c r="Y458" s="100"/>
      <c r="Z458" s="100"/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</row>
    <row r="459" spans="1:39" x14ac:dyDescent="0.25">
      <c r="A459" s="100"/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9"/>
      <c r="M459" s="110"/>
      <c r="N459" s="110"/>
      <c r="O459" s="110"/>
      <c r="P459" s="99"/>
      <c r="Q459" s="99"/>
      <c r="R459" s="100"/>
      <c r="S459" s="100"/>
      <c r="T459" s="100"/>
      <c r="U459" s="100"/>
      <c r="V459" s="100"/>
      <c r="W459" s="100"/>
      <c r="X459" s="100"/>
      <c r="Y459" s="100"/>
      <c r="Z459" s="100"/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</row>
    <row r="460" spans="1:39" x14ac:dyDescent="0.25">
      <c r="A460" s="100"/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9"/>
      <c r="M460" s="110"/>
      <c r="N460" s="110"/>
      <c r="O460" s="110"/>
      <c r="P460" s="99"/>
      <c r="Q460" s="99"/>
      <c r="R460" s="100"/>
      <c r="S460" s="100"/>
      <c r="T460" s="100"/>
      <c r="U460" s="100"/>
      <c r="V460" s="100"/>
      <c r="W460" s="100"/>
      <c r="X460" s="100"/>
      <c r="Y460" s="100"/>
      <c r="Z460" s="100"/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</row>
    <row r="461" spans="1:39" x14ac:dyDescent="0.25">
      <c r="A461" s="100"/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9"/>
      <c r="M461" s="110"/>
      <c r="N461" s="110"/>
      <c r="O461" s="110"/>
      <c r="P461" s="99"/>
      <c r="Q461" s="99"/>
      <c r="R461" s="100"/>
      <c r="S461" s="100"/>
      <c r="T461" s="100"/>
      <c r="U461" s="100"/>
      <c r="V461" s="100"/>
      <c r="W461" s="100"/>
      <c r="X461" s="100"/>
      <c r="Y461" s="100"/>
      <c r="Z461" s="100"/>
      <c r="AA461" s="100"/>
      <c r="AB461" s="100"/>
      <c r="AC461" s="100"/>
      <c r="AD461" s="100"/>
      <c r="AE461" s="100"/>
      <c r="AF461" s="100"/>
      <c r="AG461" s="100"/>
      <c r="AH461" s="100"/>
      <c r="AI461" s="100"/>
      <c r="AJ461" s="100"/>
      <c r="AK461" s="100"/>
      <c r="AL461" s="100"/>
      <c r="AM461" s="100"/>
    </row>
    <row r="462" spans="1:39" x14ac:dyDescent="0.25">
      <c r="A462" s="100"/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9"/>
      <c r="M462" s="110"/>
      <c r="N462" s="110"/>
      <c r="O462" s="110"/>
      <c r="P462" s="99"/>
      <c r="Q462" s="99"/>
      <c r="R462" s="100"/>
      <c r="S462" s="100"/>
      <c r="T462" s="100"/>
      <c r="U462" s="100"/>
      <c r="V462" s="100"/>
      <c r="W462" s="100"/>
      <c r="X462" s="100"/>
      <c r="Y462" s="100"/>
      <c r="Z462" s="100"/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</row>
    <row r="463" spans="1:39" x14ac:dyDescent="0.25">
      <c r="A463" s="100"/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9"/>
      <c r="M463" s="110"/>
      <c r="N463" s="110"/>
      <c r="O463" s="110"/>
      <c r="P463" s="99"/>
      <c r="Q463" s="99"/>
      <c r="R463" s="100"/>
      <c r="S463" s="100"/>
      <c r="T463" s="100"/>
      <c r="U463" s="100"/>
      <c r="V463" s="100"/>
      <c r="W463" s="100"/>
      <c r="X463" s="100"/>
      <c r="Y463" s="100"/>
      <c r="Z463" s="100"/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</row>
    <row r="464" spans="1:39" x14ac:dyDescent="0.25">
      <c r="A464" s="100"/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9"/>
      <c r="M464" s="110"/>
      <c r="N464" s="110"/>
      <c r="O464" s="110"/>
      <c r="P464" s="99"/>
      <c r="Q464" s="99"/>
      <c r="R464" s="100"/>
      <c r="S464" s="100"/>
      <c r="T464" s="100"/>
      <c r="U464" s="100"/>
      <c r="V464" s="100"/>
      <c r="W464" s="100"/>
      <c r="X464" s="100"/>
      <c r="Y464" s="100"/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</row>
    <row r="465" spans="1:39" x14ac:dyDescent="0.25">
      <c r="A465" s="100"/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9"/>
      <c r="M465" s="110"/>
      <c r="N465" s="110"/>
      <c r="O465" s="110"/>
      <c r="P465" s="99"/>
      <c r="Q465" s="99"/>
      <c r="R465" s="100"/>
      <c r="S465" s="100"/>
      <c r="T465" s="100"/>
      <c r="U465" s="100"/>
      <c r="V465" s="100"/>
      <c r="W465" s="100"/>
      <c r="X465" s="100"/>
      <c r="Y465" s="100"/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</row>
    <row r="466" spans="1:39" x14ac:dyDescent="0.25">
      <c r="A466" s="100"/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9"/>
      <c r="M466" s="110"/>
      <c r="N466" s="110"/>
      <c r="O466" s="110"/>
      <c r="P466" s="99"/>
      <c r="Q466" s="99"/>
      <c r="R466" s="100"/>
      <c r="S466" s="100"/>
      <c r="T466" s="100"/>
      <c r="U466" s="100"/>
      <c r="V466" s="100"/>
      <c r="W466" s="100"/>
      <c r="X466" s="100"/>
      <c r="Y466" s="100"/>
      <c r="Z466" s="100"/>
      <c r="AA466" s="100"/>
      <c r="AB466" s="100"/>
      <c r="AC466" s="100"/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</row>
    <row r="467" spans="1:39" x14ac:dyDescent="0.25">
      <c r="A467" s="100"/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9"/>
      <c r="M467" s="110"/>
      <c r="N467" s="110"/>
      <c r="O467" s="110"/>
      <c r="P467" s="99"/>
      <c r="Q467" s="99"/>
      <c r="R467" s="100"/>
      <c r="S467" s="100"/>
      <c r="T467" s="100"/>
      <c r="U467" s="100"/>
      <c r="V467" s="100"/>
      <c r="W467" s="100"/>
      <c r="X467" s="100"/>
      <c r="Y467" s="100"/>
      <c r="Z467" s="100"/>
      <c r="AA467" s="100"/>
      <c r="AB467" s="100"/>
      <c r="AC467" s="100"/>
      <c r="AD467" s="100"/>
      <c r="AE467" s="100"/>
      <c r="AF467" s="100"/>
      <c r="AG467" s="100"/>
      <c r="AH467" s="100"/>
      <c r="AI467" s="100"/>
      <c r="AJ467" s="100"/>
      <c r="AK467" s="100"/>
      <c r="AL467" s="100"/>
      <c r="AM467" s="100"/>
    </row>
    <row r="468" spans="1:39" x14ac:dyDescent="0.25">
      <c r="A468" s="100"/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9"/>
      <c r="M468" s="110"/>
      <c r="N468" s="110"/>
      <c r="O468" s="110"/>
      <c r="P468" s="99"/>
      <c r="Q468" s="99"/>
      <c r="R468" s="100"/>
      <c r="S468" s="100"/>
      <c r="T468" s="100"/>
      <c r="U468" s="100"/>
      <c r="V468" s="100"/>
      <c r="W468" s="100"/>
      <c r="X468" s="100"/>
      <c r="Y468" s="100"/>
      <c r="Z468" s="100"/>
      <c r="AA468" s="100"/>
      <c r="AB468" s="100"/>
      <c r="AC468" s="100"/>
      <c r="AD468" s="100"/>
      <c r="AE468" s="100"/>
      <c r="AF468" s="100"/>
      <c r="AG468" s="100"/>
      <c r="AH468" s="100"/>
      <c r="AI468" s="100"/>
      <c r="AJ468" s="100"/>
      <c r="AK468" s="100"/>
      <c r="AL468" s="100"/>
      <c r="AM468" s="100"/>
    </row>
    <row r="469" spans="1:39" x14ac:dyDescent="0.25">
      <c r="A469" s="100"/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9"/>
      <c r="M469" s="110"/>
      <c r="N469" s="110"/>
      <c r="O469" s="110"/>
      <c r="P469" s="99"/>
      <c r="Q469" s="99"/>
      <c r="R469" s="100"/>
      <c r="S469" s="100"/>
      <c r="T469" s="100"/>
      <c r="U469" s="100"/>
      <c r="V469" s="100"/>
      <c r="W469" s="100"/>
      <c r="X469" s="100"/>
      <c r="Y469" s="100"/>
      <c r="Z469" s="100"/>
      <c r="AA469" s="100"/>
      <c r="AB469" s="100"/>
      <c r="AC469" s="100"/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</row>
    <row r="470" spans="1:39" x14ac:dyDescent="0.25">
      <c r="A470" s="100"/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9"/>
      <c r="M470" s="110"/>
      <c r="N470" s="110"/>
      <c r="O470" s="110"/>
      <c r="P470" s="99"/>
      <c r="Q470" s="99"/>
      <c r="R470" s="100"/>
      <c r="S470" s="100"/>
      <c r="T470" s="100"/>
      <c r="U470" s="100"/>
      <c r="V470" s="100"/>
      <c r="W470" s="100"/>
      <c r="X470" s="100"/>
      <c r="Y470" s="100"/>
      <c r="Z470" s="100"/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</row>
    <row r="471" spans="1:39" x14ac:dyDescent="0.25">
      <c r="A471" s="100"/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9"/>
      <c r="M471" s="110"/>
      <c r="N471" s="110"/>
      <c r="O471" s="110"/>
      <c r="P471" s="99"/>
      <c r="Q471" s="99"/>
      <c r="R471" s="100"/>
      <c r="S471" s="100"/>
      <c r="T471" s="100"/>
      <c r="U471" s="100"/>
      <c r="V471" s="100"/>
      <c r="W471" s="100"/>
      <c r="X471" s="100"/>
      <c r="Y471" s="100"/>
      <c r="Z471" s="100"/>
      <c r="AA471" s="100"/>
      <c r="AB471" s="100"/>
      <c r="AC471" s="100"/>
      <c r="AD471" s="100"/>
      <c r="AE471" s="100"/>
      <c r="AF471" s="100"/>
      <c r="AG471" s="100"/>
      <c r="AH471" s="100"/>
      <c r="AI471" s="100"/>
      <c r="AJ471" s="100"/>
      <c r="AK471" s="100"/>
      <c r="AL471" s="100"/>
      <c r="AM471" s="100"/>
    </row>
    <row r="472" spans="1:39" x14ac:dyDescent="0.25">
      <c r="A472" s="100"/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9"/>
      <c r="M472" s="110"/>
      <c r="N472" s="110"/>
      <c r="O472" s="110"/>
      <c r="P472" s="99"/>
      <c r="Q472" s="99"/>
      <c r="R472" s="100"/>
      <c r="S472" s="100"/>
      <c r="T472" s="100"/>
      <c r="U472" s="100"/>
      <c r="V472" s="100"/>
      <c r="W472" s="100"/>
      <c r="X472" s="100"/>
      <c r="Y472" s="100"/>
      <c r="Z472" s="100"/>
      <c r="AA472" s="100"/>
      <c r="AB472" s="100"/>
      <c r="AC472" s="100"/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</row>
    <row r="473" spans="1:39" x14ac:dyDescent="0.25">
      <c r="A473" s="100"/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9"/>
      <c r="M473" s="110"/>
      <c r="N473" s="110"/>
      <c r="O473" s="110"/>
      <c r="P473" s="99"/>
      <c r="Q473" s="99"/>
      <c r="R473" s="100"/>
      <c r="S473" s="100"/>
      <c r="T473" s="100"/>
      <c r="U473" s="100"/>
      <c r="V473" s="100"/>
      <c r="W473" s="100"/>
      <c r="X473" s="100"/>
      <c r="Y473" s="100"/>
      <c r="Z473" s="100"/>
      <c r="AA473" s="100"/>
      <c r="AB473" s="100"/>
      <c r="AC473" s="100"/>
      <c r="AD473" s="100"/>
      <c r="AE473" s="100"/>
      <c r="AF473" s="100"/>
      <c r="AG473" s="100"/>
      <c r="AH473" s="100"/>
      <c r="AI473" s="100"/>
      <c r="AJ473" s="100"/>
      <c r="AK473" s="100"/>
      <c r="AL473" s="100"/>
      <c r="AM473" s="100"/>
    </row>
    <row r="474" spans="1:39" x14ac:dyDescent="0.25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9"/>
      <c r="M474" s="110"/>
      <c r="N474" s="110"/>
      <c r="O474" s="110"/>
      <c r="P474" s="99"/>
      <c r="Q474" s="99"/>
      <c r="R474" s="100"/>
      <c r="S474" s="100"/>
      <c r="T474" s="100"/>
      <c r="U474" s="100"/>
      <c r="V474" s="100"/>
      <c r="W474" s="100"/>
      <c r="X474" s="100"/>
      <c r="Y474" s="100"/>
      <c r="Z474" s="100"/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</row>
    <row r="475" spans="1:39" x14ac:dyDescent="0.2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9"/>
      <c r="M475" s="110"/>
      <c r="N475" s="110"/>
      <c r="O475" s="110"/>
      <c r="P475" s="99"/>
      <c r="Q475" s="99"/>
      <c r="R475" s="100"/>
      <c r="S475" s="100"/>
      <c r="T475" s="100"/>
      <c r="U475" s="100"/>
      <c r="V475" s="100"/>
      <c r="W475" s="100"/>
      <c r="X475" s="100"/>
      <c r="Y475" s="100"/>
      <c r="Z475" s="100"/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</row>
    <row r="476" spans="1:39" x14ac:dyDescent="0.25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9"/>
      <c r="M476" s="110"/>
      <c r="N476" s="110"/>
      <c r="O476" s="110"/>
      <c r="P476" s="99"/>
      <c r="Q476" s="99"/>
      <c r="R476" s="100"/>
      <c r="S476" s="100"/>
      <c r="T476" s="100"/>
      <c r="U476" s="100"/>
      <c r="V476" s="100"/>
      <c r="W476" s="100"/>
      <c r="X476" s="100"/>
      <c r="Y476" s="100"/>
      <c r="Z476" s="100"/>
      <c r="AA476" s="100"/>
      <c r="AB476" s="100"/>
      <c r="AC476" s="100"/>
      <c r="AD476" s="100"/>
      <c r="AE476" s="100"/>
      <c r="AF476" s="100"/>
      <c r="AG476" s="100"/>
      <c r="AH476" s="100"/>
      <c r="AI476" s="100"/>
      <c r="AJ476" s="100"/>
      <c r="AK476" s="100"/>
      <c r="AL476" s="100"/>
      <c r="AM476" s="100"/>
    </row>
    <row r="477" spans="1:39" x14ac:dyDescent="0.25">
      <c r="A477" s="100"/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9"/>
      <c r="M477" s="110"/>
      <c r="N477" s="110"/>
      <c r="O477" s="110"/>
      <c r="P477" s="99"/>
      <c r="Q477" s="99"/>
      <c r="R477" s="100"/>
      <c r="S477" s="100"/>
      <c r="T477" s="100"/>
      <c r="U477" s="100"/>
      <c r="V477" s="100"/>
      <c r="W477" s="100"/>
      <c r="X477" s="100"/>
      <c r="Y477" s="100"/>
      <c r="Z477" s="100"/>
      <c r="AA477" s="100"/>
      <c r="AB477" s="100"/>
      <c r="AC477" s="100"/>
      <c r="AD477" s="100"/>
      <c r="AE477" s="100"/>
      <c r="AF477" s="100"/>
      <c r="AG477" s="100"/>
      <c r="AH477" s="100"/>
      <c r="AI477" s="100"/>
      <c r="AJ477" s="100"/>
      <c r="AK477" s="100"/>
      <c r="AL477" s="100"/>
      <c r="AM477" s="100"/>
    </row>
    <row r="478" spans="1:39" x14ac:dyDescent="0.25">
      <c r="A478" s="100"/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9"/>
      <c r="M478" s="110"/>
      <c r="N478" s="110"/>
      <c r="O478" s="110"/>
      <c r="P478" s="99"/>
      <c r="Q478" s="99"/>
      <c r="R478" s="100"/>
      <c r="S478" s="100"/>
      <c r="T478" s="100"/>
      <c r="U478" s="100"/>
      <c r="V478" s="100"/>
      <c r="W478" s="100"/>
      <c r="X478" s="100"/>
      <c r="Y478" s="100"/>
      <c r="Z478" s="100"/>
      <c r="AA478" s="100"/>
      <c r="AB478" s="100"/>
      <c r="AC478" s="100"/>
      <c r="AD478" s="100"/>
      <c r="AE478" s="100"/>
      <c r="AF478" s="100"/>
      <c r="AG478" s="100"/>
      <c r="AH478" s="100"/>
      <c r="AI478" s="100"/>
      <c r="AJ478" s="100"/>
      <c r="AK478" s="100"/>
      <c r="AL478" s="100"/>
      <c r="AM478" s="100"/>
    </row>
    <row r="479" spans="1:39" x14ac:dyDescent="0.25">
      <c r="A479" s="100"/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9"/>
      <c r="M479" s="110"/>
      <c r="N479" s="110"/>
      <c r="O479" s="110"/>
      <c r="P479" s="99"/>
      <c r="Q479" s="99"/>
      <c r="R479" s="100"/>
      <c r="S479" s="100"/>
      <c r="T479" s="100"/>
      <c r="U479" s="100"/>
      <c r="V479" s="100"/>
      <c r="W479" s="100"/>
      <c r="X479" s="100"/>
      <c r="Y479" s="100"/>
      <c r="Z479" s="100"/>
      <c r="AA479" s="100"/>
      <c r="AB479" s="100"/>
      <c r="AC479" s="100"/>
      <c r="AD479" s="100"/>
      <c r="AE479" s="100"/>
      <c r="AF479" s="100"/>
      <c r="AG479" s="100"/>
      <c r="AH479" s="100"/>
      <c r="AI479" s="100"/>
      <c r="AJ479" s="100"/>
      <c r="AK479" s="100"/>
      <c r="AL479" s="100"/>
      <c r="AM479" s="100"/>
    </row>
    <row r="480" spans="1:39" x14ac:dyDescent="0.25">
      <c r="A480" s="100"/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9"/>
      <c r="M480" s="110"/>
      <c r="N480" s="110"/>
      <c r="O480" s="110"/>
      <c r="P480" s="99"/>
      <c r="Q480" s="99"/>
      <c r="R480" s="100"/>
      <c r="S480" s="100"/>
      <c r="T480" s="100"/>
      <c r="U480" s="100"/>
      <c r="V480" s="100"/>
      <c r="W480" s="100"/>
      <c r="X480" s="100"/>
      <c r="Y480" s="100"/>
      <c r="Z480" s="100"/>
      <c r="AA480" s="100"/>
      <c r="AB480" s="100"/>
      <c r="AC480" s="100"/>
      <c r="AD480" s="100"/>
      <c r="AE480" s="100"/>
      <c r="AF480" s="100"/>
      <c r="AG480" s="100"/>
      <c r="AH480" s="100"/>
      <c r="AI480" s="100"/>
      <c r="AJ480" s="100"/>
      <c r="AK480" s="100"/>
      <c r="AL480" s="100"/>
      <c r="AM480" s="100"/>
    </row>
    <row r="481" spans="1:39" x14ac:dyDescent="0.25">
      <c r="A481" s="100"/>
      <c r="B481" s="100"/>
      <c r="C481" s="100"/>
      <c r="D481" s="100"/>
      <c r="E481" s="100"/>
      <c r="F481" s="100"/>
      <c r="G481" s="100"/>
      <c r="H481" s="100"/>
      <c r="I481" s="100"/>
      <c r="J481" s="100"/>
      <c r="K481" s="100"/>
      <c r="L481" s="109"/>
      <c r="M481" s="110"/>
      <c r="N481" s="110"/>
      <c r="O481" s="110"/>
      <c r="P481" s="99"/>
      <c r="Q481" s="99"/>
      <c r="R481" s="100"/>
      <c r="S481" s="100"/>
      <c r="T481" s="100"/>
      <c r="U481" s="100"/>
      <c r="V481" s="100"/>
      <c r="W481" s="100"/>
      <c r="X481" s="100"/>
      <c r="Y481" s="100"/>
      <c r="Z481" s="100"/>
      <c r="AA481" s="100"/>
      <c r="AB481" s="100"/>
      <c r="AC481" s="100"/>
      <c r="AD481" s="100"/>
      <c r="AE481" s="100"/>
      <c r="AF481" s="100"/>
      <c r="AG481" s="100"/>
      <c r="AH481" s="100"/>
      <c r="AI481" s="100"/>
      <c r="AJ481" s="100"/>
      <c r="AK481" s="100"/>
      <c r="AL481" s="100"/>
      <c r="AM481" s="100"/>
    </row>
    <row r="482" spans="1:39" x14ac:dyDescent="0.25">
      <c r="A482" s="100"/>
      <c r="B482" s="100"/>
      <c r="C482" s="100"/>
      <c r="D482" s="100"/>
      <c r="E482" s="100"/>
      <c r="F482" s="100"/>
      <c r="G482" s="100"/>
      <c r="H482" s="100"/>
      <c r="I482" s="100"/>
      <c r="J482" s="100"/>
      <c r="K482" s="100"/>
      <c r="L482" s="109"/>
      <c r="M482" s="110"/>
      <c r="N482" s="110"/>
      <c r="O482" s="110"/>
      <c r="P482" s="99"/>
      <c r="Q482" s="99"/>
      <c r="R482" s="100"/>
      <c r="S482" s="100"/>
      <c r="T482" s="100"/>
      <c r="U482" s="100"/>
      <c r="V482" s="100"/>
      <c r="W482" s="100"/>
      <c r="X482" s="100"/>
      <c r="Y482" s="100"/>
      <c r="Z482" s="100"/>
      <c r="AA482" s="100"/>
      <c r="AB482" s="100"/>
      <c r="AC482" s="100"/>
      <c r="AD482" s="100"/>
      <c r="AE482" s="100"/>
      <c r="AF482" s="100"/>
      <c r="AG482" s="100"/>
      <c r="AH482" s="100"/>
      <c r="AI482" s="100"/>
      <c r="AJ482" s="100"/>
      <c r="AK482" s="100"/>
      <c r="AL482" s="100"/>
      <c r="AM482" s="100"/>
    </row>
    <row r="483" spans="1:39" x14ac:dyDescent="0.25">
      <c r="A483" s="100"/>
      <c r="B483" s="100"/>
      <c r="C483" s="100"/>
      <c r="D483" s="100"/>
      <c r="E483" s="100"/>
      <c r="F483" s="100"/>
      <c r="G483" s="100"/>
      <c r="H483" s="100"/>
      <c r="I483" s="100"/>
      <c r="J483" s="100"/>
      <c r="K483" s="100"/>
      <c r="L483" s="109"/>
      <c r="M483" s="110"/>
      <c r="N483" s="110"/>
      <c r="O483" s="110"/>
      <c r="P483" s="99"/>
      <c r="Q483" s="99"/>
      <c r="R483" s="100"/>
      <c r="S483" s="100"/>
      <c r="T483" s="100"/>
      <c r="U483" s="100"/>
      <c r="V483" s="100"/>
      <c r="W483" s="100"/>
      <c r="X483" s="100"/>
      <c r="Y483" s="100"/>
      <c r="Z483" s="100"/>
      <c r="AA483" s="100"/>
      <c r="AB483" s="100"/>
      <c r="AC483" s="100"/>
      <c r="AD483" s="100"/>
      <c r="AE483" s="100"/>
      <c r="AF483" s="100"/>
      <c r="AG483" s="100"/>
      <c r="AH483" s="100"/>
      <c r="AI483" s="100"/>
      <c r="AJ483" s="100"/>
      <c r="AK483" s="100"/>
      <c r="AL483" s="100"/>
      <c r="AM483" s="100"/>
    </row>
    <row r="484" spans="1:39" x14ac:dyDescent="0.25">
      <c r="A484" s="100"/>
      <c r="B484" s="100"/>
      <c r="C484" s="100"/>
      <c r="D484" s="100"/>
      <c r="E484" s="100"/>
      <c r="F484" s="100"/>
      <c r="G484" s="100"/>
      <c r="H484" s="100"/>
      <c r="I484" s="100"/>
      <c r="J484" s="100"/>
      <c r="K484" s="100"/>
      <c r="L484" s="109"/>
      <c r="M484" s="110"/>
      <c r="N484" s="110"/>
      <c r="O484" s="110"/>
      <c r="P484" s="99"/>
      <c r="Q484" s="99"/>
      <c r="R484" s="100"/>
      <c r="S484" s="100"/>
      <c r="T484" s="100"/>
      <c r="U484" s="100"/>
      <c r="V484" s="100"/>
      <c r="W484" s="100"/>
      <c r="X484" s="100"/>
      <c r="Y484" s="100"/>
      <c r="Z484" s="100"/>
      <c r="AA484" s="100"/>
      <c r="AB484" s="100"/>
      <c r="AC484" s="100"/>
      <c r="AD484" s="100"/>
      <c r="AE484" s="100"/>
      <c r="AF484" s="100"/>
      <c r="AG484" s="100"/>
      <c r="AH484" s="100"/>
      <c r="AI484" s="100"/>
      <c r="AJ484" s="100"/>
      <c r="AK484" s="100"/>
      <c r="AL484" s="100"/>
      <c r="AM484" s="100"/>
    </row>
    <row r="485" spans="1:39" x14ac:dyDescent="0.25">
      <c r="A485" s="100"/>
      <c r="B485" s="100"/>
      <c r="C485" s="100"/>
      <c r="D485" s="100"/>
      <c r="E485" s="100"/>
      <c r="F485" s="100"/>
      <c r="G485" s="100"/>
      <c r="H485" s="100"/>
      <c r="I485" s="100"/>
      <c r="J485" s="100"/>
      <c r="K485" s="100"/>
      <c r="L485" s="109"/>
      <c r="M485" s="110"/>
      <c r="N485" s="110"/>
      <c r="O485" s="110"/>
      <c r="P485" s="99"/>
      <c r="Q485" s="99"/>
      <c r="R485" s="100"/>
      <c r="S485" s="100"/>
      <c r="T485" s="100"/>
      <c r="U485" s="100"/>
      <c r="V485" s="100"/>
      <c r="W485" s="100"/>
      <c r="X485" s="100"/>
      <c r="Y485" s="100"/>
      <c r="Z485" s="100"/>
      <c r="AA485" s="100"/>
      <c r="AB485" s="100"/>
      <c r="AC485" s="100"/>
      <c r="AD485" s="100"/>
      <c r="AE485" s="100"/>
      <c r="AF485" s="100"/>
      <c r="AG485" s="100"/>
      <c r="AH485" s="100"/>
      <c r="AI485" s="100"/>
      <c r="AJ485" s="100"/>
      <c r="AK485" s="100"/>
      <c r="AL485" s="100"/>
      <c r="AM485" s="100"/>
    </row>
    <row r="486" spans="1:39" x14ac:dyDescent="0.25">
      <c r="A486" s="100"/>
      <c r="B486" s="100"/>
      <c r="C486" s="100"/>
      <c r="D486" s="100"/>
      <c r="E486" s="100"/>
      <c r="F486" s="100"/>
      <c r="G486" s="100"/>
      <c r="H486" s="100"/>
      <c r="I486" s="100"/>
      <c r="J486" s="100"/>
      <c r="K486" s="100"/>
      <c r="L486" s="109"/>
      <c r="M486" s="110"/>
      <c r="N486" s="110"/>
      <c r="O486" s="110"/>
      <c r="P486" s="99"/>
      <c r="Q486" s="99"/>
      <c r="R486" s="100"/>
      <c r="S486" s="100"/>
      <c r="T486" s="100"/>
      <c r="U486" s="100"/>
      <c r="V486" s="100"/>
      <c r="W486" s="100"/>
      <c r="X486" s="100"/>
      <c r="Y486" s="100"/>
      <c r="Z486" s="100"/>
      <c r="AA486" s="100"/>
      <c r="AB486" s="100"/>
      <c r="AC486" s="100"/>
      <c r="AD486" s="100"/>
      <c r="AE486" s="100"/>
      <c r="AF486" s="100"/>
      <c r="AG486" s="100"/>
      <c r="AH486" s="100"/>
      <c r="AI486" s="100"/>
      <c r="AJ486" s="100"/>
      <c r="AK486" s="100"/>
      <c r="AL486" s="100"/>
      <c r="AM486" s="100"/>
    </row>
    <row r="487" spans="1:39" x14ac:dyDescent="0.25">
      <c r="A487" s="100"/>
      <c r="B487" s="100"/>
      <c r="C487" s="100"/>
      <c r="D487" s="100"/>
      <c r="E487" s="100"/>
      <c r="F487" s="100"/>
      <c r="G487" s="100"/>
      <c r="H487" s="100"/>
      <c r="I487" s="100"/>
      <c r="J487" s="100"/>
      <c r="K487" s="100"/>
      <c r="L487" s="109"/>
      <c r="M487" s="110"/>
      <c r="N487" s="110"/>
      <c r="O487" s="110"/>
      <c r="P487" s="99"/>
      <c r="Q487" s="99"/>
      <c r="R487" s="100"/>
      <c r="S487" s="100"/>
      <c r="T487" s="100"/>
      <c r="U487" s="100"/>
      <c r="V487" s="100"/>
      <c r="W487" s="100"/>
      <c r="X487" s="100"/>
      <c r="Y487" s="100"/>
      <c r="Z487" s="100"/>
      <c r="AA487" s="100"/>
      <c r="AB487" s="100"/>
      <c r="AC487" s="100"/>
      <c r="AD487" s="100"/>
      <c r="AE487" s="100"/>
      <c r="AF487" s="100"/>
      <c r="AG487" s="100"/>
      <c r="AH487" s="100"/>
      <c r="AI487" s="100"/>
      <c r="AJ487" s="100"/>
      <c r="AK487" s="100"/>
      <c r="AL487" s="100"/>
      <c r="AM487" s="100"/>
    </row>
    <row r="488" spans="1:39" x14ac:dyDescent="0.25">
      <c r="A488" s="100"/>
      <c r="B488" s="100"/>
      <c r="C488" s="100"/>
      <c r="D488" s="100"/>
      <c r="E488" s="100"/>
      <c r="F488" s="100"/>
      <c r="G488" s="100"/>
      <c r="H488" s="100"/>
      <c r="I488" s="100"/>
      <c r="J488" s="100"/>
      <c r="K488" s="100"/>
      <c r="L488" s="109"/>
      <c r="M488" s="110"/>
      <c r="N488" s="110"/>
      <c r="O488" s="110"/>
      <c r="P488" s="99"/>
      <c r="Q488" s="99"/>
      <c r="R488" s="100"/>
      <c r="S488" s="100"/>
      <c r="T488" s="100"/>
      <c r="U488" s="100"/>
      <c r="V488" s="100"/>
      <c r="W488" s="100"/>
      <c r="X488" s="100"/>
      <c r="Y488" s="100"/>
      <c r="Z488" s="100"/>
      <c r="AA488" s="100"/>
      <c r="AB488" s="100"/>
      <c r="AC488" s="100"/>
      <c r="AD488" s="100"/>
      <c r="AE488" s="100"/>
      <c r="AF488" s="100"/>
      <c r="AG488" s="100"/>
      <c r="AH488" s="100"/>
      <c r="AI488" s="100"/>
      <c r="AJ488" s="100"/>
      <c r="AK488" s="100"/>
      <c r="AL488" s="100"/>
      <c r="AM488" s="100"/>
    </row>
    <row r="489" spans="1:39" x14ac:dyDescent="0.25">
      <c r="A489" s="100"/>
      <c r="B489" s="100"/>
      <c r="C489" s="100"/>
      <c r="D489" s="100"/>
      <c r="E489" s="100"/>
      <c r="F489" s="100"/>
      <c r="G489" s="100"/>
      <c r="H489" s="100"/>
      <c r="I489" s="100"/>
      <c r="J489" s="100"/>
      <c r="K489" s="100"/>
      <c r="L489" s="109"/>
      <c r="M489" s="110"/>
      <c r="N489" s="110"/>
      <c r="O489" s="110"/>
      <c r="P489" s="99"/>
      <c r="Q489" s="99"/>
      <c r="R489" s="100"/>
      <c r="S489" s="100"/>
      <c r="T489" s="100"/>
      <c r="U489" s="100"/>
      <c r="V489" s="100"/>
      <c r="W489" s="100"/>
      <c r="X489" s="100"/>
      <c r="Y489" s="100"/>
      <c r="Z489" s="100"/>
      <c r="AA489" s="100"/>
      <c r="AB489" s="100"/>
      <c r="AC489" s="100"/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</row>
    <row r="490" spans="1:39" x14ac:dyDescent="0.25">
      <c r="A490" s="100"/>
      <c r="B490" s="100"/>
      <c r="C490" s="100"/>
      <c r="D490" s="100"/>
      <c r="E490" s="100"/>
      <c r="F490" s="100"/>
      <c r="G490" s="100"/>
      <c r="H490" s="100"/>
      <c r="I490" s="100"/>
      <c r="J490" s="100"/>
      <c r="K490" s="100"/>
      <c r="L490" s="109"/>
      <c r="M490" s="110"/>
      <c r="N490" s="110"/>
      <c r="O490" s="110"/>
      <c r="P490" s="99"/>
      <c r="Q490" s="99"/>
      <c r="R490" s="100"/>
      <c r="S490" s="100"/>
      <c r="T490" s="100"/>
      <c r="U490" s="100"/>
      <c r="V490" s="100"/>
      <c r="W490" s="100"/>
      <c r="X490" s="100"/>
      <c r="Y490" s="100"/>
      <c r="Z490" s="100"/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</row>
    <row r="491" spans="1:39" x14ac:dyDescent="0.25">
      <c r="A491" s="100"/>
      <c r="B491" s="100"/>
      <c r="C491" s="100"/>
      <c r="D491" s="100"/>
      <c r="E491" s="100"/>
      <c r="F491" s="100"/>
      <c r="G491" s="100"/>
      <c r="H491" s="100"/>
      <c r="I491" s="100"/>
      <c r="J491" s="100"/>
      <c r="K491" s="100"/>
      <c r="L491" s="109"/>
      <c r="M491" s="110"/>
      <c r="N491" s="110"/>
      <c r="O491" s="110"/>
      <c r="P491" s="99"/>
      <c r="Q491" s="99"/>
      <c r="R491" s="100"/>
      <c r="S491" s="100"/>
      <c r="T491" s="100"/>
      <c r="U491" s="100"/>
      <c r="V491" s="100"/>
      <c r="W491" s="100"/>
      <c r="X491" s="100"/>
      <c r="Y491" s="100"/>
      <c r="Z491" s="100"/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</row>
    <row r="492" spans="1:39" x14ac:dyDescent="0.25">
      <c r="A492" s="100"/>
      <c r="B492" s="100"/>
      <c r="C492" s="100"/>
      <c r="D492" s="100"/>
      <c r="E492" s="100"/>
      <c r="F492" s="100"/>
      <c r="G492" s="100"/>
      <c r="H492" s="100"/>
      <c r="I492" s="100"/>
      <c r="J492" s="100"/>
      <c r="K492" s="100"/>
      <c r="L492" s="109"/>
      <c r="M492" s="110"/>
      <c r="N492" s="110"/>
      <c r="O492" s="110"/>
      <c r="P492" s="99"/>
      <c r="Q492" s="99"/>
      <c r="R492" s="100"/>
      <c r="S492" s="100"/>
      <c r="T492" s="100"/>
      <c r="U492" s="100"/>
      <c r="V492" s="100"/>
      <c r="W492" s="100"/>
      <c r="X492" s="100"/>
      <c r="Y492" s="100"/>
      <c r="Z492" s="100"/>
      <c r="AA492" s="100"/>
      <c r="AB492" s="100"/>
      <c r="AC492" s="100"/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</row>
    <row r="493" spans="1:39" x14ac:dyDescent="0.25">
      <c r="A493" s="100"/>
      <c r="B493" s="100"/>
      <c r="C493" s="100"/>
      <c r="D493" s="100"/>
      <c r="E493" s="100"/>
      <c r="F493" s="100"/>
      <c r="G493" s="100"/>
      <c r="H493" s="100"/>
      <c r="I493" s="100"/>
      <c r="J493" s="100"/>
      <c r="K493" s="100"/>
      <c r="L493" s="109"/>
      <c r="M493" s="110"/>
      <c r="N493" s="110"/>
      <c r="O493" s="110"/>
      <c r="P493" s="99"/>
      <c r="Q493" s="99"/>
      <c r="R493" s="100"/>
      <c r="S493" s="100"/>
      <c r="T493" s="100"/>
      <c r="U493" s="100"/>
      <c r="V493" s="100"/>
      <c r="W493" s="100"/>
      <c r="X493" s="100"/>
      <c r="Y493" s="100"/>
      <c r="Z493" s="100"/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</row>
    <row r="494" spans="1:39" x14ac:dyDescent="0.25">
      <c r="A494" s="100"/>
      <c r="B494" s="100"/>
      <c r="C494" s="100"/>
      <c r="D494" s="100"/>
      <c r="E494" s="100"/>
      <c r="F494" s="100"/>
      <c r="G494" s="100"/>
      <c r="H494" s="100"/>
      <c r="I494" s="100"/>
      <c r="J494" s="100"/>
      <c r="K494" s="100"/>
      <c r="L494" s="109"/>
      <c r="M494" s="110"/>
      <c r="N494" s="110"/>
      <c r="O494" s="110"/>
      <c r="P494" s="99"/>
      <c r="Q494" s="99"/>
      <c r="R494" s="100"/>
      <c r="S494" s="100"/>
      <c r="T494" s="100"/>
      <c r="U494" s="100"/>
      <c r="V494" s="100"/>
      <c r="W494" s="100"/>
      <c r="X494" s="100"/>
      <c r="Y494" s="100"/>
      <c r="Z494" s="100"/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</row>
    <row r="495" spans="1:39" x14ac:dyDescent="0.25">
      <c r="A495" s="100"/>
      <c r="B495" s="100"/>
      <c r="C495" s="100"/>
      <c r="D495" s="100"/>
      <c r="E495" s="100"/>
      <c r="F495" s="100"/>
      <c r="G495" s="100"/>
      <c r="H495" s="100"/>
      <c r="I495" s="100"/>
      <c r="J495" s="100"/>
      <c r="K495" s="100"/>
      <c r="L495" s="109"/>
      <c r="M495" s="110"/>
      <c r="N495" s="110"/>
      <c r="O495" s="110"/>
      <c r="P495" s="99"/>
      <c r="Q495" s="99"/>
      <c r="R495" s="100"/>
      <c r="S495" s="100"/>
      <c r="T495" s="100"/>
      <c r="U495" s="100"/>
      <c r="V495" s="100"/>
      <c r="W495" s="100"/>
      <c r="X495" s="100"/>
      <c r="Y495" s="100"/>
      <c r="Z495" s="100"/>
      <c r="AA495" s="100"/>
      <c r="AB495" s="100"/>
      <c r="AC495" s="100"/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</row>
    <row r="496" spans="1:39" x14ac:dyDescent="0.25">
      <c r="A496" s="100"/>
      <c r="B496" s="100"/>
      <c r="C496" s="100"/>
      <c r="D496" s="100"/>
      <c r="E496" s="100"/>
      <c r="F496" s="100"/>
      <c r="G496" s="100"/>
      <c r="H496" s="100"/>
      <c r="I496" s="100"/>
      <c r="J496" s="100"/>
      <c r="K496" s="100"/>
      <c r="L496" s="109"/>
      <c r="M496" s="110"/>
      <c r="N496" s="110"/>
      <c r="O496" s="110"/>
      <c r="P496" s="99"/>
      <c r="Q496" s="99"/>
      <c r="R496" s="100"/>
      <c r="S496" s="100"/>
      <c r="T496" s="100"/>
      <c r="U496" s="100"/>
      <c r="V496" s="100"/>
      <c r="W496" s="100"/>
      <c r="X496" s="100"/>
      <c r="Y496" s="100"/>
      <c r="Z496" s="100"/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</row>
    <row r="497" spans="1:39" x14ac:dyDescent="0.25">
      <c r="A497" s="100"/>
      <c r="B497" s="100"/>
      <c r="C497" s="100"/>
      <c r="D497" s="100"/>
      <c r="E497" s="100"/>
      <c r="F497" s="100"/>
      <c r="G497" s="100"/>
      <c r="H497" s="100"/>
      <c r="I497" s="100"/>
      <c r="J497" s="100"/>
      <c r="K497" s="100"/>
      <c r="L497" s="109"/>
      <c r="M497" s="110"/>
      <c r="N497" s="110"/>
      <c r="O497" s="110"/>
      <c r="P497" s="99"/>
      <c r="Q497" s="99"/>
      <c r="R497" s="100"/>
      <c r="S497" s="100"/>
      <c r="T497" s="100"/>
      <c r="U497" s="100"/>
      <c r="V497" s="100"/>
      <c r="W497" s="100"/>
      <c r="X497" s="100"/>
      <c r="Y497" s="100"/>
      <c r="Z497" s="100"/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</row>
    <row r="498" spans="1:39" x14ac:dyDescent="0.25">
      <c r="A498" s="100"/>
      <c r="B498" s="100"/>
      <c r="C498" s="100"/>
      <c r="D498" s="100"/>
      <c r="E498" s="100"/>
      <c r="F498" s="100"/>
      <c r="G498" s="100"/>
      <c r="H498" s="100"/>
      <c r="I498" s="100"/>
      <c r="J498" s="100"/>
      <c r="K498" s="100"/>
      <c r="L498" s="109"/>
      <c r="M498" s="110"/>
      <c r="N498" s="110"/>
      <c r="O498" s="110"/>
      <c r="P498" s="99"/>
      <c r="Q498" s="99"/>
      <c r="R498" s="100"/>
      <c r="S498" s="100"/>
      <c r="T498" s="100"/>
      <c r="U498" s="100"/>
      <c r="V498" s="100"/>
      <c r="W498" s="100"/>
      <c r="X498" s="100"/>
      <c r="Y498" s="100"/>
      <c r="Z498" s="100"/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</row>
    <row r="499" spans="1:39" x14ac:dyDescent="0.25">
      <c r="A499" s="100"/>
      <c r="B499" s="100"/>
      <c r="C499" s="100"/>
      <c r="D499" s="100"/>
      <c r="E499" s="100"/>
      <c r="F499" s="100"/>
      <c r="G499" s="100"/>
      <c r="H499" s="100"/>
      <c r="I499" s="100"/>
      <c r="J499" s="100"/>
      <c r="K499" s="100"/>
      <c r="L499" s="109"/>
      <c r="M499" s="110"/>
      <c r="N499" s="110"/>
      <c r="O499" s="110"/>
      <c r="P499" s="99"/>
      <c r="Q499" s="99"/>
      <c r="R499" s="100"/>
      <c r="S499" s="100"/>
      <c r="T499" s="100"/>
      <c r="U499" s="100"/>
      <c r="V499" s="100"/>
      <c r="W499" s="100"/>
      <c r="X499" s="100"/>
      <c r="Y499" s="100"/>
      <c r="Z499" s="100"/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</row>
    <row r="500" spans="1:39" x14ac:dyDescent="0.25">
      <c r="A500" s="100"/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9"/>
      <c r="M500" s="110"/>
      <c r="N500" s="110"/>
      <c r="O500" s="110"/>
      <c r="P500" s="99"/>
      <c r="Q500" s="99"/>
      <c r="R500" s="100"/>
      <c r="S500" s="100"/>
      <c r="T500" s="100"/>
      <c r="U500" s="100"/>
      <c r="V500" s="100"/>
      <c r="W500" s="100"/>
      <c r="X500" s="100"/>
      <c r="Y500" s="100"/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</row>
    <row r="501" spans="1:39" x14ac:dyDescent="0.25">
      <c r="A501" s="100"/>
      <c r="B501" s="100"/>
      <c r="C501" s="100"/>
      <c r="D501" s="100"/>
      <c r="E501" s="100"/>
      <c r="F501" s="100"/>
      <c r="G501" s="100"/>
      <c r="H501" s="100"/>
      <c r="I501" s="100"/>
      <c r="J501" s="100"/>
      <c r="K501" s="100"/>
      <c r="L501" s="109"/>
      <c r="M501" s="110"/>
      <c r="N501" s="110"/>
      <c r="O501" s="110"/>
      <c r="P501" s="99"/>
      <c r="Q501" s="99"/>
      <c r="R501" s="100"/>
      <c r="S501" s="100"/>
      <c r="T501" s="100"/>
      <c r="U501" s="100"/>
      <c r="V501" s="100"/>
      <c r="W501" s="100"/>
      <c r="X501" s="100"/>
      <c r="Y501" s="100"/>
      <c r="Z501" s="100"/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</row>
    <row r="502" spans="1:39" x14ac:dyDescent="0.25">
      <c r="A502" s="100"/>
      <c r="B502" s="100"/>
      <c r="C502" s="100"/>
      <c r="D502" s="100"/>
      <c r="E502" s="100"/>
      <c r="F502" s="100"/>
      <c r="G502" s="100"/>
      <c r="H502" s="100"/>
      <c r="I502" s="100"/>
      <c r="J502" s="100"/>
      <c r="K502" s="100"/>
      <c r="L502" s="109"/>
      <c r="M502" s="110"/>
      <c r="N502" s="110"/>
      <c r="O502" s="110"/>
      <c r="P502" s="99"/>
      <c r="Q502" s="99"/>
      <c r="R502" s="100"/>
      <c r="S502" s="100"/>
      <c r="T502" s="100"/>
      <c r="U502" s="100"/>
      <c r="V502" s="100"/>
      <c r="W502" s="100"/>
      <c r="X502" s="100"/>
      <c r="Y502" s="100"/>
      <c r="Z502" s="100"/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</row>
    <row r="503" spans="1:39" x14ac:dyDescent="0.25">
      <c r="A503" s="100"/>
      <c r="B503" s="100"/>
      <c r="C503" s="100"/>
      <c r="D503" s="100"/>
      <c r="E503" s="100"/>
      <c r="F503" s="100"/>
      <c r="G503" s="100"/>
      <c r="H503" s="100"/>
      <c r="I503" s="100"/>
      <c r="J503" s="100"/>
      <c r="K503" s="100"/>
      <c r="L503" s="109"/>
      <c r="M503" s="110"/>
      <c r="N503" s="110"/>
      <c r="O503" s="110"/>
      <c r="P503" s="99"/>
      <c r="Q503" s="99"/>
      <c r="R503" s="100"/>
      <c r="S503" s="100"/>
      <c r="T503" s="100"/>
      <c r="U503" s="100"/>
      <c r="V503" s="100"/>
      <c r="W503" s="100"/>
      <c r="X503" s="100"/>
      <c r="Y503" s="100"/>
      <c r="Z503" s="100"/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</row>
    <row r="504" spans="1:39" x14ac:dyDescent="0.25">
      <c r="A504" s="100"/>
      <c r="B504" s="100"/>
      <c r="C504" s="100"/>
      <c r="D504" s="100"/>
      <c r="E504" s="100"/>
      <c r="F504" s="100"/>
      <c r="G504" s="100"/>
      <c r="H504" s="100"/>
      <c r="I504" s="100"/>
      <c r="J504" s="100"/>
      <c r="K504" s="100"/>
      <c r="L504" s="109"/>
      <c r="M504" s="110"/>
      <c r="N504" s="110"/>
      <c r="O504" s="110"/>
      <c r="P504" s="99"/>
      <c r="Q504" s="99"/>
      <c r="R504" s="100"/>
      <c r="S504" s="100"/>
      <c r="T504" s="100"/>
      <c r="U504" s="100"/>
      <c r="V504" s="100"/>
      <c r="W504" s="100"/>
      <c r="X504" s="100"/>
      <c r="Y504" s="100"/>
      <c r="Z504" s="100"/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</row>
    <row r="505" spans="1:39" x14ac:dyDescent="0.25">
      <c r="A505" s="100"/>
      <c r="B505" s="100"/>
      <c r="C505" s="100"/>
      <c r="D505" s="100"/>
      <c r="E505" s="100"/>
      <c r="F505" s="100"/>
      <c r="G505" s="100"/>
      <c r="H505" s="100"/>
      <c r="I505" s="100"/>
      <c r="J505" s="100"/>
      <c r="K505" s="100"/>
      <c r="L505" s="109"/>
      <c r="M505" s="110"/>
      <c r="N505" s="110"/>
      <c r="O505" s="110"/>
      <c r="P505" s="99"/>
      <c r="Q505" s="99"/>
      <c r="R505" s="100"/>
      <c r="S505" s="100"/>
      <c r="T505" s="100"/>
      <c r="U505" s="100"/>
      <c r="V505" s="100"/>
      <c r="W505" s="100"/>
      <c r="X505" s="100"/>
      <c r="Y505" s="100"/>
      <c r="Z505" s="100"/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</row>
    <row r="506" spans="1:39" x14ac:dyDescent="0.25">
      <c r="A506" s="100"/>
      <c r="B506" s="100"/>
      <c r="C506" s="100"/>
      <c r="D506" s="100"/>
      <c r="E506" s="100"/>
      <c r="F506" s="100"/>
      <c r="G506" s="100"/>
      <c r="H506" s="100"/>
      <c r="I506" s="100"/>
      <c r="J506" s="100"/>
      <c r="K506" s="100"/>
      <c r="L506" s="109"/>
      <c r="M506" s="110"/>
      <c r="N506" s="110"/>
      <c r="O506" s="110"/>
      <c r="P506" s="99"/>
      <c r="Q506" s="99"/>
      <c r="R506" s="100"/>
      <c r="S506" s="100"/>
      <c r="T506" s="100"/>
      <c r="U506" s="100"/>
      <c r="V506" s="100"/>
      <c r="W506" s="100"/>
      <c r="X506" s="100"/>
      <c r="Y506" s="100"/>
      <c r="Z506" s="100"/>
      <c r="AA506" s="100"/>
      <c r="AB506" s="100"/>
      <c r="AC506" s="100"/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</row>
    <row r="507" spans="1:39" x14ac:dyDescent="0.25">
      <c r="A507" s="100"/>
      <c r="B507" s="100"/>
      <c r="C507" s="100"/>
      <c r="D507" s="100"/>
      <c r="E507" s="100"/>
      <c r="F507" s="100"/>
      <c r="G507" s="100"/>
      <c r="H507" s="100"/>
      <c r="I507" s="100"/>
      <c r="J507" s="100"/>
      <c r="K507" s="100"/>
      <c r="L507" s="109"/>
      <c r="M507" s="110"/>
      <c r="N507" s="110"/>
      <c r="O507" s="110"/>
      <c r="P507" s="99"/>
      <c r="Q507" s="99"/>
      <c r="R507" s="100"/>
      <c r="S507" s="100"/>
      <c r="T507" s="100"/>
      <c r="U507" s="100"/>
      <c r="V507" s="100"/>
      <c r="W507" s="100"/>
      <c r="X507" s="100"/>
      <c r="Y507" s="100"/>
      <c r="Z507" s="100"/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</row>
    <row r="508" spans="1:39" x14ac:dyDescent="0.25">
      <c r="A508" s="100"/>
      <c r="B508" s="100"/>
      <c r="C508" s="100"/>
      <c r="D508" s="100"/>
      <c r="E508" s="100"/>
      <c r="F508" s="100"/>
      <c r="G508" s="100"/>
      <c r="H508" s="100"/>
      <c r="I508" s="100"/>
      <c r="J508" s="100"/>
      <c r="K508" s="100"/>
      <c r="L508" s="109"/>
      <c r="M508" s="110"/>
      <c r="N508" s="110"/>
      <c r="O508" s="110"/>
      <c r="P508" s="99"/>
      <c r="Q508" s="99"/>
      <c r="R508" s="100"/>
      <c r="S508" s="100"/>
      <c r="T508" s="100"/>
      <c r="U508" s="100"/>
      <c r="V508" s="100"/>
      <c r="W508" s="100"/>
      <c r="X508" s="100"/>
      <c r="Y508" s="100"/>
      <c r="Z508" s="100"/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</row>
    <row r="509" spans="1:39" x14ac:dyDescent="0.25">
      <c r="A509" s="100"/>
      <c r="B509" s="100"/>
      <c r="C509" s="100"/>
      <c r="D509" s="100"/>
      <c r="E509" s="100"/>
      <c r="F509" s="100"/>
      <c r="G509" s="100"/>
      <c r="H509" s="100"/>
      <c r="I509" s="100"/>
      <c r="J509" s="100"/>
      <c r="K509" s="100"/>
      <c r="L509" s="109"/>
      <c r="M509" s="110"/>
      <c r="N509" s="110"/>
      <c r="O509" s="110"/>
      <c r="P509" s="99"/>
      <c r="Q509" s="99"/>
      <c r="R509" s="100"/>
      <c r="S509" s="100"/>
      <c r="T509" s="100"/>
      <c r="U509" s="100"/>
      <c r="V509" s="100"/>
      <c r="W509" s="100"/>
      <c r="X509" s="100"/>
      <c r="Y509" s="100"/>
      <c r="Z509" s="100"/>
      <c r="AA509" s="100"/>
      <c r="AB509" s="100"/>
      <c r="AC509" s="100"/>
      <c r="AD509" s="100"/>
      <c r="AE509" s="100"/>
      <c r="AF509" s="100"/>
      <c r="AG509" s="100"/>
      <c r="AH509" s="100"/>
      <c r="AI509" s="100"/>
      <c r="AJ509" s="100"/>
      <c r="AK509" s="100"/>
      <c r="AL509" s="100"/>
      <c r="AM509" s="100"/>
    </row>
    <row r="510" spans="1:39" x14ac:dyDescent="0.25">
      <c r="A510" s="100"/>
      <c r="B510" s="100"/>
      <c r="C510" s="100"/>
      <c r="D510" s="100"/>
      <c r="E510" s="100"/>
      <c r="F510" s="100"/>
      <c r="G510" s="100"/>
      <c r="H510" s="100"/>
      <c r="I510" s="100"/>
      <c r="J510" s="100"/>
      <c r="K510" s="100"/>
      <c r="L510" s="109"/>
      <c r="M510" s="110"/>
      <c r="N510" s="110"/>
      <c r="O510" s="110"/>
      <c r="P510" s="99"/>
      <c r="Q510" s="99"/>
      <c r="R510" s="100"/>
      <c r="S510" s="100"/>
      <c r="T510" s="100"/>
      <c r="U510" s="100"/>
      <c r="V510" s="100"/>
      <c r="W510" s="100"/>
      <c r="X510" s="100"/>
      <c r="Y510" s="100"/>
      <c r="Z510" s="100"/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</row>
    <row r="511" spans="1:39" x14ac:dyDescent="0.25">
      <c r="A511" s="100"/>
      <c r="B511" s="100"/>
      <c r="C511" s="100"/>
      <c r="D511" s="100"/>
      <c r="E511" s="100"/>
      <c r="F511" s="100"/>
      <c r="G511" s="100"/>
      <c r="H511" s="100"/>
      <c r="I511" s="100"/>
      <c r="J511" s="100"/>
      <c r="K511" s="100"/>
      <c r="L511" s="109"/>
      <c r="M511" s="110"/>
      <c r="N511" s="110"/>
      <c r="O511" s="110"/>
      <c r="P511" s="99"/>
      <c r="Q511" s="99"/>
      <c r="R511" s="100"/>
      <c r="S511" s="100"/>
      <c r="T511" s="100"/>
      <c r="U511" s="100"/>
      <c r="V511" s="100"/>
      <c r="W511" s="100"/>
      <c r="X511" s="100"/>
      <c r="Y511" s="100"/>
      <c r="Z511" s="100"/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</row>
    <row r="512" spans="1:39" x14ac:dyDescent="0.25">
      <c r="A512" s="100"/>
      <c r="B512" s="100"/>
      <c r="C512" s="100"/>
      <c r="D512" s="100"/>
      <c r="E512" s="100"/>
      <c r="F512" s="100"/>
      <c r="G512" s="100"/>
      <c r="H512" s="100"/>
      <c r="I512" s="100"/>
      <c r="J512" s="100"/>
      <c r="K512" s="100"/>
      <c r="L512" s="109"/>
      <c r="M512" s="110"/>
      <c r="N512" s="110"/>
      <c r="O512" s="110"/>
      <c r="P512" s="99"/>
      <c r="Q512" s="99"/>
      <c r="R512" s="100"/>
      <c r="S512" s="100"/>
      <c r="T512" s="100"/>
      <c r="U512" s="100"/>
      <c r="V512" s="100"/>
      <c r="W512" s="100"/>
      <c r="X512" s="100"/>
      <c r="Y512" s="100"/>
      <c r="Z512" s="100"/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</row>
    <row r="513" spans="1:39" x14ac:dyDescent="0.25">
      <c r="A513" s="100"/>
      <c r="B513" s="100"/>
      <c r="C513" s="100"/>
      <c r="D513" s="100"/>
      <c r="E513" s="100"/>
      <c r="F513" s="100"/>
      <c r="G513" s="100"/>
      <c r="H513" s="100"/>
      <c r="I513" s="100"/>
      <c r="J513" s="100"/>
      <c r="K513" s="100"/>
      <c r="L513" s="109"/>
      <c r="M513" s="110"/>
      <c r="N513" s="110"/>
      <c r="O513" s="110"/>
      <c r="P513" s="99"/>
      <c r="Q513" s="99"/>
      <c r="R513" s="100"/>
      <c r="S513" s="100"/>
      <c r="T513" s="100"/>
      <c r="U513" s="100"/>
      <c r="V513" s="100"/>
      <c r="W513" s="100"/>
      <c r="X513" s="100"/>
      <c r="Y513" s="100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</row>
    <row r="514" spans="1:39" x14ac:dyDescent="0.25">
      <c r="A514" s="100"/>
      <c r="B514" s="100"/>
      <c r="C514" s="100"/>
      <c r="D514" s="100"/>
      <c r="E514" s="100"/>
      <c r="F514" s="100"/>
      <c r="G514" s="100"/>
      <c r="H514" s="100"/>
      <c r="I514" s="100"/>
      <c r="J514" s="100"/>
      <c r="K514" s="100"/>
      <c r="L514" s="109"/>
      <c r="M514" s="110"/>
      <c r="N514" s="110"/>
      <c r="O514" s="110"/>
      <c r="P514" s="99"/>
      <c r="Q514" s="99"/>
      <c r="R514" s="100"/>
      <c r="S514" s="100"/>
      <c r="T514" s="100"/>
      <c r="U514" s="100"/>
      <c r="V514" s="100"/>
      <c r="W514" s="100"/>
      <c r="X514" s="100"/>
      <c r="Y514" s="100"/>
      <c r="Z514" s="100"/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</row>
    <row r="515" spans="1:39" x14ac:dyDescent="0.25">
      <c r="A515" s="100"/>
      <c r="B515" s="100"/>
      <c r="C515" s="100"/>
      <c r="D515" s="100"/>
      <c r="E515" s="100"/>
      <c r="F515" s="100"/>
      <c r="G515" s="100"/>
      <c r="H515" s="100"/>
      <c r="I515" s="100"/>
      <c r="J515" s="100"/>
      <c r="K515" s="100"/>
      <c r="L515" s="109"/>
      <c r="M515" s="110"/>
      <c r="N515" s="110"/>
      <c r="O515" s="110"/>
      <c r="P515" s="99"/>
      <c r="Q515" s="99"/>
      <c r="R515" s="100"/>
      <c r="S515" s="100"/>
      <c r="T515" s="100"/>
      <c r="U515" s="100"/>
      <c r="V515" s="100"/>
      <c r="W515" s="100"/>
      <c r="X515" s="100"/>
      <c r="Y515" s="100"/>
      <c r="Z515" s="100"/>
      <c r="AA515" s="100"/>
      <c r="AB515" s="100"/>
      <c r="AC515" s="100"/>
      <c r="AD515" s="100"/>
      <c r="AE515" s="100"/>
      <c r="AF515" s="100"/>
      <c r="AG515" s="100"/>
      <c r="AH515" s="100"/>
      <c r="AI515" s="100"/>
      <c r="AJ515" s="100"/>
      <c r="AK515" s="100"/>
      <c r="AL515" s="100"/>
      <c r="AM515" s="100"/>
    </row>
    <row r="516" spans="1:39" x14ac:dyDescent="0.25">
      <c r="A516" s="100"/>
      <c r="B516" s="100"/>
      <c r="C516" s="100"/>
      <c r="D516" s="100"/>
      <c r="E516" s="100"/>
      <c r="F516" s="100"/>
      <c r="G516" s="100"/>
      <c r="H516" s="100"/>
      <c r="I516" s="100"/>
      <c r="J516" s="100"/>
      <c r="K516" s="100"/>
      <c r="L516" s="109"/>
      <c r="M516" s="110"/>
      <c r="N516" s="110"/>
      <c r="O516" s="110"/>
      <c r="P516" s="99"/>
      <c r="Q516" s="99"/>
      <c r="R516" s="100"/>
      <c r="S516" s="100"/>
      <c r="T516" s="100"/>
      <c r="U516" s="100"/>
      <c r="V516" s="100"/>
      <c r="W516" s="100"/>
      <c r="X516" s="100"/>
      <c r="Y516" s="100"/>
      <c r="Z516" s="100"/>
      <c r="AA516" s="100"/>
      <c r="AB516" s="100"/>
      <c r="AC516" s="100"/>
      <c r="AD516" s="100"/>
      <c r="AE516" s="100"/>
      <c r="AF516" s="100"/>
      <c r="AG516" s="100"/>
      <c r="AH516" s="100"/>
      <c r="AI516" s="100"/>
      <c r="AJ516" s="100"/>
      <c r="AK516" s="100"/>
      <c r="AL516" s="100"/>
      <c r="AM516" s="100"/>
    </row>
    <row r="517" spans="1:39" x14ac:dyDescent="0.25">
      <c r="A517" s="100"/>
      <c r="B517" s="100"/>
      <c r="C517" s="100"/>
      <c r="D517" s="100"/>
      <c r="E517" s="100"/>
      <c r="F517" s="100"/>
      <c r="G517" s="100"/>
      <c r="H517" s="100"/>
      <c r="I517" s="100"/>
      <c r="J517" s="100"/>
      <c r="K517" s="100"/>
      <c r="L517" s="109"/>
      <c r="M517" s="110"/>
      <c r="N517" s="110"/>
      <c r="O517" s="110"/>
      <c r="P517" s="99"/>
      <c r="Q517" s="99"/>
      <c r="R517" s="100"/>
      <c r="S517" s="100"/>
      <c r="T517" s="100"/>
      <c r="U517" s="100"/>
      <c r="V517" s="100"/>
      <c r="W517" s="100"/>
      <c r="X517" s="100"/>
      <c r="Y517" s="100"/>
      <c r="Z517" s="100"/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</row>
    <row r="518" spans="1:39" x14ac:dyDescent="0.25">
      <c r="A518" s="100"/>
      <c r="B518" s="100"/>
      <c r="C518" s="100"/>
      <c r="D518" s="100"/>
      <c r="E518" s="100"/>
      <c r="F518" s="100"/>
      <c r="G518" s="100"/>
      <c r="H518" s="100"/>
      <c r="I518" s="100"/>
      <c r="J518" s="100"/>
      <c r="K518" s="100"/>
      <c r="L518" s="109"/>
      <c r="M518" s="110"/>
      <c r="N518" s="110"/>
      <c r="O518" s="110"/>
      <c r="P518" s="99"/>
      <c r="Q518" s="99"/>
      <c r="R518" s="100"/>
      <c r="S518" s="100"/>
      <c r="T518" s="100"/>
      <c r="U518" s="100"/>
      <c r="V518" s="100"/>
      <c r="W518" s="100"/>
      <c r="X518" s="100"/>
      <c r="Y518" s="100"/>
      <c r="Z518" s="100"/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</row>
    <row r="519" spans="1:39" x14ac:dyDescent="0.25">
      <c r="A519" s="100"/>
      <c r="B519" s="100"/>
      <c r="C519" s="100"/>
      <c r="D519" s="100"/>
      <c r="E519" s="100"/>
      <c r="F519" s="100"/>
      <c r="G519" s="100"/>
      <c r="H519" s="100"/>
      <c r="I519" s="100"/>
      <c r="J519" s="100"/>
      <c r="K519" s="100"/>
      <c r="L519" s="109"/>
      <c r="M519" s="110"/>
      <c r="N519" s="110"/>
      <c r="O519" s="110"/>
      <c r="P519" s="99"/>
      <c r="Q519" s="99"/>
      <c r="R519" s="100"/>
      <c r="S519" s="100"/>
      <c r="T519" s="100"/>
      <c r="U519" s="100"/>
      <c r="V519" s="100"/>
      <c r="W519" s="100"/>
      <c r="X519" s="100"/>
      <c r="Y519" s="100"/>
      <c r="Z519" s="100"/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</row>
    <row r="520" spans="1:39" x14ac:dyDescent="0.25">
      <c r="A520" s="100"/>
      <c r="B520" s="100"/>
      <c r="C520" s="100"/>
      <c r="D520" s="100"/>
      <c r="E520" s="100"/>
      <c r="F520" s="100"/>
      <c r="G520" s="100"/>
      <c r="H520" s="100"/>
      <c r="I520" s="100"/>
      <c r="J520" s="100"/>
      <c r="K520" s="100"/>
      <c r="L520" s="109"/>
      <c r="M520" s="110"/>
      <c r="N520" s="110"/>
      <c r="O520" s="110"/>
      <c r="P520" s="99"/>
      <c r="Q520" s="99"/>
      <c r="R520" s="100"/>
      <c r="S520" s="100"/>
      <c r="T520" s="100"/>
      <c r="U520" s="100"/>
      <c r="V520" s="100"/>
      <c r="W520" s="100"/>
      <c r="X520" s="100"/>
      <c r="Y520" s="100"/>
      <c r="Z520" s="100"/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</row>
    <row r="521" spans="1:39" x14ac:dyDescent="0.25">
      <c r="A521" s="100"/>
      <c r="B521" s="100"/>
      <c r="C521" s="100"/>
      <c r="D521" s="100"/>
      <c r="E521" s="100"/>
      <c r="F521" s="100"/>
      <c r="G521" s="100"/>
      <c r="H521" s="100"/>
      <c r="I521" s="100"/>
      <c r="J521" s="100"/>
      <c r="K521" s="100"/>
      <c r="L521" s="109"/>
      <c r="M521" s="110"/>
      <c r="N521" s="110"/>
      <c r="O521" s="110"/>
      <c r="P521" s="99"/>
      <c r="Q521" s="99"/>
      <c r="R521" s="100"/>
      <c r="S521" s="100"/>
      <c r="T521" s="100"/>
      <c r="U521" s="100"/>
      <c r="V521" s="100"/>
      <c r="W521" s="100"/>
      <c r="X521" s="100"/>
      <c r="Y521" s="100"/>
      <c r="Z521" s="100"/>
      <c r="AA521" s="100"/>
      <c r="AB521" s="100"/>
      <c r="AC521" s="100"/>
      <c r="AD521" s="100"/>
      <c r="AE521" s="100"/>
      <c r="AF521" s="100"/>
      <c r="AG521" s="100"/>
      <c r="AH521" s="100"/>
      <c r="AI521" s="100"/>
      <c r="AJ521" s="100"/>
      <c r="AK521" s="100"/>
      <c r="AL521" s="100"/>
      <c r="AM521" s="100"/>
    </row>
    <row r="522" spans="1:39" x14ac:dyDescent="0.25">
      <c r="A522" s="100"/>
      <c r="B522" s="100"/>
      <c r="C522" s="100"/>
      <c r="D522" s="100"/>
      <c r="E522" s="100"/>
      <c r="F522" s="100"/>
      <c r="G522" s="100"/>
      <c r="H522" s="100"/>
      <c r="I522" s="100"/>
      <c r="J522" s="100"/>
      <c r="K522" s="100"/>
      <c r="L522" s="109"/>
      <c r="M522" s="110"/>
      <c r="N522" s="110"/>
      <c r="O522" s="110"/>
      <c r="P522" s="99"/>
      <c r="Q522" s="99"/>
      <c r="R522" s="100"/>
      <c r="S522" s="100"/>
      <c r="T522" s="100"/>
      <c r="U522" s="100"/>
      <c r="V522" s="100"/>
      <c r="W522" s="100"/>
      <c r="X522" s="100"/>
      <c r="Y522" s="100"/>
      <c r="Z522" s="100"/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</row>
    <row r="523" spans="1:39" x14ac:dyDescent="0.25">
      <c r="A523" s="100"/>
      <c r="B523" s="100"/>
      <c r="C523" s="100"/>
      <c r="D523" s="100"/>
      <c r="E523" s="100"/>
      <c r="F523" s="100"/>
      <c r="G523" s="100"/>
      <c r="H523" s="100"/>
      <c r="I523" s="100"/>
      <c r="J523" s="100"/>
      <c r="K523" s="100"/>
      <c r="L523" s="109"/>
      <c r="M523" s="110"/>
      <c r="N523" s="110"/>
      <c r="O523" s="110"/>
      <c r="P523" s="99"/>
      <c r="Q523" s="99"/>
      <c r="R523" s="100"/>
      <c r="S523" s="100"/>
      <c r="T523" s="100"/>
      <c r="U523" s="100"/>
      <c r="V523" s="100"/>
      <c r="W523" s="100"/>
      <c r="X523" s="100"/>
      <c r="Y523" s="100"/>
      <c r="Z523" s="100"/>
      <c r="AA523" s="100"/>
      <c r="AB523" s="100"/>
      <c r="AC523" s="100"/>
      <c r="AD523" s="100"/>
      <c r="AE523" s="100"/>
      <c r="AF523" s="100"/>
      <c r="AG523" s="100"/>
      <c r="AH523" s="100"/>
      <c r="AI523" s="100"/>
      <c r="AJ523" s="100"/>
      <c r="AK523" s="100"/>
      <c r="AL523" s="100"/>
      <c r="AM523" s="100"/>
    </row>
    <row r="524" spans="1:39" x14ac:dyDescent="0.25">
      <c r="A524" s="100"/>
      <c r="B524" s="100"/>
      <c r="C524" s="100"/>
      <c r="D524" s="100"/>
      <c r="E524" s="100"/>
      <c r="F524" s="100"/>
      <c r="G524" s="100"/>
      <c r="H524" s="100"/>
      <c r="I524" s="100"/>
      <c r="J524" s="100"/>
      <c r="K524" s="100"/>
      <c r="L524" s="109"/>
      <c r="M524" s="110"/>
      <c r="N524" s="110"/>
      <c r="O524" s="110"/>
      <c r="P524" s="99"/>
      <c r="Q524" s="99"/>
      <c r="R524" s="100"/>
      <c r="S524" s="100"/>
      <c r="T524" s="100"/>
      <c r="U524" s="100"/>
      <c r="V524" s="100"/>
      <c r="W524" s="100"/>
      <c r="X524" s="100"/>
      <c r="Y524" s="100"/>
      <c r="Z524" s="100"/>
      <c r="AA524" s="100"/>
      <c r="AB524" s="100"/>
      <c r="AC524" s="100"/>
      <c r="AD524" s="100"/>
      <c r="AE524" s="100"/>
      <c r="AF524" s="100"/>
      <c r="AG524" s="100"/>
      <c r="AH524" s="100"/>
      <c r="AI524" s="100"/>
      <c r="AJ524" s="100"/>
      <c r="AK524" s="100"/>
      <c r="AL524" s="100"/>
      <c r="AM524" s="100"/>
    </row>
    <row r="525" spans="1:39" x14ac:dyDescent="0.25">
      <c r="A525" s="100"/>
      <c r="B525" s="100"/>
      <c r="C525" s="100"/>
      <c r="D525" s="100"/>
      <c r="E525" s="100"/>
      <c r="F525" s="100"/>
      <c r="G525" s="100"/>
      <c r="H525" s="100"/>
      <c r="I525" s="100"/>
      <c r="J525" s="100"/>
      <c r="K525" s="100"/>
      <c r="L525" s="109"/>
      <c r="M525" s="110"/>
      <c r="N525" s="110"/>
      <c r="O525" s="110"/>
      <c r="P525" s="99"/>
      <c r="Q525" s="99"/>
      <c r="R525" s="100"/>
      <c r="S525" s="100"/>
      <c r="T525" s="100"/>
      <c r="U525" s="100"/>
      <c r="V525" s="100"/>
      <c r="W525" s="100"/>
      <c r="X525" s="100"/>
      <c r="Y525" s="100"/>
      <c r="Z525" s="100"/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</row>
    <row r="526" spans="1:39" x14ac:dyDescent="0.25">
      <c r="A526" s="100"/>
      <c r="B526" s="100"/>
      <c r="C526" s="100"/>
      <c r="D526" s="100"/>
      <c r="E526" s="100"/>
      <c r="F526" s="100"/>
      <c r="G526" s="100"/>
      <c r="H526" s="100"/>
      <c r="I526" s="100"/>
      <c r="J526" s="100"/>
      <c r="K526" s="100"/>
      <c r="L526" s="109"/>
      <c r="M526" s="110"/>
      <c r="N526" s="110"/>
      <c r="O526" s="110"/>
      <c r="P526" s="99"/>
      <c r="Q526" s="99"/>
      <c r="R526" s="100"/>
      <c r="S526" s="100"/>
      <c r="T526" s="100"/>
      <c r="U526" s="100"/>
      <c r="V526" s="100"/>
      <c r="W526" s="100"/>
      <c r="X526" s="100"/>
      <c r="Y526" s="100"/>
      <c r="Z526" s="100"/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</row>
    <row r="527" spans="1:39" x14ac:dyDescent="0.25">
      <c r="A527" s="100"/>
      <c r="B527" s="100"/>
      <c r="C527" s="100"/>
      <c r="D527" s="100"/>
      <c r="E527" s="100"/>
      <c r="F527" s="100"/>
      <c r="G527" s="100"/>
      <c r="H527" s="100"/>
      <c r="I527" s="100"/>
      <c r="J527" s="100"/>
      <c r="K527" s="100"/>
      <c r="L527" s="109"/>
      <c r="M527" s="110"/>
      <c r="N527" s="110"/>
      <c r="O527" s="110"/>
      <c r="P527" s="99"/>
      <c r="Q527" s="99"/>
      <c r="R527" s="100"/>
      <c r="S527" s="100"/>
      <c r="T527" s="100"/>
      <c r="U527" s="100"/>
      <c r="V527" s="100"/>
      <c r="W527" s="100"/>
      <c r="X527" s="100"/>
      <c r="Y527" s="100"/>
      <c r="Z527" s="100"/>
      <c r="AA527" s="100"/>
      <c r="AB527" s="100"/>
      <c r="AC527" s="100"/>
      <c r="AD527" s="100"/>
      <c r="AE527" s="100"/>
      <c r="AF527" s="100"/>
      <c r="AG527" s="100"/>
      <c r="AH527" s="100"/>
      <c r="AI527" s="100"/>
      <c r="AJ527" s="100"/>
      <c r="AK527" s="100"/>
      <c r="AL527" s="100"/>
      <c r="AM527" s="100"/>
    </row>
    <row r="528" spans="1:39" x14ac:dyDescent="0.25">
      <c r="A528" s="100"/>
      <c r="B528" s="100"/>
      <c r="C528" s="100"/>
      <c r="D528" s="100"/>
      <c r="E528" s="100"/>
      <c r="F528" s="100"/>
      <c r="G528" s="100"/>
      <c r="H528" s="100"/>
      <c r="I528" s="100"/>
      <c r="J528" s="100"/>
      <c r="K528" s="100"/>
      <c r="L528" s="109"/>
      <c r="M528" s="110"/>
      <c r="N528" s="110"/>
      <c r="O528" s="110"/>
      <c r="P528" s="99"/>
      <c r="Q528" s="99"/>
      <c r="R528" s="100"/>
      <c r="S528" s="100"/>
      <c r="T528" s="100"/>
      <c r="U528" s="100"/>
      <c r="V528" s="100"/>
      <c r="W528" s="100"/>
      <c r="X528" s="100"/>
      <c r="Y528" s="100"/>
      <c r="Z528" s="100"/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</row>
    <row r="529" spans="1:39" x14ac:dyDescent="0.25">
      <c r="A529" s="100"/>
      <c r="B529" s="100"/>
      <c r="C529" s="100"/>
      <c r="D529" s="100"/>
      <c r="E529" s="100"/>
      <c r="F529" s="100"/>
      <c r="G529" s="100"/>
      <c r="H529" s="100"/>
      <c r="I529" s="100"/>
      <c r="J529" s="100"/>
      <c r="K529" s="100"/>
      <c r="L529" s="109"/>
      <c r="M529" s="110"/>
      <c r="N529" s="110"/>
      <c r="O529" s="110"/>
      <c r="P529" s="99"/>
      <c r="Q529" s="99"/>
      <c r="R529" s="100"/>
      <c r="S529" s="100"/>
      <c r="T529" s="100"/>
      <c r="U529" s="100"/>
      <c r="V529" s="100"/>
      <c r="W529" s="100"/>
      <c r="X529" s="100"/>
      <c r="Y529" s="100"/>
      <c r="Z529" s="100"/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</row>
    <row r="530" spans="1:39" x14ac:dyDescent="0.25">
      <c r="A530" s="100"/>
      <c r="B530" s="100"/>
      <c r="C530" s="100"/>
      <c r="D530" s="100"/>
      <c r="E530" s="100"/>
      <c r="F530" s="100"/>
      <c r="G530" s="100"/>
      <c r="H530" s="100"/>
      <c r="I530" s="100"/>
      <c r="J530" s="100"/>
      <c r="K530" s="100"/>
      <c r="L530" s="109"/>
      <c r="M530" s="110"/>
      <c r="N530" s="110"/>
      <c r="O530" s="110"/>
      <c r="P530" s="99"/>
      <c r="Q530" s="99"/>
      <c r="R530" s="100"/>
      <c r="S530" s="100"/>
      <c r="T530" s="100"/>
      <c r="U530" s="100"/>
      <c r="V530" s="100"/>
      <c r="W530" s="100"/>
      <c r="X530" s="100"/>
      <c r="Y530" s="100"/>
      <c r="Z530" s="100"/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</row>
    <row r="531" spans="1:39" x14ac:dyDescent="0.25">
      <c r="A531" s="100"/>
      <c r="B531" s="100"/>
      <c r="C531" s="100"/>
      <c r="D531" s="100"/>
      <c r="E531" s="100"/>
      <c r="F531" s="100"/>
      <c r="G531" s="100"/>
      <c r="H531" s="100"/>
      <c r="I531" s="100"/>
      <c r="J531" s="100"/>
      <c r="K531" s="100"/>
      <c r="L531" s="109"/>
      <c r="M531" s="110"/>
      <c r="N531" s="110"/>
      <c r="O531" s="110"/>
      <c r="P531" s="99"/>
      <c r="Q531" s="99"/>
      <c r="R531" s="100"/>
      <c r="S531" s="100"/>
      <c r="T531" s="100"/>
      <c r="U531" s="100"/>
      <c r="V531" s="100"/>
      <c r="W531" s="100"/>
      <c r="X531" s="100"/>
      <c r="Y531" s="100"/>
      <c r="Z531" s="100"/>
      <c r="AA531" s="100"/>
      <c r="AB531" s="100"/>
      <c r="AC531" s="100"/>
      <c r="AD531" s="100"/>
      <c r="AE531" s="100"/>
      <c r="AF531" s="100"/>
      <c r="AG531" s="100"/>
      <c r="AH531" s="100"/>
      <c r="AI531" s="100"/>
      <c r="AJ531" s="100"/>
      <c r="AK531" s="100"/>
      <c r="AL531" s="100"/>
      <c r="AM531" s="100"/>
    </row>
    <row r="532" spans="1:39" x14ac:dyDescent="0.25">
      <c r="A532" s="100"/>
      <c r="B532" s="100"/>
      <c r="C532" s="100"/>
      <c r="D532" s="100"/>
      <c r="E532" s="100"/>
      <c r="F532" s="100"/>
      <c r="G532" s="100"/>
      <c r="H532" s="100"/>
      <c r="I532" s="100"/>
      <c r="J532" s="100"/>
      <c r="K532" s="100"/>
      <c r="L532" s="109"/>
      <c r="M532" s="110"/>
      <c r="N532" s="110"/>
      <c r="O532" s="110"/>
      <c r="P532" s="99"/>
      <c r="Q532" s="99"/>
      <c r="R532" s="100"/>
      <c r="S532" s="100"/>
      <c r="T532" s="100"/>
      <c r="U532" s="100"/>
      <c r="V532" s="100"/>
      <c r="W532" s="100"/>
      <c r="X532" s="100"/>
      <c r="Y532" s="100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</row>
    <row r="533" spans="1:39" x14ac:dyDescent="0.25">
      <c r="A533" s="100"/>
      <c r="B533" s="100"/>
      <c r="C533" s="100"/>
      <c r="D533" s="100"/>
      <c r="E533" s="100"/>
      <c r="F533" s="100"/>
      <c r="G533" s="100"/>
      <c r="H533" s="100"/>
      <c r="I533" s="100"/>
      <c r="J533" s="100"/>
      <c r="K533" s="100"/>
      <c r="L533" s="109"/>
      <c r="M533" s="110"/>
      <c r="N533" s="110"/>
      <c r="O533" s="110"/>
      <c r="P533" s="99"/>
      <c r="Q533" s="99"/>
      <c r="R533" s="100"/>
      <c r="S533" s="100"/>
      <c r="T533" s="100"/>
      <c r="U533" s="100"/>
      <c r="V533" s="100"/>
      <c r="W533" s="100"/>
      <c r="X533" s="100"/>
      <c r="Y533" s="100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</row>
    <row r="534" spans="1:39" x14ac:dyDescent="0.25">
      <c r="A534" s="100"/>
      <c r="B534" s="100"/>
      <c r="C534" s="100"/>
      <c r="D534" s="100"/>
      <c r="E534" s="100"/>
      <c r="F534" s="100"/>
      <c r="G534" s="100"/>
      <c r="H534" s="100"/>
      <c r="I534" s="100"/>
      <c r="J534" s="100"/>
      <c r="K534" s="100"/>
      <c r="L534" s="109"/>
      <c r="M534" s="110"/>
      <c r="N534" s="110"/>
      <c r="O534" s="110"/>
      <c r="P534" s="99"/>
      <c r="Q534" s="99"/>
      <c r="R534" s="100"/>
      <c r="S534" s="100"/>
      <c r="T534" s="100"/>
      <c r="U534" s="100"/>
      <c r="V534" s="100"/>
      <c r="W534" s="100"/>
      <c r="X534" s="100"/>
      <c r="Y534" s="100"/>
      <c r="Z534" s="100"/>
      <c r="AA534" s="100"/>
      <c r="AB534" s="100"/>
      <c r="AC534" s="100"/>
      <c r="AD534" s="100"/>
      <c r="AE534" s="100"/>
      <c r="AF534" s="100"/>
      <c r="AG534" s="100"/>
      <c r="AH534" s="100"/>
      <c r="AI534" s="100"/>
      <c r="AJ534" s="100"/>
      <c r="AK534" s="100"/>
      <c r="AL534" s="100"/>
      <c r="AM534" s="100"/>
    </row>
    <row r="535" spans="1:39" x14ac:dyDescent="0.25">
      <c r="A535" s="100"/>
      <c r="B535" s="100"/>
      <c r="C535" s="100"/>
      <c r="D535" s="100"/>
      <c r="E535" s="100"/>
      <c r="F535" s="100"/>
      <c r="G535" s="100"/>
      <c r="H535" s="100"/>
      <c r="I535" s="100"/>
      <c r="J535" s="100"/>
      <c r="K535" s="100"/>
      <c r="L535" s="109"/>
      <c r="M535" s="110"/>
      <c r="N535" s="110"/>
      <c r="O535" s="110"/>
      <c r="P535" s="99"/>
      <c r="Q535" s="99"/>
      <c r="R535" s="100"/>
      <c r="S535" s="100"/>
      <c r="T535" s="100"/>
      <c r="U535" s="100"/>
      <c r="V535" s="100"/>
      <c r="W535" s="100"/>
      <c r="X535" s="100"/>
      <c r="Y535" s="100"/>
      <c r="Z535" s="100"/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</row>
    <row r="536" spans="1:39" x14ac:dyDescent="0.25">
      <c r="A536" s="100"/>
      <c r="B536" s="100"/>
      <c r="C536" s="100"/>
      <c r="D536" s="100"/>
      <c r="E536" s="100"/>
      <c r="F536" s="100"/>
      <c r="G536" s="100"/>
      <c r="H536" s="100"/>
      <c r="I536" s="100"/>
      <c r="J536" s="100"/>
      <c r="K536" s="100"/>
      <c r="L536" s="109"/>
      <c r="M536" s="110"/>
      <c r="N536" s="110"/>
      <c r="O536" s="110"/>
      <c r="P536" s="99"/>
      <c r="Q536" s="99"/>
      <c r="R536" s="100"/>
      <c r="S536" s="100"/>
      <c r="T536" s="100"/>
      <c r="U536" s="100"/>
      <c r="V536" s="100"/>
      <c r="W536" s="100"/>
      <c r="X536" s="100"/>
      <c r="Y536" s="100"/>
      <c r="Z536" s="100"/>
      <c r="AA536" s="100"/>
      <c r="AB536" s="100"/>
      <c r="AC536" s="100"/>
      <c r="AD536" s="100"/>
      <c r="AE536" s="100"/>
      <c r="AF536" s="100"/>
      <c r="AG536" s="100"/>
      <c r="AH536" s="100"/>
      <c r="AI536" s="100"/>
      <c r="AJ536" s="100"/>
      <c r="AK536" s="100"/>
      <c r="AL536" s="100"/>
      <c r="AM536" s="100"/>
    </row>
    <row r="537" spans="1:39" x14ac:dyDescent="0.25">
      <c r="A537" s="100"/>
      <c r="B537" s="100"/>
      <c r="C537" s="100"/>
      <c r="D537" s="100"/>
      <c r="E537" s="100"/>
      <c r="F537" s="100"/>
      <c r="G537" s="100"/>
      <c r="H537" s="100"/>
      <c r="I537" s="100"/>
      <c r="J537" s="100"/>
      <c r="K537" s="100"/>
      <c r="L537" s="109"/>
      <c r="M537" s="110"/>
      <c r="N537" s="110"/>
      <c r="O537" s="110"/>
      <c r="P537" s="99"/>
      <c r="Q537" s="99"/>
      <c r="R537" s="100"/>
      <c r="S537" s="100"/>
      <c r="T537" s="100"/>
      <c r="U537" s="100"/>
      <c r="V537" s="100"/>
      <c r="W537" s="100"/>
      <c r="X537" s="100"/>
      <c r="Y537" s="100"/>
      <c r="Z537" s="100"/>
      <c r="AA537" s="100"/>
      <c r="AB537" s="100"/>
      <c r="AC537" s="100"/>
      <c r="AD537" s="100"/>
      <c r="AE537" s="100"/>
      <c r="AF537" s="100"/>
      <c r="AG537" s="100"/>
      <c r="AH537" s="100"/>
      <c r="AI537" s="100"/>
      <c r="AJ537" s="100"/>
      <c r="AK537" s="100"/>
      <c r="AL537" s="100"/>
      <c r="AM537" s="100"/>
    </row>
    <row r="538" spans="1:39" x14ac:dyDescent="0.25">
      <c r="A538" s="100"/>
      <c r="B538" s="100"/>
      <c r="C538" s="100"/>
      <c r="D538" s="100"/>
      <c r="E538" s="100"/>
      <c r="F538" s="100"/>
      <c r="G538" s="100"/>
      <c r="H538" s="100"/>
      <c r="I538" s="100"/>
      <c r="J538" s="100"/>
      <c r="K538" s="100"/>
      <c r="L538" s="109"/>
      <c r="M538" s="110"/>
      <c r="N538" s="110"/>
      <c r="O538" s="110"/>
      <c r="P538" s="99"/>
      <c r="Q538" s="99"/>
      <c r="R538" s="100"/>
      <c r="S538" s="100"/>
      <c r="T538" s="100"/>
      <c r="U538" s="100"/>
      <c r="V538" s="100"/>
      <c r="W538" s="100"/>
      <c r="X538" s="100"/>
      <c r="Y538" s="100"/>
      <c r="Z538" s="100"/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</row>
    <row r="539" spans="1:39" x14ac:dyDescent="0.25">
      <c r="A539" s="100"/>
      <c r="B539" s="100"/>
      <c r="C539" s="100"/>
      <c r="D539" s="100"/>
      <c r="E539" s="100"/>
      <c r="F539" s="100"/>
      <c r="G539" s="100"/>
      <c r="H539" s="100"/>
      <c r="I539" s="100"/>
      <c r="J539" s="100"/>
      <c r="K539" s="100"/>
      <c r="L539" s="109"/>
      <c r="M539" s="110"/>
      <c r="N539" s="110"/>
      <c r="O539" s="110"/>
      <c r="P539" s="99"/>
      <c r="Q539" s="99"/>
      <c r="R539" s="100"/>
      <c r="S539" s="100"/>
      <c r="T539" s="100"/>
      <c r="U539" s="100"/>
      <c r="V539" s="100"/>
      <c r="W539" s="100"/>
      <c r="X539" s="100"/>
      <c r="Y539" s="100"/>
      <c r="Z539" s="100"/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</row>
    <row r="540" spans="1:39" x14ac:dyDescent="0.25">
      <c r="A540" s="100"/>
      <c r="B540" s="100"/>
      <c r="C540" s="100"/>
      <c r="D540" s="100"/>
      <c r="E540" s="100"/>
      <c r="F540" s="100"/>
      <c r="G540" s="100"/>
      <c r="H540" s="100"/>
      <c r="I540" s="100"/>
      <c r="J540" s="100"/>
      <c r="K540" s="100"/>
      <c r="L540" s="109"/>
      <c r="M540" s="110"/>
      <c r="N540" s="110"/>
      <c r="O540" s="110"/>
      <c r="P540" s="99"/>
      <c r="Q540" s="99"/>
      <c r="R540" s="100"/>
      <c r="S540" s="100"/>
      <c r="T540" s="100"/>
      <c r="U540" s="100"/>
      <c r="V540" s="100"/>
      <c r="W540" s="100"/>
      <c r="X540" s="100"/>
      <c r="Y540" s="100"/>
      <c r="Z540" s="100"/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</row>
    <row r="541" spans="1:39" x14ac:dyDescent="0.25">
      <c r="A541" s="100"/>
      <c r="B541" s="100"/>
      <c r="C541" s="100"/>
      <c r="D541" s="100"/>
      <c r="E541" s="100"/>
      <c r="F541" s="100"/>
      <c r="G541" s="100"/>
      <c r="H541" s="100"/>
      <c r="I541" s="100"/>
      <c r="J541" s="100"/>
      <c r="K541" s="100"/>
      <c r="L541" s="109"/>
      <c r="M541" s="110"/>
      <c r="N541" s="110"/>
      <c r="O541" s="110"/>
      <c r="P541" s="99"/>
      <c r="Q541" s="99"/>
      <c r="R541" s="100"/>
      <c r="S541" s="100"/>
      <c r="T541" s="100"/>
      <c r="U541" s="100"/>
      <c r="V541" s="100"/>
      <c r="W541" s="100"/>
      <c r="X541" s="100"/>
      <c r="Y541" s="100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</row>
    <row r="542" spans="1:39" x14ac:dyDescent="0.25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9"/>
      <c r="M542" s="110"/>
      <c r="N542" s="110"/>
      <c r="O542" s="110"/>
      <c r="P542" s="99"/>
      <c r="Q542" s="99"/>
      <c r="R542" s="100"/>
      <c r="S542" s="100"/>
      <c r="T542" s="100"/>
      <c r="U542" s="100"/>
      <c r="V542" s="100"/>
      <c r="W542" s="100"/>
      <c r="X542" s="100"/>
      <c r="Y542" s="100"/>
      <c r="Z542" s="100"/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</row>
    <row r="543" spans="1:39" x14ac:dyDescent="0.25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9"/>
      <c r="M543" s="110"/>
      <c r="N543" s="110"/>
      <c r="O543" s="110"/>
      <c r="P543" s="99"/>
      <c r="Q543" s="99"/>
      <c r="R543" s="100"/>
      <c r="S543" s="100"/>
      <c r="T543" s="100"/>
      <c r="U543" s="100"/>
      <c r="V543" s="100"/>
      <c r="W543" s="100"/>
      <c r="X543" s="100"/>
      <c r="Y543" s="100"/>
      <c r="Z543" s="100"/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</row>
    <row r="544" spans="1:39" x14ac:dyDescent="0.25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9"/>
      <c r="M544" s="110"/>
      <c r="N544" s="110"/>
      <c r="O544" s="110"/>
      <c r="P544" s="99"/>
      <c r="Q544" s="99"/>
      <c r="R544" s="100"/>
      <c r="S544" s="100"/>
      <c r="T544" s="100"/>
      <c r="U544" s="100"/>
      <c r="V544" s="100"/>
      <c r="W544" s="100"/>
      <c r="X544" s="100"/>
      <c r="Y544" s="100"/>
      <c r="Z544" s="100"/>
      <c r="AA544" s="100"/>
      <c r="AB544" s="100"/>
      <c r="AC544" s="100"/>
      <c r="AD544" s="100"/>
      <c r="AE544" s="100"/>
      <c r="AF544" s="100"/>
      <c r="AG544" s="100"/>
      <c r="AH544" s="100"/>
      <c r="AI544" s="100"/>
      <c r="AJ544" s="100"/>
      <c r="AK544" s="100"/>
      <c r="AL544" s="100"/>
      <c r="AM544" s="100"/>
    </row>
    <row r="545" spans="1:39" x14ac:dyDescent="0.25">
      <c r="A545" s="100"/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9"/>
      <c r="M545" s="110"/>
      <c r="N545" s="110"/>
      <c r="O545" s="110"/>
      <c r="P545" s="99"/>
      <c r="Q545" s="99"/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</row>
    <row r="546" spans="1:39" x14ac:dyDescent="0.25">
      <c r="A546" s="100"/>
      <c r="B546" s="100"/>
      <c r="C546" s="100"/>
      <c r="D546" s="100"/>
      <c r="E546" s="100"/>
      <c r="F546" s="100"/>
      <c r="G546" s="100"/>
      <c r="H546" s="100"/>
      <c r="I546" s="100"/>
      <c r="J546" s="100"/>
      <c r="K546" s="100"/>
      <c r="L546" s="109"/>
      <c r="M546" s="110"/>
      <c r="N546" s="110"/>
      <c r="O546" s="110"/>
      <c r="P546" s="99"/>
      <c r="Q546" s="99"/>
      <c r="R546" s="100"/>
      <c r="S546" s="100"/>
      <c r="T546" s="100"/>
      <c r="U546" s="100"/>
      <c r="V546" s="100"/>
      <c r="W546" s="100"/>
      <c r="X546" s="100"/>
      <c r="Y546" s="100"/>
      <c r="Z546" s="100"/>
      <c r="AA546" s="100"/>
      <c r="AB546" s="100"/>
      <c r="AC546" s="100"/>
      <c r="AD546" s="100"/>
      <c r="AE546" s="100"/>
      <c r="AF546" s="100"/>
      <c r="AG546" s="100"/>
      <c r="AH546" s="100"/>
      <c r="AI546" s="100"/>
      <c r="AJ546" s="100"/>
      <c r="AK546" s="100"/>
      <c r="AL546" s="100"/>
      <c r="AM546" s="100"/>
    </row>
    <row r="547" spans="1:39" x14ac:dyDescent="0.25">
      <c r="A547" s="100"/>
      <c r="B547" s="100"/>
      <c r="C547" s="100"/>
      <c r="D547" s="100"/>
      <c r="E547" s="100"/>
      <c r="F547" s="100"/>
      <c r="G547" s="100"/>
      <c r="H547" s="100"/>
      <c r="I547" s="100"/>
      <c r="J547" s="100"/>
      <c r="K547" s="100"/>
      <c r="L547" s="109"/>
      <c r="M547" s="110"/>
      <c r="N547" s="110"/>
      <c r="O547" s="110"/>
      <c r="P547" s="99"/>
      <c r="Q547" s="99"/>
      <c r="R547" s="100"/>
      <c r="S547" s="100"/>
      <c r="T547" s="100"/>
      <c r="U547" s="100"/>
      <c r="V547" s="100"/>
      <c r="W547" s="100"/>
      <c r="X547" s="100"/>
      <c r="Y547" s="100"/>
      <c r="Z547" s="100"/>
      <c r="AA547" s="100"/>
      <c r="AB547" s="100"/>
      <c r="AC547" s="100"/>
      <c r="AD547" s="100"/>
      <c r="AE547" s="100"/>
      <c r="AF547" s="100"/>
      <c r="AG547" s="100"/>
      <c r="AH547" s="100"/>
      <c r="AI547" s="100"/>
      <c r="AJ547" s="100"/>
      <c r="AK547" s="100"/>
      <c r="AL547" s="100"/>
      <c r="AM547" s="100"/>
    </row>
    <row r="548" spans="1:39" x14ac:dyDescent="0.25">
      <c r="A548" s="100"/>
      <c r="B548" s="100"/>
      <c r="C548" s="100"/>
      <c r="D548" s="100"/>
      <c r="E548" s="100"/>
      <c r="F548" s="100"/>
      <c r="G548" s="100"/>
      <c r="H548" s="100"/>
      <c r="I548" s="100"/>
      <c r="J548" s="100"/>
      <c r="K548" s="100"/>
      <c r="L548" s="109"/>
      <c r="M548" s="110"/>
      <c r="N548" s="110"/>
      <c r="O548" s="110"/>
      <c r="P548" s="99"/>
      <c r="Q548" s="99"/>
      <c r="R548" s="100"/>
      <c r="S548" s="100"/>
      <c r="T548" s="100"/>
      <c r="U548" s="100"/>
      <c r="V548" s="100"/>
      <c r="W548" s="100"/>
      <c r="X548" s="100"/>
      <c r="Y548" s="100"/>
      <c r="Z548" s="100"/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</row>
    <row r="549" spans="1:39" x14ac:dyDescent="0.25">
      <c r="A549" s="100"/>
      <c r="B549" s="100"/>
      <c r="C549" s="100"/>
      <c r="D549" s="100"/>
      <c r="E549" s="100"/>
      <c r="F549" s="100"/>
      <c r="G549" s="100"/>
      <c r="H549" s="100"/>
      <c r="I549" s="100"/>
      <c r="J549" s="100"/>
      <c r="K549" s="100"/>
      <c r="L549" s="109"/>
      <c r="M549" s="110"/>
      <c r="N549" s="110"/>
      <c r="O549" s="110"/>
      <c r="P549" s="99"/>
      <c r="Q549" s="99"/>
      <c r="R549" s="100"/>
      <c r="S549" s="100"/>
      <c r="T549" s="100"/>
      <c r="U549" s="100"/>
      <c r="V549" s="100"/>
      <c r="W549" s="100"/>
      <c r="X549" s="100"/>
      <c r="Y549" s="100"/>
      <c r="Z549" s="100"/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</row>
    <row r="550" spans="1:39" x14ac:dyDescent="0.25">
      <c r="A550" s="100"/>
      <c r="B550" s="100"/>
      <c r="C550" s="100"/>
      <c r="D550" s="100"/>
      <c r="E550" s="100"/>
      <c r="F550" s="100"/>
      <c r="G550" s="100"/>
      <c r="H550" s="100"/>
      <c r="I550" s="100"/>
      <c r="J550" s="100"/>
      <c r="K550" s="100"/>
      <c r="L550" s="109"/>
      <c r="M550" s="110"/>
      <c r="N550" s="110"/>
      <c r="O550" s="110"/>
      <c r="P550" s="99"/>
      <c r="Q550" s="99"/>
      <c r="R550" s="100"/>
      <c r="S550" s="100"/>
      <c r="T550" s="100"/>
      <c r="U550" s="100"/>
      <c r="V550" s="100"/>
      <c r="W550" s="100"/>
      <c r="X550" s="100"/>
      <c r="Y550" s="100"/>
      <c r="Z550" s="100"/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</row>
    <row r="551" spans="1:39" x14ac:dyDescent="0.25">
      <c r="A551" s="100"/>
      <c r="B551" s="100"/>
      <c r="C551" s="100"/>
      <c r="D551" s="100"/>
      <c r="E551" s="100"/>
      <c r="F551" s="100"/>
      <c r="G551" s="100"/>
      <c r="H551" s="100"/>
      <c r="I551" s="100"/>
      <c r="J551" s="100"/>
      <c r="K551" s="100"/>
      <c r="L551" s="109"/>
      <c r="M551" s="110"/>
      <c r="N551" s="110"/>
      <c r="O551" s="110"/>
      <c r="P551" s="99"/>
      <c r="Q551" s="99"/>
      <c r="R551" s="100"/>
      <c r="S551" s="100"/>
      <c r="T551" s="100"/>
      <c r="U551" s="100"/>
      <c r="V551" s="100"/>
      <c r="W551" s="100"/>
      <c r="X551" s="100"/>
      <c r="Y551" s="100"/>
      <c r="Z551" s="100"/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</row>
    <row r="552" spans="1:39" x14ac:dyDescent="0.25">
      <c r="A552" s="100"/>
      <c r="B552" s="100"/>
      <c r="C552" s="100"/>
      <c r="D552" s="100"/>
      <c r="E552" s="100"/>
      <c r="F552" s="100"/>
      <c r="G552" s="100"/>
      <c r="H552" s="100"/>
      <c r="I552" s="100"/>
      <c r="J552" s="100"/>
      <c r="K552" s="100"/>
      <c r="L552" s="109"/>
      <c r="M552" s="110"/>
      <c r="N552" s="110"/>
      <c r="O552" s="110"/>
      <c r="P552" s="99"/>
      <c r="Q552" s="99"/>
      <c r="R552" s="100"/>
      <c r="S552" s="100"/>
      <c r="T552" s="100"/>
      <c r="U552" s="100"/>
      <c r="V552" s="100"/>
      <c r="W552" s="100"/>
      <c r="X552" s="100"/>
      <c r="Y552" s="100"/>
      <c r="Z552" s="100"/>
      <c r="AA552" s="100"/>
      <c r="AB552" s="100"/>
      <c r="AC552" s="100"/>
      <c r="AD552" s="100"/>
      <c r="AE552" s="100"/>
      <c r="AF552" s="100"/>
      <c r="AG552" s="100"/>
      <c r="AH552" s="100"/>
      <c r="AI552" s="100"/>
      <c r="AJ552" s="100"/>
      <c r="AK552" s="100"/>
      <c r="AL552" s="100"/>
      <c r="AM552" s="100"/>
    </row>
    <row r="553" spans="1:39" x14ac:dyDescent="0.25">
      <c r="A553" s="100"/>
      <c r="B553" s="100"/>
      <c r="C553" s="100"/>
      <c r="D553" s="100"/>
      <c r="E553" s="100"/>
      <c r="F553" s="100"/>
      <c r="G553" s="100"/>
      <c r="H553" s="100"/>
      <c r="I553" s="100"/>
      <c r="J553" s="100"/>
      <c r="K553" s="100"/>
      <c r="L553" s="109"/>
      <c r="M553" s="110"/>
      <c r="N553" s="110"/>
      <c r="O553" s="110"/>
      <c r="P553" s="99"/>
      <c r="Q553" s="99"/>
      <c r="R553" s="100"/>
      <c r="S553" s="100"/>
      <c r="T553" s="100"/>
      <c r="U553" s="100"/>
      <c r="V553" s="100"/>
      <c r="W553" s="100"/>
      <c r="X553" s="100"/>
      <c r="Y553" s="100"/>
      <c r="Z553" s="100"/>
      <c r="AA553" s="100"/>
      <c r="AB553" s="100"/>
      <c r="AC553" s="100"/>
      <c r="AD553" s="100"/>
      <c r="AE553" s="100"/>
      <c r="AF553" s="100"/>
      <c r="AG553" s="100"/>
      <c r="AH553" s="100"/>
      <c r="AI553" s="100"/>
      <c r="AJ553" s="100"/>
      <c r="AK553" s="100"/>
      <c r="AL553" s="100"/>
      <c r="AM553" s="100"/>
    </row>
    <row r="554" spans="1:39" x14ac:dyDescent="0.25">
      <c r="A554" s="100"/>
      <c r="B554" s="100"/>
      <c r="C554" s="100"/>
      <c r="D554" s="100"/>
      <c r="E554" s="100"/>
      <c r="F554" s="100"/>
      <c r="G554" s="100"/>
      <c r="H554" s="100"/>
      <c r="I554" s="100"/>
      <c r="J554" s="100"/>
      <c r="K554" s="100"/>
      <c r="L554" s="109"/>
      <c r="M554" s="110"/>
      <c r="N554" s="110"/>
      <c r="O554" s="110"/>
      <c r="P554" s="99"/>
      <c r="Q554" s="99"/>
      <c r="R554" s="100"/>
      <c r="S554" s="100"/>
      <c r="T554" s="100"/>
      <c r="U554" s="100"/>
      <c r="V554" s="100"/>
      <c r="W554" s="100"/>
      <c r="X554" s="100"/>
      <c r="Y554" s="100"/>
      <c r="Z554" s="100"/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</row>
    <row r="555" spans="1:39" x14ac:dyDescent="0.25">
      <c r="A555" s="100"/>
      <c r="B555" s="100"/>
      <c r="C555" s="100"/>
      <c r="D555" s="100"/>
      <c r="E555" s="100"/>
      <c r="F555" s="100"/>
      <c r="G555" s="100"/>
      <c r="H555" s="100"/>
      <c r="I555" s="100"/>
      <c r="J555" s="100"/>
      <c r="K555" s="100"/>
      <c r="L555" s="109"/>
      <c r="M555" s="110"/>
      <c r="N555" s="110"/>
      <c r="O555" s="110"/>
      <c r="P555" s="99"/>
      <c r="Q555" s="99"/>
      <c r="R555" s="100"/>
      <c r="S555" s="100"/>
      <c r="T555" s="100"/>
      <c r="U555" s="100"/>
      <c r="V555" s="100"/>
      <c r="W555" s="100"/>
      <c r="X555" s="100"/>
      <c r="Y555" s="100"/>
      <c r="Z555" s="100"/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</row>
    <row r="556" spans="1:39" x14ac:dyDescent="0.25">
      <c r="A556" s="100"/>
      <c r="B556" s="100"/>
      <c r="C556" s="100"/>
      <c r="D556" s="100"/>
      <c r="E556" s="100"/>
      <c r="F556" s="100"/>
      <c r="G556" s="100"/>
      <c r="H556" s="100"/>
      <c r="I556" s="100"/>
      <c r="J556" s="100"/>
      <c r="K556" s="100"/>
      <c r="L556" s="109"/>
      <c r="M556" s="110"/>
      <c r="N556" s="110"/>
      <c r="O556" s="110"/>
      <c r="P556" s="99"/>
      <c r="Q556" s="99"/>
      <c r="R556" s="100"/>
      <c r="S556" s="100"/>
      <c r="T556" s="100"/>
      <c r="U556" s="100"/>
      <c r="V556" s="100"/>
      <c r="W556" s="100"/>
      <c r="X556" s="100"/>
      <c r="Y556" s="100"/>
      <c r="Z556" s="100"/>
      <c r="AA556" s="100"/>
      <c r="AB556" s="100"/>
      <c r="AC556" s="100"/>
      <c r="AD556" s="100"/>
      <c r="AE556" s="100"/>
      <c r="AF556" s="100"/>
      <c r="AG556" s="100"/>
      <c r="AH556" s="100"/>
      <c r="AI556" s="100"/>
      <c r="AJ556" s="100"/>
      <c r="AK556" s="100"/>
      <c r="AL556" s="100"/>
      <c r="AM556" s="100"/>
    </row>
    <row r="557" spans="1:39" x14ac:dyDescent="0.25">
      <c r="A557" s="100"/>
      <c r="B557" s="100"/>
      <c r="C557" s="100"/>
      <c r="D557" s="100"/>
      <c r="E557" s="100"/>
      <c r="F557" s="100"/>
      <c r="G557" s="100"/>
      <c r="H557" s="100"/>
      <c r="I557" s="100"/>
      <c r="J557" s="100"/>
      <c r="K557" s="100"/>
      <c r="L557" s="109"/>
      <c r="M557" s="110"/>
      <c r="N557" s="110"/>
      <c r="O557" s="110"/>
      <c r="P557" s="99"/>
      <c r="Q557" s="99"/>
      <c r="R557" s="100"/>
      <c r="S557" s="100"/>
      <c r="T557" s="100"/>
      <c r="U557" s="100"/>
      <c r="V557" s="100"/>
      <c r="W557" s="100"/>
      <c r="X557" s="100"/>
      <c r="Y557" s="100"/>
      <c r="Z557" s="100"/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</row>
    <row r="558" spans="1:39" x14ac:dyDescent="0.25">
      <c r="A558" s="100"/>
      <c r="B558" s="100"/>
      <c r="C558" s="100"/>
      <c r="D558" s="100"/>
      <c r="E558" s="100"/>
      <c r="F558" s="100"/>
      <c r="G558" s="100"/>
      <c r="H558" s="100"/>
      <c r="I558" s="100"/>
      <c r="J558" s="100"/>
      <c r="K558" s="100"/>
      <c r="L558" s="109"/>
      <c r="M558" s="110"/>
      <c r="N558" s="110"/>
      <c r="O558" s="110"/>
      <c r="P558" s="99"/>
      <c r="Q558" s="99"/>
      <c r="R558" s="100"/>
      <c r="S558" s="100"/>
      <c r="T558" s="100"/>
      <c r="U558" s="100"/>
      <c r="V558" s="100"/>
      <c r="W558" s="100"/>
      <c r="X558" s="100"/>
      <c r="Y558" s="100"/>
      <c r="Z558" s="100"/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</row>
    <row r="559" spans="1:39" x14ac:dyDescent="0.25">
      <c r="A559" s="100"/>
      <c r="B559" s="100"/>
      <c r="C559" s="100"/>
      <c r="D559" s="100"/>
      <c r="E559" s="100"/>
      <c r="F559" s="100"/>
      <c r="G559" s="100"/>
      <c r="H559" s="100"/>
      <c r="I559" s="100"/>
      <c r="J559" s="100"/>
      <c r="K559" s="100"/>
      <c r="L559" s="109"/>
      <c r="M559" s="110"/>
      <c r="N559" s="110"/>
      <c r="O559" s="110"/>
      <c r="P559" s="99"/>
      <c r="Q559" s="99"/>
      <c r="R559" s="100"/>
      <c r="S559" s="100"/>
      <c r="T559" s="100"/>
      <c r="U559" s="100"/>
      <c r="V559" s="100"/>
      <c r="W559" s="100"/>
      <c r="X559" s="100"/>
      <c r="Y559" s="100"/>
      <c r="Z559" s="100"/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</row>
    <row r="560" spans="1:39" x14ac:dyDescent="0.25">
      <c r="A560" s="100"/>
      <c r="B560" s="100"/>
      <c r="C560" s="100"/>
      <c r="D560" s="100"/>
      <c r="E560" s="100"/>
      <c r="F560" s="100"/>
      <c r="G560" s="100"/>
      <c r="H560" s="100"/>
      <c r="I560" s="100"/>
      <c r="J560" s="100"/>
      <c r="K560" s="100"/>
      <c r="L560" s="109"/>
      <c r="M560" s="110"/>
      <c r="N560" s="110"/>
      <c r="O560" s="110"/>
      <c r="P560" s="99"/>
      <c r="Q560" s="99"/>
      <c r="R560" s="100"/>
      <c r="S560" s="100"/>
      <c r="T560" s="100"/>
      <c r="U560" s="100"/>
      <c r="V560" s="100"/>
      <c r="W560" s="100"/>
      <c r="X560" s="100"/>
      <c r="Y560" s="100"/>
      <c r="Z560" s="100"/>
      <c r="AA560" s="100"/>
      <c r="AB560" s="100"/>
      <c r="AC560" s="100"/>
      <c r="AD560" s="100"/>
      <c r="AE560" s="100"/>
      <c r="AF560" s="100"/>
      <c r="AG560" s="100"/>
      <c r="AH560" s="100"/>
      <c r="AI560" s="100"/>
      <c r="AJ560" s="100"/>
      <c r="AK560" s="100"/>
      <c r="AL560" s="100"/>
      <c r="AM560" s="100"/>
    </row>
    <row r="561" spans="1:39" x14ac:dyDescent="0.25">
      <c r="A561" s="100"/>
      <c r="B561" s="100"/>
      <c r="C561" s="100"/>
      <c r="D561" s="100"/>
      <c r="E561" s="100"/>
      <c r="F561" s="100"/>
      <c r="G561" s="100"/>
      <c r="H561" s="100"/>
      <c r="I561" s="100"/>
      <c r="J561" s="100"/>
      <c r="K561" s="100"/>
      <c r="L561" s="109"/>
      <c r="M561" s="110"/>
      <c r="N561" s="110"/>
      <c r="O561" s="110"/>
      <c r="P561" s="99"/>
      <c r="Q561" s="99"/>
      <c r="R561" s="100"/>
      <c r="S561" s="100"/>
      <c r="T561" s="100"/>
      <c r="U561" s="100"/>
      <c r="V561" s="100"/>
      <c r="W561" s="100"/>
      <c r="X561" s="100"/>
      <c r="Y561" s="100"/>
      <c r="Z561" s="100"/>
      <c r="AA561" s="100"/>
      <c r="AB561" s="100"/>
      <c r="AC561" s="100"/>
      <c r="AD561" s="100"/>
      <c r="AE561" s="100"/>
      <c r="AF561" s="100"/>
      <c r="AG561" s="100"/>
      <c r="AH561" s="100"/>
      <c r="AI561" s="100"/>
      <c r="AJ561" s="100"/>
      <c r="AK561" s="100"/>
      <c r="AL561" s="100"/>
      <c r="AM561" s="100"/>
    </row>
    <row r="562" spans="1:39" x14ac:dyDescent="0.25">
      <c r="A562" s="100"/>
      <c r="B562" s="100"/>
      <c r="C562" s="100"/>
      <c r="D562" s="100"/>
      <c r="E562" s="100"/>
      <c r="F562" s="100"/>
      <c r="G562" s="100"/>
      <c r="H562" s="100"/>
      <c r="I562" s="100"/>
      <c r="J562" s="100"/>
      <c r="K562" s="100"/>
      <c r="L562" s="109"/>
      <c r="M562" s="110"/>
      <c r="N562" s="110"/>
      <c r="O562" s="110"/>
      <c r="P562" s="99"/>
      <c r="Q562" s="99"/>
      <c r="R562" s="100"/>
      <c r="S562" s="100"/>
      <c r="T562" s="100"/>
      <c r="U562" s="100"/>
      <c r="V562" s="100"/>
      <c r="W562" s="100"/>
      <c r="X562" s="100"/>
      <c r="Y562" s="100"/>
      <c r="Z562" s="100"/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</row>
    <row r="563" spans="1:39" x14ac:dyDescent="0.25">
      <c r="A563" s="100"/>
      <c r="B563" s="100"/>
      <c r="C563" s="100"/>
      <c r="D563" s="100"/>
      <c r="E563" s="100"/>
      <c r="F563" s="100"/>
      <c r="G563" s="100"/>
      <c r="H563" s="100"/>
      <c r="I563" s="100"/>
      <c r="J563" s="100"/>
      <c r="K563" s="100"/>
      <c r="L563" s="109"/>
      <c r="M563" s="110"/>
      <c r="N563" s="110"/>
      <c r="O563" s="110"/>
      <c r="P563" s="99"/>
      <c r="Q563" s="99"/>
      <c r="R563" s="100"/>
      <c r="S563" s="100"/>
      <c r="T563" s="100"/>
      <c r="U563" s="100"/>
      <c r="V563" s="100"/>
      <c r="W563" s="100"/>
      <c r="X563" s="100"/>
      <c r="Y563" s="100"/>
      <c r="Z563" s="100"/>
      <c r="AA563" s="100"/>
      <c r="AB563" s="100"/>
      <c r="AC563" s="100"/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</row>
    <row r="564" spans="1:39" x14ac:dyDescent="0.25">
      <c r="A564" s="100"/>
      <c r="B564" s="100"/>
      <c r="C564" s="100"/>
      <c r="D564" s="100"/>
      <c r="E564" s="100"/>
      <c r="F564" s="100"/>
      <c r="G564" s="100"/>
      <c r="H564" s="100"/>
      <c r="I564" s="100"/>
      <c r="J564" s="100"/>
      <c r="K564" s="100"/>
      <c r="L564" s="109"/>
      <c r="M564" s="110"/>
      <c r="N564" s="110"/>
      <c r="O564" s="110"/>
      <c r="P564" s="99"/>
      <c r="Q564" s="99"/>
      <c r="R564" s="100"/>
      <c r="S564" s="100"/>
      <c r="T564" s="100"/>
      <c r="U564" s="100"/>
      <c r="V564" s="100"/>
      <c r="W564" s="100"/>
      <c r="X564" s="100"/>
      <c r="Y564" s="100"/>
      <c r="Z564" s="100"/>
      <c r="AA564" s="100"/>
      <c r="AB564" s="100"/>
      <c r="AC564" s="100"/>
      <c r="AD564" s="100"/>
      <c r="AE564" s="100"/>
      <c r="AF564" s="100"/>
      <c r="AG564" s="100"/>
      <c r="AH564" s="100"/>
      <c r="AI564" s="100"/>
      <c r="AJ564" s="100"/>
      <c r="AK564" s="100"/>
      <c r="AL564" s="100"/>
      <c r="AM564" s="100"/>
    </row>
    <row r="565" spans="1:39" x14ac:dyDescent="0.25">
      <c r="A565" s="100"/>
      <c r="B565" s="100"/>
      <c r="C565" s="100"/>
      <c r="D565" s="100"/>
      <c r="E565" s="100"/>
      <c r="F565" s="100"/>
      <c r="G565" s="100"/>
      <c r="H565" s="100"/>
      <c r="I565" s="100"/>
      <c r="J565" s="100"/>
      <c r="K565" s="100"/>
      <c r="L565" s="109"/>
      <c r="M565" s="110"/>
      <c r="N565" s="110"/>
      <c r="O565" s="110"/>
      <c r="P565" s="99"/>
      <c r="Q565" s="99"/>
      <c r="R565" s="100"/>
      <c r="S565" s="100"/>
      <c r="T565" s="100"/>
      <c r="U565" s="100"/>
      <c r="V565" s="100"/>
      <c r="W565" s="100"/>
      <c r="X565" s="100"/>
      <c r="Y565" s="100"/>
      <c r="Z565" s="100"/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</row>
    <row r="566" spans="1:39" x14ac:dyDescent="0.25">
      <c r="A566" s="100"/>
      <c r="B566" s="100"/>
      <c r="C566" s="100"/>
      <c r="D566" s="100"/>
      <c r="E566" s="100"/>
      <c r="F566" s="100"/>
      <c r="G566" s="100"/>
      <c r="H566" s="100"/>
      <c r="I566" s="100"/>
      <c r="J566" s="100"/>
      <c r="K566" s="100"/>
      <c r="L566" s="109"/>
      <c r="M566" s="110"/>
      <c r="N566" s="110"/>
      <c r="O566" s="110"/>
      <c r="P566" s="99"/>
      <c r="Q566" s="99"/>
      <c r="R566" s="100"/>
      <c r="S566" s="100"/>
      <c r="T566" s="100"/>
      <c r="U566" s="100"/>
      <c r="V566" s="100"/>
      <c r="W566" s="100"/>
      <c r="X566" s="100"/>
      <c r="Y566" s="100"/>
      <c r="Z566" s="100"/>
      <c r="AA566" s="100"/>
      <c r="AB566" s="100"/>
      <c r="AC566" s="100"/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</row>
    <row r="567" spans="1:39" x14ac:dyDescent="0.25">
      <c r="A567" s="100"/>
      <c r="B567" s="100"/>
      <c r="C567" s="100"/>
      <c r="D567" s="100"/>
      <c r="E567" s="100"/>
      <c r="F567" s="100"/>
      <c r="G567" s="100"/>
      <c r="H567" s="100"/>
      <c r="I567" s="100"/>
      <c r="J567" s="100"/>
      <c r="K567" s="100"/>
      <c r="L567" s="109"/>
      <c r="M567" s="110"/>
      <c r="N567" s="110"/>
      <c r="O567" s="110"/>
      <c r="P567" s="99"/>
      <c r="Q567" s="99"/>
      <c r="R567" s="100"/>
      <c r="S567" s="100"/>
      <c r="T567" s="100"/>
      <c r="U567" s="100"/>
      <c r="V567" s="100"/>
      <c r="W567" s="100"/>
      <c r="X567" s="100"/>
      <c r="Y567" s="100"/>
      <c r="Z567" s="100"/>
      <c r="AA567" s="100"/>
      <c r="AB567" s="100"/>
      <c r="AC567" s="100"/>
      <c r="AD567" s="100"/>
      <c r="AE567" s="100"/>
      <c r="AF567" s="100"/>
      <c r="AG567" s="100"/>
      <c r="AH567" s="100"/>
      <c r="AI567" s="100"/>
      <c r="AJ567" s="100"/>
      <c r="AK567" s="100"/>
      <c r="AL567" s="100"/>
      <c r="AM567" s="100"/>
    </row>
    <row r="568" spans="1:39" x14ac:dyDescent="0.25">
      <c r="A568" s="100"/>
      <c r="B568" s="100"/>
      <c r="C568" s="100"/>
      <c r="D568" s="100"/>
      <c r="E568" s="100"/>
      <c r="F568" s="100"/>
      <c r="G568" s="100"/>
      <c r="H568" s="100"/>
      <c r="I568" s="100"/>
      <c r="J568" s="100"/>
      <c r="K568" s="100"/>
      <c r="L568" s="109"/>
      <c r="M568" s="110"/>
      <c r="N568" s="110"/>
      <c r="O568" s="110"/>
      <c r="P568" s="99"/>
      <c r="Q568" s="99"/>
      <c r="R568" s="100"/>
      <c r="S568" s="100"/>
      <c r="T568" s="100"/>
      <c r="U568" s="100"/>
      <c r="V568" s="100"/>
      <c r="W568" s="100"/>
      <c r="X568" s="100"/>
      <c r="Y568" s="100"/>
      <c r="Z568" s="100"/>
      <c r="AA568" s="100"/>
      <c r="AB568" s="100"/>
      <c r="AC568" s="100"/>
      <c r="AD568" s="100"/>
      <c r="AE568" s="100"/>
      <c r="AF568" s="100"/>
      <c r="AG568" s="100"/>
      <c r="AH568" s="100"/>
      <c r="AI568" s="100"/>
      <c r="AJ568" s="100"/>
      <c r="AK568" s="100"/>
      <c r="AL568" s="100"/>
      <c r="AM568" s="100"/>
    </row>
    <row r="569" spans="1:39" x14ac:dyDescent="0.25">
      <c r="A569" s="100"/>
      <c r="B569" s="100"/>
      <c r="C569" s="100"/>
      <c r="D569" s="100"/>
      <c r="E569" s="100"/>
      <c r="F569" s="100"/>
      <c r="G569" s="100"/>
      <c r="H569" s="100"/>
      <c r="I569" s="100"/>
      <c r="J569" s="100"/>
      <c r="K569" s="100"/>
      <c r="L569" s="109"/>
      <c r="M569" s="110"/>
      <c r="N569" s="110"/>
      <c r="O569" s="110"/>
      <c r="P569" s="99"/>
      <c r="Q569" s="99"/>
      <c r="R569" s="100"/>
      <c r="S569" s="100"/>
      <c r="T569" s="100"/>
      <c r="U569" s="100"/>
      <c r="V569" s="100"/>
      <c r="W569" s="100"/>
      <c r="X569" s="100"/>
      <c r="Y569" s="100"/>
      <c r="Z569" s="100"/>
      <c r="AA569" s="100"/>
      <c r="AB569" s="100"/>
      <c r="AC569" s="100"/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</row>
    <row r="570" spans="1:39" x14ac:dyDescent="0.25">
      <c r="A570" s="100"/>
      <c r="B570" s="100"/>
      <c r="C570" s="100"/>
      <c r="D570" s="100"/>
      <c r="E570" s="100"/>
      <c r="F570" s="100"/>
      <c r="G570" s="100"/>
      <c r="H570" s="100"/>
      <c r="I570" s="100"/>
      <c r="J570" s="100"/>
      <c r="K570" s="100"/>
      <c r="L570" s="109"/>
      <c r="M570" s="110"/>
      <c r="N570" s="110"/>
      <c r="O570" s="110"/>
      <c r="P570" s="99"/>
      <c r="Q570" s="99"/>
      <c r="R570" s="100"/>
      <c r="S570" s="100"/>
      <c r="T570" s="100"/>
      <c r="U570" s="100"/>
      <c r="V570" s="100"/>
      <c r="W570" s="100"/>
      <c r="X570" s="100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</row>
    <row r="571" spans="1:39" x14ac:dyDescent="0.25">
      <c r="A571" s="100"/>
      <c r="B571" s="100"/>
      <c r="C571" s="100"/>
      <c r="D571" s="100"/>
      <c r="E571" s="100"/>
      <c r="F571" s="100"/>
      <c r="G571" s="100"/>
      <c r="H571" s="100"/>
      <c r="I571" s="100"/>
      <c r="J571" s="100"/>
      <c r="K571" s="100"/>
      <c r="L571" s="109"/>
      <c r="M571" s="110"/>
      <c r="N571" s="110"/>
      <c r="O571" s="110"/>
      <c r="P571" s="99"/>
      <c r="Q571" s="99"/>
      <c r="R571" s="100"/>
      <c r="S571" s="100"/>
      <c r="T571" s="100"/>
      <c r="U571" s="100"/>
      <c r="V571" s="100"/>
      <c r="W571" s="100"/>
      <c r="X571" s="100"/>
      <c r="Y571" s="100"/>
      <c r="Z571" s="100"/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</row>
    <row r="572" spans="1:39" x14ac:dyDescent="0.25">
      <c r="A572" s="100"/>
      <c r="B572" s="100"/>
      <c r="C572" s="100"/>
      <c r="D572" s="100"/>
      <c r="E572" s="100"/>
      <c r="F572" s="100"/>
      <c r="G572" s="100"/>
      <c r="H572" s="100"/>
      <c r="I572" s="100"/>
      <c r="J572" s="100"/>
      <c r="K572" s="100"/>
      <c r="L572" s="109"/>
      <c r="M572" s="110"/>
      <c r="N572" s="110"/>
      <c r="O572" s="110"/>
      <c r="P572" s="99"/>
      <c r="Q572" s="99"/>
      <c r="R572" s="100"/>
      <c r="S572" s="100"/>
      <c r="T572" s="100"/>
      <c r="U572" s="100"/>
      <c r="V572" s="100"/>
      <c r="W572" s="100"/>
      <c r="X572" s="100"/>
      <c r="Y572" s="100"/>
      <c r="Z572" s="100"/>
      <c r="AA572" s="100"/>
      <c r="AB572" s="100"/>
      <c r="AC572" s="100"/>
      <c r="AD572" s="100"/>
      <c r="AE572" s="100"/>
      <c r="AF572" s="100"/>
      <c r="AG572" s="100"/>
      <c r="AH572" s="100"/>
      <c r="AI572" s="100"/>
      <c r="AJ572" s="100"/>
      <c r="AK572" s="100"/>
      <c r="AL572" s="100"/>
      <c r="AM572" s="100"/>
    </row>
    <row r="573" spans="1:39" x14ac:dyDescent="0.25">
      <c r="A573" s="100"/>
      <c r="B573" s="100"/>
      <c r="C573" s="100"/>
      <c r="D573" s="100"/>
      <c r="E573" s="100"/>
      <c r="F573" s="100"/>
      <c r="G573" s="100"/>
      <c r="H573" s="100"/>
      <c r="I573" s="100"/>
      <c r="J573" s="100"/>
      <c r="K573" s="100"/>
      <c r="L573" s="109"/>
      <c r="M573" s="110"/>
      <c r="N573" s="110"/>
      <c r="O573" s="110"/>
      <c r="P573" s="99"/>
      <c r="Q573" s="99"/>
      <c r="R573" s="100"/>
      <c r="S573" s="100"/>
      <c r="T573" s="100"/>
      <c r="U573" s="100"/>
      <c r="V573" s="100"/>
      <c r="W573" s="100"/>
      <c r="X573" s="100"/>
      <c r="Y573" s="100"/>
      <c r="Z573" s="100"/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</row>
    <row r="574" spans="1:39" x14ac:dyDescent="0.25">
      <c r="A574" s="100"/>
      <c r="B574" s="100"/>
      <c r="C574" s="100"/>
      <c r="D574" s="100"/>
      <c r="E574" s="100"/>
      <c r="F574" s="100"/>
      <c r="G574" s="100"/>
      <c r="H574" s="100"/>
      <c r="I574" s="100"/>
      <c r="J574" s="100"/>
      <c r="K574" s="100"/>
      <c r="L574" s="109"/>
      <c r="M574" s="110"/>
      <c r="N574" s="110"/>
      <c r="O574" s="110"/>
      <c r="P574" s="99"/>
      <c r="Q574" s="99"/>
      <c r="R574" s="100"/>
      <c r="S574" s="100"/>
      <c r="T574" s="100"/>
      <c r="U574" s="100"/>
      <c r="V574" s="100"/>
      <c r="W574" s="100"/>
      <c r="X574" s="100"/>
      <c r="Y574" s="100"/>
      <c r="Z574" s="100"/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</row>
    <row r="575" spans="1:39" x14ac:dyDescent="0.25">
      <c r="A575" s="100"/>
      <c r="B575" s="100"/>
      <c r="C575" s="100"/>
      <c r="D575" s="100"/>
      <c r="E575" s="100"/>
      <c r="F575" s="100"/>
      <c r="G575" s="100"/>
      <c r="H575" s="100"/>
      <c r="I575" s="100"/>
      <c r="J575" s="100"/>
      <c r="K575" s="100"/>
      <c r="L575" s="109"/>
      <c r="M575" s="110"/>
      <c r="N575" s="110"/>
      <c r="O575" s="110"/>
      <c r="P575" s="99"/>
      <c r="Q575" s="99"/>
      <c r="R575" s="100"/>
      <c r="S575" s="100"/>
      <c r="T575" s="100"/>
      <c r="U575" s="100"/>
      <c r="V575" s="100"/>
      <c r="W575" s="100"/>
      <c r="X575" s="100"/>
      <c r="Y575" s="100"/>
      <c r="Z575" s="100"/>
      <c r="AA575" s="100"/>
      <c r="AB575" s="100"/>
      <c r="AC575" s="100"/>
      <c r="AD575" s="100"/>
      <c r="AE575" s="100"/>
      <c r="AF575" s="100"/>
      <c r="AG575" s="100"/>
      <c r="AH575" s="100"/>
      <c r="AI575" s="100"/>
      <c r="AJ575" s="100"/>
      <c r="AK575" s="100"/>
      <c r="AL575" s="100"/>
      <c r="AM575" s="100"/>
    </row>
    <row r="576" spans="1:39" x14ac:dyDescent="0.25">
      <c r="A576" s="100"/>
      <c r="B576" s="100"/>
      <c r="C576" s="100"/>
      <c r="D576" s="100"/>
      <c r="E576" s="100"/>
      <c r="F576" s="100"/>
      <c r="G576" s="100"/>
      <c r="H576" s="100"/>
      <c r="I576" s="100"/>
      <c r="J576" s="100"/>
      <c r="K576" s="100"/>
      <c r="L576" s="109"/>
      <c r="M576" s="110"/>
      <c r="N576" s="110"/>
      <c r="O576" s="110"/>
      <c r="P576" s="99"/>
      <c r="Q576" s="99"/>
      <c r="R576" s="100"/>
      <c r="S576" s="100"/>
      <c r="T576" s="100"/>
      <c r="U576" s="100"/>
      <c r="V576" s="100"/>
      <c r="W576" s="100"/>
      <c r="X576" s="100"/>
      <c r="Y576" s="100"/>
      <c r="Z576" s="100"/>
      <c r="AA576" s="100"/>
      <c r="AB576" s="100"/>
      <c r="AC576" s="100"/>
      <c r="AD576" s="100"/>
      <c r="AE576" s="100"/>
      <c r="AF576" s="100"/>
      <c r="AG576" s="100"/>
      <c r="AH576" s="100"/>
      <c r="AI576" s="100"/>
      <c r="AJ576" s="100"/>
      <c r="AK576" s="100"/>
      <c r="AL576" s="100"/>
      <c r="AM576" s="100"/>
    </row>
    <row r="577" spans="1:39" x14ac:dyDescent="0.25">
      <c r="A577" s="100"/>
      <c r="B577" s="100"/>
      <c r="C577" s="100"/>
      <c r="D577" s="100"/>
      <c r="E577" s="100"/>
      <c r="F577" s="100"/>
      <c r="G577" s="100"/>
      <c r="H577" s="100"/>
      <c r="I577" s="100"/>
      <c r="J577" s="100"/>
      <c r="K577" s="100"/>
      <c r="L577" s="109"/>
      <c r="M577" s="110"/>
      <c r="N577" s="110"/>
      <c r="O577" s="110"/>
      <c r="P577" s="99"/>
      <c r="Q577" s="99"/>
      <c r="R577" s="100"/>
      <c r="S577" s="100"/>
      <c r="T577" s="100"/>
      <c r="U577" s="100"/>
      <c r="V577" s="100"/>
      <c r="W577" s="100"/>
      <c r="X577" s="100"/>
      <c r="Y577" s="100"/>
      <c r="Z577" s="100"/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</row>
    <row r="578" spans="1:39" x14ac:dyDescent="0.25">
      <c r="A578" s="100"/>
      <c r="B578" s="100"/>
      <c r="C578" s="100"/>
      <c r="D578" s="100"/>
      <c r="E578" s="100"/>
      <c r="F578" s="100"/>
      <c r="G578" s="100"/>
      <c r="H578" s="100"/>
      <c r="I578" s="100"/>
      <c r="J578" s="100"/>
      <c r="K578" s="100"/>
      <c r="L578" s="109"/>
      <c r="M578" s="110"/>
      <c r="N578" s="110"/>
      <c r="O578" s="110"/>
      <c r="P578" s="99"/>
      <c r="Q578" s="99"/>
      <c r="R578" s="100"/>
      <c r="S578" s="100"/>
      <c r="T578" s="100"/>
      <c r="U578" s="100"/>
      <c r="V578" s="100"/>
      <c r="W578" s="100"/>
      <c r="X578" s="100"/>
      <c r="Y578" s="100"/>
      <c r="Z578" s="100"/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</row>
    <row r="579" spans="1:39" x14ac:dyDescent="0.25">
      <c r="A579" s="100"/>
      <c r="B579" s="100"/>
      <c r="C579" s="100"/>
      <c r="D579" s="100"/>
      <c r="E579" s="100"/>
      <c r="F579" s="100"/>
      <c r="G579" s="100"/>
      <c r="H579" s="100"/>
      <c r="I579" s="100"/>
      <c r="J579" s="100"/>
      <c r="K579" s="100"/>
      <c r="L579" s="109"/>
      <c r="M579" s="110"/>
      <c r="N579" s="110"/>
      <c r="O579" s="110"/>
      <c r="P579" s="99"/>
      <c r="Q579" s="99"/>
      <c r="R579" s="100"/>
      <c r="S579" s="100"/>
      <c r="T579" s="100"/>
      <c r="U579" s="100"/>
      <c r="V579" s="100"/>
      <c r="W579" s="100"/>
      <c r="X579" s="100"/>
      <c r="Y579" s="100"/>
      <c r="Z579" s="100"/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</row>
    <row r="580" spans="1:39" x14ac:dyDescent="0.25">
      <c r="A580" s="100"/>
      <c r="B580" s="100"/>
      <c r="C580" s="100"/>
      <c r="D580" s="100"/>
      <c r="E580" s="100"/>
      <c r="F580" s="100"/>
      <c r="G580" s="100"/>
      <c r="H580" s="100"/>
      <c r="I580" s="100"/>
      <c r="J580" s="100"/>
      <c r="K580" s="100"/>
      <c r="L580" s="109"/>
      <c r="M580" s="110"/>
      <c r="N580" s="110"/>
      <c r="O580" s="110"/>
      <c r="P580" s="99"/>
      <c r="Q580" s="99"/>
      <c r="R580" s="100"/>
      <c r="S580" s="100"/>
      <c r="T580" s="100"/>
      <c r="U580" s="100"/>
      <c r="V580" s="100"/>
      <c r="W580" s="100"/>
      <c r="X580" s="100"/>
      <c r="Y580" s="100"/>
      <c r="Z580" s="100"/>
      <c r="AA580" s="100"/>
      <c r="AB580" s="100"/>
      <c r="AC580" s="100"/>
      <c r="AD580" s="100"/>
      <c r="AE580" s="100"/>
      <c r="AF580" s="100"/>
      <c r="AG580" s="100"/>
      <c r="AH580" s="100"/>
      <c r="AI580" s="100"/>
      <c r="AJ580" s="100"/>
      <c r="AK580" s="100"/>
      <c r="AL580" s="100"/>
      <c r="AM580" s="100"/>
    </row>
    <row r="581" spans="1:39" x14ac:dyDescent="0.25">
      <c r="A581" s="100"/>
      <c r="B581" s="100"/>
      <c r="C581" s="100"/>
      <c r="D581" s="100"/>
      <c r="E581" s="100"/>
      <c r="F581" s="100"/>
      <c r="G581" s="100"/>
      <c r="H581" s="100"/>
      <c r="I581" s="100"/>
      <c r="J581" s="100"/>
      <c r="K581" s="100"/>
      <c r="L581" s="109"/>
      <c r="M581" s="110"/>
      <c r="N581" s="110"/>
      <c r="O581" s="110"/>
      <c r="P581" s="99"/>
      <c r="Q581" s="99"/>
      <c r="R581" s="100"/>
      <c r="S581" s="100"/>
      <c r="T581" s="100"/>
      <c r="U581" s="100"/>
      <c r="V581" s="100"/>
      <c r="W581" s="100"/>
      <c r="X581" s="100"/>
      <c r="Y581" s="100"/>
      <c r="Z581" s="100"/>
      <c r="AA581" s="100"/>
      <c r="AB581" s="100"/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</row>
    <row r="582" spans="1:39" x14ac:dyDescent="0.25">
      <c r="A582" s="100"/>
      <c r="B582" s="100"/>
      <c r="C582" s="100"/>
      <c r="D582" s="100"/>
      <c r="E582" s="100"/>
      <c r="F582" s="100"/>
      <c r="G582" s="100"/>
      <c r="H582" s="100"/>
      <c r="I582" s="100"/>
      <c r="J582" s="100"/>
      <c r="K582" s="100"/>
      <c r="L582" s="109"/>
      <c r="M582" s="110"/>
      <c r="N582" s="110"/>
      <c r="O582" s="110"/>
      <c r="P582" s="99"/>
      <c r="Q582" s="99"/>
      <c r="R582" s="100"/>
      <c r="S582" s="100"/>
      <c r="T582" s="100"/>
      <c r="U582" s="100"/>
      <c r="V582" s="100"/>
      <c r="W582" s="100"/>
      <c r="X582" s="100"/>
      <c r="Y582" s="100"/>
      <c r="Z582" s="100"/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</row>
    <row r="583" spans="1:39" x14ac:dyDescent="0.25">
      <c r="A583" s="100"/>
      <c r="B583" s="100"/>
      <c r="C583" s="100"/>
      <c r="D583" s="100"/>
      <c r="E583" s="100"/>
      <c r="F583" s="100"/>
      <c r="G583" s="100"/>
      <c r="H583" s="100"/>
      <c r="I583" s="100"/>
      <c r="J583" s="100"/>
      <c r="K583" s="100"/>
      <c r="L583" s="109"/>
      <c r="M583" s="110"/>
      <c r="N583" s="110"/>
      <c r="O583" s="110"/>
      <c r="P583" s="99"/>
      <c r="Q583" s="99"/>
      <c r="R583" s="100"/>
      <c r="S583" s="100"/>
      <c r="T583" s="100"/>
      <c r="U583" s="100"/>
      <c r="V583" s="100"/>
      <c r="W583" s="100"/>
      <c r="X583" s="100"/>
      <c r="Y583" s="100"/>
      <c r="Z583" s="100"/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</row>
    <row r="584" spans="1:39" x14ac:dyDescent="0.25">
      <c r="A584" s="100"/>
      <c r="B584" s="100"/>
      <c r="C584" s="100"/>
      <c r="D584" s="100"/>
      <c r="E584" s="100"/>
      <c r="F584" s="100"/>
      <c r="G584" s="100"/>
      <c r="H584" s="100"/>
      <c r="I584" s="100"/>
      <c r="J584" s="100"/>
      <c r="K584" s="100"/>
      <c r="L584" s="109"/>
      <c r="M584" s="110"/>
      <c r="N584" s="110"/>
      <c r="O584" s="110"/>
      <c r="P584" s="99"/>
      <c r="Q584" s="99"/>
      <c r="R584" s="100"/>
      <c r="S584" s="100"/>
      <c r="T584" s="100"/>
      <c r="U584" s="100"/>
      <c r="V584" s="100"/>
      <c r="W584" s="100"/>
      <c r="X584" s="100"/>
      <c r="Y584" s="100"/>
      <c r="Z584" s="100"/>
      <c r="AA584" s="100"/>
      <c r="AB584" s="100"/>
      <c r="AC584" s="100"/>
      <c r="AD584" s="100"/>
      <c r="AE584" s="100"/>
      <c r="AF584" s="100"/>
      <c r="AG584" s="100"/>
      <c r="AH584" s="100"/>
      <c r="AI584" s="100"/>
      <c r="AJ584" s="100"/>
      <c r="AK584" s="100"/>
      <c r="AL584" s="100"/>
      <c r="AM584" s="100"/>
    </row>
    <row r="585" spans="1:39" x14ac:dyDescent="0.25">
      <c r="A585" s="100"/>
      <c r="B585" s="100"/>
      <c r="C585" s="100"/>
      <c r="D585" s="100"/>
      <c r="E585" s="100"/>
      <c r="F585" s="100"/>
      <c r="G585" s="100"/>
      <c r="H585" s="100"/>
      <c r="I585" s="100"/>
      <c r="J585" s="100"/>
      <c r="K585" s="100"/>
      <c r="L585" s="109"/>
      <c r="M585" s="110"/>
      <c r="N585" s="110"/>
      <c r="O585" s="110"/>
      <c r="P585" s="99"/>
      <c r="Q585" s="99"/>
      <c r="R585" s="100"/>
      <c r="S585" s="100"/>
      <c r="T585" s="100"/>
      <c r="U585" s="100"/>
      <c r="V585" s="100"/>
      <c r="W585" s="100"/>
      <c r="X585" s="100"/>
      <c r="Y585" s="100"/>
      <c r="Z585" s="100"/>
      <c r="AA585" s="100"/>
      <c r="AB585" s="100"/>
      <c r="AC585" s="100"/>
      <c r="AD585" s="100"/>
      <c r="AE585" s="100"/>
      <c r="AF585" s="100"/>
      <c r="AG585" s="100"/>
      <c r="AH585" s="100"/>
      <c r="AI585" s="100"/>
      <c r="AJ585" s="100"/>
      <c r="AK585" s="100"/>
      <c r="AL585" s="100"/>
      <c r="AM585" s="100"/>
    </row>
    <row r="586" spans="1:39" x14ac:dyDescent="0.25">
      <c r="A586" s="100"/>
      <c r="B586" s="100"/>
      <c r="C586" s="100"/>
      <c r="D586" s="100"/>
      <c r="E586" s="100"/>
      <c r="F586" s="100"/>
      <c r="G586" s="100"/>
      <c r="H586" s="100"/>
      <c r="I586" s="100"/>
      <c r="J586" s="100"/>
      <c r="K586" s="100"/>
      <c r="L586" s="109"/>
      <c r="M586" s="110"/>
      <c r="N586" s="110"/>
      <c r="O586" s="110"/>
      <c r="P586" s="99"/>
      <c r="Q586" s="99"/>
      <c r="R586" s="100"/>
      <c r="S586" s="100"/>
      <c r="T586" s="100"/>
      <c r="U586" s="100"/>
      <c r="V586" s="100"/>
      <c r="W586" s="100"/>
      <c r="X586" s="100"/>
      <c r="Y586" s="100"/>
      <c r="Z586" s="100"/>
      <c r="AA586" s="100"/>
      <c r="AB586" s="100"/>
      <c r="AC586" s="100"/>
      <c r="AD586" s="100"/>
      <c r="AE586" s="100"/>
      <c r="AF586" s="100"/>
      <c r="AG586" s="100"/>
      <c r="AH586" s="100"/>
      <c r="AI586" s="100"/>
      <c r="AJ586" s="100"/>
      <c r="AK586" s="100"/>
      <c r="AL586" s="100"/>
      <c r="AM586" s="100"/>
    </row>
    <row r="587" spans="1:39" x14ac:dyDescent="0.25">
      <c r="A587" s="100"/>
      <c r="B587" s="100"/>
      <c r="C587" s="100"/>
      <c r="D587" s="100"/>
      <c r="E587" s="100"/>
      <c r="F587" s="100"/>
      <c r="G587" s="100"/>
      <c r="H587" s="100"/>
      <c r="I587" s="100"/>
      <c r="J587" s="100"/>
      <c r="K587" s="100"/>
      <c r="L587" s="109"/>
      <c r="M587" s="110"/>
      <c r="N587" s="110"/>
      <c r="O587" s="110"/>
      <c r="P587" s="99"/>
      <c r="Q587" s="99"/>
      <c r="R587" s="100"/>
      <c r="S587" s="100"/>
      <c r="T587" s="100"/>
      <c r="U587" s="100"/>
      <c r="V587" s="100"/>
      <c r="W587" s="100"/>
      <c r="X587" s="100"/>
      <c r="Y587" s="100"/>
      <c r="Z587" s="100"/>
      <c r="AA587" s="100"/>
      <c r="AB587" s="100"/>
      <c r="AC587" s="100"/>
      <c r="AD587" s="100"/>
      <c r="AE587" s="100"/>
      <c r="AF587" s="100"/>
      <c r="AG587" s="100"/>
      <c r="AH587" s="100"/>
      <c r="AI587" s="100"/>
      <c r="AJ587" s="100"/>
      <c r="AK587" s="100"/>
      <c r="AL587" s="100"/>
      <c r="AM587" s="100"/>
    </row>
    <row r="588" spans="1:39" x14ac:dyDescent="0.25">
      <c r="A588" s="100"/>
      <c r="B588" s="100"/>
      <c r="C588" s="100"/>
      <c r="D588" s="100"/>
      <c r="E588" s="100"/>
      <c r="F588" s="100"/>
      <c r="G588" s="100"/>
      <c r="H588" s="100"/>
      <c r="I588" s="100"/>
      <c r="J588" s="100"/>
      <c r="K588" s="100"/>
      <c r="L588" s="109"/>
      <c r="M588" s="110"/>
      <c r="N588" s="110"/>
      <c r="O588" s="110"/>
      <c r="P588" s="99"/>
      <c r="Q588" s="99"/>
      <c r="R588" s="100"/>
      <c r="S588" s="100"/>
      <c r="T588" s="100"/>
      <c r="U588" s="100"/>
      <c r="V588" s="100"/>
      <c r="W588" s="100"/>
      <c r="X588" s="100"/>
      <c r="Y588" s="100"/>
      <c r="Z588" s="100"/>
      <c r="AA588" s="100"/>
      <c r="AB588" s="100"/>
      <c r="AC588" s="100"/>
      <c r="AD588" s="100"/>
      <c r="AE588" s="100"/>
      <c r="AF588" s="100"/>
      <c r="AG588" s="100"/>
      <c r="AH588" s="100"/>
      <c r="AI588" s="100"/>
      <c r="AJ588" s="100"/>
      <c r="AK588" s="100"/>
      <c r="AL588" s="100"/>
      <c r="AM588" s="100"/>
    </row>
    <row r="589" spans="1:39" x14ac:dyDescent="0.25">
      <c r="A589" s="100"/>
      <c r="B589" s="100"/>
      <c r="C589" s="100"/>
      <c r="D589" s="100"/>
      <c r="E589" s="100"/>
      <c r="F589" s="100"/>
      <c r="G589" s="100"/>
      <c r="H589" s="100"/>
      <c r="I589" s="100"/>
      <c r="J589" s="100"/>
      <c r="K589" s="100"/>
      <c r="L589" s="109"/>
      <c r="M589" s="110"/>
      <c r="N589" s="110"/>
      <c r="O589" s="110"/>
      <c r="P589" s="99"/>
      <c r="Q589" s="99"/>
      <c r="R589" s="100"/>
      <c r="S589" s="100"/>
      <c r="T589" s="100"/>
      <c r="U589" s="100"/>
      <c r="V589" s="100"/>
      <c r="W589" s="100"/>
      <c r="X589" s="100"/>
      <c r="Y589" s="100"/>
      <c r="Z589" s="100"/>
      <c r="AA589" s="100"/>
      <c r="AB589" s="100"/>
      <c r="AC589" s="100"/>
      <c r="AD589" s="100"/>
      <c r="AE589" s="100"/>
      <c r="AF589" s="100"/>
      <c r="AG589" s="100"/>
      <c r="AH589" s="100"/>
      <c r="AI589" s="100"/>
      <c r="AJ589" s="100"/>
      <c r="AK589" s="100"/>
      <c r="AL589" s="100"/>
      <c r="AM589" s="100"/>
    </row>
    <row r="590" spans="1:39" x14ac:dyDescent="0.25">
      <c r="A590" s="100"/>
      <c r="B590" s="100"/>
      <c r="C590" s="100"/>
      <c r="D590" s="100"/>
      <c r="E590" s="100"/>
      <c r="F590" s="100"/>
      <c r="G590" s="100"/>
      <c r="H590" s="100"/>
      <c r="I590" s="100"/>
      <c r="J590" s="100"/>
      <c r="K590" s="100"/>
      <c r="L590" s="109"/>
      <c r="M590" s="110"/>
      <c r="N590" s="110"/>
      <c r="O590" s="110"/>
      <c r="P590" s="99"/>
      <c r="Q590" s="99"/>
      <c r="R590" s="100"/>
      <c r="S590" s="100"/>
      <c r="T590" s="100"/>
      <c r="U590" s="100"/>
      <c r="V590" s="100"/>
      <c r="W590" s="100"/>
      <c r="X590" s="100"/>
      <c r="Y590" s="100"/>
      <c r="Z590" s="100"/>
      <c r="AA590" s="100"/>
      <c r="AB590" s="100"/>
      <c r="AC590" s="100"/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</row>
    <row r="591" spans="1:39" x14ac:dyDescent="0.25">
      <c r="A591" s="100"/>
      <c r="B591" s="100"/>
      <c r="C591" s="100"/>
      <c r="D591" s="100"/>
      <c r="E591" s="100"/>
      <c r="F591" s="100"/>
      <c r="G591" s="100"/>
      <c r="H591" s="100"/>
      <c r="I591" s="100"/>
      <c r="J591" s="100"/>
      <c r="K591" s="100"/>
      <c r="L591" s="109"/>
      <c r="M591" s="110"/>
      <c r="N591" s="110"/>
      <c r="O591" s="110"/>
      <c r="P591" s="99"/>
      <c r="Q591" s="99"/>
      <c r="R591" s="100"/>
      <c r="S591" s="100"/>
      <c r="T591" s="100"/>
      <c r="U591" s="100"/>
      <c r="V591" s="100"/>
      <c r="W591" s="100"/>
      <c r="X591" s="100"/>
      <c r="Y591" s="100"/>
      <c r="Z591" s="100"/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</row>
    <row r="592" spans="1:39" x14ac:dyDescent="0.25">
      <c r="A592" s="100"/>
      <c r="B592" s="100"/>
      <c r="C592" s="100"/>
      <c r="D592" s="100"/>
      <c r="E592" s="100"/>
      <c r="F592" s="100"/>
      <c r="G592" s="100"/>
      <c r="H592" s="100"/>
      <c r="I592" s="100"/>
      <c r="J592" s="100"/>
      <c r="K592" s="100"/>
      <c r="L592" s="109"/>
      <c r="M592" s="110"/>
      <c r="N592" s="110"/>
      <c r="O592" s="110"/>
      <c r="P592" s="99"/>
      <c r="Q592" s="99"/>
      <c r="R592" s="100"/>
      <c r="S592" s="100"/>
      <c r="T592" s="100"/>
      <c r="U592" s="100"/>
      <c r="V592" s="100"/>
      <c r="W592" s="100"/>
      <c r="X592" s="100"/>
      <c r="Y592" s="100"/>
      <c r="Z592" s="100"/>
      <c r="AA592" s="100"/>
      <c r="AB592" s="100"/>
      <c r="AC592" s="100"/>
      <c r="AD592" s="100"/>
      <c r="AE592" s="100"/>
      <c r="AF592" s="100"/>
      <c r="AG592" s="100"/>
      <c r="AH592" s="100"/>
      <c r="AI592" s="100"/>
      <c r="AJ592" s="100"/>
      <c r="AK592" s="100"/>
      <c r="AL592" s="100"/>
      <c r="AM592" s="100"/>
    </row>
    <row r="593" spans="1:39" x14ac:dyDescent="0.25">
      <c r="A593" s="100"/>
      <c r="B593" s="100"/>
      <c r="C593" s="100"/>
      <c r="D593" s="100"/>
      <c r="E593" s="100"/>
      <c r="F593" s="100"/>
      <c r="G593" s="100"/>
      <c r="H593" s="100"/>
      <c r="I593" s="100"/>
      <c r="J593" s="100"/>
      <c r="K593" s="100"/>
      <c r="L593" s="109"/>
      <c r="M593" s="110"/>
      <c r="N593" s="110"/>
      <c r="O593" s="110"/>
      <c r="P593" s="99"/>
      <c r="Q593" s="99"/>
      <c r="R593" s="100"/>
      <c r="S593" s="100"/>
      <c r="T593" s="100"/>
      <c r="U593" s="100"/>
      <c r="V593" s="100"/>
      <c r="W593" s="100"/>
      <c r="X593" s="100"/>
      <c r="Y593" s="100"/>
      <c r="Z593" s="100"/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</row>
    <row r="594" spans="1:39" x14ac:dyDescent="0.25">
      <c r="A594" s="100"/>
      <c r="B594" s="100"/>
      <c r="C594" s="100"/>
      <c r="D594" s="100"/>
      <c r="E594" s="100"/>
      <c r="F594" s="100"/>
      <c r="G594" s="100"/>
      <c r="H594" s="100"/>
      <c r="I594" s="100"/>
      <c r="J594" s="100"/>
      <c r="K594" s="100"/>
      <c r="L594" s="109"/>
      <c r="M594" s="110"/>
      <c r="N594" s="110"/>
      <c r="O594" s="110"/>
      <c r="P594" s="99"/>
      <c r="Q594" s="99"/>
      <c r="R594" s="100"/>
      <c r="S594" s="100"/>
      <c r="T594" s="100"/>
      <c r="U594" s="100"/>
      <c r="V594" s="100"/>
      <c r="W594" s="100"/>
      <c r="X594" s="100"/>
      <c r="Y594" s="100"/>
      <c r="Z594" s="100"/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</row>
    <row r="595" spans="1:39" x14ac:dyDescent="0.25">
      <c r="A595" s="100"/>
      <c r="B595" s="100"/>
      <c r="C595" s="100"/>
      <c r="D595" s="100"/>
      <c r="E595" s="100"/>
      <c r="F595" s="100"/>
      <c r="G595" s="100"/>
      <c r="H595" s="100"/>
      <c r="I595" s="100"/>
      <c r="J595" s="100"/>
      <c r="K595" s="100"/>
      <c r="L595" s="109"/>
      <c r="M595" s="110"/>
      <c r="N595" s="110"/>
      <c r="O595" s="110"/>
      <c r="P595" s="99"/>
      <c r="Q595" s="99"/>
      <c r="R595" s="100"/>
      <c r="S595" s="100"/>
      <c r="T595" s="100"/>
      <c r="U595" s="100"/>
      <c r="V595" s="100"/>
      <c r="W595" s="100"/>
      <c r="X595" s="100"/>
      <c r="Y595" s="100"/>
      <c r="Z595" s="100"/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</row>
    <row r="596" spans="1:39" x14ac:dyDescent="0.25">
      <c r="A596" s="100"/>
      <c r="B596" s="100"/>
      <c r="C596" s="100"/>
      <c r="D596" s="100"/>
      <c r="E596" s="100"/>
      <c r="F596" s="100"/>
      <c r="G596" s="100"/>
      <c r="H596" s="100"/>
      <c r="I596" s="100"/>
      <c r="J596" s="100"/>
      <c r="K596" s="100"/>
      <c r="L596" s="109"/>
      <c r="M596" s="110"/>
      <c r="N596" s="110"/>
      <c r="O596" s="110"/>
      <c r="P596" s="99"/>
      <c r="Q596" s="99"/>
      <c r="R596" s="100"/>
      <c r="S596" s="100"/>
      <c r="T596" s="100"/>
      <c r="U596" s="100"/>
      <c r="V596" s="100"/>
      <c r="W596" s="100"/>
      <c r="X596" s="100"/>
      <c r="Y596" s="100"/>
      <c r="Z596" s="100"/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</row>
    <row r="597" spans="1:39" x14ac:dyDescent="0.25">
      <c r="A597" s="100"/>
      <c r="B597" s="100"/>
      <c r="C597" s="100"/>
      <c r="D597" s="100"/>
      <c r="E597" s="100"/>
      <c r="F597" s="100"/>
      <c r="G597" s="100"/>
      <c r="H597" s="100"/>
      <c r="I597" s="100"/>
      <c r="J597" s="100"/>
      <c r="K597" s="100"/>
      <c r="L597" s="109"/>
      <c r="M597" s="110"/>
      <c r="N597" s="110"/>
      <c r="O597" s="110"/>
      <c r="P597" s="99"/>
      <c r="Q597" s="99"/>
      <c r="R597" s="100"/>
      <c r="S597" s="100"/>
      <c r="T597" s="100"/>
      <c r="U597" s="100"/>
      <c r="V597" s="100"/>
      <c r="W597" s="100"/>
      <c r="X597" s="100"/>
      <c r="Y597" s="100"/>
      <c r="Z597" s="100"/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</row>
    <row r="598" spans="1:39" x14ac:dyDescent="0.25">
      <c r="A598" s="100"/>
      <c r="B598" s="100"/>
      <c r="C598" s="100"/>
      <c r="D598" s="100"/>
      <c r="E598" s="100"/>
      <c r="F598" s="100"/>
      <c r="G598" s="100"/>
      <c r="H598" s="100"/>
      <c r="I598" s="100"/>
      <c r="J598" s="100"/>
      <c r="K598" s="100"/>
      <c r="L598" s="109"/>
      <c r="M598" s="110"/>
      <c r="N598" s="110"/>
      <c r="O598" s="110"/>
      <c r="P598" s="99"/>
      <c r="Q598" s="99"/>
      <c r="R598" s="100"/>
      <c r="S598" s="100"/>
      <c r="T598" s="100"/>
      <c r="U598" s="100"/>
      <c r="V598" s="100"/>
      <c r="W598" s="100"/>
      <c r="X598" s="100"/>
      <c r="Y598" s="100"/>
      <c r="Z598" s="100"/>
      <c r="AA598" s="100"/>
      <c r="AB598" s="100"/>
      <c r="AC598" s="100"/>
      <c r="AD598" s="100"/>
      <c r="AE598" s="100"/>
      <c r="AF598" s="100"/>
      <c r="AG598" s="100"/>
      <c r="AH598" s="100"/>
      <c r="AI598" s="100"/>
      <c r="AJ598" s="100"/>
      <c r="AK598" s="100"/>
      <c r="AL598" s="100"/>
      <c r="AM598" s="100"/>
    </row>
    <row r="599" spans="1:39" x14ac:dyDescent="0.25">
      <c r="A599" s="100"/>
      <c r="B599" s="100"/>
      <c r="C599" s="100"/>
      <c r="D599" s="100"/>
      <c r="E599" s="100"/>
      <c r="F599" s="100"/>
      <c r="G599" s="100"/>
      <c r="H599" s="100"/>
      <c r="I599" s="100"/>
      <c r="J599" s="100"/>
      <c r="K599" s="100"/>
      <c r="L599" s="109"/>
      <c r="M599" s="110"/>
      <c r="N599" s="110"/>
      <c r="O599" s="110"/>
      <c r="P599" s="99"/>
      <c r="Q599" s="99"/>
      <c r="R599" s="100"/>
      <c r="S599" s="100"/>
      <c r="T599" s="100"/>
      <c r="U599" s="100"/>
      <c r="V599" s="100"/>
      <c r="W599" s="100"/>
      <c r="X599" s="100"/>
      <c r="Y599" s="100"/>
      <c r="Z599" s="100"/>
      <c r="AA599" s="100"/>
      <c r="AB599" s="100"/>
      <c r="AC599" s="100"/>
      <c r="AD599" s="100"/>
      <c r="AE599" s="100"/>
      <c r="AF599" s="100"/>
      <c r="AG599" s="100"/>
      <c r="AH599" s="100"/>
      <c r="AI599" s="100"/>
      <c r="AJ599" s="100"/>
      <c r="AK599" s="100"/>
      <c r="AL599" s="100"/>
      <c r="AM599" s="100"/>
    </row>
    <row r="600" spans="1:39" x14ac:dyDescent="0.25">
      <c r="A600" s="100"/>
      <c r="B600" s="100"/>
      <c r="C600" s="100"/>
      <c r="D600" s="100"/>
      <c r="E600" s="100"/>
      <c r="F600" s="100"/>
      <c r="G600" s="100"/>
      <c r="H600" s="100"/>
      <c r="I600" s="100"/>
      <c r="J600" s="100"/>
      <c r="K600" s="100"/>
      <c r="L600" s="109"/>
      <c r="M600" s="110"/>
      <c r="N600" s="110"/>
      <c r="O600" s="110"/>
      <c r="P600" s="99"/>
      <c r="Q600" s="99"/>
      <c r="R600" s="100"/>
      <c r="S600" s="100"/>
      <c r="T600" s="100"/>
      <c r="U600" s="100"/>
      <c r="V600" s="100"/>
      <c r="W600" s="100"/>
      <c r="X600" s="100"/>
      <c r="Y600" s="100"/>
      <c r="Z600" s="100"/>
      <c r="AA600" s="100"/>
      <c r="AB600" s="100"/>
      <c r="AC600" s="100"/>
      <c r="AD600" s="100"/>
      <c r="AE600" s="100"/>
      <c r="AF600" s="100"/>
      <c r="AG600" s="100"/>
      <c r="AH600" s="100"/>
      <c r="AI600" s="100"/>
      <c r="AJ600" s="100"/>
      <c r="AK600" s="100"/>
      <c r="AL600" s="100"/>
      <c r="AM600" s="100"/>
    </row>
    <row r="601" spans="1:39" x14ac:dyDescent="0.25">
      <c r="A601" s="100"/>
      <c r="B601" s="100"/>
      <c r="C601" s="100"/>
      <c r="D601" s="100"/>
      <c r="E601" s="100"/>
      <c r="F601" s="100"/>
      <c r="G601" s="100"/>
      <c r="H601" s="100"/>
      <c r="I601" s="100"/>
      <c r="J601" s="100"/>
      <c r="K601" s="100"/>
      <c r="L601" s="109"/>
      <c r="M601" s="110"/>
      <c r="N601" s="110"/>
      <c r="O601" s="110"/>
      <c r="P601" s="99"/>
      <c r="Q601" s="99"/>
      <c r="R601" s="100"/>
      <c r="S601" s="100"/>
      <c r="T601" s="100"/>
      <c r="U601" s="100"/>
      <c r="V601" s="100"/>
      <c r="W601" s="100"/>
      <c r="X601" s="100"/>
      <c r="Y601" s="100"/>
      <c r="Z601" s="100"/>
      <c r="AA601" s="100"/>
      <c r="AB601" s="100"/>
      <c r="AC601" s="100"/>
      <c r="AD601" s="100"/>
      <c r="AE601" s="100"/>
      <c r="AF601" s="100"/>
      <c r="AG601" s="100"/>
      <c r="AH601" s="100"/>
      <c r="AI601" s="100"/>
      <c r="AJ601" s="100"/>
      <c r="AK601" s="100"/>
      <c r="AL601" s="100"/>
      <c r="AM601" s="100"/>
    </row>
    <row r="602" spans="1:39" x14ac:dyDescent="0.25">
      <c r="A602" s="100"/>
      <c r="B602" s="100"/>
      <c r="C602" s="100"/>
      <c r="D602" s="100"/>
      <c r="E602" s="100"/>
      <c r="F602" s="100"/>
      <c r="G602" s="100"/>
      <c r="H602" s="100"/>
      <c r="I602" s="100"/>
      <c r="J602" s="100"/>
      <c r="K602" s="100"/>
      <c r="L602" s="109"/>
      <c r="M602" s="110"/>
      <c r="N602" s="110"/>
      <c r="O602" s="110"/>
      <c r="P602" s="99"/>
      <c r="Q602" s="99"/>
      <c r="R602" s="100"/>
      <c r="S602" s="100"/>
      <c r="T602" s="100"/>
      <c r="U602" s="100"/>
      <c r="V602" s="100"/>
      <c r="W602" s="100"/>
      <c r="X602" s="100"/>
      <c r="Y602" s="100"/>
      <c r="Z602" s="100"/>
      <c r="AA602" s="100"/>
      <c r="AB602" s="100"/>
      <c r="AC602" s="100"/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</row>
    <row r="603" spans="1:39" x14ac:dyDescent="0.25">
      <c r="A603" s="100"/>
      <c r="B603" s="100"/>
      <c r="C603" s="100"/>
      <c r="D603" s="100"/>
      <c r="E603" s="100"/>
      <c r="F603" s="100"/>
      <c r="G603" s="100"/>
      <c r="H603" s="100"/>
      <c r="I603" s="100"/>
      <c r="J603" s="100"/>
      <c r="K603" s="100"/>
      <c r="L603" s="109"/>
      <c r="M603" s="110"/>
      <c r="N603" s="110"/>
      <c r="O603" s="110"/>
      <c r="P603" s="99"/>
      <c r="Q603" s="99"/>
      <c r="R603" s="100"/>
      <c r="S603" s="100"/>
      <c r="T603" s="100"/>
      <c r="U603" s="100"/>
      <c r="V603" s="100"/>
      <c r="W603" s="100"/>
      <c r="X603" s="100"/>
      <c r="Y603" s="100"/>
      <c r="Z603" s="100"/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</row>
    <row r="604" spans="1:39" x14ac:dyDescent="0.25">
      <c r="A604" s="100"/>
      <c r="B604" s="100"/>
      <c r="C604" s="100"/>
      <c r="D604" s="100"/>
      <c r="E604" s="100"/>
      <c r="F604" s="100"/>
      <c r="G604" s="100"/>
      <c r="H604" s="100"/>
      <c r="I604" s="100"/>
      <c r="J604" s="100"/>
      <c r="K604" s="100"/>
      <c r="L604" s="109"/>
      <c r="M604" s="110"/>
      <c r="N604" s="110"/>
      <c r="O604" s="110"/>
      <c r="P604" s="99"/>
      <c r="Q604" s="99"/>
      <c r="R604" s="100"/>
      <c r="S604" s="100"/>
      <c r="T604" s="100"/>
      <c r="U604" s="100"/>
      <c r="V604" s="100"/>
      <c r="W604" s="100"/>
      <c r="X604" s="100"/>
      <c r="Y604" s="100"/>
      <c r="Z604" s="100"/>
      <c r="AA604" s="100"/>
      <c r="AB604" s="100"/>
      <c r="AC604" s="100"/>
      <c r="AD604" s="100"/>
      <c r="AE604" s="100"/>
      <c r="AF604" s="100"/>
      <c r="AG604" s="100"/>
      <c r="AH604" s="100"/>
      <c r="AI604" s="100"/>
      <c r="AJ604" s="100"/>
      <c r="AK604" s="100"/>
      <c r="AL604" s="100"/>
      <c r="AM604" s="100"/>
    </row>
    <row r="605" spans="1:39" x14ac:dyDescent="0.25">
      <c r="A605" s="100"/>
      <c r="B605" s="100"/>
      <c r="C605" s="100"/>
      <c r="D605" s="100"/>
      <c r="E605" s="100"/>
      <c r="F605" s="100"/>
      <c r="G605" s="100"/>
      <c r="H605" s="100"/>
      <c r="I605" s="100"/>
      <c r="J605" s="100"/>
      <c r="K605" s="100"/>
      <c r="L605" s="109"/>
      <c r="M605" s="110"/>
      <c r="N605" s="110"/>
      <c r="O605" s="110"/>
      <c r="P605" s="99"/>
      <c r="Q605" s="99"/>
      <c r="R605" s="100"/>
      <c r="S605" s="100"/>
      <c r="T605" s="100"/>
      <c r="U605" s="100"/>
      <c r="V605" s="100"/>
      <c r="W605" s="100"/>
      <c r="X605" s="100"/>
      <c r="Y605" s="100"/>
      <c r="Z605" s="100"/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</row>
    <row r="606" spans="1:39" x14ac:dyDescent="0.25">
      <c r="A606" s="100"/>
      <c r="B606" s="100"/>
      <c r="C606" s="100"/>
      <c r="D606" s="100"/>
      <c r="E606" s="100"/>
      <c r="F606" s="100"/>
      <c r="G606" s="100"/>
      <c r="H606" s="100"/>
      <c r="I606" s="100"/>
      <c r="J606" s="100"/>
      <c r="K606" s="100"/>
      <c r="L606" s="109"/>
      <c r="M606" s="110"/>
      <c r="N606" s="110"/>
      <c r="O606" s="110"/>
      <c r="P606" s="99"/>
      <c r="Q606" s="99"/>
      <c r="R606" s="100"/>
      <c r="S606" s="100"/>
      <c r="T606" s="100"/>
      <c r="U606" s="100"/>
      <c r="V606" s="100"/>
      <c r="W606" s="100"/>
      <c r="X606" s="100"/>
      <c r="Y606" s="100"/>
      <c r="Z606" s="100"/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</row>
    <row r="607" spans="1:39" x14ac:dyDescent="0.25">
      <c r="A607" s="100"/>
      <c r="B607" s="100"/>
      <c r="C607" s="100"/>
      <c r="D607" s="100"/>
      <c r="E607" s="100"/>
      <c r="F607" s="100"/>
      <c r="G607" s="100"/>
      <c r="H607" s="100"/>
      <c r="I607" s="100"/>
      <c r="J607" s="100"/>
      <c r="K607" s="100"/>
      <c r="L607" s="109"/>
      <c r="M607" s="110"/>
      <c r="N607" s="110"/>
      <c r="O607" s="110"/>
      <c r="P607" s="99"/>
      <c r="Q607" s="99"/>
      <c r="R607" s="100"/>
      <c r="S607" s="100"/>
      <c r="T607" s="100"/>
      <c r="U607" s="100"/>
      <c r="V607" s="100"/>
      <c r="W607" s="100"/>
      <c r="X607" s="100"/>
      <c r="Y607" s="100"/>
      <c r="Z607" s="100"/>
      <c r="AA607" s="100"/>
      <c r="AB607" s="100"/>
      <c r="AC607" s="100"/>
      <c r="AD607" s="100"/>
      <c r="AE607" s="100"/>
      <c r="AF607" s="100"/>
      <c r="AG607" s="100"/>
      <c r="AH607" s="100"/>
      <c r="AI607" s="100"/>
      <c r="AJ607" s="100"/>
      <c r="AK607" s="100"/>
      <c r="AL607" s="100"/>
      <c r="AM607" s="100"/>
    </row>
    <row r="608" spans="1:39" x14ac:dyDescent="0.25">
      <c r="A608" s="100"/>
      <c r="B608" s="100"/>
      <c r="C608" s="100"/>
      <c r="D608" s="100"/>
      <c r="E608" s="100"/>
      <c r="F608" s="100"/>
      <c r="G608" s="100"/>
      <c r="H608" s="100"/>
      <c r="I608" s="100"/>
      <c r="J608" s="100"/>
      <c r="K608" s="100"/>
      <c r="L608" s="109"/>
      <c r="M608" s="110"/>
      <c r="N608" s="110"/>
      <c r="O608" s="110"/>
      <c r="P608" s="99"/>
      <c r="Q608" s="99"/>
      <c r="R608" s="100"/>
      <c r="S608" s="100"/>
      <c r="T608" s="100"/>
      <c r="U608" s="100"/>
      <c r="V608" s="100"/>
      <c r="W608" s="100"/>
      <c r="X608" s="100"/>
      <c r="Y608" s="100"/>
      <c r="Z608" s="100"/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</row>
    <row r="609" spans="1:39" x14ac:dyDescent="0.25">
      <c r="A609" s="100"/>
      <c r="B609" s="100"/>
      <c r="C609" s="100"/>
      <c r="D609" s="100"/>
      <c r="E609" s="100"/>
      <c r="F609" s="100"/>
      <c r="G609" s="100"/>
      <c r="H609" s="100"/>
      <c r="I609" s="100"/>
      <c r="J609" s="100"/>
      <c r="K609" s="100"/>
      <c r="L609" s="109"/>
      <c r="M609" s="110"/>
      <c r="N609" s="110"/>
      <c r="O609" s="110"/>
      <c r="P609" s="99"/>
      <c r="Q609" s="99"/>
      <c r="R609" s="100"/>
      <c r="S609" s="100"/>
      <c r="T609" s="100"/>
      <c r="U609" s="100"/>
      <c r="V609" s="100"/>
      <c r="W609" s="100"/>
      <c r="X609" s="100"/>
      <c r="Y609" s="100"/>
      <c r="Z609" s="100"/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</row>
    <row r="610" spans="1:39" x14ac:dyDescent="0.25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9"/>
      <c r="M610" s="110"/>
      <c r="N610" s="110"/>
      <c r="O610" s="110"/>
      <c r="P610" s="99"/>
      <c r="Q610" s="99"/>
      <c r="R610" s="100"/>
      <c r="S610" s="100"/>
      <c r="T610" s="100"/>
      <c r="U610" s="100"/>
      <c r="V610" s="100"/>
      <c r="W610" s="100"/>
      <c r="X610" s="100"/>
      <c r="Y610" s="100"/>
      <c r="Z610" s="100"/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</row>
    <row r="611" spans="1:39" x14ac:dyDescent="0.25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9"/>
      <c r="M611" s="110"/>
      <c r="N611" s="110"/>
      <c r="O611" s="110"/>
      <c r="P611" s="99"/>
      <c r="Q611" s="99"/>
      <c r="R611" s="100"/>
      <c r="S611" s="100"/>
      <c r="T611" s="100"/>
      <c r="U611" s="100"/>
      <c r="V611" s="100"/>
      <c r="W611" s="100"/>
      <c r="X611" s="100"/>
      <c r="Y611" s="100"/>
      <c r="Z611" s="100"/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</row>
    <row r="612" spans="1:39" x14ac:dyDescent="0.25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9"/>
      <c r="M612" s="110"/>
      <c r="N612" s="110"/>
      <c r="O612" s="110"/>
      <c r="P612" s="99"/>
      <c r="Q612" s="99"/>
      <c r="R612" s="100"/>
      <c r="S612" s="100"/>
      <c r="T612" s="100"/>
      <c r="U612" s="100"/>
      <c r="V612" s="100"/>
      <c r="W612" s="100"/>
      <c r="X612" s="100"/>
      <c r="Y612" s="100"/>
      <c r="Z612" s="100"/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</row>
    <row r="613" spans="1:39" x14ac:dyDescent="0.25">
      <c r="A613" s="100"/>
      <c r="B613" s="100"/>
      <c r="C613" s="100"/>
      <c r="D613" s="100"/>
      <c r="E613" s="100"/>
      <c r="F613" s="100"/>
      <c r="G613" s="100"/>
      <c r="H613" s="100"/>
      <c r="I613" s="100"/>
      <c r="J613" s="100"/>
      <c r="K613" s="100"/>
      <c r="L613" s="109"/>
      <c r="M613" s="110"/>
      <c r="N613" s="110"/>
      <c r="O613" s="110"/>
      <c r="P613" s="99"/>
      <c r="Q613" s="99"/>
      <c r="R613" s="100"/>
      <c r="S613" s="100"/>
      <c r="T613" s="100"/>
      <c r="U613" s="100"/>
      <c r="V613" s="100"/>
      <c r="W613" s="100"/>
      <c r="X613" s="100"/>
      <c r="Y613" s="100"/>
      <c r="Z613" s="100"/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</row>
    <row r="614" spans="1:39" x14ac:dyDescent="0.25">
      <c r="A614" s="100"/>
      <c r="B614" s="100"/>
      <c r="C614" s="100"/>
      <c r="D614" s="100"/>
      <c r="E614" s="100"/>
      <c r="F614" s="100"/>
      <c r="G614" s="100"/>
      <c r="H614" s="100"/>
      <c r="I614" s="100"/>
      <c r="J614" s="100"/>
      <c r="K614" s="100"/>
      <c r="L614" s="109"/>
      <c r="M614" s="110"/>
      <c r="N614" s="110"/>
      <c r="O614" s="110"/>
      <c r="P614" s="99"/>
      <c r="Q614" s="99"/>
      <c r="R614" s="100"/>
      <c r="S614" s="100"/>
      <c r="T614" s="100"/>
      <c r="U614" s="100"/>
      <c r="V614" s="100"/>
      <c r="W614" s="100"/>
      <c r="X614" s="100"/>
      <c r="Y614" s="100"/>
      <c r="Z614" s="100"/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</row>
    <row r="615" spans="1:39" x14ac:dyDescent="0.25">
      <c r="A615" s="100"/>
      <c r="B615" s="100"/>
      <c r="C615" s="100"/>
      <c r="D615" s="100"/>
      <c r="E615" s="100"/>
      <c r="F615" s="100"/>
      <c r="G615" s="100"/>
      <c r="H615" s="100"/>
      <c r="I615" s="100"/>
      <c r="J615" s="100"/>
      <c r="K615" s="100"/>
      <c r="L615" s="109"/>
      <c r="M615" s="110"/>
      <c r="N615" s="110"/>
      <c r="O615" s="110"/>
      <c r="P615" s="99"/>
      <c r="Q615" s="99"/>
      <c r="R615" s="100"/>
      <c r="S615" s="100"/>
      <c r="T615" s="100"/>
      <c r="U615" s="100"/>
      <c r="V615" s="100"/>
      <c r="W615" s="100"/>
      <c r="X615" s="100"/>
      <c r="Y615" s="100"/>
      <c r="Z615" s="100"/>
      <c r="AA615" s="100"/>
      <c r="AB615" s="100"/>
      <c r="AC615" s="100"/>
      <c r="AD615" s="100"/>
      <c r="AE615" s="100"/>
      <c r="AF615" s="100"/>
      <c r="AG615" s="100"/>
      <c r="AH615" s="100"/>
      <c r="AI615" s="100"/>
      <c r="AJ615" s="100"/>
      <c r="AK615" s="100"/>
      <c r="AL615" s="100"/>
      <c r="AM615" s="100"/>
    </row>
    <row r="616" spans="1:39" x14ac:dyDescent="0.25">
      <c r="A616" s="100"/>
      <c r="B616" s="100"/>
      <c r="C616" s="100"/>
      <c r="D616" s="100"/>
      <c r="E616" s="100"/>
      <c r="F616" s="100"/>
      <c r="G616" s="100"/>
      <c r="H616" s="100"/>
      <c r="I616" s="100"/>
      <c r="J616" s="100"/>
      <c r="K616" s="100"/>
      <c r="L616" s="109"/>
      <c r="M616" s="110"/>
      <c r="N616" s="110"/>
      <c r="O616" s="110"/>
      <c r="P616" s="99"/>
      <c r="Q616" s="99"/>
      <c r="R616" s="100"/>
      <c r="S616" s="100"/>
      <c r="T616" s="100"/>
      <c r="U616" s="100"/>
      <c r="V616" s="100"/>
      <c r="W616" s="100"/>
      <c r="X616" s="100"/>
      <c r="Y616" s="100"/>
      <c r="Z616" s="100"/>
      <c r="AA616" s="100"/>
      <c r="AB616" s="100"/>
      <c r="AC616" s="100"/>
      <c r="AD616" s="100"/>
      <c r="AE616" s="100"/>
      <c r="AF616" s="100"/>
      <c r="AG616" s="100"/>
      <c r="AH616" s="100"/>
      <c r="AI616" s="100"/>
      <c r="AJ616" s="100"/>
      <c r="AK616" s="100"/>
      <c r="AL616" s="100"/>
      <c r="AM616" s="100"/>
    </row>
    <row r="617" spans="1:39" x14ac:dyDescent="0.25">
      <c r="A617" s="100"/>
      <c r="B617" s="100"/>
      <c r="C617" s="100"/>
      <c r="D617" s="100"/>
      <c r="E617" s="100"/>
      <c r="F617" s="100"/>
      <c r="G617" s="100"/>
      <c r="H617" s="100"/>
      <c r="I617" s="100"/>
      <c r="J617" s="100"/>
      <c r="K617" s="100"/>
      <c r="L617" s="109"/>
      <c r="M617" s="110"/>
      <c r="N617" s="110"/>
      <c r="O617" s="110"/>
      <c r="P617" s="99"/>
      <c r="Q617" s="99"/>
      <c r="R617" s="100"/>
      <c r="S617" s="100"/>
      <c r="T617" s="100"/>
      <c r="U617" s="100"/>
      <c r="V617" s="100"/>
      <c r="W617" s="100"/>
      <c r="X617" s="100"/>
      <c r="Y617" s="100"/>
      <c r="Z617" s="100"/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</row>
    <row r="618" spans="1:39" x14ac:dyDescent="0.25">
      <c r="A618" s="100"/>
      <c r="B618" s="100"/>
      <c r="C618" s="100"/>
      <c r="D618" s="100"/>
      <c r="E618" s="100"/>
      <c r="F618" s="100"/>
      <c r="G618" s="100"/>
      <c r="H618" s="100"/>
      <c r="I618" s="100"/>
      <c r="J618" s="100"/>
      <c r="K618" s="100"/>
      <c r="L618" s="109"/>
      <c r="M618" s="110"/>
      <c r="N618" s="110"/>
      <c r="O618" s="110"/>
      <c r="P618" s="99"/>
      <c r="Q618" s="99"/>
      <c r="R618" s="100"/>
      <c r="S618" s="100"/>
      <c r="T618" s="100"/>
      <c r="U618" s="100"/>
      <c r="V618" s="100"/>
      <c r="W618" s="100"/>
      <c r="X618" s="100"/>
      <c r="Y618" s="100"/>
      <c r="Z618" s="100"/>
      <c r="AA618" s="100"/>
      <c r="AB618" s="100"/>
      <c r="AC618" s="100"/>
      <c r="AD618" s="100"/>
      <c r="AE618" s="100"/>
      <c r="AF618" s="100"/>
      <c r="AG618" s="100"/>
      <c r="AH618" s="100"/>
      <c r="AI618" s="100"/>
      <c r="AJ618" s="100"/>
      <c r="AK618" s="100"/>
      <c r="AL618" s="100"/>
      <c r="AM618" s="100"/>
    </row>
    <row r="619" spans="1:39" x14ac:dyDescent="0.25">
      <c r="A619" s="100"/>
      <c r="B619" s="100"/>
      <c r="C619" s="100"/>
      <c r="D619" s="100"/>
      <c r="E619" s="100"/>
      <c r="F619" s="100"/>
      <c r="G619" s="100"/>
      <c r="H619" s="100"/>
      <c r="I619" s="100"/>
      <c r="J619" s="100"/>
      <c r="K619" s="100"/>
      <c r="L619" s="109"/>
      <c r="M619" s="110"/>
      <c r="N619" s="110"/>
      <c r="O619" s="110"/>
      <c r="P619" s="99"/>
      <c r="Q619" s="99"/>
      <c r="R619" s="100"/>
      <c r="S619" s="100"/>
      <c r="T619" s="100"/>
      <c r="U619" s="100"/>
      <c r="V619" s="100"/>
      <c r="W619" s="100"/>
      <c r="X619" s="100"/>
      <c r="Y619" s="100"/>
      <c r="Z619" s="100"/>
      <c r="AA619" s="100"/>
      <c r="AB619" s="100"/>
      <c r="AC619" s="100"/>
      <c r="AD619" s="100"/>
      <c r="AE619" s="100"/>
      <c r="AF619" s="100"/>
      <c r="AG619" s="100"/>
      <c r="AH619" s="100"/>
      <c r="AI619" s="100"/>
      <c r="AJ619" s="100"/>
      <c r="AK619" s="100"/>
      <c r="AL619" s="100"/>
      <c r="AM619" s="100"/>
    </row>
    <row r="620" spans="1:39" x14ac:dyDescent="0.25">
      <c r="A620" s="100"/>
      <c r="B620" s="100"/>
      <c r="C620" s="100"/>
      <c r="D620" s="100"/>
      <c r="E620" s="100"/>
      <c r="F620" s="100"/>
      <c r="G620" s="100"/>
      <c r="H620" s="100"/>
      <c r="I620" s="100"/>
      <c r="J620" s="100"/>
      <c r="K620" s="100"/>
      <c r="L620" s="109"/>
      <c r="M620" s="110"/>
      <c r="N620" s="110"/>
      <c r="O620" s="110"/>
      <c r="P620" s="99"/>
      <c r="Q620" s="99"/>
      <c r="R620" s="100"/>
      <c r="S620" s="100"/>
      <c r="T620" s="100"/>
      <c r="U620" s="100"/>
      <c r="V620" s="100"/>
      <c r="W620" s="100"/>
      <c r="X620" s="100"/>
      <c r="Y620" s="100"/>
      <c r="Z620" s="100"/>
      <c r="AA620" s="100"/>
      <c r="AB620" s="100"/>
      <c r="AC620" s="100"/>
      <c r="AD620" s="100"/>
      <c r="AE620" s="100"/>
      <c r="AF620" s="100"/>
      <c r="AG620" s="100"/>
      <c r="AH620" s="100"/>
      <c r="AI620" s="100"/>
      <c r="AJ620" s="100"/>
      <c r="AK620" s="100"/>
      <c r="AL620" s="100"/>
      <c r="AM620" s="100"/>
    </row>
    <row r="621" spans="1:39" x14ac:dyDescent="0.25">
      <c r="A621" s="100"/>
      <c r="B621" s="100"/>
      <c r="C621" s="100"/>
      <c r="D621" s="100"/>
      <c r="E621" s="100"/>
      <c r="F621" s="100"/>
      <c r="G621" s="100"/>
      <c r="H621" s="100"/>
      <c r="I621" s="100"/>
      <c r="J621" s="100"/>
      <c r="K621" s="100"/>
      <c r="L621" s="109"/>
      <c r="M621" s="110"/>
      <c r="N621" s="110"/>
      <c r="O621" s="110"/>
      <c r="P621" s="99"/>
      <c r="Q621" s="99"/>
      <c r="R621" s="100"/>
      <c r="S621" s="100"/>
      <c r="T621" s="100"/>
      <c r="U621" s="100"/>
      <c r="V621" s="100"/>
      <c r="W621" s="100"/>
      <c r="X621" s="100"/>
      <c r="Y621" s="100"/>
      <c r="Z621" s="100"/>
      <c r="AA621" s="100"/>
      <c r="AB621" s="100"/>
      <c r="AC621" s="100"/>
      <c r="AD621" s="100"/>
      <c r="AE621" s="100"/>
      <c r="AF621" s="100"/>
      <c r="AG621" s="100"/>
      <c r="AH621" s="100"/>
      <c r="AI621" s="100"/>
      <c r="AJ621" s="100"/>
      <c r="AK621" s="100"/>
      <c r="AL621" s="100"/>
      <c r="AM621" s="100"/>
    </row>
    <row r="622" spans="1:39" x14ac:dyDescent="0.25">
      <c r="A622" s="100"/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9"/>
      <c r="M622" s="110"/>
      <c r="N622" s="110"/>
      <c r="O622" s="110"/>
      <c r="P622" s="99"/>
      <c r="Q622" s="99"/>
      <c r="R622" s="100"/>
      <c r="S622" s="100"/>
      <c r="T622" s="100"/>
      <c r="U622" s="100"/>
      <c r="V622" s="100"/>
      <c r="W622" s="100"/>
      <c r="X622" s="100"/>
      <c r="Y622" s="100"/>
      <c r="Z622" s="100"/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</row>
    <row r="623" spans="1:39" x14ac:dyDescent="0.25">
      <c r="A623" s="100"/>
      <c r="B623" s="100"/>
      <c r="C623" s="100"/>
      <c r="D623" s="100"/>
      <c r="E623" s="100"/>
      <c r="F623" s="100"/>
      <c r="G623" s="100"/>
      <c r="H623" s="100"/>
      <c r="I623" s="100"/>
      <c r="J623" s="100"/>
      <c r="K623" s="100"/>
      <c r="L623" s="109"/>
      <c r="M623" s="110"/>
      <c r="N623" s="110"/>
      <c r="O623" s="110"/>
      <c r="P623" s="99"/>
      <c r="Q623" s="99"/>
      <c r="R623" s="100"/>
      <c r="S623" s="100"/>
      <c r="T623" s="100"/>
      <c r="U623" s="100"/>
      <c r="V623" s="100"/>
      <c r="W623" s="100"/>
      <c r="X623" s="100"/>
      <c r="Y623" s="100"/>
      <c r="Z623" s="100"/>
      <c r="AA623" s="100"/>
      <c r="AB623" s="100"/>
      <c r="AC623" s="100"/>
      <c r="AD623" s="100"/>
      <c r="AE623" s="100"/>
      <c r="AF623" s="100"/>
      <c r="AG623" s="100"/>
      <c r="AH623" s="100"/>
      <c r="AI623" s="100"/>
      <c r="AJ623" s="100"/>
      <c r="AK623" s="100"/>
      <c r="AL623" s="100"/>
      <c r="AM623" s="100"/>
    </row>
    <row r="624" spans="1:39" x14ac:dyDescent="0.25">
      <c r="A624" s="100"/>
      <c r="B624" s="100"/>
      <c r="C624" s="100"/>
      <c r="D624" s="100"/>
      <c r="E624" s="100"/>
      <c r="F624" s="100"/>
      <c r="G624" s="100"/>
      <c r="H624" s="100"/>
      <c r="I624" s="100"/>
      <c r="J624" s="100"/>
      <c r="K624" s="100"/>
      <c r="L624" s="109"/>
      <c r="M624" s="110"/>
      <c r="N624" s="110"/>
      <c r="O624" s="110"/>
      <c r="P624" s="99"/>
      <c r="Q624" s="99"/>
      <c r="R624" s="100"/>
      <c r="S624" s="100"/>
      <c r="T624" s="100"/>
      <c r="U624" s="100"/>
      <c r="V624" s="100"/>
      <c r="W624" s="100"/>
      <c r="X624" s="100"/>
      <c r="Y624" s="100"/>
      <c r="Z624" s="100"/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</row>
    <row r="625" spans="1:39" x14ac:dyDescent="0.25">
      <c r="A625" s="100"/>
      <c r="B625" s="100"/>
      <c r="C625" s="100"/>
      <c r="D625" s="100"/>
      <c r="E625" s="100"/>
      <c r="F625" s="100"/>
      <c r="G625" s="100"/>
      <c r="H625" s="100"/>
      <c r="I625" s="100"/>
      <c r="J625" s="100"/>
      <c r="K625" s="100"/>
      <c r="L625" s="109"/>
      <c r="M625" s="110"/>
      <c r="N625" s="110"/>
      <c r="O625" s="110"/>
      <c r="P625" s="99"/>
      <c r="Q625" s="99"/>
      <c r="R625" s="100"/>
      <c r="S625" s="100"/>
      <c r="T625" s="100"/>
      <c r="U625" s="100"/>
      <c r="V625" s="100"/>
      <c r="W625" s="100"/>
      <c r="X625" s="100"/>
      <c r="Y625" s="100"/>
      <c r="Z625" s="100"/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</row>
    <row r="626" spans="1:39" x14ac:dyDescent="0.25">
      <c r="A626" s="100"/>
      <c r="B626" s="100"/>
      <c r="C626" s="100"/>
      <c r="D626" s="100"/>
      <c r="E626" s="100"/>
      <c r="F626" s="100"/>
      <c r="G626" s="100"/>
      <c r="H626" s="100"/>
      <c r="I626" s="100"/>
      <c r="J626" s="100"/>
      <c r="K626" s="100"/>
      <c r="L626" s="109"/>
      <c r="M626" s="110"/>
      <c r="N626" s="110"/>
      <c r="O626" s="110"/>
      <c r="P626" s="99"/>
      <c r="Q626" s="99"/>
      <c r="R626" s="100"/>
      <c r="S626" s="100"/>
      <c r="T626" s="100"/>
      <c r="U626" s="100"/>
      <c r="V626" s="100"/>
      <c r="W626" s="100"/>
      <c r="X626" s="100"/>
      <c r="Y626" s="100"/>
      <c r="Z626" s="100"/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</row>
    <row r="627" spans="1:39" x14ac:dyDescent="0.25">
      <c r="A627" s="100"/>
      <c r="B627" s="100"/>
      <c r="C627" s="100"/>
      <c r="D627" s="100"/>
      <c r="E627" s="100"/>
      <c r="F627" s="100"/>
      <c r="G627" s="100"/>
      <c r="H627" s="100"/>
      <c r="I627" s="100"/>
      <c r="J627" s="100"/>
      <c r="K627" s="100"/>
      <c r="L627" s="109"/>
      <c r="M627" s="110"/>
      <c r="N627" s="110"/>
      <c r="O627" s="110"/>
      <c r="P627" s="99"/>
      <c r="Q627" s="99"/>
      <c r="R627" s="100"/>
      <c r="S627" s="100"/>
      <c r="T627" s="100"/>
      <c r="U627" s="100"/>
      <c r="V627" s="100"/>
      <c r="W627" s="100"/>
      <c r="X627" s="100"/>
      <c r="Y627" s="100"/>
      <c r="Z627" s="100"/>
      <c r="AA627" s="100"/>
      <c r="AB627" s="100"/>
      <c r="AC627" s="100"/>
      <c r="AD627" s="100"/>
      <c r="AE627" s="100"/>
      <c r="AF627" s="100"/>
      <c r="AG627" s="100"/>
      <c r="AH627" s="100"/>
      <c r="AI627" s="100"/>
      <c r="AJ627" s="100"/>
      <c r="AK627" s="100"/>
      <c r="AL627" s="100"/>
      <c r="AM627" s="100"/>
    </row>
    <row r="628" spans="1:39" x14ac:dyDescent="0.25">
      <c r="A628" s="100"/>
      <c r="B628" s="100"/>
      <c r="C628" s="100"/>
      <c r="D628" s="100"/>
      <c r="E628" s="100"/>
      <c r="F628" s="100"/>
      <c r="G628" s="100"/>
      <c r="H628" s="100"/>
      <c r="I628" s="100"/>
      <c r="J628" s="100"/>
      <c r="K628" s="100"/>
      <c r="L628" s="109"/>
      <c r="M628" s="110"/>
      <c r="N628" s="110"/>
      <c r="O628" s="110"/>
      <c r="P628" s="99"/>
      <c r="Q628" s="99"/>
      <c r="R628" s="100"/>
      <c r="S628" s="100"/>
      <c r="T628" s="100"/>
      <c r="U628" s="100"/>
      <c r="V628" s="100"/>
      <c r="W628" s="100"/>
      <c r="X628" s="100"/>
      <c r="Y628" s="100"/>
      <c r="Z628" s="100"/>
      <c r="AA628" s="100"/>
      <c r="AB628" s="100"/>
      <c r="AC628" s="100"/>
      <c r="AD628" s="100"/>
      <c r="AE628" s="100"/>
      <c r="AF628" s="100"/>
      <c r="AG628" s="100"/>
      <c r="AH628" s="100"/>
      <c r="AI628" s="100"/>
      <c r="AJ628" s="100"/>
      <c r="AK628" s="100"/>
      <c r="AL628" s="100"/>
      <c r="AM628" s="100"/>
    </row>
    <row r="629" spans="1:39" x14ac:dyDescent="0.25">
      <c r="A629" s="100"/>
      <c r="B629" s="100"/>
      <c r="C629" s="100"/>
      <c r="D629" s="100"/>
      <c r="E629" s="100"/>
      <c r="F629" s="100"/>
      <c r="G629" s="100"/>
      <c r="H629" s="100"/>
      <c r="I629" s="100"/>
      <c r="J629" s="100"/>
      <c r="K629" s="100"/>
      <c r="L629" s="109"/>
      <c r="M629" s="110"/>
      <c r="N629" s="110"/>
      <c r="O629" s="110"/>
      <c r="P629" s="99"/>
      <c r="Q629" s="99"/>
      <c r="R629" s="100"/>
      <c r="S629" s="100"/>
      <c r="T629" s="100"/>
      <c r="U629" s="100"/>
      <c r="V629" s="100"/>
      <c r="W629" s="100"/>
      <c r="X629" s="100"/>
      <c r="Y629" s="100"/>
      <c r="Z629" s="100"/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</row>
    <row r="630" spans="1:39" x14ac:dyDescent="0.25">
      <c r="A630" s="100"/>
      <c r="B630" s="100"/>
      <c r="C630" s="100"/>
      <c r="D630" s="100"/>
      <c r="E630" s="100"/>
      <c r="F630" s="100"/>
      <c r="G630" s="100"/>
      <c r="H630" s="100"/>
      <c r="I630" s="100"/>
      <c r="J630" s="100"/>
      <c r="K630" s="100"/>
      <c r="L630" s="109"/>
      <c r="M630" s="110"/>
      <c r="N630" s="110"/>
      <c r="O630" s="110"/>
      <c r="P630" s="99"/>
      <c r="Q630" s="99"/>
      <c r="R630" s="100"/>
      <c r="S630" s="100"/>
      <c r="T630" s="100"/>
      <c r="U630" s="100"/>
      <c r="V630" s="100"/>
      <c r="W630" s="100"/>
      <c r="X630" s="100"/>
      <c r="Y630" s="100"/>
      <c r="Z630" s="100"/>
      <c r="AA630" s="100"/>
      <c r="AB630" s="100"/>
      <c r="AC630" s="100"/>
      <c r="AD630" s="100"/>
      <c r="AE630" s="100"/>
      <c r="AF630" s="100"/>
      <c r="AG630" s="100"/>
      <c r="AH630" s="100"/>
      <c r="AI630" s="100"/>
      <c r="AJ630" s="100"/>
      <c r="AK630" s="100"/>
      <c r="AL630" s="100"/>
      <c r="AM630" s="100"/>
    </row>
    <row r="631" spans="1:39" x14ac:dyDescent="0.25">
      <c r="A631" s="100"/>
      <c r="B631" s="100"/>
      <c r="C631" s="100"/>
      <c r="D631" s="100"/>
      <c r="E631" s="100"/>
      <c r="F631" s="100"/>
      <c r="G631" s="100"/>
      <c r="H631" s="100"/>
      <c r="I631" s="100"/>
      <c r="J631" s="100"/>
      <c r="K631" s="100"/>
      <c r="L631" s="109"/>
      <c r="M631" s="110"/>
      <c r="N631" s="110"/>
      <c r="O631" s="110"/>
      <c r="P631" s="99"/>
      <c r="Q631" s="99"/>
      <c r="R631" s="100"/>
      <c r="S631" s="100"/>
      <c r="T631" s="100"/>
      <c r="U631" s="100"/>
      <c r="V631" s="100"/>
      <c r="W631" s="100"/>
      <c r="X631" s="100"/>
      <c r="Y631" s="100"/>
      <c r="Z631" s="100"/>
      <c r="AA631" s="100"/>
      <c r="AB631" s="100"/>
      <c r="AC631" s="100"/>
      <c r="AD631" s="100"/>
      <c r="AE631" s="100"/>
      <c r="AF631" s="100"/>
      <c r="AG631" s="100"/>
      <c r="AH631" s="100"/>
      <c r="AI631" s="100"/>
      <c r="AJ631" s="100"/>
      <c r="AK631" s="100"/>
      <c r="AL631" s="100"/>
      <c r="AM631" s="100"/>
    </row>
    <row r="632" spans="1:39" x14ac:dyDescent="0.25">
      <c r="A632" s="100"/>
      <c r="B632" s="100"/>
      <c r="C632" s="100"/>
      <c r="D632" s="100"/>
      <c r="E632" s="100"/>
      <c r="F632" s="100"/>
      <c r="G632" s="100"/>
      <c r="H632" s="100"/>
      <c r="I632" s="100"/>
      <c r="J632" s="100"/>
      <c r="K632" s="100"/>
      <c r="L632" s="109"/>
      <c r="M632" s="110"/>
      <c r="N632" s="110"/>
      <c r="O632" s="110"/>
      <c r="P632" s="99"/>
      <c r="Q632" s="99"/>
      <c r="R632" s="100"/>
      <c r="S632" s="100"/>
      <c r="T632" s="100"/>
      <c r="U632" s="100"/>
      <c r="V632" s="100"/>
      <c r="W632" s="100"/>
      <c r="X632" s="100"/>
      <c r="Y632" s="100"/>
      <c r="Z632" s="100"/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</row>
    <row r="633" spans="1:39" x14ac:dyDescent="0.25">
      <c r="A633" s="100"/>
      <c r="B633" s="100"/>
      <c r="C633" s="100"/>
      <c r="D633" s="100"/>
      <c r="E633" s="100"/>
      <c r="F633" s="100"/>
      <c r="G633" s="100"/>
      <c r="H633" s="100"/>
      <c r="I633" s="100"/>
      <c r="J633" s="100"/>
      <c r="K633" s="100"/>
      <c r="L633" s="109"/>
      <c r="M633" s="110"/>
      <c r="N633" s="110"/>
      <c r="O633" s="110"/>
      <c r="P633" s="99"/>
      <c r="Q633" s="99"/>
      <c r="R633" s="100"/>
      <c r="S633" s="100"/>
      <c r="T633" s="100"/>
      <c r="U633" s="100"/>
      <c r="V633" s="100"/>
      <c r="W633" s="100"/>
      <c r="X633" s="100"/>
      <c r="Y633" s="100"/>
      <c r="Z633" s="100"/>
      <c r="AA633" s="100"/>
      <c r="AB633" s="100"/>
      <c r="AC633" s="100"/>
      <c r="AD633" s="100"/>
      <c r="AE633" s="100"/>
      <c r="AF633" s="100"/>
      <c r="AG633" s="100"/>
      <c r="AH633" s="100"/>
      <c r="AI633" s="100"/>
      <c r="AJ633" s="100"/>
      <c r="AK633" s="100"/>
      <c r="AL633" s="100"/>
      <c r="AM633" s="100"/>
    </row>
    <row r="634" spans="1:39" x14ac:dyDescent="0.25">
      <c r="A634" s="100"/>
      <c r="B634" s="100"/>
      <c r="C634" s="100"/>
      <c r="D634" s="100"/>
      <c r="E634" s="100"/>
      <c r="F634" s="100"/>
      <c r="G634" s="100"/>
      <c r="H634" s="100"/>
      <c r="I634" s="100"/>
      <c r="J634" s="100"/>
      <c r="K634" s="100"/>
      <c r="L634" s="109"/>
      <c r="M634" s="110"/>
      <c r="N634" s="110"/>
      <c r="O634" s="110"/>
      <c r="P634" s="99"/>
      <c r="Q634" s="99"/>
      <c r="R634" s="100"/>
      <c r="S634" s="100"/>
      <c r="T634" s="100"/>
      <c r="U634" s="100"/>
      <c r="V634" s="100"/>
      <c r="W634" s="100"/>
      <c r="X634" s="100"/>
      <c r="Y634" s="100"/>
      <c r="Z634" s="100"/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</row>
    <row r="635" spans="1:39" x14ac:dyDescent="0.25">
      <c r="A635" s="100"/>
      <c r="B635" s="100"/>
      <c r="C635" s="100"/>
      <c r="D635" s="100"/>
      <c r="E635" s="100"/>
      <c r="F635" s="100"/>
      <c r="G635" s="100"/>
      <c r="H635" s="100"/>
      <c r="I635" s="100"/>
      <c r="J635" s="100"/>
      <c r="K635" s="100"/>
      <c r="L635" s="109"/>
      <c r="M635" s="110"/>
      <c r="N635" s="110"/>
      <c r="O635" s="110"/>
      <c r="P635" s="99"/>
      <c r="Q635" s="99"/>
      <c r="R635" s="100"/>
      <c r="S635" s="100"/>
      <c r="T635" s="100"/>
      <c r="U635" s="100"/>
      <c r="V635" s="100"/>
      <c r="W635" s="100"/>
      <c r="X635" s="100"/>
      <c r="Y635" s="100"/>
      <c r="Z635" s="100"/>
      <c r="AA635" s="100"/>
      <c r="AB635" s="100"/>
      <c r="AC635" s="100"/>
      <c r="AD635" s="100"/>
      <c r="AE635" s="100"/>
      <c r="AF635" s="100"/>
      <c r="AG635" s="100"/>
      <c r="AH635" s="100"/>
      <c r="AI635" s="100"/>
      <c r="AJ635" s="100"/>
      <c r="AK635" s="100"/>
      <c r="AL635" s="100"/>
      <c r="AM635" s="100"/>
    </row>
    <row r="636" spans="1:39" x14ac:dyDescent="0.25">
      <c r="A636" s="100"/>
      <c r="B636" s="100"/>
      <c r="C636" s="100"/>
      <c r="D636" s="100"/>
      <c r="E636" s="100"/>
      <c r="F636" s="100"/>
      <c r="G636" s="100"/>
      <c r="H636" s="100"/>
      <c r="I636" s="100"/>
      <c r="J636" s="100"/>
      <c r="K636" s="100"/>
      <c r="L636" s="109"/>
      <c r="M636" s="110"/>
      <c r="N636" s="110"/>
      <c r="O636" s="110"/>
      <c r="P636" s="99"/>
      <c r="Q636" s="99"/>
      <c r="R636" s="100"/>
      <c r="S636" s="100"/>
      <c r="T636" s="100"/>
      <c r="U636" s="100"/>
      <c r="V636" s="100"/>
      <c r="W636" s="100"/>
      <c r="X636" s="100"/>
      <c r="Y636" s="100"/>
      <c r="Z636" s="100"/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</row>
    <row r="637" spans="1:39" x14ac:dyDescent="0.25">
      <c r="A637" s="100"/>
      <c r="B637" s="100"/>
      <c r="C637" s="100"/>
      <c r="D637" s="100"/>
      <c r="E637" s="100"/>
      <c r="F637" s="100"/>
      <c r="G637" s="100"/>
      <c r="H637" s="100"/>
      <c r="I637" s="100"/>
      <c r="J637" s="100"/>
      <c r="K637" s="100"/>
      <c r="L637" s="109"/>
      <c r="M637" s="110"/>
      <c r="N637" s="110"/>
      <c r="O637" s="110"/>
      <c r="P637" s="99"/>
      <c r="Q637" s="99"/>
      <c r="R637" s="100"/>
      <c r="S637" s="100"/>
      <c r="T637" s="100"/>
      <c r="U637" s="100"/>
      <c r="V637" s="100"/>
      <c r="W637" s="100"/>
      <c r="X637" s="100"/>
      <c r="Y637" s="100"/>
      <c r="Z637" s="100"/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</row>
    <row r="638" spans="1:39" x14ac:dyDescent="0.25">
      <c r="A638" s="100"/>
      <c r="B638" s="100"/>
      <c r="C638" s="100"/>
      <c r="D638" s="100"/>
      <c r="E638" s="100"/>
      <c r="F638" s="100"/>
      <c r="G638" s="100"/>
      <c r="H638" s="100"/>
      <c r="I638" s="100"/>
      <c r="J638" s="100"/>
      <c r="K638" s="100"/>
      <c r="L638" s="109"/>
      <c r="M638" s="110"/>
      <c r="N638" s="110"/>
      <c r="O638" s="110"/>
      <c r="P638" s="99"/>
      <c r="Q638" s="99"/>
      <c r="R638" s="100"/>
      <c r="S638" s="100"/>
      <c r="T638" s="100"/>
      <c r="U638" s="100"/>
      <c r="V638" s="100"/>
      <c r="W638" s="100"/>
      <c r="X638" s="100"/>
      <c r="Y638" s="100"/>
      <c r="Z638" s="100"/>
      <c r="AA638" s="100"/>
      <c r="AB638" s="100"/>
      <c r="AC638" s="100"/>
      <c r="AD638" s="100"/>
      <c r="AE638" s="100"/>
      <c r="AF638" s="100"/>
      <c r="AG638" s="100"/>
      <c r="AH638" s="100"/>
      <c r="AI638" s="100"/>
      <c r="AJ638" s="100"/>
      <c r="AK638" s="100"/>
      <c r="AL638" s="100"/>
      <c r="AM638" s="100"/>
    </row>
    <row r="639" spans="1:39" x14ac:dyDescent="0.25">
      <c r="A639" s="100"/>
      <c r="B639" s="100"/>
      <c r="C639" s="100"/>
      <c r="D639" s="100"/>
      <c r="E639" s="100"/>
      <c r="F639" s="100"/>
      <c r="G639" s="100"/>
      <c r="H639" s="100"/>
      <c r="I639" s="100"/>
      <c r="J639" s="100"/>
      <c r="K639" s="100"/>
      <c r="L639" s="109"/>
      <c r="M639" s="110"/>
      <c r="N639" s="110"/>
      <c r="O639" s="110"/>
      <c r="P639" s="99"/>
      <c r="Q639" s="99"/>
      <c r="R639" s="100"/>
      <c r="S639" s="100"/>
      <c r="T639" s="100"/>
      <c r="U639" s="100"/>
      <c r="V639" s="100"/>
      <c r="W639" s="100"/>
      <c r="X639" s="100"/>
      <c r="Y639" s="100"/>
      <c r="Z639" s="100"/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</row>
    <row r="640" spans="1:39" x14ac:dyDescent="0.25">
      <c r="A640" s="100"/>
      <c r="B640" s="100"/>
      <c r="C640" s="100"/>
      <c r="D640" s="100"/>
      <c r="E640" s="100"/>
      <c r="F640" s="100"/>
      <c r="G640" s="100"/>
      <c r="H640" s="100"/>
      <c r="I640" s="100"/>
      <c r="J640" s="100"/>
      <c r="K640" s="100"/>
      <c r="L640" s="109"/>
      <c r="M640" s="110"/>
      <c r="N640" s="110"/>
      <c r="O640" s="110"/>
      <c r="P640" s="99"/>
      <c r="Q640" s="99"/>
      <c r="R640" s="100"/>
      <c r="S640" s="100"/>
      <c r="T640" s="100"/>
      <c r="U640" s="100"/>
      <c r="V640" s="100"/>
      <c r="W640" s="100"/>
      <c r="X640" s="100"/>
      <c r="Y640" s="100"/>
      <c r="Z640" s="100"/>
      <c r="AA640" s="100"/>
      <c r="AB640" s="100"/>
      <c r="AC640" s="100"/>
      <c r="AD640" s="100"/>
      <c r="AE640" s="100"/>
      <c r="AF640" s="100"/>
      <c r="AG640" s="100"/>
      <c r="AH640" s="100"/>
      <c r="AI640" s="100"/>
      <c r="AJ640" s="100"/>
      <c r="AK640" s="100"/>
      <c r="AL640" s="100"/>
      <c r="AM640" s="100"/>
    </row>
    <row r="641" spans="1:39" x14ac:dyDescent="0.25">
      <c r="A641" s="100"/>
      <c r="B641" s="100"/>
      <c r="C641" s="100"/>
      <c r="D641" s="100"/>
      <c r="E641" s="100"/>
      <c r="F641" s="100"/>
      <c r="G641" s="100"/>
      <c r="H641" s="100"/>
      <c r="I641" s="100"/>
      <c r="J641" s="100"/>
      <c r="K641" s="100"/>
      <c r="L641" s="109"/>
      <c r="M641" s="110"/>
      <c r="N641" s="110"/>
      <c r="O641" s="110"/>
      <c r="P641" s="99"/>
      <c r="Q641" s="99"/>
      <c r="R641" s="100"/>
      <c r="S641" s="100"/>
      <c r="T641" s="100"/>
      <c r="U641" s="100"/>
      <c r="V641" s="100"/>
      <c r="W641" s="100"/>
      <c r="X641" s="100"/>
      <c r="Y641" s="100"/>
      <c r="Z641" s="100"/>
      <c r="AA641" s="100"/>
      <c r="AB641" s="100"/>
      <c r="AC641" s="100"/>
      <c r="AD641" s="100"/>
      <c r="AE641" s="100"/>
      <c r="AF641" s="100"/>
      <c r="AG641" s="100"/>
      <c r="AH641" s="100"/>
      <c r="AI641" s="100"/>
      <c r="AJ641" s="100"/>
      <c r="AK641" s="100"/>
      <c r="AL641" s="100"/>
      <c r="AM641" s="100"/>
    </row>
    <row r="642" spans="1:39" x14ac:dyDescent="0.25">
      <c r="A642" s="100"/>
      <c r="B642" s="100"/>
      <c r="C642" s="100"/>
      <c r="D642" s="100"/>
      <c r="E642" s="100"/>
      <c r="F642" s="100"/>
      <c r="G642" s="100"/>
      <c r="H642" s="100"/>
      <c r="I642" s="100"/>
      <c r="J642" s="100"/>
      <c r="K642" s="100"/>
      <c r="L642" s="109"/>
      <c r="M642" s="110"/>
      <c r="N642" s="110"/>
      <c r="O642" s="110"/>
      <c r="P642" s="99"/>
      <c r="Q642" s="99"/>
      <c r="R642" s="100"/>
      <c r="S642" s="100"/>
      <c r="T642" s="100"/>
      <c r="U642" s="100"/>
      <c r="V642" s="100"/>
      <c r="W642" s="100"/>
      <c r="X642" s="100"/>
      <c r="Y642" s="100"/>
      <c r="Z642" s="100"/>
      <c r="AA642" s="100"/>
      <c r="AB642" s="100"/>
      <c r="AC642" s="100"/>
      <c r="AD642" s="100"/>
      <c r="AE642" s="100"/>
      <c r="AF642" s="100"/>
      <c r="AG642" s="100"/>
      <c r="AH642" s="100"/>
      <c r="AI642" s="100"/>
      <c r="AJ642" s="100"/>
      <c r="AK642" s="100"/>
      <c r="AL642" s="100"/>
      <c r="AM642" s="100"/>
    </row>
    <row r="643" spans="1:39" x14ac:dyDescent="0.25">
      <c r="A643" s="100"/>
      <c r="B643" s="100"/>
      <c r="C643" s="100"/>
      <c r="D643" s="100"/>
      <c r="E643" s="100"/>
      <c r="F643" s="100"/>
      <c r="G643" s="100"/>
      <c r="H643" s="100"/>
      <c r="I643" s="100"/>
      <c r="J643" s="100"/>
      <c r="K643" s="100"/>
      <c r="L643" s="109"/>
      <c r="M643" s="110"/>
      <c r="N643" s="110"/>
      <c r="O643" s="110"/>
      <c r="P643" s="99"/>
      <c r="Q643" s="99"/>
      <c r="R643" s="100"/>
      <c r="S643" s="100"/>
      <c r="T643" s="100"/>
      <c r="U643" s="100"/>
      <c r="V643" s="100"/>
      <c r="W643" s="100"/>
      <c r="X643" s="100"/>
      <c r="Y643" s="100"/>
      <c r="Z643" s="100"/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</row>
    <row r="644" spans="1:39" x14ac:dyDescent="0.25">
      <c r="A644" s="100"/>
      <c r="B644" s="100"/>
      <c r="C644" s="100"/>
      <c r="D644" s="100"/>
      <c r="E644" s="100"/>
      <c r="F644" s="100"/>
      <c r="G644" s="100"/>
      <c r="H644" s="100"/>
      <c r="I644" s="100"/>
      <c r="J644" s="100"/>
      <c r="K644" s="100"/>
      <c r="L644" s="109"/>
      <c r="M644" s="110"/>
      <c r="N644" s="110"/>
      <c r="O644" s="110"/>
      <c r="P644" s="99"/>
      <c r="Q644" s="99"/>
      <c r="R644" s="100"/>
      <c r="S644" s="100"/>
      <c r="T644" s="100"/>
      <c r="U644" s="100"/>
      <c r="V644" s="100"/>
      <c r="W644" s="100"/>
      <c r="X644" s="100"/>
      <c r="Y644" s="100"/>
      <c r="Z644" s="100"/>
      <c r="AA644" s="100"/>
      <c r="AB644" s="100"/>
      <c r="AC644" s="100"/>
      <c r="AD644" s="100"/>
      <c r="AE644" s="100"/>
      <c r="AF644" s="100"/>
      <c r="AG644" s="100"/>
      <c r="AH644" s="100"/>
      <c r="AI644" s="100"/>
      <c r="AJ644" s="100"/>
      <c r="AK644" s="100"/>
      <c r="AL644" s="100"/>
      <c r="AM644" s="100"/>
    </row>
    <row r="645" spans="1:39" x14ac:dyDescent="0.25">
      <c r="A645" s="100"/>
      <c r="B645" s="100"/>
      <c r="C645" s="100"/>
      <c r="D645" s="100"/>
      <c r="E645" s="100"/>
      <c r="F645" s="100"/>
      <c r="G645" s="100"/>
      <c r="H645" s="100"/>
      <c r="I645" s="100"/>
      <c r="J645" s="100"/>
      <c r="K645" s="100"/>
      <c r="L645" s="109"/>
      <c r="M645" s="110"/>
      <c r="N645" s="110"/>
      <c r="O645" s="110"/>
      <c r="P645" s="99"/>
      <c r="Q645" s="99"/>
      <c r="R645" s="100"/>
      <c r="S645" s="100"/>
      <c r="T645" s="100"/>
      <c r="U645" s="100"/>
      <c r="V645" s="100"/>
      <c r="W645" s="100"/>
      <c r="X645" s="100"/>
      <c r="Y645" s="100"/>
      <c r="Z645" s="100"/>
      <c r="AA645" s="100"/>
      <c r="AB645" s="100"/>
      <c r="AC645" s="100"/>
      <c r="AD645" s="100"/>
      <c r="AE645" s="100"/>
      <c r="AF645" s="100"/>
      <c r="AG645" s="100"/>
      <c r="AH645" s="100"/>
      <c r="AI645" s="100"/>
      <c r="AJ645" s="100"/>
      <c r="AK645" s="100"/>
      <c r="AL645" s="100"/>
      <c r="AM645" s="100"/>
    </row>
    <row r="646" spans="1:39" x14ac:dyDescent="0.25">
      <c r="A646" s="100"/>
      <c r="B646" s="100"/>
      <c r="C646" s="100"/>
      <c r="D646" s="100"/>
      <c r="E646" s="100"/>
      <c r="F646" s="100"/>
      <c r="G646" s="100"/>
      <c r="H646" s="100"/>
      <c r="I646" s="100"/>
      <c r="J646" s="100"/>
      <c r="K646" s="100"/>
      <c r="L646" s="109"/>
      <c r="M646" s="110"/>
      <c r="N646" s="110"/>
      <c r="O646" s="110"/>
      <c r="P646" s="99"/>
      <c r="Q646" s="99"/>
      <c r="R646" s="100"/>
      <c r="S646" s="100"/>
      <c r="T646" s="100"/>
      <c r="U646" s="100"/>
      <c r="V646" s="100"/>
      <c r="W646" s="100"/>
      <c r="X646" s="100"/>
      <c r="Y646" s="100"/>
      <c r="Z646" s="100"/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</row>
    <row r="647" spans="1:39" x14ac:dyDescent="0.25">
      <c r="A647" s="100"/>
      <c r="B647" s="100"/>
      <c r="C647" s="100"/>
      <c r="D647" s="100"/>
      <c r="E647" s="100"/>
      <c r="F647" s="100"/>
      <c r="G647" s="100"/>
      <c r="H647" s="100"/>
      <c r="I647" s="100"/>
      <c r="J647" s="100"/>
      <c r="K647" s="100"/>
      <c r="L647" s="109"/>
      <c r="M647" s="110"/>
      <c r="N647" s="110"/>
      <c r="O647" s="110"/>
      <c r="P647" s="99"/>
      <c r="Q647" s="99"/>
      <c r="R647" s="100"/>
      <c r="S647" s="100"/>
      <c r="T647" s="100"/>
      <c r="U647" s="100"/>
      <c r="V647" s="100"/>
      <c r="W647" s="100"/>
      <c r="X647" s="100"/>
      <c r="Y647" s="100"/>
      <c r="Z647" s="100"/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</row>
    <row r="648" spans="1:39" x14ac:dyDescent="0.25">
      <c r="A648" s="100"/>
      <c r="B648" s="100"/>
      <c r="C648" s="100"/>
      <c r="D648" s="100"/>
      <c r="E648" s="100"/>
      <c r="F648" s="100"/>
      <c r="G648" s="100"/>
      <c r="H648" s="100"/>
      <c r="I648" s="100"/>
      <c r="J648" s="100"/>
      <c r="K648" s="100"/>
      <c r="L648" s="109"/>
      <c r="M648" s="110"/>
      <c r="N648" s="110"/>
      <c r="O648" s="110"/>
      <c r="P648" s="99"/>
      <c r="Q648" s="99"/>
      <c r="R648" s="100"/>
      <c r="S648" s="100"/>
      <c r="T648" s="100"/>
      <c r="U648" s="100"/>
      <c r="V648" s="100"/>
      <c r="W648" s="100"/>
      <c r="X648" s="100"/>
      <c r="Y648" s="100"/>
      <c r="Z648" s="100"/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</row>
    <row r="649" spans="1:39" x14ac:dyDescent="0.25">
      <c r="A649" s="100"/>
      <c r="B649" s="100"/>
      <c r="C649" s="100"/>
      <c r="D649" s="100"/>
      <c r="E649" s="100"/>
      <c r="F649" s="100"/>
      <c r="G649" s="100"/>
      <c r="H649" s="100"/>
      <c r="I649" s="100"/>
      <c r="J649" s="100"/>
      <c r="K649" s="100"/>
      <c r="L649" s="109"/>
      <c r="M649" s="110"/>
      <c r="N649" s="110"/>
      <c r="O649" s="110"/>
      <c r="P649" s="99"/>
      <c r="Q649" s="99"/>
      <c r="R649" s="100"/>
      <c r="S649" s="100"/>
      <c r="T649" s="100"/>
      <c r="U649" s="100"/>
      <c r="V649" s="100"/>
      <c r="W649" s="100"/>
      <c r="X649" s="100"/>
      <c r="Y649" s="100"/>
      <c r="Z649" s="100"/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</row>
    <row r="650" spans="1:39" x14ac:dyDescent="0.25">
      <c r="A650" s="100"/>
      <c r="B650" s="100"/>
      <c r="C650" s="100"/>
      <c r="D650" s="100"/>
      <c r="E650" s="100"/>
      <c r="F650" s="100"/>
      <c r="G650" s="100"/>
      <c r="H650" s="100"/>
      <c r="I650" s="100"/>
      <c r="J650" s="100"/>
      <c r="K650" s="100"/>
      <c r="L650" s="109"/>
      <c r="M650" s="110"/>
      <c r="N650" s="110"/>
      <c r="O650" s="110"/>
      <c r="P650" s="99"/>
      <c r="Q650" s="99"/>
      <c r="R650" s="100"/>
      <c r="S650" s="100"/>
      <c r="T650" s="100"/>
      <c r="U650" s="100"/>
      <c r="V650" s="100"/>
      <c r="W650" s="100"/>
      <c r="X650" s="100"/>
      <c r="Y650" s="100"/>
      <c r="Z650" s="100"/>
      <c r="AA650" s="100"/>
      <c r="AB650" s="100"/>
      <c r="AC650" s="100"/>
      <c r="AD650" s="100"/>
      <c r="AE650" s="100"/>
      <c r="AF650" s="100"/>
      <c r="AG650" s="100"/>
      <c r="AH650" s="100"/>
      <c r="AI650" s="100"/>
      <c r="AJ650" s="100"/>
      <c r="AK650" s="100"/>
      <c r="AL650" s="100"/>
      <c r="AM650" s="100"/>
    </row>
    <row r="651" spans="1:39" x14ac:dyDescent="0.25">
      <c r="A651" s="100"/>
      <c r="B651" s="100"/>
      <c r="C651" s="100"/>
      <c r="D651" s="100"/>
      <c r="E651" s="100"/>
      <c r="F651" s="100"/>
      <c r="G651" s="100"/>
      <c r="H651" s="100"/>
      <c r="I651" s="100"/>
      <c r="J651" s="100"/>
      <c r="K651" s="100"/>
      <c r="L651" s="109"/>
      <c r="M651" s="110"/>
      <c r="N651" s="110"/>
      <c r="O651" s="110"/>
      <c r="P651" s="99"/>
      <c r="Q651" s="99"/>
      <c r="R651" s="100"/>
      <c r="S651" s="100"/>
      <c r="T651" s="100"/>
      <c r="U651" s="100"/>
      <c r="V651" s="100"/>
      <c r="W651" s="100"/>
      <c r="X651" s="100"/>
      <c r="Y651" s="100"/>
      <c r="Z651" s="100"/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</row>
    <row r="652" spans="1:39" x14ac:dyDescent="0.25">
      <c r="A652" s="100"/>
      <c r="B652" s="100"/>
      <c r="C652" s="100"/>
      <c r="D652" s="100"/>
      <c r="E652" s="100"/>
      <c r="F652" s="100"/>
      <c r="G652" s="100"/>
      <c r="H652" s="100"/>
      <c r="I652" s="100"/>
      <c r="J652" s="100"/>
      <c r="K652" s="100"/>
      <c r="L652" s="109"/>
      <c r="M652" s="110"/>
      <c r="N652" s="110"/>
      <c r="O652" s="110"/>
      <c r="P652" s="99"/>
      <c r="Q652" s="99"/>
      <c r="R652" s="100"/>
      <c r="S652" s="100"/>
      <c r="T652" s="100"/>
      <c r="U652" s="100"/>
      <c r="V652" s="100"/>
      <c r="W652" s="100"/>
      <c r="X652" s="100"/>
      <c r="Y652" s="100"/>
      <c r="Z652" s="100"/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</row>
    <row r="653" spans="1:39" x14ac:dyDescent="0.25">
      <c r="A653" s="100"/>
      <c r="B653" s="100"/>
      <c r="C653" s="100"/>
      <c r="D653" s="100"/>
      <c r="E653" s="100"/>
      <c r="F653" s="100"/>
      <c r="G653" s="100"/>
      <c r="H653" s="100"/>
      <c r="I653" s="100"/>
      <c r="J653" s="100"/>
      <c r="K653" s="100"/>
      <c r="L653" s="109"/>
      <c r="M653" s="110"/>
      <c r="N653" s="110"/>
      <c r="O653" s="110"/>
      <c r="P653" s="99"/>
      <c r="Q653" s="99"/>
      <c r="R653" s="100"/>
      <c r="S653" s="100"/>
      <c r="T653" s="100"/>
      <c r="U653" s="100"/>
      <c r="V653" s="100"/>
      <c r="W653" s="100"/>
      <c r="X653" s="100"/>
      <c r="Y653" s="100"/>
      <c r="Z653" s="100"/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</row>
    <row r="654" spans="1:39" x14ac:dyDescent="0.25">
      <c r="A654" s="100"/>
      <c r="B654" s="100"/>
      <c r="C654" s="100"/>
      <c r="D654" s="100"/>
      <c r="E654" s="100"/>
      <c r="F654" s="100"/>
      <c r="G654" s="100"/>
      <c r="H654" s="100"/>
      <c r="I654" s="100"/>
      <c r="J654" s="100"/>
      <c r="K654" s="100"/>
      <c r="L654" s="109"/>
      <c r="M654" s="110"/>
      <c r="N654" s="110"/>
      <c r="O654" s="110"/>
      <c r="P654" s="99"/>
      <c r="Q654" s="99"/>
      <c r="R654" s="100"/>
      <c r="S654" s="100"/>
      <c r="T654" s="100"/>
      <c r="U654" s="100"/>
      <c r="V654" s="100"/>
      <c r="W654" s="100"/>
      <c r="X654" s="100"/>
      <c r="Y654" s="100"/>
      <c r="Z654" s="100"/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</row>
    <row r="655" spans="1:39" x14ac:dyDescent="0.25">
      <c r="A655" s="100"/>
      <c r="B655" s="100"/>
      <c r="C655" s="100"/>
      <c r="D655" s="100"/>
      <c r="E655" s="100"/>
      <c r="F655" s="100"/>
      <c r="G655" s="100"/>
      <c r="H655" s="100"/>
      <c r="I655" s="100"/>
      <c r="J655" s="100"/>
      <c r="K655" s="100"/>
      <c r="L655" s="109"/>
      <c r="M655" s="110"/>
      <c r="N655" s="110"/>
      <c r="O655" s="110"/>
      <c r="P655" s="99"/>
      <c r="Q655" s="99"/>
      <c r="R655" s="100"/>
      <c r="S655" s="100"/>
      <c r="T655" s="100"/>
      <c r="U655" s="100"/>
      <c r="V655" s="100"/>
      <c r="W655" s="100"/>
      <c r="X655" s="100"/>
      <c r="Y655" s="100"/>
      <c r="Z655" s="100"/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</row>
    <row r="656" spans="1:39" x14ac:dyDescent="0.25">
      <c r="A656" s="100"/>
      <c r="B656" s="100"/>
      <c r="C656" s="100"/>
      <c r="D656" s="100"/>
      <c r="E656" s="100"/>
      <c r="F656" s="100"/>
      <c r="G656" s="100"/>
      <c r="H656" s="100"/>
      <c r="I656" s="100"/>
      <c r="J656" s="100"/>
      <c r="K656" s="100"/>
      <c r="L656" s="109"/>
      <c r="M656" s="110"/>
      <c r="N656" s="110"/>
      <c r="O656" s="110"/>
      <c r="P656" s="99"/>
      <c r="Q656" s="99"/>
      <c r="R656" s="100"/>
      <c r="S656" s="100"/>
      <c r="T656" s="100"/>
      <c r="U656" s="100"/>
      <c r="V656" s="100"/>
      <c r="W656" s="100"/>
      <c r="X656" s="100"/>
      <c r="Y656" s="100"/>
      <c r="Z656" s="100"/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</row>
    <row r="657" spans="1:39" x14ac:dyDescent="0.25">
      <c r="A657" s="100"/>
      <c r="B657" s="100"/>
      <c r="C657" s="100"/>
      <c r="D657" s="100"/>
      <c r="E657" s="100"/>
      <c r="F657" s="100"/>
      <c r="G657" s="100"/>
      <c r="H657" s="100"/>
      <c r="I657" s="100"/>
      <c r="J657" s="100"/>
      <c r="K657" s="100"/>
      <c r="L657" s="109"/>
      <c r="M657" s="110"/>
      <c r="N657" s="110"/>
      <c r="O657" s="110"/>
      <c r="P657" s="99"/>
      <c r="Q657" s="99"/>
      <c r="R657" s="100"/>
      <c r="S657" s="100"/>
      <c r="T657" s="100"/>
      <c r="U657" s="100"/>
      <c r="V657" s="100"/>
      <c r="W657" s="100"/>
      <c r="X657" s="100"/>
      <c r="Y657" s="100"/>
      <c r="Z657" s="100"/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</row>
    <row r="658" spans="1:39" x14ac:dyDescent="0.25">
      <c r="A658" s="100"/>
      <c r="B658" s="100"/>
      <c r="C658" s="100"/>
      <c r="D658" s="100"/>
      <c r="E658" s="100"/>
      <c r="F658" s="100"/>
      <c r="G658" s="100"/>
      <c r="H658" s="100"/>
      <c r="I658" s="100"/>
      <c r="J658" s="100"/>
      <c r="K658" s="100"/>
      <c r="L658" s="109"/>
      <c r="M658" s="110"/>
      <c r="N658" s="110"/>
      <c r="O658" s="110"/>
      <c r="P658" s="99"/>
      <c r="Q658" s="99"/>
      <c r="R658" s="100"/>
      <c r="S658" s="100"/>
      <c r="T658" s="100"/>
      <c r="U658" s="100"/>
      <c r="V658" s="100"/>
      <c r="W658" s="100"/>
      <c r="X658" s="100"/>
      <c r="Y658" s="100"/>
      <c r="Z658" s="100"/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</row>
    <row r="659" spans="1:39" x14ac:dyDescent="0.25">
      <c r="A659" s="100"/>
      <c r="B659" s="100"/>
      <c r="C659" s="100"/>
      <c r="D659" s="100"/>
      <c r="E659" s="100"/>
      <c r="F659" s="100"/>
      <c r="G659" s="100"/>
      <c r="H659" s="100"/>
      <c r="I659" s="100"/>
      <c r="J659" s="100"/>
      <c r="K659" s="100"/>
      <c r="L659" s="109"/>
      <c r="M659" s="110"/>
      <c r="N659" s="110"/>
      <c r="O659" s="110"/>
      <c r="P659" s="99"/>
      <c r="Q659" s="99"/>
      <c r="R659" s="100"/>
      <c r="S659" s="100"/>
      <c r="T659" s="100"/>
      <c r="U659" s="100"/>
      <c r="V659" s="100"/>
      <c r="W659" s="100"/>
      <c r="X659" s="100"/>
      <c r="Y659" s="100"/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</row>
    <row r="660" spans="1:39" x14ac:dyDescent="0.25">
      <c r="A660" s="100"/>
      <c r="B660" s="100"/>
      <c r="C660" s="100"/>
      <c r="D660" s="100"/>
      <c r="E660" s="100"/>
      <c r="F660" s="100"/>
      <c r="G660" s="100"/>
      <c r="H660" s="100"/>
      <c r="I660" s="100"/>
      <c r="J660" s="100"/>
      <c r="K660" s="100"/>
      <c r="L660" s="109"/>
      <c r="M660" s="110"/>
      <c r="N660" s="110"/>
      <c r="O660" s="110"/>
      <c r="P660" s="99"/>
      <c r="Q660" s="99"/>
      <c r="R660" s="100"/>
      <c r="S660" s="100"/>
      <c r="T660" s="100"/>
      <c r="U660" s="100"/>
      <c r="V660" s="100"/>
      <c r="W660" s="100"/>
      <c r="X660" s="100"/>
      <c r="Y660" s="100"/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</row>
    <row r="661" spans="1:39" x14ac:dyDescent="0.25">
      <c r="A661" s="100"/>
      <c r="B661" s="100"/>
      <c r="C661" s="100"/>
      <c r="D661" s="100"/>
      <c r="E661" s="100"/>
      <c r="F661" s="100"/>
      <c r="G661" s="100"/>
      <c r="H661" s="100"/>
      <c r="I661" s="100"/>
      <c r="J661" s="100"/>
      <c r="K661" s="100"/>
      <c r="L661" s="109"/>
      <c r="M661" s="110"/>
      <c r="N661" s="110"/>
      <c r="O661" s="110"/>
      <c r="P661" s="99"/>
      <c r="Q661" s="99"/>
      <c r="R661" s="100"/>
      <c r="S661" s="100"/>
      <c r="T661" s="100"/>
      <c r="U661" s="100"/>
      <c r="V661" s="100"/>
      <c r="W661" s="100"/>
      <c r="X661" s="100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</row>
    <row r="662" spans="1:39" x14ac:dyDescent="0.25">
      <c r="A662" s="100"/>
      <c r="B662" s="100"/>
      <c r="C662" s="100"/>
      <c r="D662" s="100"/>
      <c r="E662" s="100"/>
      <c r="F662" s="100"/>
      <c r="G662" s="100"/>
      <c r="H662" s="100"/>
      <c r="I662" s="100"/>
      <c r="J662" s="100"/>
      <c r="K662" s="100"/>
      <c r="L662" s="109"/>
      <c r="M662" s="110"/>
      <c r="N662" s="110"/>
      <c r="O662" s="110"/>
      <c r="P662" s="99"/>
      <c r="Q662" s="99"/>
      <c r="R662" s="100"/>
      <c r="S662" s="100"/>
      <c r="T662" s="100"/>
      <c r="U662" s="100"/>
      <c r="V662" s="100"/>
      <c r="W662" s="100"/>
      <c r="X662" s="100"/>
      <c r="Y662" s="100"/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</row>
    <row r="663" spans="1:39" x14ac:dyDescent="0.25">
      <c r="A663" s="100"/>
      <c r="B663" s="100"/>
      <c r="C663" s="100"/>
      <c r="D663" s="100"/>
      <c r="E663" s="100"/>
      <c r="F663" s="100"/>
      <c r="G663" s="100"/>
      <c r="H663" s="100"/>
      <c r="I663" s="100"/>
      <c r="J663" s="100"/>
      <c r="K663" s="100"/>
      <c r="L663" s="109"/>
      <c r="M663" s="110"/>
      <c r="N663" s="110"/>
      <c r="O663" s="110"/>
      <c r="P663" s="99"/>
      <c r="Q663" s="99"/>
      <c r="R663" s="100"/>
      <c r="S663" s="100"/>
      <c r="T663" s="100"/>
      <c r="U663" s="100"/>
      <c r="V663" s="100"/>
      <c r="W663" s="100"/>
      <c r="X663" s="100"/>
      <c r="Y663" s="100"/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</row>
    <row r="664" spans="1:39" x14ac:dyDescent="0.25">
      <c r="A664" s="100"/>
      <c r="B664" s="100"/>
      <c r="C664" s="100"/>
      <c r="D664" s="100"/>
      <c r="E664" s="100"/>
      <c r="F664" s="100"/>
      <c r="G664" s="100"/>
      <c r="H664" s="100"/>
      <c r="I664" s="100"/>
      <c r="J664" s="100"/>
      <c r="K664" s="100"/>
      <c r="L664" s="109"/>
      <c r="M664" s="110"/>
      <c r="N664" s="110"/>
      <c r="O664" s="110"/>
      <c r="P664" s="99"/>
      <c r="Q664" s="99"/>
      <c r="R664" s="100"/>
      <c r="S664" s="100"/>
      <c r="T664" s="100"/>
      <c r="U664" s="100"/>
      <c r="V664" s="100"/>
      <c r="W664" s="100"/>
      <c r="X664" s="100"/>
      <c r="Y664" s="100"/>
      <c r="Z664" s="100"/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</row>
    <row r="665" spans="1:39" x14ac:dyDescent="0.25">
      <c r="A665" s="100"/>
      <c r="B665" s="100"/>
      <c r="C665" s="100"/>
      <c r="D665" s="100"/>
      <c r="E665" s="100"/>
      <c r="F665" s="100"/>
      <c r="G665" s="100"/>
      <c r="H665" s="100"/>
      <c r="I665" s="100"/>
      <c r="J665" s="100"/>
      <c r="K665" s="100"/>
      <c r="L665" s="109"/>
      <c r="M665" s="110"/>
      <c r="N665" s="110"/>
      <c r="O665" s="110"/>
      <c r="P665" s="99"/>
      <c r="Q665" s="99"/>
      <c r="R665" s="100"/>
      <c r="S665" s="100"/>
      <c r="T665" s="100"/>
      <c r="U665" s="100"/>
      <c r="V665" s="100"/>
      <c r="W665" s="100"/>
      <c r="X665" s="100"/>
      <c r="Y665" s="100"/>
      <c r="Z665" s="100"/>
      <c r="AA665" s="100"/>
      <c r="AB665" s="100"/>
      <c r="AC665" s="100"/>
      <c r="AD665" s="100"/>
      <c r="AE665" s="100"/>
      <c r="AF665" s="100"/>
      <c r="AG665" s="100"/>
      <c r="AH665" s="100"/>
      <c r="AI665" s="100"/>
      <c r="AJ665" s="100"/>
      <c r="AK665" s="100"/>
      <c r="AL665" s="100"/>
      <c r="AM665" s="100"/>
    </row>
    <row r="666" spans="1:39" x14ac:dyDescent="0.25">
      <c r="A666" s="100"/>
      <c r="B666" s="100"/>
      <c r="C666" s="100"/>
      <c r="D666" s="100"/>
      <c r="E666" s="100"/>
      <c r="F666" s="100"/>
      <c r="G666" s="100"/>
      <c r="H666" s="100"/>
      <c r="I666" s="100"/>
      <c r="J666" s="100"/>
      <c r="K666" s="100"/>
      <c r="L666" s="109"/>
      <c r="M666" s="110"/>
      <c r="N666" s="110"/>
      <c r="O666" s="110"/>
      <c r="P666" s="99"/>
      <c r="Q666" s="99"/>
      <c r="R666" s="100"/>
      <c r="S666" s="100"/>
      <c r="T666" s="100"/>
      <c r="U666" s="100"/>
      <c r="V666" s="100"/>
      <c r="W666" s="100"/>
      <c r="X666" s="100"/>
      <c r="Y666" s="100"/>
      <c r="Z666" s="100"/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</row>
    <row r="667" spans="1:39" x14ac:dyDescent="0.25">
      <c r="A667" s="100"/>
      <c r="B667" s="100"/>
      <c r="C667" s="100"/>
      <c r="D667" s="100"/>
      <c r="E667" s="100"/>
      <c r="F667" s="100"/>
      <c r="G667" s="100"/>
      <c r="H667" s="100"/>
      <c r="I667" s="100"/>
      <c r="J667" s="100"/>
      <c r="K667" s="100"/>
      <c r="L667" s="109"/>
      <c r="M667" s="110"/>
      <c r="N667" s="110"/>
      <c r="O667" s="110"/>
      <c r="P667" s="99"/>
      <c r="Q667" s="99"/>
      <c r="R667" s="100"/>
      <c r="S667" s="100"/>
      <c r="T667" s="100"/>
      <c r="U667" s="100"/>
      <c r="V667" s="100"/>
      <c r="W667" s="100"/>
      <c r="X667" s="100"/>
      <c r="Y667" s="100"/>
      <c r="Z667" s="100"/>
      <c r="AA667" s="100"/>
      <c r="AB667" s="100"/>
      <c r="AC667" s="100"/>
      <c r="AD667" s="100"/>
      <c r="AE667" s="100"/>
      <c r="AF667" s="100"/>
      <c r="AG667" s="100"/>
      <c r="AH667" s="100"/>
      <c r="AI667" s="100"/>
      <c r="AJ667" s="100"/>
      <c r="AK667" s="100"/>
      <c r="AL667" s="100"/>
      <c r="AM667" s="100"/>
    </row>
    <row r="668" spans="1:39" x14ac:dyDescent="0.25">
      <c r="A668" s="100"/>
      <c r="B668" s="100"/>
      <c r="C668" s="100"/>
      <c r="D668" s="100"/>
      <c r="E668" s="100"/>
      <c r="F668" s="100"/>
      <c r="G668" s="100"/>
      <c r="H668" s="100"/>
      <c r="I668" s="100"/>
      <c r="J668" s="100"/>
      <c r="K668" s="100"/>
      <c r="L668" s="109"/>
      <c r="M668" s="110"/>
      <c r="N668" s="110"/>
      <c r="O668" s="110"/>
      <c r="P668" s="99"/>
      <c r="Q668" s="99"/>
      <c r="R668" s="100"/>
      <c r="S668" s="100"/>
      <c r="T668" s="100"/>
      <c r="U668" s="100"/>
      <c r="V668" s="100"/>
      <c r="W668" s="100"/>
      <c r="X668" s="100"/>
      <c r="Y668" s="100"/>
      <c r="Z668" s="100"/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</row>
    <row r="669" spans="1:39" x14ac:dyDescent="0.25">
      <c r="A669" s="100"/>
      <c r="B669" s="100"/>
      <c r="C669" s="100"/>
      <c r="D669" s="100"/>
      <c r="E669" s="100"/>
      <c r="F669" s="100"/>
      <c r="G669" s="100"/>
      <c r="H669" s="100"/>
      <c r="I669" s="100"/>
      <c r="J669" s="100"/>
      <c r="K669" s="100"/>
      <c r="L669" s="109"/>
      <c r="M669" s="110"/>
      <c r="N669" s="110"/>
      <c r="O669" s="110"/>
      <c r="P669" s="99"/>
      <c r="Q669" s="99"/>
      <c r="R669" s="100"/>
      <c r="S669" s="100"/>
      <c r="T669" s="100"/>
      <c r="U669" s="100"/>
      <c r="V669" s="100"/>
      <c r="W669" s="100"/>
      <c r="X669" s="100"/>
      <c r="Y669" s="100"/>
      <c r="Z669" s="100"/>
      <c r="AA669" s="100"/>
      <c r="AB669" s="100"/>
      <c r="AC669" s="100"/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</row>
    <row r="670" spans="1:39" x14ac:dyDescent="0.25">
      <c r="A670" s="100"/>
      <c r="B670" s="100"/>
      <c r="C670" s="100"/>
      <c r="D670" s="100"/>
      <c r="E670" s="100"/>
      <c r="F670" s="100"/>
      <c r="G670" s="100"/>
      <c r="H670" s="100"/>
      <c r="I670" s="100"/>
      <c r="J670" s="100"/>
      <c r="K670" s="100"/>
      <c r="L670" s="109"/>
      <c r="M670" s="110"/>
      <c r="N670" s="110"/>
      <c r="O670" s="110"/>
      <c r="P670" s="99"/>
      <c r="Q670" s="99"/>
      <c r="R670" s="100"/>
      <c r="S670" s="100"/>
      <c r="T670" s="100"/>
      <c r="U670" s="100"/>
      <c r="V670" s="100"/>
      <c r="W670" s="100"/>
      <c r="X670" s="100"/>
      <c r="Y670" s="100"/>
      <c r="Z670" s="100"/>
      <c r="AA670" s="100"/>
      <c r="AB670" s="100"/>
      <c r="AC670" s="100"/>
      <c r="AD670" s="100"/>
      <c r="AE670" s="100"/>
      <c r="AF670" s="100"/>
      <c r="AG670" s="100"/>
      <c r="AH670" s="100"/>
      <c r="AI670" s="100"/>
      <c r="AJ670" s="100"/>
      <c r="AK670" s="100"/>
      <c r="AL670" s="100"/>
      <c r="AM670" s="100"/>
    </row>
    <row r="671" spans="1:39" x14ac:dyDescent="0.25">
      <c r="A671" s="100"/>
      <c r="B671" s="100"/>
      <c r="C671" s="100"/>
      <c r="D671" s="100"/>
      <c r="E671" s="100"/>
      <c r="F671" s="100"/>
      <c r="G671" s="100"/>
      <c r="H671" s="100"/>
      <c r="I671" s="100"/>
      <c r="J671" s="100"/>
      <c r="K671" s="100"/>
      <c r="L671" s="109"/>
      <c r="M671" s="110"/>
      <c r="N671" s="110"/>
      <c r="O671" s="110"/>
      <c r="P671" s="99"/>
      <c r="Q671" s="99"/>
      <c r="R671" s="100"/>
      <c r="S671" s="100"/>
      <c r="T671" s="100"/>
      <c r="U671" s="100"/>
      <c r="V671" s="100"/>
      <c r="W671" s="100"/>
      <c r="X671" s="100"/>
      <c r="Y671" s="100"/>
      <c r="Z671" s="100"/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</row>
    <row r="672" spans="1:39" x14ac:dyDescent="0.25">
      <c r="A672" s="100"/>
      <c r="B672" s="100"/>
      <c r="C672" s="100"/>
      <c r="D672" s="100"/>
      <c r="E672" s="100"/>
      <c r="F672" s="100"/>
      <c r="G672" s="100"/>
      <c r="H672" s="100"/>
      <c r="I672" s="100"/>
      <c r="J672" s="100"/>
      <c r="K672" s="100"/>
      <c r="L672" s="109"/>
      <c r="M672" s="110"/>
      <c r="N672" s="110"/>
      <c r="O672" s="110"/>
      <c r="P672" s="99"/>
      <c r="Q672" s="99"/>
      <c r="R672" s="100"/>
      <c r="S672" s="100"/>
      <c r="T672" s="100"/>
      <c r="U672" s="100"/>
      <c r="V672" s="100"/>
      <c r="W672" s="100"/>
      <c r="X672" s="100"/>
      <c r="Y672" s="100"/>
      <c r="Z672" s="100"/>
      <c r="AA672" s="100"/>
      <c r="AB672" s="100"/>
      <c r="AC672" s="100"/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</row>
    <row r="673" spans="1:39" x14ac:dyDescent="0.25">
      <c r="A673" s="100"/>
      <c r="B673" s="100"/>
      <c r="C673" s="100"/>
      <c r="D673" s="100"/>
      <c r="E673" s="100"/>
      <c r="F673" s="100"/>
      <c r="G673" s="100"/>
      <c r="H673" s="100"/>
      <c r="I673" s="100"/>
      <c r="J673" s="100"/>
      <c r="K673" s="100"/>
      <c r="L673" s="109"/>
      <c r="M673" s="110"/>
      <c r="N673" s="110"/>
      <c r="O673" s="110"/>
      <c r="P673" s="99"/>
      <c r="Q673" s="99"/>
      <c r="R673" s="100"/>
      <c r="S673" s="100"/>
      <c r="T673" s="100"/>
      <c r="U673" s="100"/>
      <c r="V673" s="100"/>
      <c r="W673" s="100"/>
      <c r="X673" s="100"/>
      <c r="Y673" s="100"/>
      <c r="Z673" s="100"/>
      <c r="AA673" s="100"/>
      <c r="AB673" s="100"/>
      <c r="AC673" s="100"/>
      <c r="AD673" s="100"/>
      <c r="AE673" s="100"/>
      <c r="AF673" s="100"/>
      <c r="AG673" s="100"/>
      <c r="AH673" s="100"/>
      <c r="AI673" s="100"/>
      <c r="AJ673" s="100"/>
      <c r="AK673" s="100"/>
      <c r="AL673" s="100"/>
      <c r="AM673" s="100"/>
    </row>
    <row r="674" spans="1:39" x14ac:dyDescent="0.25">
      <c r="A674" s="100"/>
      <c r="B674" s="100"/>
      <c r="C674" s="100"/>
      <c r="D674" s="100"/>
      <c r="E674" s="100"/>
      <c r="F674" s="100"/>
      <c r="G674" s="100"/>
      <c r="H674" s="100"/>
      <c r="I674" s="100"/>
      <c r="J674" s="100"/>
      <c r="K674" s="100"/>
      <c r="L674" s="109"/>
      <c r="M674" s="110"/>
      <c r="N674" s="110"/>
      <c r="O674" s="110"/>
      <c r="P674" s="99"/>
      <c r="Q674" s="99"/>
      <c r="R674" s="100"/>
      <c r="S674" s="100"/>
      <c r="T674" s="100"/>
      <c r="U674" s="100"/>
      <c r="V674" s="100"/>
      <c r="W674" s="100"/>
      <c r="X674" s="100"/>
      <c r="Y674" s="100"/>
      <c r="Z674" s="100"/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</row>
    <row r="675" spans="1:39" x14ac:dyDescent="0.25">
      <c r="A675" s="100"/>
      <c r="B675" s="100"/>
      <c r="C675" s="100"/>
      <c r="D675" s="100"/>
      <c r="E675" s="100"/>
      <c r="F675" s="100"/>
      <c r="G675" s="100"/>
      <c r="H675" s="100"/>
      <c r="I675" s="100"/>
      <c r="J675" s="100"/>
      <c r="K675" s="100"/>
      <c r="L675" s="109"/>
      <c r="M675" s="110"/>
      <c r="N675" s="110"/>
      <c r="O675" s="110"/>
      <c r="P675" s="99"/>
      <c r="Q675" s="99"/>
      <c r="R675" s="100"/>
      <c r="S675" s="100"/>
      <c r="T675" s="100"/>
      <c r="U675" s="100"/>
      <c r="V675" s="100"/>
      <c r="W675" s="100"/>
      <c r="X675" s="100"/>
      <c r="Y675" s="100"/>
      <c r="Z675" s="100"/>
      <c r="AA675" s="100"/>
      <c r="AB675" s="100"/>
      <c r="AC675" s="100"/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</row>
    <row r="676" spans="1:39" x14ac:dyDescent="0.25">
      <c r="A676" s="100"/>
      <c r="B676" s="100"/>
      <c r="C676" s="100"/>
      <c r="D676" s="100"/>
      <c r="E676" s="100"/>
      <c r="F676" s="100"/>
      <c r="G676" s="100"/>
      <c r="H676" s="100"/>
      <c r="I676" s="100"/>
      <c r="J676" s="100"/>
      <c r="K676" s="100"/>
      <c r="L676" s="109"/>
      <c r="M676" s="110"/>
      <c r="N676" s="110"/>
      <c r="O676" s="110"/>
      <c r="P676" s="99"/>
      <c r="Q676" s="99"/>
      <c r="R676" s="100"/>
      <c r="S676" s="100"/>
      <c r="T676" s="100"/>
      <c r="U676" s="100"/>
      <c r="V676" s="100"/>
      <c r="W676" s="100"/>
      <c r="X676" s="100"/>
      <c r="Y676" s="100"/>
      <c r="Z676" s="100"/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</row>
    <row r="677" spans="1:39" x14ac:dyDescent="0.25">
      <c r="A677" s="100"/>
      <c r="B677" s="100"/>
      <c r="C677" s="100"/>
      <c r="D677" s="100"/>
      <c r="E677" s="100"/>
      <c r="F677" s="100"/>
      <c r="G677" s="100"/>
      <c r="H677" s="100"/>
      <c r="I677" s="100"/>
      <c r="J677" s="100"/>
      <c r="K677" s="100"/>
      <c r="L677" s="109"/>
      <c r="M677" s="110"/>
      <c r="N677" s="110"/>
      <c r="O677" s="110"/>
      <c r="P677" s="99"/>
      <c r="Q677" s="99"/>
      <c r="R677" s="100"/>
      <c r="S677" s="100"/>
      <c r="T677" s="100"/>
      <c r="U677" s="100"/>
      <c r="V677" s="100"/>
      <c r="W677" s="100"/>
      <c r="X677" s="100"/>
      <c r="Y677" s="100"/>
      <c r="Z677" s="100"/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</row>
    <row r="678" spans="1:39" x14ac:dyDescent="0.25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9"/>
      <c r="M678" s="110"/>
      <c r="N678" s="110"/>
      <c r="O678" s="110"/>
      <c r="P678" s="99"/>
      <c r="Q678" s="99"/>
      <c r="R678" s="100"/>
      <c r="S678" s="100"/>
      <c r="T678" s="100"/>
      <c r="U678" s="100"/>
      <c r="V678" s="100"/>
      <c r="W678" s="100"/>
      <c r="X678" s="100"/>
      <c r="Y678" s="100"/>
      <c r="Z678" s="100"/>
      <c r="AA678" s="100"/>
      <c r="AB678" s="100"/>
      <c r="AC678" s="100"/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</row>
    <row r="679" spans="1:39" x14ac:dyDescent="0.25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9"/>
      <c r="M679" s="110"/>
      <c r="N679" s="110"/>
      <c r="O679" s="110"/>
      <c r="P679" s="99"/>
      <c r="Q679" s="99"/>
      <c r="R679" s="100"/>
      <c r="S679" s="100"/>
      <c r="T679" s="100"/>
      <c r="U679" s="100"/>
      <c r="V679" s="100"/>
      <c r="W679" s="100"/>
      <c r="X679" s="100"/>
      <c r="Y679" s="100"/>
      <c r="Z679" s="100"/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</row>
    <row r="680" spans="1:39" x14ac:dyDescent="0.25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9"/>
      <c r="M680" s="110"/>
      <c r="N680" s="110"/>
      <c r="O680" s="110"/>
      <c r="P680" s="99"/>
      <c r="Q680" s="99"/>
      <c r="R680" s="100"/>
      <c r="S680" s="100"/>
      <c r="T680" s="100"/>
      <c r="U680" s="100"/>
      <c r="V680" s="100"/>
      <c r="W680" s="100"/>
      <c r="X680" s="100"/>
      <c r="Y680" s="100"/>
      <c r="Z680" s="100"/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</row>
    <row r="681" spans="1:39" x14ac:dyDescent="0.25">
      <c r="A681" s="100"/>
      <c r="B681" s="100"/>
      <c r="C681" s="100"/>
      <c r="D681" s="100"/>
      <c r="E681" s="100"/>
      <c r="F681" s="100"/>
      <c r="G681" s="100"/>
      <c r="H681" s="100"/>
      <c r="I681" s="100"/>
      <c r="J681" s="100"/>
      <c r="K681" s="100"/>
      <c r="L681" s="109"/>
      <c r="M681" s="110"/>
      <c r="N681" s="110"/>
      <c r="O681" s="110"/>
      <c r="P681" s="99"/>
      <c r="Q681" s="99"/>
      <c r="R681" s="100"/>
      <c r="S681" s="100"/>
      <c r="T681" s="100"/>
      <c r="U681" s="100"/>
      <c r="V681" s="100"/>
      <c r="W681" s="100"/>
      <c r="X681" s="100"/>
      <c r="Y681" s="100"/>
      <c r="Z681" s="100"/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</row>
    <row r="682" spans="1:39" x14ac:dyDescent="0.25">
      <c r="A682" s="100"/>
      <c r="B682" s="100"/>
      <c r="C682" s="100"/>
      <c r="D682" s="100"/>
      <c r="E682" s="100"/>
      <c r="F682" s="100"/>
      <c r="G682" s="100"/>
      <c r="H682" s="100"/>
      <c r="I682" s="100"/>
      <c r="J682" s="100"/>
      <c r="K682" s="100"/>
      <c r="L682" s="109"/>
      <c r="M682" s="110"/>
      <c r="N682" s="110"/>
      <c r="O682" s="110"/>
      <c r="P682" s="99"/>
      <c r="Q682" s="99"/>
      <c r="R682" s="100"/>
      <c r="S682" s="100"/>
      <c r="T682" s="100"/>
      <c r="U682" s="100"/>
      <c r="V682" s="100"/>
      <c r="W682" s="100"/>
      <c r="X682" s="100"/>
      <c r="Y682" s="100"/>
      <c r="Z682" s="100"/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</row>
    <row r="683" spans="1:39" x14ac:dyDescent="0.25">
      <c r="A683" s="100"/>
      <c r="B683" s="100"/>
      <c r="C683" s="100"/>
      <c r="D683" s="100"/>
      <c r="E683" s="100"/>
      <c r="F683" s="100"/>
      <c r="G683" s="100"/>
      <c r="H683" s="100"/>
      <c r="I683" s="100"/>
      <c r="J683" s="100"/>
      <c r="K683" s="100"/>
      <c r="L683" s="109"/>
      <c r="M683" s="110"/>
      <c r="N683" s="110"/>
      <c r="O683" s="110"/>
      <c r="P683" s="99"/>
      <c r="Q683" s="99"/>
      <c r="R683" s="100"/>
      <c r="S683" s="100"/>
      <c r="T683" s="100"/>
      <c r="U683" s="100"/>
      <c r="V683" s="100"/>
      <c r="W683" s="100"/>
      <c r="X683" s="100"/>
      <c r="Y683" s="100"/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</row>
    <row r="684" spans="1:39" x14ac:dyDescent="0.25">
      <c r="A684" s="100"/>
      <c r="B684" s="100"/>
      <c r="C684" s="100"/>
      <c r="D684" s="100"/>
      <c r="E684" s="100"/>
      <c r="F684" s="100"/>
      <c r="G684" s="100"/>
      <c r="H684" s="100"/>
      <c r="I684" s="100"/>
      <c r="J684" s="100"/>
      <c r="K684" s="100"/>
      <c r="L684" s="109"/>
      <c r="M684" s="110"/>
      <c r="N684" s="110"/>
      <c r="O684" s="110"/>
      <c r="P684" s="99"/>
      <c r="Q684" s="99"/>
      <c r="R684" s="100"/>
      <c r="S684" s="100"/>
      <c r="T684" s="100"/>
      <c r="U684" s="100"/>
      <c r="V684" s="100"/>
      <c r="W684" s="100"/>
      <c r="X684" s="100"/>
      <c r="Y684" s="100"/>
      <c r="Z684" s="100"/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</row>
    <row r="685" spans="1:39" x14ac:dyDescent="0.25">
      <c r="A685" s="100"/>
      <c r="B685" s="100"/>
      <c r="C685" s="100"/>
      <c r="D685" s="100"/>
      <c r="E685" s="100"/>
      <c r="F685" s="100"/>
      <c r="G685" s="100"/>
      <c r="H685" s="100"/>
      <c r="I685" s="100"/>
      <c r="J685" s="100"/>
      <c r="K685" s="100"/>
      <c r="L685" s="109"/>
      <c r="M685" s="110"/>
      <c r="N685" s="110"/>
      <c r="O685" s="110"/>
      <c r="P685" s="99"/>
      <c r="Q685" s="99"/>
      <c r="R685" s="100"/>
      <c r="S685" s="100"/>
      <c r="T685" s="100"/>
      <c r="U685" s="100"/>
      <c r="V685" s="100"/>
      <c r="W685" s="100"/>
      <c r="X685" s="100"/>
      <c r="Y685" s="100"/>
      <c r="Z685" s="100"/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</row>
    <row r="686" spans="1:39" x14ac:dyDescent="0.25">
      <c r="A686" s="100"/>
      <c r="B686" s="100"/>
      <c r="C686" s="100"/>
      <c r="D686" s="100"/>
      <c r="E686" s="100"/>
      <c r="F686" s="100"/>
      <c r="G686" s="100"/>
      <c r="H686" s="100"/>
      <c r="I686" s="100"/>
      <c r="J686" s="100"/>
      <c r="K686" s="100"/>
      <c r="L686" s="109"/>
      <c r="M686" s="110"/>
      <c r="N686" s="110"/>
      <c r="O686" s="110"/>
      <c r="P686" s="99"/>
      <c r="Q686" s="99"/>
      <c r="R686" s="100"/>
      <c r="S686" s="100"/>
      <c r="T686" s="100"/>
      <c r="U686" s="100"/>
      <c r="V686" s="100"/>
      <c r="W686" s="100"/>
      <c r="X686" s="100"/>
      <c r="Y686" s="100"/>
      <c r="Z686" s="100"/>
      <c r="AA686" s="100"/>
      <c r="AB686" s="100"/>
      <c r="AC686" s="100"/>
      <c r="AD686" s="100"/>
      <c r="AE686" s="100"/>
      <c r="AF686" s="100"/>
      <c r="AG686" s="100"/>
      <c r="AH686" s="100"/>
      <c r="AI686" s="100"/>
      <c r="AJ686" s="100"/>
      <c r="AK686" s="100"/>
      <c r="AL686" s="100"/>
      <c r="AM686" s="100"/>
    </row>
    <row r="687" spans="1:39" x14ac:dyDescent="0.25">
      <c r="A687" s="100"/>
      <c r="B687" s="100"/>
      <c r="C687" s="100"/>
      <c r="D687" s="100"/>
      <c r="E687" s="100"/>
      <c r="F687" s="100"/>
      <c r="G687" s="100"/>
      <c r="H687" s="100"/>
      <c r="I687" s="100"/>
      <c r="J687" s="100"/>
      <c r="K687" s="100"/>
      <c r="L687" s="109"/>
      <c r="M687" s="110"/>
      <c r="N687" s="110"/>
      <c r="O687" s="110"/>
      <c r="P687" s="99"/>
      <c r="Q687" s="99"/>
      <c r="R687" s="100"/>
      <c r="S687" s="100"/>
      <c r="T687" s="100"/>
      <c r="U687" s="100"/>
      <c r="V687" s="100"/>
      <c r="W687" s="100"/>
      <c r="X687" s="100"/>
      <c r="Y687" s="100"/>
      <c r="Z687" s="100"/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</row>
    <row r="688" spans="1:39" x14ac:dyDescent="0.25">
      <c r="A688" s="100"/>
      <c r="B688" s="100"/>
      <c r="C688" s="100"/>
      <c r="D688" s="100"/>
      <c r="E688" s="100"/>
      <c r="F688" s="100"/>
      <c r="G688" s="100"/>
      <c r="H688" s="100"/>
      <c r="I688" s="100"/>
      <c r="J688" s="100"/>
      <c r="K688" s="100"/>
      <c r="L688" s="109"/>
      <c r="M688" s="110"/>
      <c r="N688" s="110"/>
      <c r="O688" s="110"/>
      <c r="P688" s="99"/>
      <c r="Q688" s="99"/>
      <c r="R688" s="100"/>
      <c r="S688" s="100"/>
      <c r="T688" s="100"/>
      <c r="U688" s="100"/>
      <c r="V688" s="100"/>
      <c r="W688" s="100"/>
      <c r="X688" s="100"/>
      <c r="Y688" s="100"/>
      <c r="Z688" s="100"/>
      <c r="AA688" s="100"/>
      <c r="AB688" s="100"/>
      <c r="AC688" s="100"/>
      <c r="AD688" s="100"/>
      <c r="AE688" s="100"/>
      <c r="AF688" s="100"/>
      <c r="AG688" s="100"/>
      <c r="AH688" s="100"/>
      <c r="AI688" s="100"/>
      <c r="AJ688" s="100"/>
      <c r="AK688" s="100"/>
      <c r="AL688" s="100"/>
      <c r="AM688" s="100"/>
    </row>
    <row r="689" spans="1:39" x14ac:dyDescent="0.25">
      <c r="A689" s="100"/>
      <c r="B689" s="100"/>
      <c r="C689" s="100"/>
      <c r="D689" s="100"/>
      <c r="E689" s="100"/>
      <c r="F689" s="100"/>
      <c r="G689" s="100"/>
      <c r="H689" s="100"/>
      <c r="I689" s="100"/>
      <c r="J689" s="100"/>
      <c r="K689" s="100"/>
      <c r="L689" s="109"/>
      <c r="M689" s="110"/>
      <c r="N689" s="110"/>
      <c r="O689" s="110"/>
      <c r="P689" s="99"/>
      <c r="Q689" s="99"/>
      <c r="R689" s="100"/>
      <c r="S689" s="100"/>
      <c r="T689" s="100"/>
      <c r="U689" s="100"/>
      <c r="V689" s="100"/>
      <c r="W689" s="100"/>
      <c r="X689" s="100"/>
      <c r="Y689" s="100"/>
      <c r="Z689" s="100"/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</row>
    <row r="690" spans="1:39" x14ac:dyDescent="0.25">
      <c r="A690" s="100"/>
      <c r="B690" s="100"/>
      <c r="C690" s="100"/>
      <c r="D690" s="100"/>
      <c r="E690" s="100"/>
      <c r="F690" s="100"/>
      <c r="G690" s="100"/>
      <c r="H690" s="100"/>
      <c r="I690" s="100"/>
      <c r="J690" s="100"/>
      <c r="K690" s="100"/>
      <c r="L690" s="109"/>
      <c r="M690" s="110"/>
      <c r="N690" s="110"/>
      <c r="O690" s="110"/>
      <c r="P690" s="99"/>
      <c r="Q690" s="99"/>
      <c r="R690" s="100"/>
      <c r="S690" s="100"/>
      <c r="T690" s="100"/>
      <c r="U690" s="100"/>
      <c r="V690" s="100"/>
      <c r="W690" s="100"/>
      <c r="X690" s="100"/>
      <c r="Y690" s="100"/>
      <c r="Z690" s="100"/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</row>
    <row r="691" spans="1:39" x14ac:dyDescent="0.25">
      <c r="A691" s="100"/>
      <c r="B691" s="100"/>
      <c r="C691" s="100"/>
      <c r="D691" s="100"/>
      <c r="E691" s="100"/>
      <c r="F691" s="100"/>
      <c r="G691" s="100"/>
      <c r="H691" s="100"/>
      <c r="I691" s="100"/>
      <c r="J691" s="100"/>
      <c r="K691" s="100"/>
      <c r="L691" s="109"/>
      <c r="M691" s="110"/>
      <c r="N691" s="110"/>
      <c r="O691" s="110"/>
      <c r="P691" s="99"/>
      <c r="Q691" s="99"/>
      <c r="R691" s="100"/>
      <c r="S691" s="100"/>
      <c r="T691" s="100"/>
      <c r="U691" s="100"/>
      <c r="V691" s="100"/>
      <c r="W691" s="100"/>
      <c r="X691" s="100"/>
      <c r="Y691" s="100"/>
      <c r="Z691" s="100"/>
      <c r="AA691" s="100"/>
      <c r="AB691" s="100"/>
      <c r="AC691" s="100"/>
      <c r="AD691" s="100"/>
      <c r="AE691" s="100"/>
      <c r="AF691" s="100"/>
      <c r="AG691" s="100"/>
      <c r="AH691" s="100"/>
      <c r="AI691" s="100"/>
      <c r="AJ691" s="100"/>
      <c r="AK691" s="100"/>
      <c r="AL691" s="100"/>
      <c r="AM691" s="100"/>
    </row>
    <row r="692" spans="1:39" x14ac:dyDescent="0.25">
      <c r="A692" s="100"/>
      <c r="B692" s="100"/>
      <c r="C692" s="100"/>
      <c r="D692" s="100"/>
      <c r="E692" s="100"/>
      <c r="F692" s="100"/>
      <c r="G692" s="100"/>
      <c r="H692" s="100"/>
      <c r="I692" s="100"/>
      <c r="J692" s="100"/>
      <c r="K692" s="100"/>
      <c r="L692" s="109"/>
      <c r="M692" s="110"/>
      <c r="N692" s="110"/>
      <c r="O692" s="110"/>
      <c r="P692" s="99"/>
      <c r="Q692" s="99"/>
      <c r="R692" s="100"/>
      <c r="S692" s="100"/>
      <c r="T692" s="100"/>
      <c r="U692" s="100"/>
      <c r="V692" s="100"/>
      <c r="W692" s="100"/>
      <c r="X692" s="100"/>
      <c r="Y692" s="100"/>
      <c r="Z692" s="100"/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</row>
    <row r="693" spans="1:39" x14ac:dyDescent="0.25">
      <c r="A693" s="100"/>
      <c r="B693" s="100"/>
      <c r="C693" s="100"/>
      <c r="D693" s="100"/>
      <c r="E693" s="100"/>
      <c r="F693" s="100"/>
      <c r="G693" s="100"/>
      <c r="H693" s="100"/>
      <c r="I693" s="100"/>
      <c r="J693" s="100"/>
      <c r="K693" s="100"/>
      <c r="L693" s="109"/>
      <c r="M693" s="110"/>
      <c r="N693" s="110"/>
      <c r="O693" s="110"/>
      <c r="P693" s="99"/>
      <c r="Q693" s="99"/>
      <c r="R693" s="100"/>
      <c r="S693" s="100"/>
      <c r="T693" s="100"/>
      <c r="U693" s="100"/>
      <c r="V693" s="100"/>
      <c r="W693" s="100"/>
      <c r="X693" s="100"/>
      <c r="Y693" s="100"/>
      <c r="Z693" s="100"/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</row>
    <row r="694" spans="1:39" x14ac:dyDescent="0.25">
      <c r="A694" s="100"/>
      <c r="B694" s="100"/>
      <c r="C694" s="100"/>
      <c r="D694" s="100"/>
      <c r="E694" s="100"/>
      <c r="F694" s="100"/>
      <c r="G694" s="100"/>
      <c r="H694" s="100"/>
      <c r="I694" s="100"/>
      <c r="J694" s="100"/>
      <c r="K694" s="100"/>
      <c r="L694" s="109"/>
      <c r="M694" s="110"/>
      <c r="N694" s="110"/>
      <c r="O694" s="110"/>
      <c r="P694" s="99"/>
      <c r="Q694" s="99"/>
      <c r="R694" s="100"/>
      <c r="S694" s="100"/>
      <c r="T694" s="100"/>
      <c r="U694" s="100"/>
      <c r="V694" s="100"/>
      <c r="W694" s="100"/>
      <c r="X694" s="100"/>
      <c r="Y694" s="100"/>
      <c r="Z694" s="100"/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</row>
    <row r="695" spans="1:39" x14ac:dyDescent="0.25">
      <c r="A695" s="100"/>
      <c r="B695" s="100"/>
      <c r="C695" s="100"/>
      <c r="D695" s="100"/>
      <c r="E695" s="100"/>
      <c r="F695" s="100"/>
      <c r="G695" s="100"/>
      <c r="H695" s="100"/>
      <c r="I695" s="100"/>
      <c r="J695" s="100"/>
      <c r="K695" s="100"/>
      <c r="L695" s="109"/>
      <c r="M695" s="110"/>
      <c r="N695" s="110"/>
      <c r="O695" s="110"/>
      <c r="P695" s="99"/>
      <c r="Q695" s="99"/>
      <c r="R695" s="100"/>
      <c r="S695" s="100"/>
      <c r="T695" s="100"/>
      <c r="U695" s="100"/>
      <c r="V695" s="100"/>
      <c r="W695" s="100"/>
      <c r="X695" s="100"/>
      <c r="Y695" s="100"/>
      <c r="Z695" s="100"/>
      <c r="AA695" s="100"/>
      <c r="AB695" s="100"/>
      <c r="AC695" s="100"/>
      <c r="AD695" s="100"/>
      <c r="AE695" s="100"/>
      <c r="AF695" s="100"/>
      <c r="AG695" s="100"/>
      <c r="AH695" s="100"/>
      <c r="AI695" s="100"/>
      <c r="AJ695" s="100"/>
      <c r="AK695" s="100"/>
      <c r="AL695" s="100"/>
      <c r="AM695" s="100"/>
    </row>
    <row r="696" spans="1:39" x14ac:dyDescent="0.25">
      <c r="A696" s="100"/>
      <c r="B696" s="100"/>
      <c r="C696" s="100"/>
      <c r="D696" s="100"/>
      <c r="E696" s="100"/>
      <c r="F696" s="100"/>
      <c r="G696" s="100"/>
      <c r="H696" s="100"/>
      <c r="I696" s="100"/>
      <c r="J696" s="100"/>
      <c r="K696" s="100"/>
      <c r="L696" s="109"/>
      <c r="M696" s="110"/>
      <c r="N696" s="110"/>
      <c r="O696" s="110"/>
      <c r="P696" s="99"/>
      <c r="Q696" s="99"/>
      <c r="R696" s="100"/>
      <c r="S696" s="100"/>
      <c r="T696" s="100"/>
      <c r="U696" s="100"/>
      <c r="V696" s="100"/>
      <c r="W696" s="100"/>
      <c r="X696" s="100"/>
      <c r="Y696" s="100"/>
      <c r="Z696" s="100"/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</row>
    <row r="697" spans="1:39" x14ac:dyDescent="0.25">
      <c r="A697" s="100"/>
      <c r="B697" s="100"/>
      <c r="C697" s="100"/>
      <c r="D697" s="100"/>
      <c r="E697" s="100"/>
      <c r="F697" s="100"/>
      <c r="G697" s="100"/>
      <c r="H697" s="100"/>
      <c r="I697" s="100"/>
      <c r="J697" s="100"/>
      <c r="K697" s="100"/>
      <c r="L697" s="109"/>
      <c r="M697" s="110"/>
      <c r="N697" s="110"/>
      <c r="O697" s="110"/>
      <c r="P697" s="99"/>
      <c r="Q697" s="99"/>
      <c r="R697" s="100"/>
      <c r="S697" s="100"/>
      <c r="T697" s="100"/>
      <c r="U697" s="100"/>
      <c r="V697" s="100"/>
      <c r="W697" s="100"/>
      <c r="X697" s="100"/>
      <c r="Y697" s="100"/>
      <c r="Z697" s="100"/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</row>
    <row r="698" spans="1:39" x14ac:dyDescent="0.25">
      <c r="A698" s="100"/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9"/>
      <c r="M698" s="110"/>
      <c r="N698" s="110"/>
      <c r="O698" s="110"/>
      <c r="P698" s="99"/>
      <c r="Q698" s="99"/>
      <c r="R698" s="100"/>
      <c r="S698" s="100"/>
      <c r="T698" s="100"/>
      <c r="U698" s="100"/>
      <c r="V698" s="100"/>
      <c r="W698" s="100"/>
      <c r="X698" s="100"/>
      <c r="Y698" s="100"/>
      <c r="Z698" s="100"/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</row>
    <row r="699" spans="1:39" x14ac:dyDescent="0.25">
      <c r="A699" s="100"/>
      <c r="B699" s="100"/>
      <c r="C699" s="100"/>
      <c r="D699" s="100"/>
      <c r="E699" s="100"/>
      <c r="F699" s="100"/>
      <c r="G699" s="100"/>
      <c r="H699" s="100"/>
      <c r="I699" s="100"/>
      <c r="J699" s="100"/>
      <c r="K699" s="100"/>
      <c r="L699" s="109"/>
      <c r="M699" s="110"/>
      <c r="N699" s="110"/>
      <c r="O699" s="110"/>
      <c r="P699" s="99"/>
      <c r="Q699" s="99"/>
      <c r="R699" s="100"/>
      <c r="S699" s="100"/>
      <c r="T699" s="100"/>
      <c r="U699" s="100"/>
      <c r="V699" s="100"/>
      <c r="W699" s="100"/>
      <c r="X699" s="100"/>
      <c r="Y699" s="100"/>
      <c r="Z699" s="100"/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</row>
    <row r="700" spans="1:39" x14ac:dyDescent="0.25">
      <c r="A700" s="100"/>
      <c r="B700" s="100"/>
      <c r="C700" s="100"/>
      <c r="D700" s="100"/>
      <c r="E700" s="100"/>
      <c r="F700" s="100"/>
      <c r="G700" s="100"/>
      <c r="H700" s="100"/>
      <c r="I700" s="100"/>
      <c r="J700" s="100"/>
      <c r="K700" s="100"/>
      <c r="L700" s="109"/>
      <c r="M700" s="110"/>
      <c r="N700" s="110"/>
      <c r="O700" s="110"/>
      <c r="P700" s="99"/>
      <c r="Q700" s="99"/>
      <c r="R700" s="100"/>
      <c r="S700" s="100"/>
      <c r="T700" s="100"/>
      <c r="U700" s="100"/>
      <c r="V700" s="100"/>
      <c r="W700" s="100"/>
      <c r="X700" s="100"/>
      <c r="Y700" s="100"/>
      <c r="Z700" s="100"/>
      <c r="AA700" s="100"/>
      <c r="AB700" s="100"/>
      <c r="AC700" s="100"/>
      <c r="AD700" s="100"/>
      <c r="AE700" s="100"/>
      <c r="AF700" s="100"/>
      <c r="AG700" s="100"/>
      <c r="AH700" s="100"/>
      <c r="AI700" s="100"/>
      <c r="AJ700" s="100"/>
      <c r="AK700" s="100"/>
      <c r="AL700" s="100"/>
      <c r="AM700" s="100"/>
    </row>
    <row r="701" spans="1:39" x14ac:dyDescent="0.25">
      <c r="A701" s="100"/>
      <c r="B701" s="100"/>
      <c r="C701" s="100"/>
      <c r="D701" s="100"/>
      <c r="E701" s="100"/>
      <c r="F701" s="100"/>
      <c r="G701" s="100"/>
      <c r="H701" s="100"/>
      <c r="I701" s="100"/>
      <c r="J701" s="100"/>
      <c r="K701" s="100"/>
      <c r="L701" s="109"/>
      <c r="M701" s="110"/>
      <c r="N701" s="110"/>
      <c r="O701" s="110"/>
      <c r="P701" s="99"/>
      <c r="Q701" s="99"/>
      <c r="R701" s="100"/>
      <c r="S701" s="100"/>
      <c r="T701" s="100"/>
      <c r="U701" s="100"/>
      <c r="V701" s="100"/>
      <c r="W701" s="100"/>
      <c r="X701" s="100"/>
      <c r="Y701" s="100"/>
      <c r="Z701" s="100"/>
      <c r="AA701" s="100"/>
      <c r="AB701" s="100"/>
      <c r="AC701" s="100"/>
      <c r="AD701" s="100"/>
      <c r="AE701" s="100"/>
      <c r="AF701" s="100"/>
      <c r="AG701" s="100"/>
      <c r="AH701" s="100"/>
      <c r="AI701" s="100"/>
      <c r="AJ701" s="100"/>
      <c r="AK701" s="100"/>
      <c r="AL701" s="100"/>
      <c r="AM701" s="100"/>
    </row>
    <row r="702" spans="1:39" x14ac:dyDescent="0.25">
      <c r="A702" s="100"/>
      <c r="B702" s="100"/>
      <c r="C702" s="100"/>
      <c r="D702" s="100"/>
      <c r="E702" s="100"/>
      <c r="F702" s="100"/>
      <c r="G702" s="100"/>
      <c r="H702" s="100"/>
      <c r="I702" s="100"/>
      <c r="J702" s="100"/>
      <c r="K702" s="100"/>
      <c r="L702" s="109"/>
      <c r="M702" s="110"/>
      <c r="N702" s="110"/>
      <c r="O702" s="110"/>
      <c r="P702" s="99"/>
      <c r="Q702" s="99"/>
      <c r="R702" s="100"/>
      <c r="S702" s="100"/>
      <c r="T702" s="100"/>
      <c r="U702" s="100"/>
      <c r="V702" s="100"/>
      <c r="W702" s="100"/>
      <c r="X702" s="100"/>
      <c r="Y702" s="100"/>
      <c r="Z702" s="100"/>
      <c r="AA702" s="100"/>
      <c r="AB702" s="100"/>
      <c r="AC702" s="100"/>
      <c r="AD702" s="100"/>
      <c r="AE702" s="100"/>
      <c r="AF702" s="100"/>
      <c r="AG702" s="100"/>
      <c r="AH702" s="100"/>
      <c r="AI702" s="100"/>
      <c r="AJ702" s="100"/>
      <c r="AK702" s="100"/>
      <c r="AL702" s="100"/>
      <c r="AM702" s="100"/>
    </row>
    <row r="703" spans="1:39" x14ac:dyDescent="0.25">
      <c r="A703" s="100"/>
      <c r="B703" s="100"/>
      <c r="C703" s="100"/>
      <c r="D703" s="100"/>
      <c r="E703" s="100"/>
      <c r="F703" s="100"/>
      <c r="G703" s="100"/>
      <c r="H703" s="100"/>
      <c r="I703" s="100"/>
      <c r="J703" s="100"/>
      <c r="K703" s="100"/>
      <c r="L703" s="109"/>
      <c r="M703" s="110"/>
      <c r="N703" s="110"/>
      <c r="O703" s="110"/>
      <c r="P703" s="99"/>
      <c r="Q703" s="99"/>
      <c r="R703" s="100"/>
      <c r="S703" s="100"/>
      <c r="T703" s="100"/>
      <c r="U703" s="100"/>
      <c r="V703" s="100"/>
      <c r="W703" s="100"/>
      <c r="X703" s="100"/>
      <c r="Y703" s="100"/>
      <c r="Z703" s="100"/>
      <c r="AA703" s="100"/>
      <c r="AB703" s="100"/>
      <c r="AC703" s="100"/>
      <c r="AD703" s="100"/>
      <c r="AE703" s="100"/>
      <c r="AF703" s="100"/>
      <c r="AG703" s="100"/>
      <c r="AH703" s="100"/>
      <c r="AI703" s="100"/>
      <c r="AJ703" s="100"/>
      <c r="AK703" s="100"/>
      <c r="AL703" s="100"/>
      <c r="AM703" s="100"/>
    </row>
    <row r="704" spans="1:39" x14ac:dyDescent="0.25">
      <c r="A704" s="100"/>
      <c r="B704" s="100"/>
      <c r="C704" s="100"/>
      <c r="D704" s="100"/>
      <c r="E704" s="100"/>
      <c r="F704" s="100"/>
      <c r="G704" s="100"/>
      <c r="H704" s="100"/>
      <c r="I704" s="100"/>
      <c r="J704" s="100"/>
      <c r="K704" s="100"/>
      <c r="L704" s="109"/>
      <c r="M704" s="110"/>
      <c r="N704" s="110"/>
      <c r="O704" s="110"/>
      <c r="P704" s="99"/>
      <c r="Q704" s="99"/>
      <c r="R704" s="100"/>
      <c r="S704" s="100"/>
      <c r="T704" s="100"/>
      <c r="U704" s="100"/>
      <c r="V704" s="100"/>
      <c r="W704" s="100"/>
      <c r="X704" s="100"/>
      <c r="Y704" s="100"/>
      <c r="Z704" s="100"/>
      <c r="AA704" s="100"/>
      <c r="AB704" s="100"/>
      <c r="AC704" s="100"/>
      <c r="AD704" s="100"/>
      <c r="AE704" s="100"/>
      <c r="AF704" s="100"/>
      <c r="AG704" s="100"/>
      <c r="AH704" s="100"/>
      <c r="AI704" s="100"/>
      <c r="AJ704" s="100"/>
      <c r="AK704" s="100"/>
      <c r="AL704" s="100"/>
      <c r="AM704" s="100"/>
    </row>
    <row r="705" spans="1:39" x14ac:dyDescent="0.25">
      <c r="A705" s="100"/>
      <c r="B705" s="100"/>
      <c r="C705" s="100"/>
      <c r="D705" s="100"/>
      <c r="E705" s="100"/>
      <c r="F705" s="100"/>
      <c r="G705" s="100"/>
      <c r="H705" s="100"/>
      <c r="I705" s="100"/>
      <c r="J705" s="100"/>
      <c r="K705" s="100"/>
      <c r="L705" s="109"/>
      <c r="M705" s="110"/>
      <c r="N705" s="110"/>
      <c r="O705" s="110"/>
      <c r="P705" s="99"/>
      <c r="Q705" s="99"/>
      <c r="R705" s="100"/>
      <c r="S705" s="100"/>
      <c r="T705" s="100"/>
      <c r="U705" s="100"/>
      <c r="V705" s="100"/>
      <c r="W705" s="100"/>
      <c r="X705" s="100"/>
      <c r="Y705" s="100"/>
      <c r="Z705" s="100"/>
      <c r="AA705" s="100"/>
      <c r="AB705" s="100"/>
      <c r="AC705" s="100"/>
      <c r="AD705" s="100"/>
      <c r="AE705" s="100"/>
      <c r="AF705" s="100"/>
      <c r="AG705" s="100"/>
      <c r="AH705" s="100"/>
      <c r="AI705" s="100"/>
      <c r="AJ705" s="100"/>
      <c r="AK705" s="100"/>
      <c r="AL705" s="100"/>
      <c r="AM705" s="100"/>
    </row>
    <row r="706" spans="1:39" x14ac:dyDescent="0.25">
      <c r="A706" s="100"/>
      <c r="B706" s="100"/>
      <c r="C706" s="100"/>
      <c r="D706" s="100"/>
      <c r="E706" s="100"/>
      <c r="F706" s="100"/>
      <c r="G706" s="100"/>
      <c r="H706" s="100"/>
      <c r="I706" s="100"/>
      <c r="J706" s="100"/>
      <c r="K706" s="100"/>
      <c r="L706" s="109"/>
      <c r="M706" s="110"/>
      <c r="N706" s="110"/>
      <c r="O706" s="110"/>
      <c r="P706" s="99"/>
      <c r="Q706" s="99"/>
      <c r="R706" s="100"/>
      <c r="S706" s="100"/>
      <c r="T706" s="100"/>
      <c r="U706" s="100"/>
      <c r="V706" s="100"/>
      <c r="W706" s="100"/>
      <c r="X706" s="100"/>
      <c r="Y706" s="100"/>
      <c r="Z706" s="100"/>
      <c r="AA706" s="100"/>
      <c r="AB706" s="100"/>
      <c r="AC706" s="100"/>
      <c r="AD706" s="100"/>
      <c r="AE706" s="100"/>
      <c r="AF706" s="100"/>
      <c r="AG706" s="100"/>
      <c r="AH706" s="100"/>
      <c r="AI706" s="100"/>
      <c r="AJ706" s="100"/>
      <c r="AK706" s="100"/>
      <c r="AL706" s="100"/>
      <c r="AM706" s="100"/>
    </row>
    <row r="707" spans="1:39" x14ac:dyDescent="0.25">
      <c r="A707" s="100"/>
      <c r="B707" s="100"/>
      <c r="C707" s="100"/>
      <c r="D707" s="100"/>
      <c r="E707" s="100"/>
      <c r="F707" s="100"/>
      <c r="G707" s="100"/>
      <c r="H707" s="100"/>
      <c r="I707" s="100"/>
      <c r="J707" s="100"/>
      <c r="K707" s="100"/>
      <c r="L707" s="109"/>
      <c r="M707" s="110"/>
      <c r="N707" s="110"/>
      <c r="O707" s="110"/>
      <c r="P707" s="99"/>
      <c r="Q707" s="99"/>
      <c r="R707" s="100"/>
      <c r="S707" s="100"/>
      <c r="T707" s="100"/>
      <c r="U707" s="100"/>
      <c r="V707" s="100"/>
      <c r="W707" s="100"/>
      <c r="X707" s="100"/>
      <c r="Y707" s="100"/>
      <c r="Z707" s="100"/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</row>
    <row r="708" spans="1:39" x14ac:dyDescent="0.25">
      <c r="A708" s="100"/>
      <c r="B708" s="100"/>
      <c r="C708" s="100"/>
      <c r="D708" s="100"/>
      <c r="E708" s="100"/>
      <c r="F708" s="100"/>
      <c r="G708" s="100"/>
      <c r="H708" s="100"/>
      <c r="I708" s="100"/>
      <c r="J708" s="100"/>
      <c r="K708" s="100"/>
      <c r="L708" s="109"/>
      <c r="M708" s="110"/>
      <c r="N708" s="110"/>
      <c r="O708" s="110"/>
      <c r="P708" s="99"/>
      <c r="Q708" s="99"/>
      <c r="R708" s="100"/>
      <c r="S708" s="100"/>
      <c r="T708" s="100"/>
      <c r="U708" s="100"/>
      <c r="V708" s="100"/>
      <c r="W708" s="100"/>
      <c r="X708" s="100"/>
      <c r="Y708" s="100"/>
      <c r="Z708" s="100"/>
      <c r="AA708" s="100"/>
      <c r="AB708" s="100"/>
      <c r="AC708" s="100"/>
      <c r="AD708" s="100"/>
      <c r="AE708" s="100"/>
      <c r="AF708" s="100"/>
      <c r="AG708" s="100"/>
      <c r="AH708" s="100"/>
      <c r="AI708" s="100"/>
      <c r="AJ708" s="100"/>
      <c r="AK708" s="100"/>
      <c r="AL708" s="100"/>
      <c r="AM708" s="100"/>
    </row>
    <row r="709" spans="1:39" x14ac:dyDescent="0.25">
      <c r="A709" s="100"/>
      <c r="B709" s="100"/>
      <c r="C709" s="100"/>
      <c r="D709" s="100"/>
      <c r="E709" s="100"/>
      <c r="F709" s="100"/>
      <c r="G709" s="100"/>
      <c r="H709" s="100"/>
      <c r="I709" s="100"/>
      <c r="J709" s="100"/>
      <c r="K709" s="100"/>
      <c r="L709" s="109"/>
      <c r="M709" s="110"/>
      <c r="N709" s="110"/>
      <c r="O709" s="110"/>
      <c r="P709" s="99"/>
      <c r="Q709" s="99"/>
      <c r="R709" s="100"/>
      <c r="S709" s="100"/>
      <c r="T709" s="100"/>
      <c r="U709" s="100"/>
      <c r="V709" s="100"/>
      <c r="W709" s="100"/>
      <c r="X709" s="100"/>
      <c r="Y709" s="100"/>
      <c r="Z709" s="100"/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</row>
    <row r="710" spans="1:39" x14ac:dyDescent="0.25">
      <c r="A710" s="100"/>
      <c r="B710" s="100"/>
      <c r="C710" s="100"/>
      <c r="D710" s="100"/>
      <c r="E710" s="100"/>
      <c r="F710" s="100"/>
      <c r="G710" s="100"/>
      <c r="H710" s="100"/>
      <c r="I710" s="100"/>
      <c r="J710" s="100"/>
      <c r="K710" s="100"/>
      <c r="L710" s="109"/>
      <c r="M710" s="110"/>
      <c r="N710" s="110"/>
      <c r="O710" s="110"/>
      <c r="P710" s="99"/>
      <c r="Q710" s="99"/>
      <c r="R710" s="100"/>
      <c r="S710" s="100"/>
      <c r="T710" s="100"/>
      <c r="U710" s="100"/>
      <c r="V710" s="100"/>
      <c r="W710" s="100"/>
      <c r="X710" s="100"/>
      <c r="Y710" s="100"/>
      <c r="Z710" s="100"/>
      <c r="AA710" s="100"/>
      <c r="AB710" s="100"/>
      <c r="AC710" s="100"/>
      <c r="AD710" s="100"/>
      <c r="AE710" s="100"/>
      <c r="AF710" s="100"/>
      <c r="AG710" s="100"/>
      <c r="AH710" s="100"/>
      <c r="AI710" s="100"/>
      <c r="AJ710" s="100"/>
      <c r="AK710" s="100"/>
      <c r="AL710" s="100"/>
      <c r="AM710" s="100"/>
    </row>
    <row r="711" spans="1:39" x14ac:dyDescent="0.25">
      <c r="A711" s="100"/>
      <c r="B711" s="100"/>
      <c r="C711" s="100"/>
      <c r="D711" s="100"/>
      <c r="E711" s="100"/>
      <c r="F711" s="100"/>
      <c r="G711" s="100"/>
      <c r="H711" s="100"/>
      <c r="I711" s="100"/>
      <c r="J711" s="100"/>
      <c r="K711" s="100"/>
      <c r="L711" s="109"/>
      <c r="M711" s="110"/>
      <c r="N711" s="110"/>
      <c r="O711" s="110"/>
      <c r="P711" s="99"/>
      <c r="Q711" s="99"/>
      <c r="R711" s="100"/>
      <c r="S711" s="100"/>
      <c r="T711" s="100"/>
      <c r="U711" s="100"/>
      <c r="V711" s="100"/>
      <c r="W711" s="100"/>
      <c r="X711" s="100"/>
      <c r="Y711" s="100"/>
      <c r="Z711" s="100"/>
      <c r="AA711" s="100"/>
      <c r="AB711" s="100"/>
      <c r="AC711" s="100"/>
      <c r="AD711" s="100"/>
      <c r="AE711" s="100"/>
      <c r="AF711" s="100"/>
      <c r="AG711" s="100"/>
      <c r="AH711" s="100"/>
      <c r="AI711" s="100"/>
      <c r="AJ711" s="100"/>
      <c r="AK711" s="100"/>
      <c r="AL711" s="100"/>
      <c r="AM711" s="100"/>
    </row>
    <row r="712" spans="1:39" x14ac:dyDescent="0.25">
      <c r="A712" s="100"/>
      <c r="B712" s="100"/>
      <c r="C712" s="100"/>
      <c r="D712" s="100"/>
      <c r="E712" s="100"/>
      <c r="F712" s="100"/>
      <c r="G712" s="100"/>
      <c r="H712" s="100"/>
      <c r="I712" s="100"/>
      <c r="J712" s="100"/>
      <c r="K712" s="100"/>
      <c r="L712" s="109"/>
      <c r="M712" s="110"/>
      <c r="N712" s="110"/>
      <c r="O712" s="110"/>
      <c r="P712" s="99"/>
      <c r="Q712" s="99"/>
      <c r="R712" s="100"/>
      <c r="S712" s="100"/>
      <c r="T712" s="100"/>
      <c r="U712" s="100"/>
      <c r="V712" s="100"/>
      <c r="W712" s="100"/>
      <c r="X712" s="100"/>
      <c r="Y712" s="100"/>
      <c r="Z712" s="100"/>
      <c r="AA712" s="100"/>
      <c r="AB712" s="100"/>
      <c r="AC712" s="100"/>
      <c r="AD712" s="100"/>
      <c r="AE712" s="100"/>
      <c r="AF712" s="100"/>
      <c r="AG712" s="100"/>
      <c r="AH712" s="100"/>
      <c r="AI712" s="100"/>
      <c r="AJ712" s="100"/>
      <c r="AK712" s="100"/>
      <c r="AL712" s="100"/>
      <c r="AM712" s="100"/>
    </row>
    <row r="713" spans="1:39" x14ac:dyDescent="0.25">
      <c r="A713" s="100"/>
      <c r="B713" s="100"/>
      <c r="C713" s="100"/>
      <c r="D713" s="100"/>
      <c r="E713" s="100"/>
      <c r="F713" s="100"/>
      <c r="G713" s="100"/>
      <c r="H713" s="100"/>
      <c r="I713" s="100"/>
      <c r="J713" s="100"/>
      <c r="K713" s="100"/>
      <c r="L713" s="109"/>
      <c r="M713" s="110"/>
      <c r="N713" s="110"/>
      <c r="O713" s="110"/>
      <c r="P713" s="99"/>
      <c r="Q713" s="99"/>
      <c r="R713" s="100"/>
      <c r="S713" s="100"/>
      <c r="T713" s="100"/>
      <c r="U713" s="100"/>
      <c r="V713" s="100"/>
      <c r="W713" s="100"/>
      <c r="X713" s="100"/>
      <c r="Y713" s="100"/>
      <c r="Z713" s="100"/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</row>
    <row r="714" spans="1:39" x14ac:dyDescent="0.25">
      <c r="A714" s="100"/>
      <c r="B714" s="100"/>
      <c r="C714" s="100"/>
      <c r="D714" s="100"/>
      <c r="E714" s="100"/>
      <c r="F714" s="100"/>
      <c r="G714" s="100"/>
      <c r="H714" s="100"/>
      <c r="I714" s="100"/>
      <c r="J714" s="100"/>
      <c r="K714" s="100"/>
      <c r="L714" s="109"/>
      <c r="M714" s="110"/>
      <c r="N714" s="110"/>
      <c r="O714" s="110"/>
      <c r="P714" s="99"/>
      <c r="Q714" s="99"/>
      <c r="R714" s="100"/>
      <c r="S714" s="100"/>
      <c r="T714" s="100"/>
      <c r="U714" s="100"/>
      <c r="V714" s="100"/>
      <c r="W714" s="100"/>
      <c r="X714" s="100"/>
      <c r="Y714" s="100"/>
      <c r="Z714" s="100"/>
      <c r="AA714" s="100"/>
      <c r="AB714" s="100"/>
      <c r="AC714" s="100"/>
      <c r="AD714" s="100"/>
      <c r="AE714" s="100"/>
      <c r="AF714" s="100"/>
      <c r="AG714" s="100"/>
      <c r="AH714" s="100"/>
      <c r="AI714" s="100"/>
      <c r="AJ714" s="100"/>
      <c r="AK714" s="100"/>
      <c r="AL714" s="100"/>
      <c r="AM714" s="100"/>
    </row>
    <row r="715" spans="1:39" x14ac:dyDescent="0.25">
      <c r="A715" s="100"/>
      <c r="B715" s="100"/>
      <c r="C715" s="100"/>
      <c r="D715" s="100"/>
      <c r="E715" s="100"/>
      <c r="F715" s="100"/>
      <c r="G715" s="100"/>
      <c r="H715" s="100"/>
      <c r="I715" s="100"/>
      <c r="J715" s="100"/>
      <c r="K715" s="100"/>
      <c r="L715" s="109"/>
      <c r="M715" s="110"/>
      <c r="N715" s="110"/>
      <c r="O715" s="110"/>
      <c r="P715" s="99"/>
      <c r="Q715" s="99"/>
      <c r="R715" s="100"/>
      <c r="S715" s="100"/>
      <c r="T715" s="100"/>
      <c r="U715" s="100"/>
      <c r="V715" s="100"/>
      <c r="W715" s="100"/>
      <c r="X715" s="100"/>
      <c r="Y715" s="100"/>
      <c r="Z715" s="100"/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</row>
    <row r="716" spans="1:39" x14ac:dyDescent="0.25">
      <c r="A716" s="100"/>
      <c r="B716" s="100"/>
      <c r="C716" s="100"/>
      <c r="D716" s="100"/>
      <c r="E716" s="100"/>
      <c r="F716" s="100"/>
      <c r="G716" s="100"/>
      <c r="H716" s="100"/>
      <c r="I716" s="100"/>
      <c r="J716" s="100"/>
      <c r="K716" s="100"/>
      <c r="L716" s="109"/>
      <c r="M716" s="110"/>
      <c r="N716" s="110"/>
      <c r="O716" s="110"/>
      <c r="P716" s="99"/>
      <c r="Q716" s="99"/>
      <c r="R716" s="100"/>
      <c r="S716" s="100"/>
      <c r="T716" s="100"/>
      <c r="U716" s="100"/>
      <c r="V716" s="100"/>
      <c r="W716" s="100"/>
      <c r="X716" s="100"/>
      <c r="Y716" s="100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</row>
    <row r="717" spans="1:39" x14ac:dyDescent="0.25">
      <c r="A717" s="100"/>
      <c r="B717" s="100"/>
      <c r="C717" s="100"/>
      <c r="D717" s="100"/>
      <c r="E717" s="100"/>
      <c r="F717" s="100"/>
      <c r="G717" s="100"/>
      <c r="H717" s="100"/>
      <c r="I717" s="100"/>
      <c r="J717" s="100"/>
      <c r="K717" s="100"/>
      <c r="L717" s="109"/>
      <c r="M717" s="110"/>
      <c r="N717" s="110"/>
      <c r="O717" s="110"/>
      <c r="P717" s="99"/>
      <c r="Q717" s="99"/>
      <c r="R717" s="100"/>
      <c r="S717" s="100"/>
      <c r="T717" s="100"/>
      <c r="U717" s="100"/>
      <c r="V717" s="100"/>
      <c r="W717" s="100"/>
      <c r="X717" s="100"/>
      <c r="Y717" s="100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</row>
    <row r="718" spans="1:39" x14ac:dyDescent="0.25">
      <c r="A718" s="100"/>
      <c r="B718" s="100"/>
      <c r="C718" s="100"/>
      <c r="D718" s="100"/>
      <c r="E718" s="100"/>
      <c r="F718" s="100"/>
      <c r="G718" s="100"/>
      <c r="H718" s="100"/>
      <c r="I718" s="100"/>
      <c r="J718" s="100"/>
      <c r="K718" s="100"/>
      <c r="L718" s="109"/>
      <c r="M718" s="110"/>
      <c r="N718" s="110"/>
      <c r="O718" s="110"/>
      <c r="P718" s="99"/>
      <c r="Q718" s="99"/>
      <c r="R718" s="100"/>
      <c r="S718" s="100"/>
      <c r="T718" s="100"/>
      <c r="U718" s="100"/>
      <c r="V718" s="100"/>
      <c r="W718" s="100"/>
      <c r="X718" s="100"/>
      <c r="Y718" s="100"/>
      <c r="Z718" s="100"/>
      <c r="AA718" s="100"/>
      <c r="AB718" s="100"/>
      <c r="AC718" s="100"/>
      <c r="AD718" s="100"/>
      <c r="AE718" s="100"/>
      <c r="AF718" s="100"/>
      <c r="AG718" s="100"/>
      <c r="AH718" s="100"/>
      <c r="AI718" s="100"/>
      <c r="AJ718" s="100"/>
      <c r="AK718" s="100"/>
      <c r="AL718" s="100"/>
      <c r="AM718" s="100"/>
    </row>
    <row r="719" spans="1:39" x14ac:dyDescent="0.25">
      <c r="A719" s="100"/>
      <c r="B719" s="100"/>
      <c r="C719" s="100"/>
      <c r="D719" s="100"/>
      <c r="E719" s="100"/>
      <c r="F719" s="100"/>
      <c r="G719" s="100"/>
      <c r="H719" s="100"/>
      <c r="I719" s="100"/>
      <c r="J719" s="100"/>
      <c r="K719" s="100"/>
      <c r="L719" s="109"/>
      <c r="M719" s="110"/>
      <c r="N719" s="110"/>
      <c r="O719" s="110"/>
      <c r="P719" s="99"/>
      <c r="Q719" s="99"/>
      <c r="R719" s="100"/>
      <c r="S719" s="100"/>
      <c r="T719" s="100"/>
      <c r="U719" s="100"/>
      <c r="V719" s="100"/>
      <c r="W719" s="100"/>
      <c r="X719" s="100"/>
      <c r="Y719" s="100"/>
      <c r="Z719" s="100"/>
      <c r="AA719" s="100"/>
      <c r="AB719" s="100"/>
      <c r="AC719" s="100"/>
      <c r="AD719" s="100"/>
      <c r="AE719" s="100"/>
      <c r="AF719" s="100"/>
      <c r="AG719" s="100"/>
      <c r="AH719" s="100"/>
      <c r="AI719" s="100"/>
      <c r="AJ719" s="100"/>
      <c r="AK719" s="100"/>
      <c r="AL719" s="100"/>
      <c r="AM719" s="100"/>
    </row>
    <row r="720" spans="1:39" x14ac:dyDescent="0.25">
      <c r="A720" s="100"/>
      <c r="B720" s="100"/>
      <c r="C720" s="100"/>
      <c r="D720" s="100"/>
      <c r="E720" s="100"/>
      <c r="F720" s="100"/>
      <c r="G720" s="100"/>
      <c r="H720" s="100"/>
      <c r="I720" s="100"/>
      <c r="J720" s="100"/>
      <c r="K720" s="100"/>
      <c r="L720" s="109"/>
      <c r="M720" s="110"/>
      <c r="N720" s="110"/>
      <c r="O720" s="110"/>
      <c r="P720" s="99"/>
      <c r="Q720" s="99"/>
      <c r="R720" s="100"/>
      <c r="S720" s="100"/>
      <c r="T720" s="100"/>
      <c r="U720" s="100"/>
      <c r="V720" s="100"/>
      <c r="W720" s="100"/>
      <c r="X720" s="100"/>
      <c r="Y720" s="100"/>
      <c r="Z720" s="100"/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</row>
    <row r="721" spans="1:39" x14ac:dyDescent="0.25">
      <c r="A721" s="100"/>
      <c r="B721" s="100"/>
      <c r="C721" s="100"/>
      <c r="D721" s="100"/>
      <c r="E721" s="100"/>
      <c r="F721" s="100"/>
      <c r="G721" s="100"/>
      <c r="H721" s="100"/>
      <c r="I721" s="100"/>
      <c r="J721" s="100"/>
      <c r="K721" s="100"/>
      <c r="L721" s="109"/>
      <c r="M721" s="110"/>
      <c r="N721" s="110"/>
      <c r="O721" s="110"/>
      <c r="P721" s="99"/>
      <c r="Q721" s="99"/>
      <c r="R721" s="100"/>
      <c r="S721" s="100"/>
      <c r="T721" s="100"/>
      <c r="U721" s="100"/>
      <c r="V721" s="100"/>
      <c r="W721" s="100"/>
      <c r="X721" s="100"/>
      <c r="Y721" s="100"/>
      <c r="Z721" s="100"/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</row>
    <row r="722" spans="1:39" x14ac:dyDescent="0.25">
      <c r="A722" s="100"/>
      <c r="B722" s="100"/>
      <c r="C722" s="100"/>
      <c r="D722" s="100"/>
      <c r="E722" s="100"/>
      <c r="F722" s="100"/>
      <c r="G722" s="100"/>
      <c r="H722" s="100"/>
      <c r="I722" s="100"/>
      <c r="J722" s="100"/>
      <c r="K722" s="100"/>
      <c r="L722" s="109"/>
      <c r="M722" s="110"/>
      <c r="N722" s="110"/>
      <c r="O722" s="110"/>
      <c r="P722" s="99"/>
      <c r="Q722" s="99"/>
      <c r="R722" s="100"/>
      <c r="S722" s="100"/>
      <c r="T722" s="100"/>
      <c r="U722" s="100"/>
      <c r="V722" s="100"/>
      <c r="W722" s="100"/>
      <c r="X722" s="100"/>
      <c r="Y722" s="100"/>
      <c r="Z722" s="100"/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</row>
    <row r="723" spans="1:39" x14ac:dyDescent="0.25">
      <c r="A723" s="100"/>
      <c r="B723" s="100"/>
      <c r="C723" s="100"/>
      <c r="D723" s="100"/>
      <c r="E723" s="100"/>
      <c r="F723" s="100"/>
      <c r="G723" s="100"/>
      <c r="H723" s="100"/>
      <c r="I723" s="100"/>
      <c r="J723" s="100"/>
      <c r="K723" s="100"/>
      <c r="L723" s="109"/>
      <c r="M723" s="110"/>
      <c r="N723" s="110"/>
      <c r="O723" s="110"/>
      <c r="P723" s="99"/>
      <c r="Q723" s="99"/>
      <c r="R723" s="100"/>
      <c r="S723" s="100"/>
      <c r="T723" s="100"/>
      <c r="U723" s="100"/>
      <c r="V723" s="100"/>
      <c r="W723" s="100"/>
      <c r="X723" s="100"/>
      <c r="Y723" s="100"/>
      <c r="Z723" s="100"/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</row>
    <row r="724" spans="1:39" x14ac:dyDescent="0.25">
      <c r="A724" s="100"/>
      <c r="B724" s="100"/>
      <c r="C724" s="100"/>
      <c r="D724" s="100"/>
      <c r="E724" s="100"/>
      <c r="F724" s="100"/>
      <c r="G724" s="100"/>
      <c r="H724" s="100"/>
      <c r="I724" s="100"/>
      <c r="J724" s="100"/>
      <c r="K724" s="100"/>
      <c r="L724" s="109"/>
      <c r="M724" s="110"/>
      <c r="N724" s="110"/>
      <c r="O724" s="110"/>
      <c r="P724" s="99"/>
      <c r="Q724" s="99"/>
      <c r="R724" s="100"/>
      <c r="S724" s="100"/>
      <c r="T724" s="100"/>
      <c r="U724" s="100"/>
      <c r="V724" s="100"/>
      <c r="W724" s="100"/>
      <c r="X724" s="100"/>
      <c r="Y724" s="100"/>
      <c r="Z724" s="100"/>
      <c r="AA724" s="100"/>
      <c r="AB724" s="100"/>
      <c r="AC724" s="100"/>
      <c r="AD724" s="100"/>
      <c r="AE724" s="100"/>
      <c r="AF724" s="100"/>
      <c r="AG724" s="100"/>
      <c r="AH724" s="100"/>
      <c r="AI724" s="100"/>
      <c r="AJ724" s="100"/>
      <c r="AK724" s="100"/>
      <c r="AL724" s="100"/>
      <c r="AM724" s="100"/>
    </row>
    <row r="725" spans="1:39" x14ac:dyDescent="0.25">
      <c r="A725" s="100"/>
      <c r="B725" s="100"/>
      <c r="C725" s="100"/>
      <c r="D725" s="100"/>
      <c r="E725" s="100"/>
      <c r="F725" s="100"/>
      <c r="G725" s="100"/>
      <c r="H725" s="100"/>
      <c r="I725" s="100"/>
      <c r="J725" s="100"/>
      <c r="K725" s="100"/>
      <c r="L725" s="109"/>
      <c r="M725" s="110"/>
      <c r="N725" s="110"/>
      <c r="O725" s="110"/>
      <c r="P725" s="99"/>
      <c r="Q725" s="99"/>
      <c r="R725" s="100"/>
      <c r="S725" s="100"/>
      <c r="T725" s="100"/>
      <c r="U725" s="100"/>
      <c r="V725" s="100"/>
      <c r="W725" s="100"/>
      <c r="X725" s="100"/>
      <c r="Y725" s="100"/>
      <c r="Z725" s="100"/>
      <c r="AA725" s="100"/>
      <c r="AB725" s="100"/>
      <c r="AC725" s="100"/>
      <c r="AD725" s="100"/>
      <c r="AE725" s="100"/>
      <c r="AF725" s="100"/>
      <c r="AG725" s="100"/>
      <c r="AH725" s="100"/>
      <c r="AI725" s="100"/>
      <c r="AJ725" s="100"/>
      <c r="AK725" s="100"/>
      <c r="AL725" s="100"/>
      <c r="AM725" s="100"/>
    </row>
    <row r="726" spans="1:39" x14ac:dyDescent="0.25">
      <c r="A726" s="100"/>
      <c r="B726" s="100"/>
      <c r="C726" s="100"/>
      <c r="D726" s="100"/>
      <c r="E726" s="100"/>
      <c r="F726" s="100"/>
      <c r="G726" s="100"/>
      <c r="H726" s="100"/>
      <c r="I726" s="100"/>
      <c r="J726" s="100"/>
      <c r="K726" s="100"/>
      <c r="L726" s="109"/>
      <c r="M726" s="110"/>
      <c r="N726" s="110"/>
      <c r="O726" s="110"/>
      <c r="P726" s="99"/>
      <c r="Q726" s="99"/>
      <c r="R726" s="100"/>
      <c r="S726" s="100"/>
      <c r="T726" s="100"/>
      <c r="U726" s="100"/>
      <c r="V726" s="100"/>
      <c r="W726" s="100"/>
      <c r="X726" s="100"/>
      <c r="Y726" s="100"/>
      <c r="Z726" s="100"/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</row>
    <row r="727" spans="1:39" x14ac:dyDescent="0.25">
      <c r="A727" s="100"/>
      <c r="B727" s="100"/>
      <c r="C727" s="100"/>
      <c r="D727" s="100"/>
      <c r="E727" s="100"/>
      <c r="F727" s="100"/>
      <c r="G727" s="100"/>
      <c r="H727" s="100"/>
      <c r="I727" s="100"/>
      <c r="J727" s="100"/>
      <c r="K727" s="100"/>
      <c r="L727" s="109"/>
      <c r="M727" s="110"/>
      <c r="N727" s="110"/>
      <c r="O727" s="110"/>
      <c r="P727" s="99"/>
      <c r="Q727" s="99"/>
      <c r="R727" s="100"/>
      <c r="S727" s="100"/>
      <c r="T727" s="100"/>
      <c r="U727" s="100"/>
      <c r="V727" s="100"/>
      <c r="W727" s="100"/>
      <c r="X727" s="100"/>
      <c r="Y727" s="100"/>
      <c r="Z727" s="100"/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</row>
    <row r="728" spans="1:39" x14ac:dyDescent="0.25">
      <c r="A728" s="100"/>
      <c r="B728" s="100"/>
      <c r="C728" s="100"/>
      <c r="D728" s="100"/>
      <c r="E728" s="100"/>
      <c r="F728" s="100"/>
      <c r="G728" s="100"/>
      <c r="H728" s="100"/>
      <c r="I728" s="100"/>
      <c r="J728" s="100"/>
      <c r="K728" s="100"/>
      <c r="L728" s="109"/>
      <c r="M728" s="110"/>
      <c r="N728" s="110"/>
      <c r="O728" s="110"/>
      <c r="P728" s="99"/>
      <c r="Q728" s="99"/>
      <c r="R728" s="100"/>
      <c r="S728" s="100"/>
      <c r="T728" s="100"/>
      <c r="U728" s="100"/>
      <c r="V728" s="100"/>
      <c r="W728" s="100"/>
      <c r="X728" s="100"/>
      <c r="Y728" s="100"/>
      <c r="Z728" s="100"/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</row>
    <row r="729" spans="1:39" x14ac:dyDescent="0.25">
      <c r="A729" s="100"/>
      <c r="B729" s="100"/>
      <c r="C729" s="100"/>
      <c r="D729" s="100"/>
      <c r="E729" s="100"/>
      <c r="F729" s="100"/>
      <c r="G729" s="100"/>
      <c r="H729" s="100"/>
      <c r="I729" s="100"/>
      <c r="J729" s="100"/>
      <c r="K729" s="100"/>
      <c r="L729" s="109"/>
      <c r="M729" s="110"/>
      <c r="N729" s="110"/>
      <c r="O729" s="110"/>
      <c r="P729" s="99"/>
      <c r="Q729" s="99"/>
      <c r="R729" s="100"/>
      <c r="S729" s="100"/>
      <c r="T729" s="100"/>
      <c r="U729" s="100"/>
      <c r="V729" s="100"/>
      <c r="W729" s="100"/>
      <c r="X729" s="100"/>
      <c r="Y729" s="100"/>
      <c r="Z729" s="100"/>
      <c r="AA729" s="100"/>
      <c r="AB729" s="100"/>
      <c r="AC729" s="100"/>
      <c r="AD729" s="100"/>
      <c r="AE729" s="100"/>
      <c r="AF729" s="100"/>
      <c r="AG729" s="100"/>
      <c r="AH729" s="100"/>
      <c r="AI729" s="100"/>
      <c r="AJ729" s="100"/>
      <c r="AK729" s="100"/>
      <c r="AL729" s="100"/>
      <c r="AM729" s="100"/>
    </row>
    <row r="730" spans="1:39" x14ac:dyDescent="0.25">
      <c r="A730" s="100"/>
      <c r="B730" s="100"/>
      <c r="C730" s="100"/>
      <c r="D730" s="100"/>
      <c r="E730" s="100"/>
      <c r="F730" s="100"/>
      <c r="G730" s="100"/>
      <c r="H730" s="100"/>
      <c r="I730" s="100"/>
      <c r="J730" s="100"/>
      <c r="K730" s="100"/>
      <c r="L730" s="109"/>
      <c r="M730" s="110"/>
      <c r="N730" s="110"/>
      <c r="O730" s="110"/>
      <c r="P730" s="99"/>
      <c r="Q730" s="99"/>
      <c r="R730" s="100"/>
      <c r="S730" s="100"/>
      <c r="T730" s="100"/>
      <c r="U730" s="100"/>
      <c r="V730" s="100"/>
      <c r="W730" s="100"/>
      <c r="X730" s="100"/>
      <c r="Y730" s="100"/>
      <c r="Z730" s="100"/>
      <c r="AA730" s="100"/>
      <c r="AB730" s="100"/>
      <c r="AC730" s="100"/>
      <c r="AD730" s="100"/>
      <c r="AE730" s="100"/>
      <c r="AF730" s="100"/>
      <c r="AG730" s="100"/>
      <c r="AH730" s="100"/>
      <c r="AI730" s="100"/>
      <c r="AJ730" s="100"/>
      <c r="AK730" s="100"/>
      <c r="AL730" s="100"/>
      <c r="AM730" s="100"/>
    </row>
    <row r="731" spans="1:39" x14ac:dyDescent="0.25">
      <c r="A731" s="100"/>
      <c r="B731" s="100"/>
      <c r="C731" s="100"/>
      <c r="D731" s="100"/>
      <c r="E731" s="100"/>
      <c r="F731" s="100"/>
      <c r="G731" s="100"/>
      <c r="H731" s="100"/>
      <c r="I731" s="100"/>
      <c r="J731" s="100"/>
      <c r="K731" s="100"/>
      <c r="L731" s="109"/>
      <c r="M731" s="110"/>
      <c r="N731" s="110"/>
      <c r="O731" s="110"/>
      <c r="P731" s="99"/>
      <c r="Q731" s="99"/>
      <c r="R731" s="100"/>
      <c r="S731" s="100"/>
      <c r="T731" s="100"/>
      <c r="U731" s="100"/>
      <c r="V731" s="100"/>
      <c r="W731" s="100"/>
      <c r="X731" s="100"/>
      <c r="Y731" s="100"/>
      <c r="Z731" s="100"/>
      <c r="AA731" s="100"/>
      <c r="AB731" s="100"/>
      <c r="AC731" s="100"/>
      <c r="AD731" s="100"/>
      <c r="AE731" s="100"/>
      <c r="AF731" s="100"/>
      <c r="AG731" s="100"/>
      <c r="AH731" s="100"/>
      <c r="AI731" s="100"/>
      <c r="AJ731" s="100"/>
      <c r="AK731" s="100"/>
      <c r="AL731" s="100"/>
      <c r="AM731" s="100"/>
    </row>
    <row r="732" spans="1:39" x14ac:dyDescent="0.25">
      <c r="A732" s="100"/>
      <c r="B732" s="100"/>
      <c r="C732" s="100"/>
      <c r="D732" s="100"/>
      <c r="E732" s="100"/>
      <c r="F732" s="100"/>
      <c r="G732" s="100"/>
      <c r="H732" s="100"/>
      <c r="I732" s="100"/>
      <c r="J732" s="100"/>
      <c r="K732" s="100"/>
      <c r="L732" s="109"/>
      <c r="M732" s="110"/>
      <c r="N732" s="110"/>
      <c r="O732" s="110"/>
      <c r="P732" s="99"/>
      <c r="Q732" s="99"/>
      <c r="R732" s="100"/>
      <c r="S732" s="100"/>
      <c r="T732" s="100"/>
      <c r="U732" s="100"/>
      <c r="V732" s="100"/>
      <c r="W732" s="100"/>
      <c r="X732" s="100"/>
      <c r="Y732" s="100"/>
      <c r="Z732" s="100"/>
      <c r="AA732" s="100"/>
      <c r="AB732" s="100"/>
      <c r="AC732" s="100"/>
      <c r="AD732" s="100"/>
      <c r="AE732" s="100"/>
      <c r="AF732" s="100"/>
      <c r="AG732" s="100"/>
      <c r="AH732" s="100"/>
      <c r="AI732" s="100"/>
      <c r="AJ732" s="100"/>
      <c r="AK732" s="100"/>
      <c r="AL732" s="100"/>
      <c r="AM732" s="100"/>
    </row>
    <row r="733" spans="1:39" x14ac:dyDescent="0.25">
      <c r="A733" s="100"/>
      <c r="B733" s="100"/>
      <c r="C733" s="100"/>
      <c r="D733" s="100"/>
      <c r="E733" s="100"/>
      <c r="F733" s="100"/>
      <c r="G733" s="100"/>
      <c r="H733" s="100"/>
      <c r="I733" s="100"/>
      <c r="J733" s="100"/>
      <c r="K733" s="100"/>
      <c r="L733" s="109"/>
      <c r="M733" s="110"/>
      <c r="N733" s="110"/>
      <c r="O733" s="110"/>
      <c r="P733" s="99"/>
      <c r="Q733" s="99"/>
      <c r="R733" s="100"/>
      <c r="S733" s="100"/>
      <c r="T733" s="100"/>
      <c r="U733" s="100"/>
      <c r="V733" s="100"/>
      <c r="W733" s="100"/>
      <c r="X733" s="100"/>
      <c r="Y733" s="100"/>
      <c r="Z733" s="100"/>
      <c r="AA733" s="100"/>
      <c r="AB733" s="100"/>
      <c r="AC733" s="100"/>
      <c r="AD733" s="100"/>
      <c r="AE733" s="100"/>
      <c r="AF733" s="100"/>
      <c r="AG733" s="100"/>
      <c r="AH733" s="100"/>
      <c r="AI733" s="100"/>
      <c r="AJ733" s="100"/>
      <c r="AK733" s="100"/>
      <c r="AL733" s="100"/>
      <c r="AM733" s="100"/>
    </row>
    <row r="734" spans="1:39" x14ac:dyDescent="0.25">
      <c r="A734" s="100"/>
      <c r="B734" s="100"/>
      <c r="C734" s="100"/>
      <c r="D734" s="100"/>
      <c r="E734" s="100"/>
      <c r="F734" s="100"/>
      <c r="G734" s="100"/>
      <c r="H734" s="100"/>
      <c r="I734" s="100"/>
      <c r="J734" s="100"/>
      <c r="K734" s="100"/>
      <c r="L734" s="109"/>
      <c r="M734" s="110"/>
      <c r="N734" s="110"/>
      <c r="O734" s="110"/>
      <c r="P734" s="99"/>
      <c r="Q734" s="99"/>
      <c r="R734" s="100"/>
      <c r="S734" s="100"/>
      <c r="T734" s="100"/>
      <c r="U734" s="100"/>
      <c r="V734" s="100"/>
      <c r="W734" s="100"/>
      <c r="X734" s="100"/>
      <c r="Y734" s="100"/>
      <c r="Z734" s="100"/>
      <c r="AA734" s="100"/>
      <c r="AB734" s="100"/>
      <c r="AC734" s="100"/>
      <c r="AD734" s="100"/>
      <c r="AE734" s="100"/>
      <c r="AF734" s="100"/>
      <c r="AG734" s="100"/>
      <c r="AH734" s="100"/>
      <c r="AI734" s="100"/>
      <c r="AJ734" s="100"/>
      <c r="AK734" s="100"/>
      <c r="AL734" s="100"/>
      <c r="AM734" s="100"/>
    </row>
    <row r="735" spans="1:39" x14ac:dyDescent="0.25">
      <c r="A735" s="100"/>
      <c r="B735" s="100"/>
      <c r="C735" s="100"/>
      <c r="D735" s="100"/>
      <c r="E735" s="100"/>
      <c r="F735" s="100"/>
      <c r="G735" s="100"/>
      <c r="H735" s="100"/>
      <c r="I735" s="100"/>
      <c r="J735" s="100"/>
      <c r="K735" s="100"/>
      <c r="L735" s="109"/>
      <c r="M735" s="110"/>
      <c r="N735" s="110"/>
      <c r="O735" s="110"/>
      <c r="P735" s="99"/>
      <c r="Q735" s="99"/>
      <c r="R735" s="100"/>
      <c r="S735" s="100"/>
      <c r="T735" s="100"/>
      <c r="U735" s="100"/>
      <c r="V735" s="100"/>
      <c r="W735" s="100"/>
      <c r="X735" s="100"/>
      <c r="Y735" s="100"/>
      <c r="Z735" s="100"/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</row>
    <row r="736" spans="1:39" x14ac:dyDescent="0.25">
      <c r="A736" s="100"/>
      <c r="B736" s="100"/>
      <c r="C736" s="100"/>
      <c r="D736" s="100"/>
      <c r="E736" s="100"/>
      <c r="F736" s="100"/>
      <c r="G736" s="100"/>
      <c r="H736" s="100"/>
      <c r="I736" s="100"/>
      <c r="J736" s="100"/>
      <c r="K736" s="100"/>
      <c r="L736" s="109"/>
      <c r="M736" s="110"/>
      <c r="N736" s="110"/>
      <c r="O736" s="110"/>
      <c r="P736" s="99"/>
      <c r="Q736" s="99"/>
      <c r="R736" s="100"/>
      <c r="S736" s="100"/>
      <c r="T736" s="100"/>
      <c r="U736" s="100"/>
      <c r="V736" s="100"/>
      <c r="W736" s="100"/>
      <c r="X736" s="100"/>
      <c r="Y736" s="100"/>
      <c r="Z736" s="100"/>
      <c r="AA736" s="100"/>
      <c r="AB736" s="100"/>
      <c r="AC736" s="100"/>
      <c r="AD736" s="100"/>
      <c r="AE736" s="100"/>
      <c r="AF736" s="100"/>
      <c r="AG736" s="100"/>
      <c r="AH736" s="100"/>
      <c r="AI736" s="100"/>
      <c r="AJ736" s="100"/>
      <c r="AK736" s="100"/>
      <c r="AL736" s="100"/>
      <c r="AM736" s="100"/>
    </row>
    <row r="737" spans="1:39" x14ac:dyDescent="0.25">
      <c r="A737" s="100"/>
      <c r="B737" s="100"/>
      <c r="C737" s="100"/>
      <c r="D737" s="100"/>
      <c r="E737" s="100"/>
      <c r="F737" s="100"/>
      <c r="G737" s="100"/>
      <c r="H737" s="100"/>
      <c r="I737" s="100"/>
      <c r="J737" s="100"/>
      <c r="K737" s="100"/>
      <c r="L737" s="109"/>
      <c r="M737" s="110"/>
      <c r="N737" s="110"/>
      <c r="O737" s="110"/>
      <c r="P737" s="99"/>
      <c r="Q737" s="99"/>
      <c r="R737" s="100"/>
      <c r="S737" s="100"/>
      <c r="T737" s="100"/>
      <c r="U737" s="100"/>
      <c r="V737" s="100"/>
      <c r="W737" s="100"/>
      <c r="X737" s="100"/>
      <c r="Y737" s="100"/>
      <c r="Z737" s="100"/>
      <c r="AA737" s="100"/>
      <c r="AB737" s="100"/>
      <c r="AC737" s="100"/>
      <c r="AD737" s="100"/>
      <c r="AE737" s="100"/>
      <c r="AF737" s="100"/>
      <c r="AG737" s="100"/>
      <c r="AH737" s="100"/>
      <c r="AI737" s="100"/>
      <c r="AJ737" s="100"/>
      <c r="AK737" s="100"/>
      <c r="AL737" s="100"/>
      <c r="AM737" s="100"/>
    </row>
    <row r="738" spans="1:39" x14ac:dyDescent="0.25">
      <c r="A738" s="100"/>
      <c r="B738" s="100"/>
      <c r="C738" s="100"/>
      <c r="D738" s="100"/>
      <c r="E738" s="100"/>
      <c r="F738" s="100"/>
      <c r="G738" s="100"/>
      <c r="H738" s="100"/>
      <c r="I738" s="100"/>
      <c r="J738" s="100"/>
      <c r="K738" s="100"/>
      <c r="L738" s="109"/>
      <c r="M738" s="110"/>
      <c r="N738" s="110"/>
      <c r="O738" s="110"/>
      <c r="P738" s="99"/>
      <c r="Q738" s="99"/>
      <c r="R738" s="100"/>
      <c r="S738" s="100"/>
      <c r="T738" s="100"/>
      <c r="U738" s="100"/>
      <c r="V738" s="100"/>
      <c r="W738" s="100"/>
      <c r="X738" s="100"/>
      <c r="Y738" s="100"/>
      <c r="Z738" s="100"/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</row>
    <row r="739" spans="1:39" x14ac:dyDescent="0.25">
      <c r="A739" s="100"/>
      <c r="B739" s="100"/>
      <c r="C739" s="100"/>
      <c r="D739" s="100"/>
      <c r="E739" s="100"/>
      <c r="F739" s="100"/>
      <c r="G739" s="100"/>
      <c r="H739" s="100"/>
      <c r="I739" s="100"/>
      <c r="J739" s="100"/>
      <c r="K739" s="100"/>
      <c r="L739" s="109"/>
      <c r="M739" s="110"/>
      <c r="N739" s="110"/>
      <c r="O739" s="110"/>
      <c r="P739" s="99"/>
      <c r="Q739" s="99"/>
      <c r="R739" s="100"/>
      <c r="S739" s="100"/>
      <c r="T739" s="100"/>
      <c r="U739" s="100"/>
      <c r="V739" s="100"/>
      <c r="W739" s="100"/>
      <c r="X739" s="100"/>
      <c r="Y739" s="100"/>
      <c r="Z739" s="100"/>
      <c r="AA739" s="100"/>
      <c r="AB739" s="100"/>
      <c r="AC739" s="100"/>
      <c r="AD739" s="100"/>
      <c r="AE739" s="100"/>
      <c r="AF739" s="100"/>
      <c r="AG739" s="100"/>
      <c r="AH739" s="100"/>
      <c r="AI739" s="100"/>
      <c r="AJ739" s="100"/>
      <c r="AK739" s="100"/>
      <c r="AL739" s="100"/>
      <c r="AM739" s="100"/>
    </row>
    <row r="740" spans="1:39" x14ac:dyDescent="0.25">
      <c r="A740" s="100"/>
      <c r="B740" s="100"/>
      <c r="C740" s="100"/>
      <c r="D740" s="100"/>
      <c r="E740" s="100"/>
      <c r="F740" s="100"/>
      <c r="G740" s="100"/>
      <c r="H740" s="100"/>
      <c r="I740" s="100"/>
      <c r="J740" s="100"/>
      <c r="K740" s="100"/>
      <c r="L740" s="109"/>
      <c r="M740" s="110"/>
      <c r="N740" s="110"/>
      <c r="O740" s="110"/>
      <c r="P740" s="99"/>
      <c r="Q740" s="99"/>
      <c r="R740" s="100"/>
      <c r="S740" s="100"/>
      <c r="T740" s="100"/>
      <c r="U740" s="100"/>
      <c r="V740" s="100"/>
      <c r="W740" s="100"/>
      <c r="X740" s="100"/>
      <c r="Y740" s="100"/>
      <c r="Z740" s="100"/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</row>
    <row r="741" spans="1:39" x14ac:dyDescent="0.25">
      <c r="A741" s="100"/>
      <c r="B741" s="100"/>
      <c r="C741" s="100"/>
      <c r="D741" s="100"/>
      <c r="E741" s="100"/>
      <c r="F741" s="100"/>
      <c r="G741" s="100"/>
      <c r="H741" s="100"/>
      <c r="I741" s="100"/>
      <c r="J741" s="100"/>
      <c r="K741" s="100"/>
      <c r="L741" s="109"/>
      <c r="M741" s="110"/>
      <c r="N741" s="110"/>
      <c r="O741" s="110"/>
      <c r="P741" s="99"/>
      <c r="Q741" s="99"/>
      <c r="R741" s="100"/>
      <c r="S741" s="100"/>
      <c r="T741" s="100"/>
      <c r="U741" s="100"/>
      <c r="V741" s="100"/>
      <c r="W741" s="100"/>
      <c r="X741" s="100"/>
      <c r="Y741" s="100"/>
      <c r="Z741" s="100"/>
      <c r="AA741" s="100"/>
      <c r="AB741" s="100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</row>
    <row r="742" spans="1:39" x14ac:dyDescent="0.25">
      <c r="A742" s="100"/>
      <c r="B742" s="100"/>
      <c r="C742" s="100"/>
      <c r="D742" s="100"/>
      <c r="E742" s="100"/>
      <c r="F742" s="100"/>
      <c r="G742" s="100"/>
      <c r="H742" s="100"/>
      <c r="I742" s="100"/>
      <c r="J742" s="100"/>
      <c r="K742" s="100"/>
      <c r="L742" s="109"/>
      <c r="M742" s="110"/>
      <c r="N742" s="110"/>
      <c r="O742" s="110"/>
      <c r="P742" s="99"/>
      <c r="Q742" s="99"/>
      <c r="R742" s="100"/>
      <c r="S742" s="100"/>
      <c r="T742" s="100"/>
      <c r="U742" s="100"/>
      <c r="V742" s="100"/>
      <c r="W742" s="100"/>
      <c r="X742" s="100"/>
      <c r="Y742" s="100"/>
      <c r="Z742" s="100"/>
      <c r="AA742" s="100"/>
      <c r="AB742" s="100"/>
      <c r="AC742" s="100"/>
      <c r="AD742" s="100"/>
      <c r="AE742" s="100"/>
      <c r="AF742" s="100"/>
      <c r="AG742" s="100"/>
      <c r="AH742" s="100"/>
      <c r="AI742" s="100"/>
      <c r="AJ742" s="100"/>
      <c r="AK742" s="100"/>
      <c r="AL742" s="100"/>
      <c r="AM742" s="100"/>
    </row>
    <row r="743" spans="1:39" x14ac:dyDescent="0.25">
      <c r="A743" s="100"/>
      <c r="B743" s="100"/>
      <c r="C743" s="100"/>
      <c r="D743" s="100"/>
      <c r="E743" s="100"/>
      <c r="F743" s="100"/>
      <c r="G743" s="100"/>
      <c r="H743" s="100"/>
      <c r="I743" s="100"/>
      <c r="J743" s="100"/>
      <c r="K743" s="100"/>
      <c r="L743" s="109"/>
      <c r="M743" s="110"/>
      <c r="N743" s="110"/>
      <c r="O743" s="110"/>
      <c r="P743" s="99"/>
      <c r="Q743" s="99"/>
      <c r="R743" s="100"/>
      <c r="S743" s="100"/>
      <c r="T743" s="100"/>
      <c r="U743" s="100"/>
      <c r="V743" s="100"/>
      <c r="W743" s="100"/>
      <c r="X743" s="100"/>
      <c r="Y743" s="100"/>
      <c r="Z743" s="100"/>
      <c r="AA743" s="100"/>
      <c r="AB743" s="100"/>
      <c r="AC743" s="100"/>
      <c r="AD743" s="100"/>
      <c r="AE743" s="100"/>
      <c r="AF743" s="100"/>
      <c r="AG743" s="100"/>
      <c r="AH743" s="100"/>
      <c r="AI743" s="100"/>
      <c r="AJ743" s="100"/>
      <c r="AK743" s="100"/>
      <c r="AL743" s="100"/>
      <c r="AM743" s="100"/>
    </row>
    <row r="744" spans="1:39" x14ac:dyDescent="0.25">
      <c r="A744" s="100"/>
      <c r="B744" s="100"/>
      <c r="C744" s="100"/>
      <c r="D744" s="100"/>
      <c r="E744" s="100"/>
      <c r="F744" s="100"/>
      <c r="G744" s="100"/>
      <c r="H744" s="100"/>
      <c r="I744" s="100"/>
      <c r="J744" s="100"/>
      <c r="K744" s="100"/>
      <c r="L744" s="109"/>
      <c r="M744" s="110"/>
      <c r="N744" s="110"/>
      <c r="O744" s="110"/>
      <c r="P744" s="99"/>
      <c r="Q744" s="99"/>
      <c r="R744" s="100"/>
      <c r="S744" s="100"/>
      <c r="T744" s="100"/>
      <c r="U744" s="100"/>
      <c r="V744" s="100"/>
      <c r="W744" s="100"/>
      <c r="X744" s="100"/>
      <c r="Y744" s="100"/>
      <c r="Z744" s="100"/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</row>
    <row r="745" spans="1:39" x14ac:dyDescent="0.25">
      <c r="A745" s="100"/>
      <c r="B745" s="100"/>
      <c r="C745" s="100"/>
      <c r="D745" s="100"/>
      <c r="E745" s="100"/>
      <c r="F745" s="100"/>
      <c r="G745" s="100"/>
      <c r="H745" s="100"/>
      <c r="I745" s="100"/>
      <c r="J745" s="100"/>
      <c r="K745" s="100"/>
      <c r="L745" s="109"/>
      <c r="M745" s="110"/>
      <c r="N745" s="110"/>
      <c r="O745" s="110"/>
      <c r="P745" s="99"/>
      <c r="Q745" s="99"/>
      <c r="R745" s="100"/>
      <c r="S745" s="100"/>
      <c r="T745" s="100"/>
      <c r="U745" s="100"/>
      <c r="V745" s="100"/>
      <c r="W745" s="100"/>
      <c r="X745" s="100"/>
      <c r="Y745" s="100"/>
      <c r="Z745" s="100"/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</row>
    <row r="746" spans="1:39" x14ac:dyDescent="0.25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9"/>
      <c r="M746" s="110"/>
      <c r="N746" s="110"/>
      <c r="O746" s="110"/>
      <c r="P746" s="99"/>
      <c r="Q746" s="99"/>
      <c r="R746" s="100"/>
      <c r="S746" s="100"/>
      <c r="T746" s="100"/>
      <c r="U746" s="100"/>
      <c r="V746" s="100"/>
      <c r="W746" s="100"/>
      <c r="X746" s="100"/>
      <c r="Y746" s="100"/>
      <c r="Z746" s="100"/>
      <c r="AA746" s="100"/>
      <c r="AB746" s="100"/>
      <c r="AC746" s="100"/>
      <c r="AD746" s="100"/>
      <c r="AE746" s="100"/>
      <c r="AF746" s="100"/>
      <c r="AG746" s="100"/>
      <c r="AH746" s="100"/>
      <c r="AI746" s="100"/>
      <c r="AJ746" s="100"/>
      <c r="AK746" s="100"/>
      <c r="AL746" s="100"/>
      <c r="AM746" s="100"/>
    </row>
    <row r="747" spans="1:39" x14ac:dyDescent="0.25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9"/>
      <c r="M747" s="110"/>
      <c r="N747" s="110"/>
      <c r="O747" s="110"/>
      <c r="P747" s="99"/>
      <c r="Q747" s="99"/>
      <c r="R747" s="100"/>
      <c r="S747" s="100"/>
      <c r="T747" s="100"/>
      <c r="U747" s="100"/>
      <c r="V747" s="100"/>
      <c r="W747" s="100"/>
      <c r="X747" s="100"/>
      <c r="Y747" s="100"/>
      <c r="Z747" s="100"/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</row>
    <row r="748" spans="1:39" x14ac:dyDescent="0.25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9"/>
      <c r="M748" s="110"/>
      <c r="N748" s="110"/>
      <c r="O748" s="110"/>
      <c r="P748" s="99"/>
      <c r="Q748" s="99"/>
      <c r="R748" s="100"/>
      <c r="S748" s="100"/>
      <c r="T748" s="100"/>
      <c r="U748" s="100"/>
      <c r="V748" s="100"/>
      <c r="W748" s="100"/>
      <c r="X748" s="100"/>
      <c r="Y748" s="100"/>
      <c r="Z748" s="100"/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</row>
    <row r="749" spans="1:39" x14ac:dyDescent="0.25">
      <c r="A749" s="100"/>
      <c r="B749" s="100"/>
      <c r="C749" s="100"/>
      <c r="D749" s="100"/>
      <c r="E749" s="100"/>
      <c r="F749" s="100"/>
      <c r="G749" s="100"/>
      <c r="H749" s="100"/>
      <c r="I749" s="100"/>
      <c r="J749" s="100"/>
      <c r="K749" s="100"/>
      <c r="L749" s="109"/>
      <c r="M749" s="110"/>
      <c r="N749" s="110"/>
      <c r="O749" s="110"/>
      <c r="P749" s="99"/>
      <c r="Q749" s="99"/>
      <c r="R749" s="100"/>
      <c r="S749" s="100"/>
      <c r="T749" s="100"/>
      <c r="U749" s="100"/>
      <c r="V749" s="100"/>
      <c r="W749" s="100"/>
      <c r="X749" s="100"/>
      <c r="Y749" s="100"/>
      <c r="Z749" s="100"/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</row>
    <row r="750" spans="1:39" x14ac:dyDescent="0.25">
      <c r="A750" s="100"/>
      <c r="B750" s="100"/>
      <c r="C750" s="100"/>
      <c r="D750" s="100"/>
      <c r="E750" s="100"/>
      <c r="F750" s="100"/>
      <c r="G750" s="100"/>
      <c r="H750" s="100"/>
      <c r="I750" s="100"/>
      <c r="J750" s="100"/>
      <c r="K750" s="100"/>
      <c r="L750" s="109"/>
      <c r="M750" s="110"/>
      <c r="N750" s="110"/>
      <c r="O750" s="110"/>
      <c r="P750" s="99"/>
      <c r="Q750" s="99"/>
      <c r="R750" s="100"/>
      <c r="S750" s="100"/>
      <c r="T750" s="100"/>
      <c r="U750" s="100"/>
      <c r="V750" s="100"/>
      <c r="W750" s="100"/>
      <c r="X750" s="100"/>
      <c r="Y750" s="100"/>
      <c r="Z750" s="100"/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</row>
    <row r="751" spans="1:39" x14ac:dyDescent="0.25">
      <c r="A751" s="100"/>
      <c r="B751" s="100"/>
      <c r="C751" s="100"/>
      <c r="D751" s="100"/>
      <c r="E751" s="100"/>
      <c r="F751" s="100"/>
      <c r="G751" s="100"/>
      <c r="H751" s="100"/>
      <c r="I751" s="100"/>
      <c r="J751" s="100"/>
      <c r="K751" s="100"/>
      <c r="L751" s="109"/>
      <c r="M751" s="110"/>
      <c r="N751" s="110"/>
      <c r="O751" s="110"/>
      <c r="P751" s="99"/>
      <c r="Q751" s="99"/>
      <c r="R751" s="100"/>
      <c r="S751" s="100"/>
      <c r="T751" s="100"/>
      <c r="U751" s="100"/>
      <c r="V751" s="100"/>
      <c r="W751" s="100"/>
      <c r="X751" s="100"/>
      <c r="Y751" s="100"/>
      <c r="Z751" s="100"/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</row>
    <row r="752" spans="1:39" x14ac:dyDescent="0.25">
      <c r="A752" s="100"/>
      <c r="B752" s="100"/>
      <c r="C752" s="100"/>
      <c r="D752" s="100"/>
      <c r="E752" s="100"/>
      <c r="F752" s="100"/>
      <c r="G752" s="100"/>
      <c r="H752" s="100"/>
      <c r="I752" s="100"/>
      <c r="J752" s="100"/>
      <c r="K752" s="100"/>
      <c r="L752" s="109"/>
      <c r="M752" s="110"/>
      <c r="N752" s="110"/>
      <c r="O752" s="110"/>
      <c r="P752" s="99"/>
      <c r="Q752" s="99"/>
      <c r="R752" s="100"/>
      <c r="S752" s="100"/>
      <c r="T752" s="100"/>
      <c r="U752" s="100"/>
      <c r="V752" s="100"/>
      <c r="W752" s="100"/>
      <c r="X752" s="100"/>
      <c r="Y752" s="100"/>
      <c r="Z752" s="100"/>
      <c r="AA752" s="100"/>
      <c r="AB752" s="100"/>
      <c r="AC752" s="100"/>
      <c r="AD752" s="100"/>
      <c r="AE752" s="100"/>
      <c r="AF752" s="100"/>
      <c r="AG752" s="100"/>
      <c r="AH752" s="100"/>
      <c r="AI752" s="100"/>
      <c r="AJ752" s="100"/>
      <c r="AK752" s="100"/>
      <c r="AL752" s="100"/>
      <c r="AM752" s="100"/>
    </row>
    <row r="753" spans="1:39" x14ac:dyDescent="0.25">
      <c r="A753" s="100"/>
      <c r="B753" s="100"/>
      <c r="C753" s="100"/>
      <c r="D753" s="100"/>
      <c r="E753" s="100"/>
      <c r="F753" s="100"/>
      <c r="G753" s="100"/>
      <c r="H753" s="100"/>
      <c r="I753" s="100"/>
      <c r="J753" s="100"/>
      <c r="K753" s="100"/>
      <c r="L753" s="109"/>
      <c r="M753" s="110"/>
      <c r="N753" s="110"/>
      <c r="O753" s="110"/>
      <c r="P753" s="99"/>
      <c r="Q753" s="99"/>
      <c r="R753" s="100"/>
      <c r="S753" s="100"/>
      <c r="T753" s="100"/>
      <c r="U753" s="100"/>
      <c r="V753" s="100"/>
      <c r="W753" s="100"/>
      <c r="X753" s="100"/>
      <c r="Y753" s="100"/>
      <c r="Z753" s="100"/>
      <c r="AA753" s="100"/>
      <c r="AB753" s="100"/>
      <c r="AC753" s="100"/>
      <c r="AD753" s="100"/>
      <c r="AE753" s="100"/>
      <c r="AF753" s="100"/>
      <c r="AG753" s="100"/>
      <c r="AH753" s="100"/>
      <c r="AI753" s="100"/>
      <c r="AJ753" s="100"/>
      <c r="AK753" s="100"/>
      <c r="AL753" s="100"/>
      <c r="AM753" s="100"/>
    </row>
    <row r="754" spans="1:39" x14ac:dyDescent="0.25">
      <c r="A754" s="100"/>
      <c r="B754" s="100"/>
      <c r="C754" s="100"/>
      <c r="D754" s="100"/>
      <c r="E754" s="100"/>
      <c r="F754" s="100"/>
      <c r="G754" s="100"/>
      <c r="H754" s="100"/>
      <c r="I754" s="100"/>
      <c r="J754" s="100"/>
      <c r="K754" s="100"/>
      <c r="L754" s="109"/>
      <c r="M754" s="110"/>
      <c r="N754" s="110"/>
      <c r="O754" s="110"/>
      <c r="P754" s="99"/>
      <c r="Q754" s="99"/>
      <c r="R754" s="100"/>
      <c r="S754" s="100"/>
      <c r="T754" s="100"/>
      <c r="U754" s="100"/>
      <c r="V754" s="100"/>
      <c r="W754" s="100"/>
      <c r="X754" s="100"/>
      <c r="Y754" s="100"/>
      <c r="Z754" s="100"/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</row>
    <row r="755" spans="1:39" x14ac:dyDescent="0.25">
      <c r="A755" s="100"/>
      <c r="B755" s="100"/>
      <c r="C755" s="100"/>
      <c r="D755" s="100"/>
      <c r="E755" s="100"/>
      <c r="F755" s="100"/>
      <c r="G755" s="100"/>
      <c r="H755" s="100"/>
      <c r="I755" s="100"/>
      <c r="J755" s="100"/>
      <c r="K755" s="100"/>
      <c r="L755" s="109"/>
      <c r="M755" s="110"/>
      <c r="N755" s="110"/>
      <c r="O755" s="110"/>
      <c r="P755" s="99"/>
      <c r="Q755" s="99"/>
      <c r="R755" s="100"/>
      <c r="S755" s="100"/>
      <c r="T755" s="100"/>
      <c r="U755" s="100"/>
      <c r="V755" s="100"/>
      <c r="W755" s="100"/>
      <c r="X755" s="100"/>
      <c r="Y755" s="100"/>
      <c r="Z755" s="100"/>
      <c r="AA755" s="100"/>
      <c r="AB755" s="100"/>
      <c r="AC755" s="100"/>
      <c r="AD755" s="100"/>
      <c r="AE755" s="100"/>
      <c r="AF755" s="100"/>
      <c r="AG755" s="100"/>
      <c r="AH755" s="100"/>
      <c r="AI755" s="100"/>
      <c r="AJ755" s="100"/>
      <c r="AK755" s="100"/>
      <c r="AL755" s="100"/>
      <c r="AM755" s="100"/>
    </row>
    <row r="756" spans="1:39" x14ac:dyDescent="0.25">
      <c r="A756" s="100"/>
      <c r="B756" s="100"/>
      <c r="C756" s="100"/>
      <c r="D756" s="100"/>
      <c r="E756" s="100"/>
      <c r="F756" s="100"/>
      <c r="G756" s="100"/>
      <c r="H756" s="100"/>
      <c r="I756" s="100"/>
      <c r="J756" s="100"/>
      <c r="K756" s="100"/>
      <c r="L756" s="109"/>
      <c r="M756" s="110"/>
      <c r="N756" s="110"/>
      <c r="O756" s="110"/>
      <c r="P756" s="99"/>
      <c r="Q756" s="99"/>
      <c r="R756" s="100"/>
      <c r="S756" s="100"/>
      <c r="T756" s="100"/>
      <c r="U756" s="100"/>
      <c r="V756" s="100"/>
      <c r="W756" s="100"/>
      <c r="X756" s="100"/>
      <c r="Y756" s="100"/>
      <c r="Z756" s="100"/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</row>
    <row r="757" spans="1:39" x14ac:dyDescent="0.25">
      <c r="A757" s="100"/>
      <c r="B757" s="100"/>
      <c r="C757" s="100"/>
      <c r="D757" s="100"/>
      <c r="E757" s="100"/>
      <c r="F757" s="100"/>
      <c r="G757" s="100"/>
      <c r="H757" s="100"/>
      <c r="I757" s="100"/>
      <c r="J757" s="100"/>
      <c r="K757" s="100"/>
      <c r="L757" s="109"/>
      <c r="M757" s="110"/>
      <c r="N757" s="110"/>
      <c r="O757" s="110"/>
      <c r="P757" s="99"/>
      <c r="Q757" s="99"/>
      <c r="R757" s="100"/>
      <c r="S757" s="100"/>
      <c r="T757" s="100"/>
      <c r="U757" s="100"/>
      <c r="V757" s="100"/>
      <c r="W757" s="100"/>
      <c r="X757" s="100"/>
      <c r="Y757" s="100"/>
      <c r="Z757" s="100"/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</row>
    <row r="758" spans="1:39" x14ac:dyDescent="0.25">
      <c r="A758" s="100"/>
      <c r="B758" s="100"/>
      <c r="C758" s="100"/>
      <c r="D758" s="100"/>
      <c r="E758" s="100"/>
      <c r="F758" s="100"/>
      <c r="G758" s="100"/>
      <c r="H758" s="100"/>
      <c r="I758" s="100"/>
      <c r="J758" s="100"/>
      <c r="K758" s="100"/>
      <c r="L758" s="109"/>
      <c r="M758" s="110"/>
      <c r="N758" s="110"/>
      <c r="O758" s="110"/>
      <c r="P758" s="99"/>
      <c r="Q758" s="99"/>
      <c r="R758" s="100"/>
      <c r="S758" s="100"/>
      <c r="T758" s="100"/>
      <c r="U758" s="100"/>
      <c r="V758" s="100"/>
      <c r="W758" s="100"/>
      <c r="X758" s="100"/>
      <c r="Y758" s="100"/>
      <c r="Z758" s="100"/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</row>
    <row r="759" spans="1:39" x14ac:dyDescent="0.25">
      <c r="A759" s="100"/>
      <c r="B759" s="100"/>
      <c r="C759" s="100"/>
      <c r="D759" s="100"/>
      <c r="E759" s="100"/>
      <c r="F759" s="100"/>
      <c r="G759" s="100"/>
      <c r="H759" s="100"/>
      <c r="I759" s="100"/>
      <c r="J759" s="100"/>
      <c r="K759" s="100"/>
      <c r="L759" s="109"/>
      <c r="M759" s="110"/>
      <c r="N759" s="110"/>
      <c r="O759" s="110"/>
      <c r="P759" s="99"/>
      <c r="Q759" s="99"/>
      <c r="R759" s="100"/>
      <c r="S759" s="100"/>
      <c r="T759" s="100"/>
      <c r="U759" s="100"/>
      <c r="V759" s="100"/>
      <c r="W759" s="100"/>
      <c r="X759" s="100"/>
      <c r="Y759" s="100"/>
      <c r="Z759" s="100"/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</row>
    <row r="760" spans="1:39" x14ac:dyDescent="0.25">
      <c r="A760" s="100"/>
      <c r="B760" s="100"/>
      <c r="C760" s="100"/>
      <c r="D760" s="100"/>
      <c r="E760" s="100"/>
      <c r="F760" s="100"/>
      <c r="G760" s="100"/>
      <c r="H760" s="100"/>
      <c r="I760" s="100"/>
      <c r="J760" s="100"/>
      <c r="K760" s="100"/>
      <c r="L760" s="109"/>
      <c r="M760" s="110"/>
      <c r="N760" s="110"/>
      <c r="O760" s="110"/>
      <c r="P760" s="99"/>
      <c r="Q760" s="99"/>
      <c r="R760" s="100"/>
      <c r="S760" s="100"/>
      <c r="T760" s="100"/>
      <c r="U760" s="100"/>
      <c r="V760" s="100"/>
      <c r="W760" s="100"/>
      <c r="X760" s="100"/>
      <c r="Y760" s="100"/>
      <c r="Z760" s="100"/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</row>
    <row r="761" spans="1:39" x14ac:dyDescent="0.25">
      <c r="A761" s="100"/>
      <c r="B761" s="100"/>
      <c r="C761" s="100"/>
      <c r="D761" s="100"/>
      <c r="E761" s="100"/>
      <c r="F761" s="100"/>
      <c r="G761" s="100"/>
      <c r="H761" s="100"/>
      <c r="I761" s="100"/>
      <c r="J761" s="100"/>
      <c r="K761" s="100"/>
      <c r="L761" s="109"/>
      <c r="M761" s="110"/>
      <c r="N761" s="110"/>
      <c r="O761" s="110"/>
      <c r="P761" s="99"/>
      <c r="Q761" s="99"/>
      <c r="R761" s="100"/>
      <c r="S761" s="100"/>
      <c r="T761" s="100"/>
      <c r="U761" s="100"/>
      <c r="V761" s="100"/>
      <c r="W761" s="100"/>
      <c r="X761" s="100"/>
      <c r="Y761" s="100"/>
      <c r="Z761" s="100"/>
      <c r="AA761" s="100"/>
      <c r="AB761" s="100"/>
      <c r="AC761" s="100"/>
      <c r="AD761" s="100"/>
      <c r="AE761" s="100"/>
      <c r="AF761" s="100"/>
      <c r="AG761" s="100"/>
      <c r="AH761" s="100"/>
      <c r="AI761" s="100"/>
      <c r="AJ761" s="100"/>
      <c r="AK761" s="100"/>
      <c r="AL761" s="100"/>
      <c r="AM761" s="100"/>
    </row>
    <row r="762" spans="1:39" x14ac:dyDescent="0.25">
      <c r="A762" s="100"/>
      <c r="B762" s="100"/>
      <c r="C762" s="100"/>
      <c r="D762" s="100"/>
      <c r="E762" s="100"/>
      <c r="F762" s="100"/>
      <c r="G762" s="100"/>
      <c r="H762" s="100"/>
      <c r="I762" s="100"/>
      <c r="J762" s="100"/>
      <c r="K762" s="100"/>
      <c r="L762" s="109"/>
      <c r="M762" s="110"/>
      <c r="N762" s="110"/>
      <c r="O762" s="110"/>
      <c r="P762" s="99"/>
      <c r="Q762" s="99"/>
      <c r="R762" s="100"/>
      <c r="S762" s="100"/>
      <c r="T762" s="100"/>
      <c r="U762" s="100"/>
      <c r="V762" s="100"/>
      <c r="W762" s="100"/>
      <c r="X762" s="100"/>
      <c r="Y762" s="100"/>
      <c r="Z762" s="100"/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</row>
    <row r="763" spans="1:39" x14ac:dyDescent="0.25">
      <c r="A763" s="100"/>
      <c r="B763" s="100"/>
      <c r="C763" s="100"/>
      <c r="D763" s="100"/>
      <c r="E763" s="100"/>
      <c r="F763" s="100"/>
      <c r="G763" s="100"/>
      <c r="H763" s="100"/>
      <c r="I763" s="100"/>
      <c r="J763" s="100"/>
      <c r="K763" s="100"/>
      <c r="L763" s="109"/>
      <c r="M763" s="110"/>
      <c r="N763" s="110"/>
      <c r="O763" s="110"/>
      <c r="P763" s="99"/>
      <c r="Q763" s="99"/>
      <c r="R763" s="100"/>
      <c r="S763" s="100"/>
      <c r="T763" s="100"/>
      <c r="U763" s="100"/>
      <c r="V763" s="100"/>
      <c r="W763" s="100"/>
      <c r="X763" s="100"/>
      <c r="Y763" s="100"/>
      <c r="Z763" s="100"/>
      <c r="AA763" s="100"/>
      <c r="AB763" s="100"/>
      <c r="AC763" s="100"/>
      <c r="AD763" s="100"/>
      <c r="AE763" s="100"/>
      <c r="AF763" s="100"/>
      <c r="AG763" s="100"/>
      <c r="AH763" s="100"/>
      <c r="AI763" s="100"/>
      <c r="AJ763" s="100"/>
      <c r="AK763" s="100"/>
      <c r="AL763" s="100"/>
      <c r="AM763" s="100"/>
    </row>
    <row r="764" spans="1:39" x14ac:dyDescent="0.25">
      <c r="A764" s="100"/>
      <c r="B764" s="100"/>
      <c r="C764" s="100"/>
      <c r="D764" s="100"/>
      <c r="E764" s="100"/>
      <c r="F764" s="100"/>
      <c r="G764" s="100"/>
      <c r="H764" s="100"/>
      <c r="I764" s="100"/>
      <c r="J764" s="100"/>
      <c r="K764" s="100"/>
      <c r="L764" s="109"/>
      <c r="M764" s="110"/>
      <c r="N764" s="110"/>
      <c r="O764" s="110"/>
      <c r="P764" s="99"/>
      <c r="Q764" s="99"/>
      <c r="R764" s="100"/>
      <c r="S764" s="100"/>
      <c r="T764" s="100"/>
      <c r="U764" s="100"/>
      <c r="V764" s="100"/>
      <c r="W764" s="100"/>
      <c r="X764" s="100"/>
      <c r="Y764" s="100"/>
      <c r="Z764" s="100"/>
      <c r="AA764" s="100"/>
      <c r="AB764" s="100"/>
      <c r="AC764" s="100"/>
      <c r="AD764" s="100"/>
      <c r="AE764" s="100"/>
      <c r="AF764" s="100"/>
      <c r="AG764" s="100"/>
      <c r="AH764" s="100"/>
      <c r="AI764" s="100"/>
      <c r="AJ764" s="100"/>
      <c r="AK764" s="100"/>
      <c r="AL764" s="100"/>
      <c r="AM764" s="100"/>
    </row>
    <row r="765" spans="1:39" x14ac:dyDescent="0.25">
      <c r="A765" s="100"/>
      <c r="B765" s="100"/>
      <c r="C765" s="100"/>
      <c r="D765" s="100"/>
      <c r="E765" s="100"/>
      <c r="F765" s="100"/>
      <c r="G765" s="100"/>
      <c r="H765" s="100"/>
      <c r="I765" s="100"/>
      <c r="J765" s="100"/>
      <c r="K765" s="100"/>
      <c r="L765" s="109"/>
      <c r="M765" s="110"/>
      <c r="N765" s="110"/>
      <c r="O765" s="110"/>
      <c r="P765" s="99"/>
      <c r="Q765" s="99"/>
      <c r="R765" s="100"/>
      <c r="S765" s="100"/>
      <c r="T765" s="100"/>
      <c r="U765" s="100"/>
      <c r="V765" s="100"/>
      <c r="W765" s="100"/>
      <c r="X765" s="100"/>
      <c r="Y765" s="100"/>
      <c r="Z765" s="100"/>
      <c r="AA765" s="100"/>
      <c r="AB765" s="100"/>
      <c r="AC765" s="100"/>
      <c r="AD765" s="100"/>
      <c r="AE765" s="100"/>
      <c r="AF765" s="100"/>
      <c r="AG765" s="100"/>
      <c r="AH765" s="100"/>
      <c r="AI765" s="100"/>
      <c r="AJ765" s="100"/>
      <c r="AK765" s="100"/>
      <c r="AL765" s="100"/>
      <c r="AM765" s="100"/>
    </row>
    <row r="766" spans="1:39" x14ac:dyDescent="0.25">
      <c r="A766" s="100"/>
      <c r="B766" s="100"/>
      <c r="C766" s="100"/>
      <c r="D766" s="100"/>
      <c r="E766" s="100"/>
      <c r="F766" s="100"/>
      <c r="G766" s="100"/>
      <c r="H766" s="100"/>
      <c r="I766" s="100"/>
      <c r="J766" s="100"/>
      <c r="K766" s="100"/>
      <c r="L766" s="109"/>
      <c r="M766" s="110"/>
      <c r="N766" s="110"/>
      <c r="O766" s="110"/>
      <c r="P766" s="99"/>
      <c r="Q766" s="99"/>
      <c r="R766" s="100"/>
      <c r="S766" s="100"/>
      <c r="T766" s="100"/>
      <c r="U766" s="100"/>
      <c r="V766" s="100"/>
      <c r="W766" s="100"/>
      <c r="X766" s="100"/>
      <c r="Y766" s="100"/>
      <c r="Z766" s="100"/>
      <c r="AA766" s="100"/>
      <c r="AB766" s="100"/>
      <c r="AC766" s="100"/>
      <c r="AD766" s="100"/>
      <c r="AE766" s="100"/>
      <c r="AF766" s="100"/>
      <c r="AG766" s="100"/>
      <c r="AH766" s="100"/>
      <c r="AI766" s="100"/>
      <c r="AJ766" s="100"/>
      <c r="AK766" s="100"/>
      <c r="AL766" s="100"/>
      <c r="AM766" s="100"/>
    </row>
    <row r="767" spans="1:39" x14ac:dyDescent="0.25">
      <c r="A767" s="100"/>
      <c r="B767" s="100"/>
      <c r="C767" s="100"/>
      <c r="D767" s="100"/>
      <c r="E767" s="100"/>
      <c r="F767" s="100"/>
      <c r="G767" s="100"/>
      <c r="H767" s="100"/>
      <c r="I767" s="100"/>
      <c r="J767" s="100"/>
      <c r="K767" s="100"/>
      <c r="L767" s="109"/>
      <c r="M767" s="110"/>
      <c r="N767" s="110"/>
      <c r="O767" s="110"/>
      <c r="P767" s="99"/>
      <c r="Q767" s="99"/>
      <c r="R767" s="100"/>
      <c r="S767" s="100"/>
      <c r="T767" s="100"/>
      <c r="U767" s="100"/>
      <c r="V767" s="100"/>
      <c r="W767" s="100"/>
      <c r="X767" s="100"/>
      <c r="Y767" s="100"/>
      <c r="Z767" s="100"/>
      <c r="AA767" s="100"/>
      <c r="AB767" s="100"/>
      <c r="AC767" s="100"/>
      <c r="AD767" s="100"/>
      <c r="AE767" s="100"/>
      <c r="AF767" s="100"/>
      <c r="AG767" s="100"/>
      <c r="AH767" s="100"/>
      <c r="AI767" s="100"/>
      <c r="AJ767" s="100"/>
      <c r="AK767" s="100"/>
      <c r="AL767" s="100"/>
      <c r="AM767" s="100"/>
    </row>
    <row r="768" spans="1:39" x14ac:dyDescent="0.25">
      <c r="A768" s="100"/>
      <c r="B768" s="100"/>
      <c r="C768" s="100"/>
      <c r="D768" s="100"/>
      <c r="E768" s="100"/>
      <c r="F768" s="100"/>
      <c r="G768" s="100"/>
      <c r="H768" s="100"/>
      <c r="I768" s="100"/>
      <c r="J768" s="100"/>
      <c r="K768" s="100"/>
      <c r="L768" s="109"/>
      <c r="M768" s="110"/>
      <c r="N768" s="110"/>
      <c r="O768" s="110"/>
      <c r="P768" s="99"/>
      <c r="Q768" s="99"/>
      <c r="R768" s="100"/>
      <c r="S768" s="100"/>
      <c r="T768" s="100"/>
      <c r="U768" s="100"/>
      <c r="V768" s="100"/>
      <c r="W768" s="100"/>
      <c r="X768" s="100"/>
      <c r="Y768" s="100"/>
      <c r="Z768" s="100"/>
      <c r="AA768" s="100"/>
      <c r="AB768" s="100"/>
      <c r="AC768" s="100"/>
      <c r="AD768" s="100"/>
      <c r="AE768" s="100"/>
      <c r="AF768" s="100"/>
      <c r="AG768" s="100"/>
      <c r="AH768" s="100"/>
      <c r="AI768" s="100"/>
      <c r="AJ768" s="100"/>
      <c r="AK768" s="100"/>
      <c r="AL768" s="100"/>
      <c r="AM768" s="100"/>
    </row>
    <row r="769" spans="1:39" x14ac:dyDescent="0.25">
      <c r="A769" s="100"/>
      <c r="B769" s="100"/>
      <c r="C769" s="100"/>
      <c r="D769" s="100"/>
      <c r="E769" s="100"/>
      <c r="F769" s="100"/>
      <c r="G769" s="100"/>
      <c r="H769" s="100"/>
      <c r="I769" s="100"/>
      <c r="J769" s="100"/>
      <c r="K769" s="100"/>
      <c r="L769" s="109"/>
      <c r="M769" s="110"/>
      <c r="N769" s="110"/>
      <c r="O769" s="110"/>
      <c r="P769" s="99"/>
      <c r="Q769" s="99"/>
      <c r="R769" s="100"/>
      <c r="S769" s="100"/>
      <c r="T769" s="100"/>
      <c r="U769" s="100"/>
      <c r="V769" s="100"/>
      <c r="W769" s="100"/>
      <c r="X769" s="100"/>
      <c r="Y769" s="100"/>
      <c r="Z769" s="100"/>
      <c r="AA769" s="100"/>
      <c r="AB769" s="100"/>
      <c r="AC769" s="100"/>
      <c r="AD769" s="100"/>
      <c r="AE769" s="100"/>
      <c r="AF769" s="100"/>
      <c r="AG769" s="100"/>
      <c r="AH769" s="100"/>
      <c r="AI769" s="100"/>
      <c r="AJ769" s="100"/>
      <c r="AK769" s="100"/>
      <c r="AL769" s="100"/>
      <c r="AM769" s="100"/>
    </row>
    <row r="770" spans="1:39" x14ac:dyDescent="0.25">
      <c r="A770" s="100"/>
      <c r="B770" s="100"/>
      <c r="C770" s="100"/>
      <c r="D770" s="100"/>
      <c r="E770" s="100"/>
      <c r="F770" s="100"/>
      <c r="G770" s="100"/>
      <c r="H770" s="100"/>
      <c r="I770" s="100"/>
      <c r="J770" s="100"/>
      <c r="K770" s="100"/>
      <c r="L770" s="109"/>
      <c r="M770" s="110"/>
      <c r="N770" s="110"/>
      <c r="O770" s="110"/>
      <c r="P770" s="99"/>
      <c r="Q770" s="99"/>
      <c r="R770" s="100"/>
      <c r="S770" s="100"/>
      <c r="T770" s="100"/>
      <c r="U770" s="100"/>
      <c r="V770" s="100"/>
      <c r="W770" s="100"/>
      <c r="X770" s="100"/>
      <c r="Y770" s="100"/>
      <c r="Z770" s="100"/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</row>
    <row r="771" spans="1:39" x14ac:dyDescent="0.25">
      <c r="A771" s="100"/>
      <c r="B771" s="100"/>
      <c r="C771" s="100"/>
      <c r="D771" s="100"/>
      <c r="E771" s="100"/>
      <c r="F771" s="100"/>
      <c r="G771" s="100"/>
      <c r="H771" s="100"/>
      <c r="I771" s="100"/>
      <c r="J771" s="100"/>
      <c r="K771" s="100"/>
      <c r="L771" s="109"/>
      <c r="M771" s="110"/>
      <c r="N771" s="110"/>
      <c r="O771" s="110"/>
      <c r="P771" s="99"/>
      <c r="Q771" s="99"/>
      <c r="R771" s="100"/>
      <c r="S771" s="100"/>
      <c r="T771" s="100"/>
      <c r="U771" s="100"/>
      <c r="V771" s="100"/>
      <c r="W771" s="100"/>
      <c r="X771" s="100"/>
      <c r="Y771" s="100"/>
      <c r="Z771" s="100"/>
      <c r="AA771" s="100"/>
      <c r="AB771" s="100"/>
      <c r="AC771" s="100"/>
      <c r="AD771" s="100"/>
      <c r="AE771" s="100"/>
      <c r="AF771" s="100"/>
      <c r="AG771" s="100"/>
      <c r="AH771" s="100"/>
      <c r="AI771" s="100"/>
      <c r="AJ771" s="100"/>
      <c r="AK771" s="100"/>
      <c r="AL771" s="100"/>
      <c r="AM771" s="100"/>
    </row>
    <row r="772" spans="1:39" x14ac:dyDescent="0.25">
      <c r="A772" s="100"/>
      <c r="B772" s="100"/>
      <c r="C772" s="100"/>
      <c r="D772" s="100"/>
      <c r="E772" s="100"/>
      <c r="F772" s="100"/>
      <c r="G772" s="100"/>
      <c r="H772" s="100"/>
      <c r="I772" s="100"/>
      <c r="J772" s="100"/>
      <c r="K772" s="100"/>
      <c r="L772" s="109"/>
      <c r="M772" s="110"/>
      <c r="N772" s="110"/>
      <c r="O772" s="110"/>
      <c r="P772" s="99"/>
      <c r="Q772" s="99"/>
      <c r="R772" s="100"/>
      <c r="S772" s="100"/>
      <c r="T772" s="100"/>
      <c r="U772" s="100"/>
      <c r="V772" s="100"/>
      <c r="W772" s="100"/>
      <c r="X772" s="100"/>
      <c r="Y772" s="100"/>
      <c r="Z772" s="100"/>
      <c r="AA772" s="100"/>
      <c r="AB772" s="100"/>
      <c r="AC772" s="100"/>
      <c r="AD772" s="100"/>
      <c r="AE772" s="100"/>
      <c r="AF772" s="100"/>
      <c r="AG772" s="100"/>
      <c r="AH772" s="100"/>
      <c r="AI772" s="100"/>
      <c r="AJ772" s="100"/>
      <c r="AK772" s="100"/>
      <c r="AL772" s="100"/>
      <c r="AM772" s="100"/>
    </row>
    <row r="773" spans="1:39" x14ac:dyDescent="0.25">
      <c r="A773" s="100"/>
      <c r="B773" s="100"/>
      <c r="C773" s="100"/>
      <c r="D773" s="100"/>
      <c r="E773" s="100"/>
      <c r="F773" s="100"/>
      <c r="G773" s="100"/>
      <c r="H773" s="100"/>
      <c r="I773" s="100"/>
      <c r="J773" s="100"/>
      <c r="K773" s="100"/>
      <c r="L773" s="109"/>
      <c r="M773" s="110"/>
      <c r="N773" s="110"/>
      <c r="O773" s="110"/>
      <c r="P773" s="99"/>
      <c r="Q773" s="99"/>
      <c r="R773" s="100"/>
      <c r="S773" s="100"/>
      <c r="T773" s="100"/>
      <c r="U773" s="100"/>
      <c r="V773" s="100"/>
      <c r="W773" s="100"/>
      <c r="X773" s="100"/>
      <c r="Y773" s="100"/>
      <c r="Z773" s="100"/>
      <c r="AA773" s="100"/>
      <c r="AB773" s="100"/>
      <c r="AC773" s="100"/>
      <c r="AD773" s="100"/>
      <c r="AE773" s="100"/>
      <c r="AF773" s="100"/>
      <c r="AG773" s="100"/>
      <c r="AH773" s="100"/>
      <c r="AI773" s="100"/>
      <c r="AJ773" s="100"/>
      <c r="AK773" s="100"/>
      <c r="AL773" s="100"/>
      <c r="AM773" s="100"/>
    </row>
    <row r="774" spans="1:39" x14ac:dyDescent="0.25">
      <c r="A774" s="100"/>
      <c r="B774" s="100"/>
      <c r="C774" s="100"/>
      <c r="D774" s="100"/>
      <c r="E774" s="100"/>
      <c r="F774" s="100"/>
      <c r="G774" s="100"/>
      <c r="H774" s="100"/>
      <c r="I774" s="100"/>
      <c r="J774" s="100"/>
      <c r="K774" s="100"/>
      <c r="L774" s="109"/>
      <c r="M774" s="110"/>
      <c r="N774" s="110"/>
      <c r="O774" s="110"/>
      <c r="P774" s="99"/>
      <c r="Q774" s="99"/>
      <c r="R774" s="100"/>
      <c r="S774" s="100"/>
      <c r="T774" s="100"/>
      <c r="U774" s="100"/>
      <c r="V774" s="100"/>
      <c r="W774" s="100"/>
      <c r="X774" s="100"/>
      <c r="Y774" s="100"/>
      <c r="Z774" s="100"/>
      <c r="AA774" s="100"/>
      <c r="AB774" s="100"/>
      <c r="AC774" s="100"/>
      <c r="AD774" s="100"/>
      <c r="AE774" s="100"/>
      <c r="AF774" s="100"/>
      <c r="AG774" s="100"/>
      <c r="AH774" s="100"/>
      <c r="AI774" s="100"/>
      <c r="AJ774" s="100"/>
      <c r="AK774" s="100"/>
      <c r="AL774" s="100"/>
      <c r="AM774" s="100"/>
    </row>
    <row r="775" spans="1:39" x14ac:dyDescent="0.25">
      <c r="A775" s="100"/>
      <c r="B775" s="100"/>
      <c r="C775" s="100"/>
      <c r="D775" s="100"/>
      <c r="E775" s="100"/>
      <c r="F775" s="100"/>
      <c r="G775" s="100"/>
      <c r="H775" s="100"/>
      <c r="I775" s="100"/>
      <c r="J775" s="100"/>
      <c r="K775" s="100"/>
      <c r="L775" s="109"/>
      <c r="M775" s="110"/>
      <c r="N775" s="110"/>
      <c r="O775" s="110"/>
      <c r="P775" s="99"/>
      <c r="Q775" s="99"/>
      <c r="R775" s="100"/>
      <c r="S775" s="100"/>
      <c r="T775" s="100"/>
      <c r="U775" s="100"/>
      <c r="V775" s="100"/>
      <c r="W775" s="100"/>
      <c r="X775" s="100"/>
      <c r="Y775" s="100"/>
      <c r="Z775" s="100"/>
      <c r="AA775" s="100"/>
      <c r="AB775" s="100"/>
      <c r="AC775" s="100"/>
      <c r="AD775" s="100"/>
      <c r="AE775" s="100"/>
      <c r="AF775" s="100"/>
      <c r="AG775" s="100"/>
      <c r="AH775" s="100"/>
      <c r="AI775" s="100"/>
      <c r="AJ775" s="100"/>
      <c r="AK775" s="100"/>
      <c r="AL775" s="100"/>
      <c r="AM775" s="100"/>
    </row>
    <row r="776" spans="1:39" x14ac:dyDescent="0.25">
      <c r="A776" s="100"/>
      <c r="B776" s="100"/>
      <c r="C776" s="100"/>
      <c r="D776" s="100"/>
      <c r="E776" s="100"/>
      <c r="F776" s="100"/>
      <c r="G776" s="100"/>
      <c r="H776" s="100"/>
      <c r="I776" s="100"/>
      <c r="J776" s="100"/>
      <c r="K776" s="100"/>
      <c r="L776" s="109"/>
      <c r="M776" s="110"/>
      <c r="N776" s="110"/>
      <c r="O776" s="110"/>
      <c r="P776" s="99"/>
      <c r="Q776" s="99"/>
      <c r="R776" s="100"/>
      <c r="S776" s="100"/>
      <c r="T776" s="100"/>
      <c r="U776" s="100"/>
      <c r="V776" s="100"/>
      <c r="W776" s="100"/>
      <c r="X776" s="100"/>
      <c r="Y776" s="100"/>
      <c r="Z776" s="100"/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</row>
    <row r="777" spans="1:39" x14ac:dyDescent="0.25">
      <c r="A777" s="100"/>
      <c r="B777" s="100"/>
      <c r="C777" s="100"/>
      <c r="D777" s="100"/>
      <c r="E777" s="100"/>
      <c r="F777" s="100"/>
      <c r="G777" s="100"/>
      <c r="H777" s="100"/>
      <c r="I777" s="100"/>
      <c r="J777" s="100"/>
      <c r="K777" s="100"/>
      <c r="L777" s="109"/>
      <c r="M777" s="110"/>
      <c r="N777" s="110"/>
      <c r="O777" s="110"/>
      <c r="P777" s="99"/>
      <c r="Q777" s="99"/>
      <c r="R777" s="100"/>
      <c r="S777" s="100"/>
      <c r="T777" s="100"/>
      <c r="U777" s="100"/>
      <c r="V777" s="100"/>
      <c r="W777" s="100"/>
      <c r="X777" s="100"/>
      <c r="Y777" s="100"/>
      <c r="Z777" s="100"/>
      <c r="AA777" s="100"/>
      <c r="AB777" s="100"/>
      <c r="AC777" s="100"/>
      <c r="AD777" s="100"/>
      <c r="AE777" s="100"/>
      <c r="AF777" s="100"/>
      <c r="AG777" s="100"/>
      <c r="AH777" s="100"/>
      <c r="AI777" s="100"/>
      <c r="AJ777" s="100"/>
      <c r="AK777" s="100"/>
      <c r="AL777" s="100"/>
      <c r="AM777" s="100"/>
    </row>
    <row r="778" spans="1:39" x14ac:dyDescent="0.25">
      <c r="A778" s="100"/>
      <c r="B778" s="100"/>
      <c r="C778" s="100"/>
      <c r="D778" s="100"/>
      <c r="E778" s="100"/>
      <c r="F778" s="100"/>
      <c r="G778" s="100"/>
      <c r="H778" s="100"/>
      <c r="I778" s="100"/>
      <c r="J778" s="100"/>
      <c r="K778" s="100"/>
      <c r="L778" s="109"/>
      <c r="M778" s="110"/>
      <c r="N778" s="110"/>
      <c r="O778" s="110"/>
      <c r="P778" s="99"/>
      <c r="Q778" s="99"/>
      <c r="R778" s="100"/>
      <c r="S778" s="100"/>
      <c r="T778" s="100"/>
      <c r="U778" s="100"/>
      <c r="V778" s="100"/>
      <c r="W778" s="100"/>
      <c r="X778" s="100"/>
      <c r="Y778" s="100"/>
      <c r="Z778" s="100"/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</row>
    <row r="779" spans="1:39" x14ac:dyDescent="0.25">
      <c r="A779" s="100"/>
      <c r="B779" s="100"/>
      <c r="C779" s="100"/>
      <c r="D779" s="100"/>
      <c r="E779" s="100"/>
      <c r="F779" s="100"/>
      <c r="G779" s="100"/>
      <c r="H779" s="100"/>
      <c r="I779" s="100"/>
      <c r="J779" s="100"/>
      <c r="K779" s="100"/>
      <c r="L779" s="109"/>
      <c r="M779" s="110"/>
      <c r="N779" s="110"/>
      <c r="O779" s="110"/>
      <c r="P779" s="99"/>
      <c r="Q779" s="99"/>
      <c r="R779" s="100"/>
      <c r="S779" s="100"/>
      <c r="T779" s="100"/>
      <c r="U779" s="100"/>
      <c r="V779" s="100"/>
      <c r="W779" s="100"/>
      <c r="X779" s="100"/>
      <c r="Y779" s="100"/>
      <c r="Z779" s="100"/>
      <c r="AA779" s="100"/>
      <c r="AB779" s="100"/>
      <c r="AC779" s="100"/>
      <c r="AD779" s="100"/>
      <c r="AE779" s="100"/>
      <c r="AF779" s="100"/>
      <c r="AG779" s="100"/>
      <c r="AH779" s="100"/>
      <c r="AI779" s="100"/>
      <c r="AJ779" s="100"/>
      <c r="AK779" s="100"/>
      <c r="AL779" s="100"/>
      <c r="AM779" s="100"/>
    </row>
    <row r="780" spans="1:39" x14ac:dyDescent="0.25">
      <c r="A780" s="100"/>
      <c r="B780" s="100"/>
      <c r="C780" s="100"/>
      <c r="D780" s="100"/>
      <c r="E780" s="100"/>
      <c r="F780" s="100"/>
      <c r="G780" s="100"/>
      <c r="H780" s="100"/>
      <c r="I780" s="100"/>
      <c r="J780" s="100"/>
      <c r="K780" s="100"/>
      <c r="L780" s="109"/>
      <c r="M780" s="110"/>
      <c r="N780" s="110"/>
      <c r="O780" s="110"/>
      <c r="P780" s="99"/>
      <c r="Q780" s="99"/>
      <c r="R780" s="100"/>
      <c r="S780" s="100"/>
      <c r="T780" s="100"/>
      <c r="U780" s="100"/>
      <c r="V780" s="100"/>
      <c r="W780" s="100"/>
      <c r="X780" s="100"/>
      <c r="Y780" s="100"/>
      <c r="Z780" s="100"/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</row>
    <row r="781" spans="1:39" x14ac:dyDescent="0.25">
      <c r="A781" s="100"/>
      <c r="B781" s="100"/>
      <c r="C781" s="100"/>
      <c r="D781" s="100"/>
      <c r="E781" s="100"/>
      <c r="F781" s="100"/>
      <c r="G781" s="100"/>
      <c r="H781" s="100"/>
      <c r="I781" s="100"/>
      <c r="J781" s="100"/>
      <c r="K781" s="100"/>
      <c r="L781" s="109"/>
      <c r="M781" s="110"/>
      <c r="N781" s="110"/>
      <c r="O781" s="110"/>
      <c r="P781" s="99"/>
      <c r="Q781" s="99"/>
      <c r="R781" s="100"/>
      <c r="S781" s="100"/>
      <c r="T781" s="100"/>
      <c r="U781" s="100"/>
      <c r="V781" s="100"/>
      <c r="W781" s="100"/>
      <c r="X781" s="100"/>
      <c r="Y781" s="100"/>
      <c r="Z781" s="100"/>
      <c r="AA781" s="100"/>
      <c r="AB781" s="100"/>
      <c r="AC781" s="100"/>
      <c r="AD781" s="100"/>
      <c r="AE781" s="100"/>
      <c r="AF781" s="100"/>
      <c r="AG781" s="100"/>
      <c r="AH781" s="100"/>
      <c r="AI781" s="100"/>
      <c r="AJ781" s="100"/>
      <c r="AK781" s="100"/>
      <c r="AL781" s="100"/>
      <c r="AM781" s="100"/>
    </row>
    <row r="782" spans="1:39" x14ac:dyDescent="0.25">
      <c r="A782" s="100"/>
      <c r="B782" s="100"/>
      <c r="C782" s="100"/>
      <c r="D782" s="100"/>
      <c r="E782" s="100"/>
      <c r="F782" s="100"/>
      <c r="G782" s="100"/>
      <c r="H782" s="100"/>
      <c r="I782" s="100"/>
      <c r="J782" s="100"/>
      <c r="K782" s="100"/>
      <c r="L782" s="109"/>
      <c r="M782" s="110"/>
      <c r="N782" s="110"/>
      <c r="O782" s="110"/>
      <c r="P782" s="99"/>
      <c r="Q782" s="99"/>
      <c r="R782" s="100"/>
      <c r="S782" s="100"/>
      <c r="T782" s="100"/>
      <c r="U782" s="100"/>
      <c r="V782" s="100"/>
      <c r="W782" s="100"/>
      <c r="X782" s="100"/>
      <c r="Y782" s="100"/>
      <c r="Z782" s="100"/>
      <c r="AA782" s="100"/>
      <c r="AB782" s="100"/>
      <c r="AC782" s="100"/>
      <c r="AD782" s="100"/>
      <c r="AE782" s="100"/>
      <c r="AF782" s="100"/>
      <c r="AG782" s="100"/>
      <c r="AH782" s="100"/>
      <c r="AI782" s="100"/>
      <c r="AJ782" s="100"/>
      <c r="AK782" s="100"/>
      <c r="AL782" s="100"/>
      <c r="AM782" s="100"/>
    </row>
    <row r="783" spans="1:39" x14ac:dyDescent="0.25">
      <c r="A783" s="100"/>
      <c r="B783" s="100"/>
      <c r="C783" s="100"/>
      <c r="D783" s="100"/>
      <c r="E783" s="100"/>
      <c r="F783" s="100"/>
      <c r="G783" s="100"/>
      <c r="H783" s="100"/>
      <c r="I783" s="100"/>
      <c r="J783" s="100"/>
      <c r="K783" s="100"/>
      <c r="L783" s="109"/>
      <c r="M783" s="110"/>
      <c r="N783" s="110"/>
      <c r="O783" s="110"/>
      <c r="P783" s="99"/>
      <c r="Q783" s="99"/>
      <c r="R783" s="100"/>
      <c r="S783" s="100"/>
      <c r="T783" s="100"/>
      <c r="U783" s="100"/>
      <c r="V783" s="100"/>
      <c r="W783" s="100"/>
      <c r="X783" s="100"/>
      <c r="Y783" s="100"/>
      <c r="Z783" s="100"/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</row>
    <row r="784" spans="1:39" x14ac:dyDescent="0.25">
      <c r="A784" s="100"/>
      <c r="B784" s="100"/>
      <c r="C784" s="100"/>
      <c r="D784" s="100"/>
      <c r="E784" s="100"/>
      <c r="F784" s="100"/>
      <c r="G784" s="100"/>
      <c r="H784" s="100"/>
      <c r="I784" s="100"/>
      <c r="J784" s="100"/>
      <c r="K784" s="100"/>
      <c r="L784" s="109"/>
      <c r="M784" s="110"/>
      <c r="N784" s="110"/>
      <c r="O784" s="110"/>
      <c r="P784" s="99"/>
      <c r="Q784" s="99"/>
      <c r="R784" s="100"/>
      <c r="S784" s="100"/>
      <c r="T784" s="100"/>
      <c r="U784" s="100"/>
      <c r="V784" s="100"/>
      <c r="W784" s="100"/>
      <c r="X784" s="100"/>
      <c r="Y784" s="100"/>
      <c r="Z784" s="100"/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</row>
    <row r="785" spans="1:39" x14ac:dyDescent="0.25">
      <c r="A785" s="100"/>
      <c r="B785" s="100"/>
      <c r="C785" s="100"/>
      <c r="D785" s="100"/>
      <c r="E785" s="100"/>
      <c r="F785" s="100"/>
      <c r="G785" s="100"/>
      <c r="H785" s="100"/>
      <c r="I785" s="100"/>
      <c r="J785" s="100"/>
      <c r="K785" s="100"/>
      <c r="L785" s="109"/>
      <c r="M785" s="110"/>
      <c r="N785" s="110"/>
      <c r="O785" s="110"/>
      <c r="P785" s="99"/>
      <c r="Q785" s="99"/>
      <c r="R785" s="100"/>
      <c r="S785" s="100"/>
      <c r="T785" s="100"/>
      <c r="U785" s="100"/>
      <c r="V785" s="100"/>
      <c r="W785" s="100"/>
      <c r="X785" s="100"/>
      <c r="Y785" s="100"/>
      <c r="Z785" s="100"/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</row>
    <row r="786" spans="1:39" x14ac:dyDescent="0.25">
      <c r="A786" s="100"/>
      <c r="B786" s="100"/>
      <c r="C786" s="100"/>
      <c r="D786" s="100"/>
      <c r="E786" s="100"/>
      <c r="F786" s="100"/>
      <c r="G786" s="100"/>
      <c r="H786" s="100"/>
      <c r="I786" s="100"/>
      <c r="J786" s="100"/>
      <c r="K786" s="100"/>
      <c r="L786" s="109"/>
      <c r="M786" s="110"/>
      <c r="N786" s="110"/>
      <c r="O786" s="110"/>
      <c r="P786" s="99"/>
      <c r="Q786" s="99"/>
      <c r="R786" s="100"/>
      <c r="S786" s="100"/>
      <c r="T786" s="100"/>
      <c r="U786" s="100"/>
      <c r="V786" s="100"/>
      <c r="W786" s="100"/>
      <c r="X786" s="100"/>
      <c r="Y786" s="100"/>
      <c r="Z786" s="100"/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</row>
    <row r="787" spans="1:39" x14ac:dyDescent="0.25">
      <c r="A787" s="100"/>
      <c r="B787" s="100"/>
      <c r="C787" s="100"/>
      <c r="D787" s="100"/>
      <c r="E787" s="100"/>
      <c r="F787" s="100"/>
      <c r="G787" s="100"/>
      <c r="H787" s="100"/>
      <c r="I787" s="100"/>
      <c r="J787" s="100"/>
      <c r="K787" s="100"/>
      <c r="L787" s="109"/>
      <c r="M787" s="110"/>
      <c r="N787" s="110"/>
      <c r="O787" s="110"/>
      <c r="P787" s="99"/>
      <c r="Q787" s="99"/>
      <c r="R787" s="100"/>
      <c r="S787" s="100"/>
      <c r="T787" s="100"/>
      <c r="U787" s="100"/>
      <c r="V787" s="100"/>
      <c r="W787" s="100"/>
      <c r="X787" s="100"/>
      <c r="Y787" s="100"/>
      <c r="Z787" s="100"/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</row>
    <row r="788" spans="1:39" x14ac:dyDescent="0.25">
      <c r="A788" s="100"/>
      <c r="B788" s="100"/>
      <c r="C788" s="100"/>
      <c r="D788" s="100"/>
      <c r="E788" s="100"/>
      <c r="F788" s="100"/>
      <c r="G788" s="100"/>
      <c r="H788" s="100"/>
      <c r="I788" s="100"/>
      <c r="J788" s="100"/>
      <c r="K788" s="100"/>
      <c r="L788" s="109"/>
      <c r="M788" s="110"/>
      <c r="N788" s="110"/>
      <c r="O788" s="110"/>
      <c r="P788" s="99"/>
      <c r="Q788" s="99"/>
      <c r="R788" s="100"/>
      <c r="S788" s="100"/>
      <c r="T788" s="100"/>
      <c r="U788" s="100"/>
      <c r="V788" s="100"/>
      <c r="W788" s="100"/>
      <c r="X788" s="100"/>
      <c r="Y788" s="100"/>
      <c r="Z788" s="100"/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</row>
    <row r="789" spans="1:39" x14ac:dyDescent="0.25">
      <c r="A789" s="100"/>
      <c r="B789" s="100"/>
      <c r="C789" s="100"/>
      <c r="D789" s="100"/>
      <c r="E789" s="100"/>
      <c r="F789" s="100"/>
      <c r="G789" s="100"/>
      <c r="H789" s="100"/>
      <c r="I789" s="100"/>
      <c r="J789" s="100"/>
      <c r="K789" s="100"/>
      <c r="L789" s="109"/>
      <c r="M789" s="110"/>
      <c r="N789" s="110"/>
      <c r="O789" s="110"/>
      <c r="P789" s="99"/>
      <c r="Q789" s="99"/>
      <c r="R789" s="100"/>
      <c r="S789" s="100"/>
      <c r="T789" s="100"/>
      <c r="U789" s="100"/>
      <c r="V789" s="100"/>
      <c r="W789" s="100"/>
      <c r="X789" s="100"/>
      <c r="Y789" s="100"/>
      <c r="Z789" s="100"/>
      <c r="AA789" s="100"/>
      <c r="AB789" s="100"/>
      <c r="AC789" s="100"/>
      <c r="AD789" s="100"/>
      <c r="AE789" s="100"/>
      <c r="AF789" s="100"/>
      <c r="AG789" s="100"/>
      <c r="AH789" s="100"/>
      <c r="AI789" s="100"/>
      <c r="AJ789" s="100"/>
      <c r="AK789" s="100"/>
      <c r="AL789" s="100"/>
      <c r="AM789" s="100"/>
    </row>
    <row r="790" spans="1:39" x14ac:dyDescent="0.25">
      <c r="A790" s="100"/>
      <c r="B790" s="100"/>
      <c r="C790" s="100"/>
      <c r="D790" s="100"/>
      <c r="E790" s="100"/>
      <c r="F790" s="100"/>
      <c r="G790" s="100"/>
      <c r="H790" s="100"/>
      <c r="I790" s="100"/>
      <c r="J790" s="100"/>
      <c r="K790" s="100"/>
      <c r="L790" s="109"/>
      <c r="M790" s="110"/>
      <c r="N790" s="110"/>
      <c r="O790" s="110"/>
      <c r="P790" s="99"/>
      <c r="Q790" s="99"/>
      <c r="R790" s="100"/>
      <c r="S790" s="100"/>
      <c r="T790" s="100"/>
      <c r="U790" s="100"/>
      <c r="V790" s="100"/>
      <c r="W790" s="100"/>
      <c r="X790" s="100"/>
      <c r="Y790" s="100"/>
      <c r="Z790" s="100"/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</row>
    <row r="791" spans="1:39" x14ac:dyDescent="0.25">
      <c r="A791" s="100"/>
      <c r="B791" s="100"/>
      <c r="C791" s="100"/>
      <c r="D791" s="100"/>
      <c r="E791" s="100"/>
      <c r="F791" s="100"/>
      <c r="G791" s="100"/>
      <c r="H791" s="100"/>
      <c r="I791" s="100"/>
      <c r="J791" s="100"/>
      <c r="K791" s="100"/>
      <c r="L791" s="109"/>
      <c r="M791" s="110"/>
      <c r="N791" s="110"/>
      <c r="O791" s="110"/>
      <c r="P791" s="99"/>
      <c r="Q791" s="99"/>
      <c r="R791" s="100"/>
      <c r="S791" s="100"/>
      <c r="T791" s="100"/>
      <c r="U791" s="100"/>
      <c r="V791" s="100"/>
      <c r="W791" s="100"/>
      <c r="X791" s="100"/>
      <c r="Y791" s="100"/>
      <c r="Z791" s="100"/>
      <c r="AA791" s="100"/>
      <c r="AB791" s="100"/>
      <c r="AC791" s="100"/>
      <c r="AD791" s="100"/>
      <c r="AE791" s="100"/>
      <c r="AF791" s="100"/>
      <c r="AG791" s="100"/>
      <c r="AH791" s="100"/>
      <c r="AI791" s="100"/>
      <c r="AJ791" s="100"/>
      <c r="AK791" s="100"/>
      <c r="AL791" s="100"/>
      <c r="AM791" s="100"/>
    </row>
    <row r="792" spans="1:39" x14ac:dyDescent="0.25">
      <c r="A792" s="100"/>
      <c r="B792" s="100"/>
      <c r="C792" s="100"/>
      <c r="D792" s="100"/>
      <c r="E792" s="100"/>
      <c r="F792" s="100"/>
      <c r="G792" s="100"/>
      <c r="H792" s="100"/>
      <c r="I792" s="100"/>
      <c r="J792" s="100"/>
      <c r="K792" s="100"/>
      <c r="L792" s="109"/>
      <c r="M792" s="110"/>
      <c r="N792" s="110"/>
      <c r="O792" s="110"/>
      <c r="P792" s="99"/>
      <c r="Q792" s="99"/>
      <c r="R792" s="100"/>
      <c r="S792" s="100"/>
      <c r="T792" s="100"/>
      <c r="U792" s="100"/>
      <c r="V792" s="100"/>
      <c r="W792" s="100"/>
      <c r="X792" s="100"/>
      <c r="Y792" s="100"/>
      <c r="Z792" s="100"/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</row>
    <row r="793" spans="1:39" x14ac:dyDescent="0.25">
      <c r="A793" s="100"/>
      <c r="B793" s="100"/>
      <c r="C793" s="100"/>
      <c r="D793" s="100"/>
      <c r="E793" s="100"/>
      <c r="F793" s="100"/>
      <c r="G793" s="100"/>
      <c r="H793" s="100"/>
      <c r="I793" s="100"/>
      <c r="J793" s="100"/>
      <c r="K793" s="100"/>
      <c r="L793" s="109"/>
      <c r="M793" s="110"/>
      <c r="N793" s="110"/>
      <c r="O793" s="110"/>
      <c r="P793" s="99"/>
      <c r="Q793" s="99"/>
      <c r="R793" s="100"/>
      <c r="S793" s="100"/>
      <c r="T793" s="100"/>
      <c r="U793" s="100"/>
      <c r="V793" s="100"/>
      <c r="W793" s="100"/>
      <c r="X793" s="100"/>
      <c r="Y793" s="100"/>
      <c r="Z793" s="100"/>
      <c r="AA793" s="100"/>
      <c r="AB793" s="100"/>
      <c r="AC793" s="100"/>
      <c r="AD793" s="100"/>
      <c r="AE793" s="100"/>
      <c r="AF793" s="100"/>
      <c r="AG793" s="100"/>
      <c r="AH793" s="100"/>
      <c r="AI793" s="100"/>
      <c r="AJ793" s="100"/>
      <c r="AK793" s="100"/>
      <c r="AL793" s="100"/>
      <c r="AM793" s="100"/>
    </row>
    <row r="794" spans="1:39" x14ac:dyDescent="0.25">
      <c r="A794" s="100"/>
      <c r="B794" s="100"/>
      <c r="C794" s="100"/>
      <c r="D794" s="100"/>
      <c r="E794" s="100"/>
      <c r="F794" s="100"/>
      <c r="G794" s="100"/>
      <c r="H794" s="100"/>
      <c r="I794" s="100"/>
      <c r="J794" s="100"/>
      <c r="K794" s="100"/>
      <c r="L794" s="109"/>
      <c r="M794" s="110"/>
      <c r="N794" s="110"/>
      <c r="O794" s="110"/>
      <c r="P794" s="99"/>
      <c r="Q794" s="99"/>
      <c r="R794" s="100"/>
      <c r="S794" s="100"/>
      <c r="T794" s="100"/>
      <c r="U794" s="100"/>
      <c r="V794" s="100"/>
      <c r="W794" s="100"/>
      <c r="X794" s="100"/>
      <c r="Y794" s="100"/>
      <c r="Z794" s="100"/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</row>
    <row r="795" spans="1:39" x14ac:dyDescent="0.25">
      <c r="A795" s="100"/>
      <c r="B795" s="100"/>
      <c r="C795" s="100"/>
      <c r="D795" s="100"/>
      <c r="E795" s="100"/>
      <c r="F795" s="100"/>
      <c r="G795" s="100"/>
      <c r="H795" s="100"/>
      <c r="I795" s="100"/>
      <c r="J795" s="100"/>
      <c r="K795" s="100"/>
      <c r="L795" s="109"/>
      <c r="M795" s="110"/>
      <c r="N795" s="110"/>
      <c r="O795" s="110"/>
      <c r="P795" s="99"/>
      <c r="Q795" s="99"/>
      <c r="R795" s="100"/>
      <c r="S795" s="100"/>
      <c r="T795" s="100"/>
      <c r="U795" s="100"/>
      <c r="V795" s="100"/>
      <c r="W795" s="100"/>
      <c r="X795" s="100"/>
      <c r="Y795" s="100"/>
      <c r="Z795" s="100"/>
      <c r="AA795" s="100"/>
      <c r="AB795" s="100"/>
      <c r="AC795" s="100"/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</row>
    <row r="796" spans="1:39" x14ac:dyDescent="0.25">
      <c r="A796" s="100"/>
      <c r="B796" s="100"/>
      <c r="C796" s="100"/>
      <c r="D796" s="100"/>
      <c r="E796" s="100"/>
      <c r="F796" s="100"/>
      <c r="G796" s="100"/>
      <c r="H796" s="100"/>
      <c r="I796" s="100"/>
      <c r="J796" s="100"/>
      <c r="K796" s="100"/>
      <c r="L796" s="109"/>
      <c r="M796" s="110"/>
      <c r="N796" s="110"/>
      <c r="O796" s="110"/>
      <c r="P796" s="99"/>
      <c r="Q796" s="99"/>
      <c r="R796" s="100"/>
      <c r="S796" s="100"/>
      <c r="T796" s="100"/>
      <c r="U796" s="100"/>
      <c r="V796" s="100"/>
      <c r="W796" s="100"/>
      <c r="X796" s="100"/>
      <c r="Y796" s="100"/>
      <c r="Z796" s="100"/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</row>
    <row r="797" spans="1:39" x14ac:dyDescent="0.25">
      <c r="A797" s="100"/>
      <c r="B797" s="100"/>
      <c r="C797" s="100"/>
      <c r="D797" s="100"/>
      <c r="E797" s="100"/>
      <c r="F797" s="100"/>
      <c r="G797" s="100"/>
      <c r="H797" s="100"/>
      <c r="I797" s="100"/>
      <c r="J797" s="100"/>
      <c r="K797" s="100"/>
      <c r="L797" s="109"/>
      <c r="M797" s="110"/>
      <c r="N797" s="110"/>
      <c r="O797" s="110"/>
      <c r="P797" s="99"/>
      <c r="Q797" s="99"/>
      <c r="R797" s="100"/>
      <c r="S797" s="100"/>
      <c r="T797" s="100"/>
      <c r="U797" s="100"/>
      <c r="V797" s="100"/>
      <c r="W797" s="100"/>
      <c r="X797" s="100"/>
      <c r="Y797" s="100"/>
      <c r="Z797" s="100"/>
      <c r="AA797" s="100"/>
      <c r="AB797" s="100"/>
      <c r="AC797" s="100"/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</row>
    <row r="798" spans="1:39" x14ac:dyDescent="0.25">
      <c r="A798" s="100"/>
      <c r="B798" s="100"/>
      <c r="C798" s="100"/>
      <c r="D798" s="100"/>
      <c r="E798" s="100"/>
      <c r="F798" s="100"/>
      <c r="G798" s="100"/>
      <c r="H798" s="100"/>
      <c r="I798" s="100"/>
      <c r="J798" s="100"/>
      <c r="K798" s="100"/>
      <c r="L798" s="109"/>
      <c r="M798" s="110"/>
      <c r="N798" s="110"/>
      <c r="O798" s="110"/>
      <c r="P798" s="99"/>
      <c r="Q798" s="99"/>
      <c r="R798" s="100"/>
      <c r="S798" s="100"/>
      <c r="T798" s="100"/>
      <c r="U798" s="100"/>
      <c r="V798" s="100"/>
      <c r="W798" s="100"/>
      <c r="X798" s="100"/>
      <c r="Y798" s="100"/>
      <c r="Z798" s="100"/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</row>
    <row r="799" spans="1:39" x14ac:dyDescent="0.25">
      <c r="A799" s="100"/>
      <c r="B799" s="100"/>
      <c r="C799" s="100"/>
      <c r="D799" s="100"/>
      <c r="E799" s="100"/>
      <c r="F799" s="100"/>
      <c r="G799" s="100"/>
      <c r="H799" s="100"/>
      <c r="I799" s="100"/>
      <c r="J799" s="100"/>
      <c r="K799" s="100"/>
      <c r="L799" s="109"/>
      <c r="M799" s="110"/>
      <c r="N799" s="110"/>
      <c r="O799" s="110"/>
      <c r="P799" s="99"/>
      <c r="Q799" s="99"/>
      <c r="R799" s="100"/>
      <c r="S799" s="100"/>
      <c r="T799" s="100"/>
      <c r="U799" s="100"/>
      <c r="V799" s="100"/>
      <c r="W799" s="100"/>
      <c r="X799" s="100"/>
      <c r="Y799" s="100"/>
      <c r="Z799" s="100"/>
      <c r="AA799" s="100"/>
      <c r="AB799" s="100"/>
      <c r="AC799" s="100"/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</row>
    <row r="800" spans="1:39" x14ac:dyDescent="0.25">
      <c r="A800" s="100"/>
      <c r="B800" s="100"/>
      <c r="C800" s="100"/>
      <c r="D800" s="100"/>
      <c r="E800" s="100"/>
      <c r="F800" s="100"/>
      <c r="G800" s="100"/>
      <c r="H800" s="100"/>
      <c r="I800" s="100"/>
      <c r="J800" s="100"/>
      <c r="K800" s="100"/>
      <c r="L800" s="109"/>
      <c r="M800" s="110"/>
      <c r="N800" s="110"/>
      <c r="O800" s="110"/>
      <c r="P800" s="99"/>
      <c r="Q800" s="99"/>
      <c r="R800" s="100"/>
      <c r="S800" s="100"/>
      <c r="T800" s="100"/>
      <c r="U800" s="100"/>
      <c r="V800" s="100"/>
      <c r="W800" s="100"/>
      <c r="X800" s="100"/>
      <c r="Y800" s="100"/>
      <c r="Z800" s="100"/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</row>
    <row r="801" spans="1:39" x14ac:dyDescent="0.25">
      <c r="A801" s="100"/>
      <c r="B801" s="100"/>
      <c r="C801" s="100"/>
      <c r="D801" s="100"/>
      <c r="E801" s="100"/>
      <c r="F801" s="100"/>
      <c r="G801" s="100"/>
      <c r="H801" s="100"/>
      <c r="I801" s="100"/>
      <c r="J801" s="100"/>
      <c r="K801" s="100"/>
      <c r="L801" s="109"/>
      <c r="M801" s="110"/>
      <c r="N801" s="110"/>
      <c r="O801" s="110"/>
      <c r="P801" s="99"/>
      <c r="Q801" s="99"/>
      <c r="R801" s="100"/>
      <c r="S801" s="100"/>
      <c r="T801" s="100"/>
      <c r="U801" s="100"/>
      <c r="V801" s="100"/>
      <c r="W801" s="100"/>
      <c r="X801" s="100"/>
      <c r="Y801" s="100"/>
      <c r="Z801" s="100"/>
      <c r="AA801" s="100"/>
      <c r="AB801" s="100"/>
      <c r="AC801" s="100"/>
      <c r="AD801" s="100"/>
      <c r="AE801" s="100"/>
      <c r="AF801" s="100"/>
      <c r="AG801" s="100"/>
      <c r="AH801" s="100"/>
      <c r="AI801" s="100"/>
      <c r="AJ801" s="100"/>
      <c r="AK801" s="100"/>
      <c r="AL801" s="100"/>
      <c r="AM801" s="100"/>
    </row>
    <row r="802" spans="1:39" x14ac:dyDescent="0.25">
      <c r="A802" s="100"/>
      <c r="B802" s="100"/>
      <c r="C802" s="100"/>
      <c r="D802" s="100"/>
      <c r="E802" s="100"/>
      <c r="F802" s="100"/>
      <c r="G802" s="100"/>
      <c r="H802" s="100"/>
      <c r="I802" s="100"/>
      <c r="J802" s="100"/>
      <c r="K802" s="100"/>
      <c r="L802" s="109"/>
      <c r="M802" s="110"/>
      <c r="N802" s="110"/>
      <c r="O802" s="110"/>
      <c r="P802" s="99"/>
      <c r="Q802" s="99"/>
      <c r="R802" s="100"/>
      <c r="S802" s="100"/>
      <c r="T802" s="100"/>
      <c r="U802" s="100"/>
      <c r="V802" s="100"/>
      <c r="W802" s="100"/>
      <c r="X802" s="100"/>
      <c r="Y802" s="100"/>
      <c r="Z802" s="100"/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</row>
    <row r="803" spans="1:39" x14ac:dyDescent="0.25">
      <c r="A803" s="100"/>
      <c r="B803" s="100"/>
      <c r="C803" s="100"/>
      <c r="D803" s="100"/>
      <c r="E803" s="100"/>
      <c r="F803" s="100"/>
      <c r="G803" s="100"/>
      <c r="H803" s="100"/>
      <c r="I803" s="100"/>
      <c r="J803" s="100"/>
      <c r="K803" s="100"/>
      <c r="L803" s="109"/>
      <c r="M803" s="110"/>
      <c r="N803" s="110"/>
      <c r="O803" s="110"/>
      <c r="P803" s="99"/>
      <c r="Q803" s="99"/>
      <c r="R803" s="100"/>
      <c r="S803" s="100"/>
      <c r="T803" s="100"/>
      <c r="U803" s="100"/>
      <c r="V803" s="100"/>
      <c r="W803" s="100"/>
      <c r="X803" s="100"/>
      <c r="Y803" s="100"/>
      <c r="Z803" s="100"/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</row>
    <row r="804" spans="1:39" x14ac:dyDescent="0.25">
      <c r="A804" s="100"/>
      <c r="B804" s="100"/>
      <c r="C804" s="100"/>
      <c r="D804" s="100"/>
      <c r="E804" s="100"/>
      <c r="F804" s="100"/>
      <c r="G804" s="100"/>
      <c r="H804" s="100"/>
      <c r="I804" s="100"/>
      <c r="J804" s="100"/>
      <c r="K804" s="100"/>
      <c r="L804" s="109"/>
      <c r="M804" s="110"/>
      <c r="N804" s="110"/>
      <c r="O804" s="110"/>
      <c r="P804" s="99"/>
      <c r="Q804" s="99"/>
      <c r="R804" s="100"/>
      <c r="S804" s="100"/>
      <c r="T804" s="100"/>
      <c r="U804" s="100"/>
      <c r="V804" s="100"/>
      <c r="W804" s="100"/>
      <c r="X804" s="100"/>
      <c r="Y804" s="100"/>
      <c r="Z804" s="100"/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</row>
    <row r="805" spans="1:39" x14ac:dyDescent="0.25">
      <c r="A805" s="100"/>
      <c r="B805" s="100"/>
      <c r="C805" s="100"/>
      <c r="D805" s="100"/>
      <c r="E805" s="100"/>
      <c r="F805" s="100"/>
      <c r="G805" s="100"/>
      <c r="H805" s="100"/>
      <c r="I805" s="100"/>
      <c r="J805" s="100"/>
      <c r="K805" s="100"/>
      <c r="L805" s="109"/>
      <c r="M805" s="110"/>
      <c r="N805" s="110"/>
      <c r="O805" s="110"/>
      <c r="P805" s="99"/>
      <c r="Q805" s="99"/>
      <c r="R805" s="100"/>
      <c r="S805" s="100"/>
      <c r="T805" s="100"/>
      <c r="U805" s="100"/>
      <c r="V805" s="100"/>
      <c r="W805" s="100"/>
      <c r="X805" s="100"/>
      <c r="Y805" s="100"/>
      <c r="Z805" s="100"/>
      <c r="AA805" s="100"/>
      <c r="AB805" s="100"/>
      <c r="AC805" s="100"/>
      <c r="AD805" s="100"/>
      <c r="AE805" s="100"/>
      <c r="AF805" s="100"/>
      <c r="AG805" s="100"/>
      <c r="AH805" s="100"/>
      <c r="AI805" s="100"/>
      <c r="AJ805" s="100"/>
      <c r="AK805" s="100"/>
      <c r="AL805" s="100"/>
      <c r="AM805" s="100"/>
    </row>
    <row r="806" spans="1:39" x14ac:dyDescent="0.25">
      <c r="A806" s="100"/>
      <c r="B806" s="100"/>
      <c r="C806" s="100"/>
      <c r="D806" s="100"/>
      <c r="E806" s="100"/>
      <c r="F806" s="100"/>
      <c r="G806" s="100"/>
      <c r="H806" s="100"/>
      <c r="I806" s="100"/>
      <c r="J806" s="100"/>
      <c r="K806" s="100"/>
      <c r="L806" s="109"/>
      <c r="M806" s="110"/>
      <c r="N806" s="110"/>
      <c r="O806" s="110"/>
      <c r="P806" s="99"/>
      <c r="Q806" s="99"/>
      <c r="R806" s="100"/>
      <c r="S806" s="100"/>
      <c r="T806" s="100"/>
      <c r="U806" s="100"/>
      <c r="V806" s="100"/>
      <c r="W806" s="100"/>
      <c r="X806" s="100"/>
      <c r="Y806" s="100"/>
      <c r="Z806" s="100"/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</row>
    <row r="807" spans="1:39" x14ac:dyDescent="0.25">
      <c r="A807" s="100"/>
      <c r="B807" s="100"/>
      <c r="C807" s="100"/>
      <c r="D807" s="100"/>
      <c r="E807" s="100"/>
      <c r="F807" s="100"/>
      <c r="G807" s="100"/>
      <c r="H807" s="100"/>
      <c r="I807" s="100"/>
      <c r="J807" s="100"/>
      <c r="K807" s="100"/>
      <c r="L807" s="109"/>
      <c r="M807" s="110"/>
      <c r="N807" s="110"/>
      <c r="O807" s="110"/>
      <c r="P807" s="99"/>
      <c r="Q807" s="99"/>
      <c r="R807" s="100"/>
      <c r="S807" s="100"/>
      <c r="T807" s="100"/>
      <c r="U807" s="100"/>
      <c r="V807" s="100"/>
      <c r="W807" s="100"/>
      <c r="X807" s="100"/>
      <c r="Y807" s="100"/>
      <c r="Z807" s="100"/>
      <c r="AA807" s="100"/>
      <c r="AB807" s="100"/>
      <c r="AC807" s="100"/>
      <c r="AD807" s="100"/>
      <c r="AE807" s="100"/>
      <c r="AF807" s="100"/>
      <c r="AG807" s="100"/>
      <c r="AH807" s="100"/>
      <c r="AI807" s="100"/>
      <c r="AJ807" s="100"/>
      <c r="AK807" s="100"/>
      <c r="AL807" s="100"/>
      <c r="AM807" s="100"/>
    </row>
    <row r="808" spans="1:39" x14ac:dyDescent="0.25">
      <c r="A808" s="100"/>
      <c r="B808" s="100"/>
      <c r="C808" s="100"/>
      <c r="D808" s="100"/>
      <c r="E808" s="100"/>
      <c r="F808" s="100"/>
      <c r="G808" s="100"/>
      <c r="H808" s="100"/>
      <c r="I808" s="100"/>
      <c r="J808" s="100"/>
      <c r="K808" s="100"/>
      <c r="L808" s="109"/>
      <c r="M808" s="110"/>
      <c r="N808" s="110"/>
      <c r="O808" s="110"/>
      <c r="P808" s="99"/>
      <c r="Q808" s="99"/>
      <c r="R808" s="100"/>
      <c r="S808" s="100"/>
      <c r="T808" s="100"/>
      <c r="U808" s="100"/>
      <c r="V808" s="100"/>
      <c r="W808" s="100"/>
      <c r="X808" s="100"/>
      <c r="Y808" s="100"/>
      <c r="Z808" s="100"/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</row>
    <row r="809" spans="1:39" x14ac:dyDescent="0.25">
      <c r="A809" s="100"/>
      <c r="B809" s="100"/>
      <c r="C809" s="100"/>
      <c r="D809" s="100"/>
      <c r="E809" s="100"/>
      <c r="F809" s="100"/>
      <c r="G809" s="100"/>
      <c r="H809" s="100"/>
      <c r="I809" s="100"/>
      <c r="J809" s="100"/>
      <c r="K809" s="100"/>
      <c r="L809" s="109"/>
      <c r="M809" s="110"/>
      <c r="N809" s="110"/>
      <c r="O809" s="110"/>
      <c r="P809" s="99"/>
      <c r="Q809" s="99"/>
      <c r="R809" s="100"/>
      <c r="S809" s="100"/>
      <c r="T809" s="100"/>
      <c r="U809" s="100"/>
      <c r="V809" s="100"/>
      <c r="W809" s="100"/>
      <c r="X809" s="100"/>
      <c r="Y809" s="100"/>
      <c r="Z809" s="100"/>
      <c r="AA809" s="100"/>
      <c r="AB809" s="100"/>
      <c r="AC809" s="100"/>
      <c r="AD809" s="100"/>
      <c r="AE809" s="100"/>
      <c r="AF809" s="100"/>
      <c r="AG809" s="100"/>
      <c r="AH809" s="100"/>
      <c r="AI809" s="100"/>
      <c r="AJ809" s="100"/>
      <c r="AK809" s="100"/>
      <c r="AL809" s="100"/>
      <c r="AM809" s="100"/>
    </row>
    <row r="810" spans="1:39" x14ac:dyDescent="0.25">
      <c r="A810" s="100"/>
      <c r="B810" s="100"/>
      <c r="C810" s="100"/>
      <c r="D810" s="100"/>
      <c r="E810" s="100"/>
      <c r="F810" s="100"/>
      <c r="G810" s="100"/>
      <c r="H810" s="100"/>
      <c r="I810" s="100"/>
      <c r="J810" s="100"/>
      <c r="K810" s="100"/>
      <c r="L810" s="109"/>
      <c r="M810" s="110"/>
      <c r="N810" s="110"/>
      <c r="O810" s="110"/>
      <c r="P810" s="99"/>
      <c r="Q810" s="99"/>
      <c r="R810" s="100"/>
      <c r="S810" s="100"/>
      <c r="T810" s="100"/>
      <c r="U810" s="100"/>
      <c r="V810" s="100"/>
      <c r="W810" s="100"/>
      <c r="X810" s="100"/>
      <c r="Y810" s="100"/>
      <c r="Z810" s="100"/>
      <c r="AA810" s="100"/>
      <c r="AB810" s="100"/>
      <c r="AC810" s="100"/>
      <c r="AD810" s="100"/>
      <c r="AE810" s="100"/>
      <c r="AF810" s="100"/>
      <c r="AG810" s="100"/>
      <c r="AH810" s="100"/>
      <c r="AI810" s="100"/>
      <c r="AJ810" s="100"/>
      <c r="AK810" s="100"/>
      <c r="AL810" s="100"/>
      <c r="AM810" s="100"/>
    </row>
    <row r="811" spans="1:39" x14ac:dyDescent="0.25">
      <c r="A811" s="100"/>
      <c r="B811" s="100"/>
      <c r="C811" s="100"/>
      <c r="D811" s="100"/>
      <c r="E811" s="100"/>
      <c r="F811" s="100"/>
      <c r="G811" s="100"/>
      <c r="H811" s="100"/>
      <c r="I811" s="100"/>
      <c r="J811" s="100"/>
      <c r="K811" s="100"/>
      <c r="L811" s="109"/>
      <c r="M811" s="110"/>
      <c r="N811" s="110"/>
      <c r="O811" s="110"/>
      <c r="P811" s="99"/>
      <c r="Q811" s="99"/>
      <c r="R811" s="100"/>
      <c r="S811" s="100"/>
      <c r="T811" s="100"/>
      <c r="U811" s="100"/>
      <c r="V811" s="100"/>
      <c r="W811" s="100"/>
      <c r="X811" s="100"/>
      <c r="Y811" s="100"/>
      <c r="Z811" s="100"/>
      <c r="AA811" s="100"/>
      <c r="AB811" s="100"/>
      <c r="AC811" s="100"/>
      <c r="AD811" s="100"/>
      <c r="AE811" s="100"/>
      <c r="AF811" s="100"/>
      <c r="AG811" s="100"/>
      <c r="AH811" s="100"/>
      <c r="AI811" s="100"/>
      <c r="AJ811" s="100"/>
      <c r="AK811" s="100"/>
      <c r="AL811" s="100"/>
      <c r="AM811" s="100"/>
    </row>
    <row r="812" spans="1:39" x14ac:dyDescent="0.25">
      <c r="A812" s="100"/>
      <c r="B812" s="100"/>
      <c r="C812" s="100"/>
      <c r="D812" s="100"/>
      <c r="E812" s="100"/>
      <c r="F812" s="100"/>
      <c r="G812" s="100"/>
      <c r="H812" s="100"/>
      <c r="I812" s="100"/>
      <c r="J812" s="100"/>
      <c r="K812" s="100"/>
      <c r="L812" s="109"/>
      <c r="M812" s="110"/>
      <c r="N812" s="110"/>
      <c r="O812" s="110"/>
      <c r="P812" s="99"/>
      <c r="Q812" s="99"/>
      <c r="R812" s="100"/>
      <c r="S812" s="100"/>
      <c r="T812" s="100"/>
      <c r="U812" s="100"/>
      <c r="V812" s="100"/>
      <c r="W812" s="100"/>
      <c r="X812" s="100"/>
      <c r="Y812" s="100"/>
      <c r="Z812" s="100"/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</row>
    <row r="813" spans="1:39" x14ac:dyDescent="0.25">
      <c r="A813" s="100"/>
      <c r="B813" s="100"/>
      <c r="C813" s="100"/>
      <c r="D813" s="100"/>
      <c r="E813" s="100"/>
      <c r="F813" s="100"/>
      <c r="G813" s="100"/>
      <c r="H813" s="100"/>
      <c r="I813" s="100"/>
      <c r="J813" s="100"/>
      <c r="K813" s="100"/>
      <c r="L813" s="109"/>
      <c r="M813" s="110"/>
      <c r="N813" s="110"/>
      <c r="O813" s="110"/>
      <c r="P813" s="99"/>
      <c r="Q813" s="99"/>
      <c r="R813" s="100"/>
      <c r="S813" s="100"/>
      <c r="T813" s="100"/>
      <c r="U813" s="100"/>
      <c r="V813" s="100"/>
      <c r="W813" s="100"/>
      <c r="X813" s="100"/>
      <c r="Y813" s="100"/>
      <c r="Z813" s="100"/>
      <c r="AA813" s="100"/>
      <c r="AB813" s="100"/>
      <c r="AC813" s="100"/>
      <c r="AD813" s="100"/>
      <c r="AE813" s="100"/>
      <c r="AF813" s="100"/>
      <c r="AG813" s="100"/>
      <c r="AH813" s="100"/>
      <c r="AI813" s="100"/>
      <c r="AJ813" s="100"/>
      <c r="AK813" s="100"/>
      <c r="AL813" s="100"/>
      <c r="AM813" s="100"/>
    </row>
    <row r="814" spans="1:39" x14ac:dyDescent="0.25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9"/>
      <c r="M814" s="110"/>
      <c r="N814" s="110"/>
      <c r="O814" s="110"/>
      <c r="P814" s="99"/>
      <c r="Q814" s="99"/>
      <c r="R814" s="100"/>
      <c r="S814" s="100"/>
      <c r="T814" s="100"/>
      <c r="U814" s="100"/>
      <c r="V814" s="100"/>
      <c r="W814" s="100"/>
      <c r="X814" s="100"/>
      <c r="Y814" s="100"/>
      <c r="Z814" s="100"/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</row>
    <row r="815" spans="1:39" x14ac:dyDescent="0.2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9"/>
      <c r="M815" s="110"/>
      <c r="N815" s="110"/>
      <c r="O815" s="110"/>
      <c r="P815" s="99"/>
      <c r="Q815" s="99"/>
      <c r="R815" s="100"/>
      <c r="S815" s="100"/>
      <c r="T815" s="100"/>
      <c r="U815" s="100"/>
      <c r="V815" s="100"/>
      <c r="W815" s="100"/>
      <c r="X815" s="100"/>
      <c r="Y815" s="100"/>
      <c r="Z815" s="100"/>
      <c r="AA815" s="100"/>
      <c r="AB815" s="100"/>
      <c r="AC815" s="100"/>
      <c r="AD815" s="100"/>
      <c r="AE815" s="100"/>
      <c r="AF815" s="100"/>
      <c r="AG815" s="100"/>
      <c r="AH815" s="100"/>
      <c r="AI815" s="100"/>
      <c r="AJ815" s="100"/>
      <c r="AK815" s="100"/>
      <c r="AL815" s="100"/>
      <c r="AM815" s="100"/>
    </row>
    <row r="816" spans="1:39" x14ac:dyDescent="0.25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9"/>
      <c r="M816" s="110"/>
      <c r="N816" s="110"/>
      <c r="O816" s="110"/>
      <c r="P816" s="99"/>
      <c r="Q816" s="99"/>
      <c r="R816" s="100"/>
      <c r="S816" s="100"/>
      <c r="T816" s="100"/>
      <c r="U816" s="100"/>
      <c r="V816" s="100"/>
      <c r="W816" s="100"/>
      <c r="X816" s="100"/>
      <c r="Y816" s="100"/>
      <c r="Z816" s="100"/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</row>
    <row r="817" spans="1:39" x14ac:dyDescent="0.25">
      <c r="A817" s="100"/>
      <c r="B817" s="100"/>
      <c r="C817" s="100"/>
      <c r="D817" s="100"/>
      <c r="E817" s="100"/>
      <c r="F817" s="100"/>
      <c r="G817" s="100"/>
      <c r="H817" s="100"/>
      <c r="I817" s="100"/>
      <c r="J817" s="100"/>
      <c r="K817" s="100"/>
      <c r="L817" s="109"/>
      <c r="M817" s="110"/>
      <c r="N817" s="110"/>
      <c r="O817" s="110"/>
      <c r="P817" s="99"/>
      <c r="Q817" s="99"/>
      <c r="R817" s="100"/>
      <c r="S817" s="100"/>
      <c r="T817" s="100"/>
      <c r="U817" s="100"/>
      <c r="V817" s="100"/>
      <c r="W817" s="100"/>
      <c r="X817" s="100"/>
      <c r="Y817" s="100"/>
      <c r="Z817" s="100"/>
      <c r="AA817" s="100"/>
      <c r="AB817" s="100"/>
      <c r="AC817" s="100"/>
      <c r="AD817" s="100"/>
      <c r="AE817" s="100"/>
      <c r="AF817" s="100"/>
      <c r="AG817" s="100"/>
      <c r="AH817" s="100"/>
      <c r="AI817" s="100"/>
      <c r="AJ817" s="100"/>
      <c r="AK817" s="100"/>
      <c r="AL817" s="100"/>
      <c r="AM817" s="100"/>
    </row>
    <row r="818" spans="1:39" x14ac:dyDescent="0.25">
      <c r="A818" s="100"/>
      <c r="B818" s="100"/>
      <c r="C818" s="100"/>
      <c r="D818" s="100"/>
      <c r="E818" s="100"/>
      <c r="F818" s="100"/>
      <c r="G818" s="100"/>
      <c r="H818" s="100"/>
      <c r="I818" s="100"/>
      <c r="J818" s="100"/>
      <c r="K818" s="100"/>
      <c r="L818" s="109"/>
      <c r="M818" s="110"/>
      <c r="N818" s="110"/>
      <c r="O818" s="110"/>
      <c r="P818" s="99"/>
      <c r="Q818" s="99"/>
      <c r="R818" s="100"/>
      <c r="S818" s="100"/>
      <c r="T818" s="100"/>
      <c r="U818" s="100"/>
      <c r="V818" s="100"/>
      <c r="W818" s="100"/>
      <c r="X818" s="100"/>
      <c r="Y818" s="100"/>
      <c r="Z818" s="100"/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</row>
    <row r="819" spans="1:39" x14ac:dyDescent="0.25">
      <c r="A819" s="100"/>
      <c r="B819" s="100"/>
      <c r="C819" s="100"/>
      <c r="D819" s="100"/>
      <c r="E819" s="100"/>
      <c r="F819" s="100"/>
      <c r="G819" s="100"/>
      <c r="H819" s="100"/>
      <c r="I819" s="100"/>
      <c r="J819" s="100"/>
      <c r="K819" s="100"/>
      <c r="L819" s="109"/>
      <c r="M819" s="110"/>
      <c r="N819" s="110"/>
      <c r="O819" s="110"/>
      <c r="P819" s="99"/>
      <c r="Q819" s="99"/>
      <c r="R819" s="100"/>
      <c r="S819" s="100"/>
      <c r="T819" s="100"/>
      <c r="U819" s="100"/>
      <c r="V819" s="100"/>
      <c r="W819" s="100"/>
      <c r="X819" s="100"/>
      <c r="Y819" s="100"/>
      <c r="Z819" s="100"/>
      <c r="AA819" s="100"/>
      <c r="AB819" s="100"/>
      <c r="AC819" s="100"/>
      <c r="AD819" s="100"/>
      <c r="AE819" s="100"/>
      <c r="AF819" s="100"/>
      <c r="AG819" s="100"/>
      <c r="AH819" s="100"/>
      <c r="AI819" s="100"/>
      <c r="AJ819" s="100"/>
      <c r="AK819" s="100"/>
      <c r="AL819" s="100"/>
      <c r="AM819" s="100"/>
    </row>
    <row r="820" spans="1:39" x14ac:dyDescent="0.25">
      <c r="A820" s="100"/>
      <c r="B820" s="100"/>
      <c r="C820" s="100"/>
      <c r="D820" s="100"/>
      <c r="E820" s="100"/>
      <c r="F820" s="100"/>
      <c r="G820" s="100"/>
      <c r="H820" s="100"/>
      <c r="I820" s="100"/>
      <c r="J820" s="100"/>
      <c r="K820" s="100"/>
      <c r="L820" s="109"/>
      <c r="M820" s="110"/>
      <c r="N820" s="110"/>
      <c r="O820" s="110"/>
      <c r="P820" s="99"/>
      <c r="Q820" s="99"/>
      <c r="R820" s="100"/>
      <c r="S820" s="100"/>
      <c r="T820" s="100"/>
      <c r="U820" s="100"/>
      <c r="V820" s="100"/>
      <c r="W820" s="100"/>
      <c r="X820" s="100"/>
      <c r="Y820" s="100"/>
      <c r="Z820" s="100"/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</row>
    <row r="821" spans="1:39" x14ac:dyDescent="0.25">
      <c r="A821" s="100"/>
      <c r="B821" s="100"/>
      <c r="C821" s="100"/>
      <c r="D821" s="100"/>
      <c r="E821" s="100"/>
      <c r="F821" s="100"/>
      <c r="G821" s="100"/>
      <c r="H821" s="100"/>
      <c r="I821" s="100"/>
      <c r="J821" s="100"/>
      <c r="K821" s="100"/>
      <c r="L821" s="109"/>
      <c r="M821" s="110"/>
      <c r="N821" s="110"/>
      <c r="O821" s="110"/>
      <c r="P821" s="99"/>
      <c r="Q821" s="99"/>
      <c r="R821" s="100"/>
      <c r="S821" s="100"/>
      <c r="T821" s="100"/>
      <c r="U821" s="100"/>
      <c r="V821" s="100"/>
      <c r="W821" s="100"/>
      <c r="X821" s="100"/>
      <c r="Y821" s="100"/>
      <c r="Z821" s="100"/>
      <c r="AA821" s="100"/>
      <c r="AB821" s="100"/>
      <c r="AC821" s="100"/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</row>
    <row r="822" spans="1:39" x14ac:dyDescent="0.25">
      <c r="A822" s="100"/>
      <c r="B822" s="100"/>
      <c r="C822" s="100"/>
      <c r="D822" s="100"/>
      <c r="E822" s="100"/>
      <c r="F822" s="100"/>
      <c r="G822" s="100"/>
      <c r="H822" s="100"/>
      <c r="I822" s="100"/>
      <c r="J822" s="100"/>
      <c r="K822" s="100"/>
      <c r="L822" s="109"/>
      <c r="M822" s="110"/>
      <c r="N822" s="110"/>
      <c r="O822" s="110"/>
      <c r="P822" s="99"/>
      <c r="Q822" s="99"/>
      <c r="R822" s="100"/>
      <c r="S822" s="100"/>
      <c r="T822" s="100"/>
      <c r="U822" s="100"/>
      <c r="V822" s="100"/>
      <c r="W822" s="100"/>
      <c r="X822" s="100"/>
      <c r="Y822" s="100"/>
      <c r="Z822" s="100"/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</row>
    <row r="823" spans="1:39" x14ac:dyDescent="0.25">
      <c r="A823" s="100"/>
      <c r="B823" s="100"/>
      <c r="C823" s="100"/>
      <c r="D823" s="100"/>
      <c r="E823" s="100"/>
      <c r="F823" s="100"/>
      <c r="G823" s="100"/>
      <c r="H823" s="100"/>
      <c r="I823" s="100"/>
      <c r="J823" s="100"/>
      <c r="K823" s="100"/>
      <c r="L823" s="109"/>
      <c r="M823" s="110"/>
      <c r="N823" s="110"/>
      <c r="O823" s="110"/>
      <c r="P823" s="99"/>
      <c r="Q823" s="99"/>
      <c r="R823" s="100"/>
      <c r="S823" s="100"/>
      <c r="T823" s="100"/>
      <c r="U823" s="100"/>
      <c r="V823" s="100"/>
      <c r="W823" s="100"/>
      <c r="X823" s="100"/>
      <c r="Y823" s="100"/>
      <c r="Z823" s="100"/>
      <c r="AA823" s="100"/>
      <c r="AB823" s="100"/>
      <c r="AC823" s="100"/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</row>
    <row r="824" spans="1:39" x14ac:dyDescent="0.25">
      <c r="A824" s="100"/>
      <c r="B824" s="100"/>
      <c r="C824" s="100"/>
      <c r="D824" s="100"/>
      <c r="E824" s="100"/>
      <c r="F824" s="100"/>
      <c r="G824" s="100"/>
      <c r="H824" s="100"/>
      <c r="I824" s="100"/>
      <c r="J824" s="100"/>
      <c r="K824" s="100"/>
      <c r="L824" s="109"/>
      <c r="M824" s="110"/>
      <c r="N824" s="110"/>
      <c r="O824" s="110"/>
      <c r="P824" s="99"/>
      <c r="Q824" s="99"/>
      <c r="R824" s="100"/>
      <c r="S824" s="100"/>
      <c r="T824" s="100"/>
      <c r="U824" s="100"/>
      <c r="V824" s="100"/>
      <c r="W824" s="100"/>
      <c r="X824" s="100"/>
      <c r="Y824" s="100"/>
      <c r="Z824" s="100"/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</row>
    <row r="825" spans="1:39" x14ac:dyDescent="0.25">
      <c r="A825" s="100"/>
      <c r="B825" s="100"/>
      <c r="C825" s="100"/>
      <c r="D825" s="100"/>
      <c r="E825" s="100"/>
      <c r="F825" s="100"/>
      <c r="G825" s="100"/>
      <c r="H825" s="100"/>
      <c r="I825" s="100"/>
      <c r="J825" s="100"/>
      <c r="K825" s="100"/>
      <c r="L825" s="109"/>
      <c r="M825" s="110"/>
      <c r="N825" s="110"/>
      <c r="O825" s="110"/>
      <c r="P825" s="99"/>
      <c r="Q825" s="99"/>
      <c r="R825" s="100"/>
      <c r="S825" s="100"/>
      <c r="T825" s="100"/>
      <c r="U825" s="100"/>
      <c r="V825" s="100"/>
      <c r="W825" s="100"/>
      <c r="X825" s="100"/>
      <c r="Y825" s="100"/>
      <c r="Z825" s="100"/>
      <c r="AA825" s="100"/>
      <c r="AB825" s="100"/>
      <c r="AC825" s="100"/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</row>
    <row r="826" spans="1:39" x14ac:dyDescent="0.25">
      <c r="A826" s="100"/>
      <c r="B826" s="100"/>
      <c r="C826" s="100"/>
      <c r="D826" s="100"/>
      <c r="E826" s="100"/>
      <c r="F826" s="100"/>
      <c r="G826" s="100"/>
      <c r="H826" s="100"/>
      <c r="I826" s="100"/>
      <c r="J826" s="100"/>
      <c r="K826" s="100"/>
      <c r="L826" s="109"/>
      <c r="M826" s="110"/>
      <c r="N826" s="110"/>
      <c r="O826" s="110"/>
      <c r="P826" s="99"/>
      <c r="Q826" s="99"/>
      <c r="R826" s="100"/>
      <c r="S826" s="100"/>
      <c r="T826" s="100"/>
      <c r="U826" s="100"/>
      <c r="V826" s="100"/>
      <c r="W826" s="100"/>
      <c r="X826" s="100"/>
      <c r="Y826" s="100"/>
      <c r="Z826" s="100"/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</row>
    <row r="827" spans="1:39" x14ac:dyDescent="0.25">
      <c r="A827" s="100"/>
      <c r="B827" s="100"/>
      <c r="C827" s="100"/>
      <c r="D827" s="100"/>
      <c r="E827" s="100"/>
      <c r="F827" s="100"/>
      <c r="G827" s="100"/>
      <c r="H827" s="100"/>
      <c r="I827" s="100"/>
      <c r="J827" s="100"/>
      <c r="K827" s="100"/>
      <c r="L827" s="109"/>
      <c r="M827" s="110"/>
      <c r="N827" s="110"/>
      <c r="O827" s="110"/>
      <c r="P827" s="99"/>
      <c r="Q827" s="99"/>
      <c r="R827" s="100"/>
      <c r="S827" s="100"/>
      <c r="T827" s="100"/>
      <c r="U827" s="100"/>
      <c r="V827" s="100"/>
      <c r="W827" s="100"/>
      <c r="X827" s="100"/>
      <c r="Y827" s="100"/>
      <c r="Z827" s="100"/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</row>
    <row r="828" spans="1:39" x14ac:dyDescent="0.25">
      <c r="A828" s="100"/>
      <c r="B828" s="100"/>
      <c r="C828" s="100"/>
      <c r="D828" s="100"/>
      <c r="E828" s="100"/>
      <c r="F828" s="100"/>
      <c r="G828" s="100"/>
      <c r="H828" s="100"/>
      <c r="I828" s="100"/>
      <c r="J828" s="100"/>
      <c r="K828" s="100"/>
    </row>
    <row r="829" spans="1:39" x14ac:dyDescent="0.25">
      <c r="A829" s="100"/>
      <c r="B829" s="100"/>
      <c r="C829" s="100"/>
      <c r="D829" s="100"/>
      <c r="E829" s="100"/>
      <c r="F829" s="100"/>
      <c r="G829" s="100"/>
      <c r="H829" s="100"/>
      <c r="I829" s="100"/>
      <c r="J829" s="100"/>
      <c r="K829" s="100"/>
    </row>
    <row r="830" spans="1:39" x14ac:dyDescent="0.25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</row>
    <row r="831" spans="1:39" x14ac:dyDescent="0.25">
      <c r="A831" s="100"/>
      <c r="B831" s="100"/>
      <c r="C831" s="100"/>
      <c r="D831" s="100"/>
      <c r="E831" s="100"/>
      <c r="F831" s="100"/>
      <c r="G831" s="100"/>
      <c r="H831" s="100"/>
      <c r="I831" s="100"/>
      <c r="J831" s="100"/>
      <c r="K831" s="100"/>
    </row>
    <row r="832" spans="1:39" x14ac:dyDescent="0.25">
      <c r="A832" s="100"/>
      <c r="B832" s="100"/>
      <c r="C832" s="100"/>
      <c r="D832" s="100"/>
      <c r="E832" s="100"/>
      <c r="F832" s="100"/>
      <c r="G832" s="100"/>
      <c r="H832" s="100"/>
      <c r="I832" s="100"/>
      <c r="J832" s="100"/>
      <c r="K832" s="100"/>
    </row>
    <row r="833" spans="1:11" x14ac:dyDescent="0.25">
      <c r="A833" s="100"/>
      <c r="B833" s="100"/>
      <c r="C833" s="100"/>
      <c r="D833" s="100"/>
      <c r="E833" s="100"/>
      <c r="F833" s="100"/>
      <c r="G833" s="100"/>
      <c r="H833" s="100"/>
      <c r="I833" s="100"/>
      <c r="J833" s="100"/>
      <c r="K833" s="100"/>
    </row>
    <row r="834" spans="1:11" x14ac:dyDescent="0.25">
      <c r="A834" s="100"/>
      <c r="B834" s="100"/>
      <c r="C834" s="100"/>
      <c r="D834" s="100"/>
      <c r="E834" s="100"/>
      <c r="F834" s="100"/>
      <c r="G834" s="100"/>
      <c r="H834" s="100"/>
      <c r="I834" s="100"/>
      <c r="J834" s="100"/>
      <c r="K834" s="100"/>
    </row>
    <row r="835" spans="1:11" x14ac:dyDescent="0.25">
      <c r="A835" s="100"/>
      <c r="B835" s="100"/>
      <c r="C835" s="100"/>
      <c r="D835" s="100"/>
      <c r="E835" s="100"/>
      <c r="F835" s="100"/>
      <c r="G835" s="100"/>
      <c r="H835" s="100"/>
      <c r="I835" s="100"/>
      <c r="J835" s="100"/>
      <c r="K835" s="100"/>
    </row>
    <row r="836" spans="1:11" x14ac:dyDescent="0.25">
      <c r="A836" s="100"/>
      <c r="B836" s="100"/>
      <c r="C836" s="100"/>
      <c r="D836" s="100"/>
      <c r="E836" s="100"/>
      <c r="F836" s="100"/>
      <c r="G836" s="100"/>
      <c r="H836" s="100"/>
      <c r="I836" s="100"/>
      <c r="J836" s="100"/>
      <c r="K836" s="100"/>
    </row>
    <row r="837" spans="1:11" x14ac:dyDescent="0.25">
      <c r="A837" s="100"/>
      <c r="B837" s="100"/>
      <c r="C837" s="100"/>
      <c r="D837" s="100"/>
      <c r="E837" s="100"/>
      <c r="F837" s="100"/>
      <c r="G837" s="100"/>
      <c r="H837" s="100"/>
      <c r="I837" s="100"/>
      <c r="J837" s="100"/>
      <c r="K837" s="100"/>
    </row>
    <row r="838" spans="1:11" x14ac:dyDescent="0.25">
      <c r="A838" s="100"/>
      <c r="B838" s="100"/>
      <c r="C838" s="100"/>
      <c r="D838" s="100"/>
      <c r="E838" s="100"/>
      <c r="F838" s="100"/>
      <c r="G838" s="100"/>
      <c r="H838" s="100"/>
      <c r="I838" s="100"/>
      <c r="J838" s="100"/>
      <c r="K838" s="100"/>
    </row>
    <row r="839" spans="1:11" x14ac:dyDescent="0.25">
      <c r="A839" s="100"/>
      <c r="B839" s="100"/>
      <c r="C839" s="100"/>
      <c r="D839" s="100"/>
      <c r="E839" s="100"/>
      <c r="F839" s="100"/>
      <c r="G839" s="100"/>
      <c r="H839" s="100"/>
      <c r="I839" s="100"/>
      <c r="J839" s="100"/>
      <c r="K839" s="100"/>
    </row>
    <row r="840" spans="1:11" x14ac:dyDescent="0.25">
      <c r="A840" s="100"/>
      <c r="B840" s="100"/>
      <c r="C840" s="100"/>
      <c r="D840" s="100"/>
      <c r="E840" s="100"/>
      <c r="F840" s="100"/>
      <c r="G840" s="100"/>
      <c r="H840" s="100"/>
      <c r="I840" s="100"/>
      <c r="J840" s="100"/>
      <c r="K840" s="100"/>
    </row>
    <row r="841" spans="1:11" x14ac:dyDescent="0.25">
      <c r="A841" s="100"/>
      <c r="B841" s="100"/>
      <c r="C841" s="100"/>
      <c r="D841" s="100"/>
      <c r="E841" s="100"/>
      <c r="F841" s="100"/>
      <c r="G841" s="100"/>
      <c r="H841" s="100"/>
      <c r="I841" s="100"/>
      <c r="J841" s="100"/>
      <c r="K841" s="100"/>
    </row>
    <row r="842" spans="1:11" x14ac:dyDescent="0.25">
      <c r="A842" s="100"/>
      <c r="B842" s="100"/>
      <c r="C842" s="100"/>
      <c r="D842" s="100"/>
      <c r="E842" s="100"/>
      <c r="F842" s="100"/>
      <c r="G842" s="100"/>
      <c r="H842" s="100"/>
      <c r="I842" s="100"/>
      <c r="J842" s="100"/>
      <c r="K842" s="100"/>
    </row>
    <row r="843" spans="1:11" x14ac:dyDescent="0.25">
      <c r="A843" s="100"/>
      <c r="B843" s="100"/>
      <c r="C843" s="100"/>
      <c r="D843" s="100"/>
      <c r="E843" s="100"/>
      <c r="F843" s="100"/>
      <c r="G843" s="100"/>
      <c r="H843" s="100"/>
      <c r="I843" s="100"/>
      <c r="J843" s="100"/>
      <c r="K843" s="100"/>
    </row>
    <row r="844" spans="1:11" x14ac:dyDescent="0.25">
      <c r="A844" s="100"/>
      <c r="B844" s="100"/>
      <c r="C844" s="100"/>
      <c r="D844" s="100"/>
      <c r="E844" s="100"/>
      <c r="F844" s="100"/>
      <c r="G844" s="100"/>
      <c r="H844" s="100"/>
      <c r="I844" s="100"/>
      <c r="J844" s="100"/>
      <c r="K844" s="100"/>
    </row>
    <row r="845" spans="1:11" x14ac:dyDescent="0.25">
      <c r="A845" s="100"/>
      <c r="B845" s="100"/>
      <c r="C845" s="100"/>
      <c r="D845" s="100"/>
      <c r="E845" s="100"/>
      <c r="F845" s="100"/>
      <c r="G845" s="100"/>
      <c r="H845" s="100"/>
      <c r="I845" s="100"/>
      <c r="J845" s="100"/>
      <c r="K845" s="100"/>
    </row>
    <row r="846" spans="1:11" x14ac:dyDescent="0.25">
      <c r="A846" s="100"/>
      <c r="B846" s="100"/>
      <c r="C846" s="100"/>
      <c r="D846" s="100"/>
      <c r="E846" s="100"/>
      <c r="F846" s="100"/>
      <c r="G846" s="100"/>
      <c r="H846" s="100"/>
      <c r="I846" s="100"/>
      <c r="J846" s="100"/>
      <c r="K846" s="100"/>
    </row>
    <row r="847" spans="1:11" x14ac:dyDescent="0.25">
      <c r="A847" s="100"/>
      <c r="B847" s="100"/>
      <c r="C847" s="100"/>
      <c r="D847" s="100"/>
      <c r="E847" s="100"/>
      <c r="F847" s="100"/>
      <c r="G847" s="100"/>
      <c r="H847" s="100"/>
      <c r="I847" s="100"/>
      <c r="J847" s="100"/>
      <c r="K847" s="100"/>
    </row>
    <row r="848" spans="1:11" x14ac:dyDescent="0.25">
      <c r="A848" s="100"/>
      <c r="B848" s="100"/>
      <c r="C848" s="100"/>
      <c r="D848" s="100"/>
      <c r="E848" s="100"/>
      <c r="F848" s="100"/>
      <c r="G848" s="100"/>
      <c r="H848" s="100"/>
      <c r="I848" s="100"/>
      <c r="J848" s="100"/>
      <c r="K848" s="100"/>
    </row>
    <row r="849" spans="1:11" x14ac:dyDescent="0.25">
      <c r="A849" s="100"/>
      <c r="B849" s="100"/>
      <c r="C849" s="100"/>
      <c r="D849" s="100"/>
      <c r="E849" s="100"/>
      <c r="F849" s="100"/>
      <c r="G849" s="100"/>
      <c r="H849" s="100"/>
      <c r="I849" s="100"/>
      <c r="J849" s="100"/>
      <c r="K849" s="100"/>
    </row>
    <row r="850" spans="1:11" x14ac:dyDescent="0.25">
      <c r="A850" s="100"/>
      <c r="B850" s="100"/>
      <c r="C850" s="100"/>
      <c r="D850" s="100"/>
      <c r="E850" s="100"/>
      <c r="F850" s="100"/>
      <c r="G850" s="100"/>
      <c r="H850" s="100"/>
      <c r="I850" s="100"/>
      <c r="J850" s="100"/>
      <c r="K850" s="100"/>
    </row>
    <row r="851" spans="1:11" x14ac:dyDescent="0.25">
      <c r="A851" s="100"/>
      <c r="B851" s="100"/>
      <c r="C851" s="100"/>
      <c r="D851" s="100"/>
      <c r="E851" s="100"/>
      <c r="F851" s="100"/>
      <c r="G851" s="100"/>
      <c r="H851" s="100"/>
      <c r="I851" s="100"/>
      <c r="J851" s="100"/>
      <c r="K851" s="100"/>
    </row>
    <row r="852" spans="1:11" x14ac:dyDescent="0.25">
      <c r="A852" s="100"/>
      <c r="B852" s="100"/>
      <c r="C852" s="100"/>
      <c r="D852" s="100"/>
      <c r="E852" s="100"/>
      <c r="F852" s="100"/>
      <c r="G852" s="100"/>
      <c r="H852" s="100"/>
      <c r="I852" s="100"/>
      <c r="J852" s="100"/>
      <c r="K852" s="100"/>
    </row>
    <row r="853" spans="1:11" x14ac:dyDescent="0.25">
      <c r="A853" s="100"/>
      <c r="B853" s="100"/>
      <c r="C853" s="100"/>
      <c r="D853" s="100"/>
      <c r="E853" s="100"/>
      <c r="F853" s="100"/>
      <c r="G853" s="100"/>
      <c r="H853" s="100"/>
      <c r="I853" s="100"/>
      <c r="J853" s="100"/>
      <c r="K853" s="100"/>
    </row>
    <row r="854" spans="1:11" x14ac:dyDescent="0.25">
      <c r="A854" s="100"/>
      <c r="B854" s="100"/>
      <c r="C854" s="100"/>
      <c r="D854" s="100"/>
      <c r="E854" s="100"/>
      <c r="F854" s="100"/>
      <c r="G854" s="100"/>
      <c r="H854" s="100"/>
      <c r="I854" s="100"/>
      <c r="J854" s="100"/>
      <c r="K854" s="100"/>
    </row>
    <row r="855" spans="1:11" x14ac:dyDescent="0.25">
      <c r="A855" s="100"/>
      <c r="B855" s="100"/>
      <c r="C855" s="100"/>
      <c r="D855" s="100"/>
      <c r="E855" s="100"/>
      <c r="F855" s="100"/>
      <c r="G855" s="100"/>
      <c r="H855" s="100"/>
      <c r="I855" s="100"/>
      <c r="J855" s="100"/>
      <c r="K855" s="100"/>
    </row>
    <row r="856" spans="1:11" x14ac:dyDescent="0.25">
      <c r="A856" s="100"/>
      <c r="B856" s="100"/>
      <c r="C856" s="100"/>
      <c r="D856" s="100"/>
      <c r="E856" s="100"/>
      <c r="F856" s="100"/>
      <c r="G856" s="100"/>
      <c r="H856" s="100"/>
      <c r="I856" s="100"/>
      <c r="J856" s="100"/>
      <c r="K856" s="100"/>
    </row>
    <row r="857" spans="1:11" x14ac:dyDescent="0.25">
      <c r="A857" s="100"/>
      <c r="B857" s="100"/>
      <c r="C857" s="100"/>
      <c r="D857" s="100"/>
      <c r="E857" s="100"/>
      <c r="F857" s="100"/>
      <c r="G857" s="100"/>
      <c r="H857" s="100"/>
      <c r="I857" s="100"/>
      <c r="J857" s="100"/>
      <c r="K857" s="100"/>
    </row>
    <row r="858" spans="1:11" x14ac:dyDescent="0.25">
      <c r="A858" s="100"/>
      <c r="B858" s="100"/>
      <c r="C858" s="100"/>
      <c r="D858" s="100"/>
      <c r="E858" s="100"/>
      <c r="F858" s="100"/>
      <c r="G858" s="100"/>
      <c r="H858" s="100"/>
      <c r="I858" s="100"/>
      <c r="J858" s="100"/>
      <c r="K858" s="100"/>
    </row>
    <row r="859" spans="1:11" x14ac:dyDescent="0.25">
      <c r="A859" s="100"/>
      <c r="B859" s="100"/>
      <c r="C859" s="100"/>
      <c r="D859" s="100"/>
      <c r="E859" s="100"/>
      <c r="F859" s="100"/>
      <c r="G859" s="100"/>
      <c r="H859" s="100"/>
      <c r="I859" s="100"/>
      <c r="J859" s="100"/>
      <c r="K859" s="100"/>
    </row>
    <row r="860" spans="1:11" x14ac:dyDescent="0.25">
      <c r="A860" s="100"/>
      <c r="B860" s="100"/>
      <c r="C860" s="100"/>
      <c r="D860" s="100"/>
      <c r="E860" s="100"/>
      <c r="F860" s="100"/>
      <c r="G860" s="100"/>
      <c r="H860" s="100"/>
      <c r="I860" s="100"/>
      <c r="J860" s="100"/>
      <c r="K860" s="100"/>
    </row>
    <row r="861" spans="1:11" x14ac:dyDescent="0.25">
      <c r="A861" s="100"/>
      <c r="B861" s="100"/>
      <c r="C861" s="100"/>
      <c r="D861" s="100"/>
      <c r="E861" s="100"/>
      <c r="F861" s="100"/>
      <c r="G861" s="100"/>
      <c r="H861" s="100"/>
      <c r="I861" s="100"/>
      <c r="J861" s="100"/>
      <c r="K861" s="100"/>
    </row>
    <row r="862" spans="1:11" x14ac:dyDescent="0.25">
      <c r="A862" s="100"/>
      <c r="B862" s="100"/>
      <c r="C862" s="100"/>
      <c r="D862" s="100"/>
      <c r="E862" s="100"/>
      <c r="F862" s="100"/>
      <c r="G862" s="100"/>
      <c r="H862" s="100"/>
      <c r="I862" s="100"/>
      <c r="J862" s="100"/>
      <c r="K862" s="100"/>
    </row>
    <row r="863" spans="1:11" x14ac:dyDescent="0.25">
      <c r="A863" s="100"/>
      <c r="B863" s="100"/>
      <c r="C863" s="100"/>
      <c r="D863" s="100"/>
      <c r="E863" s="100"/>
      <c r="F863" s="100"/>
      <c r="G863" s="100"/>
      <c r="H863" s="100"/>
      <c r="I863" s="100"/>
      <c r="J863" s="100"/>
      <c r="K863" s="100"/>
    </row>
    <row r="864" spans="1:11" x14ac:dyDescent="0.25">
      <c r="A864" s="100"/>
      <c r="B864" s="100"/>
      <c r="C864" s="100"/>
      <c r="D864" s="100"/>
      <c r="E864" s="100"/>
      <c r="F864" s="100"/>
      <c r="G864" s="100"/>
      <c r="H864" s="100"/>
      <c r="I864" s="100"/>
      <c r="J864" s="100"/>
      <c r="K864" s="100"/>
    </row>
    <row r="865" spans="1:11" x14ac:dyDescent="0.25">
      <c r="A865" s="100"/>
      <c r="B865" s="100"/>
      <c r="C865" s="100"/>
      <c r="D865" s="100"/>
      <c r="E865" s="100"/>
      <c r="F865" s="100"/>
      <c r="G865" s="100"/>
      <c r="H865" s="100"/>
      <c r="I865" s="100"/>
      <c r="J865" s="100"/>
      <c r="K865" s="100"/>
    </row>
    <row r="866" spans="1:11" x14ac:dyDescent="0.25">
      <c r="A866" s="100"/>
      <c r="B866" s="100"/>
      <c r="C866" s="100"/>
      <c r="D866" s="100"/>
      <c r="E866" s="100"/>
      <c r="F866" s="100"/>
      <c r="G866" s="100"/>
      <c r="H866" s="100"/>
      <c r="I866" s="100"/>
      <c r="J866" s="100"/>
      <c r="K866" s="100"/>
    </row>
    <row r="867" spans="1:11" x14ac:dyDescent="0.25">
      <c r="A867" s="100"/>
      <c r="B867" s="100"/>
      <c r="C867" s="100"/>
      <c r="D867" s="100"/>
      <c r="E867" s="100"/>
      <c r="F867" s="100"/>
      <c r="G867" s="100"/>
      <c r="H867" s="100"/>
      <c r="I867" s="100"/>
      <c r="J867" s="100"/>
      <c r="K867" s="100"/>
    </row>
    <row r="868" spans="1:11" x14ac:dyDescent="0.25">
      <c r="A868" s="100"/>
      <c r="B868" s="100"/>
      <c r="C868" s="100"/>
      <c r="D868" s="100"/>
      <c r="E868" s="100"/>
      <c r="F868" s="100"/>
      <c r="G868" s="100"/>
      <c r="H868" s="100"/>
      <c r="I868" s="100"/>
      <c r="J868" s="100"/>
      <c r="K868" s="100"/>
    </row>
    <row r="869" spans="1:11" x14ac:dyDescent="0.25">
      <c r="A869" s="100"/>
      <c r="B869" s="100"/>
      <c r="C869" s="100"/>
      <c r="D869" s="100"/>
      <c r="E869" s="100"/>
      <c r="F869" s="100"/>
      <c r="G869" s="100"/>
      <c r="H869" s="100"/>
      <c r="I869" s="100"/>
      <c r="J869" s="100"/>
      <c r="K869" s="100"/>
    </row>
    <row r="870" spans="1:11" x14ac:dyDescent="0.25">
      <c r="A870" s="100"/>
      <c r="B870" s="100"/>
      <c r="C870" s="100"/>
      <c r="D870" s="100"/>
      <c r="E870" s="100"/>
      <c r="F870" s="100"/>
      <c r="G870" s="100"/>
      <c r="H870" s="100"/>
      <c r="I870" s="100"/>
      <c r="J870" s="100"/>
      <c r="K870" s="100"/>
    </row>
    <row r="871" spans="1:11" x14ac:dyDescent="0.25">
      <c r="A871" s="100"/>
      <c r="B871" s="100"/>
      <c r="C871" s="100"/>
      <c r="D871" s="100"/>
      <c r="E871" s="100"/>
      <c r="F871" s="100"/>
      <c r="G871" s="100"/>
      <c r="H871" s="100"/>
      <c r="I871" s="100"/>
      <c r="J871" s="100"/>
      <c r="K871" s="100"/>
    </row>
    <row r="872" spans="1:11" x14ac:dyDescent="0.25">
      <c r="A872" s="100"/>
      <c r="B872" s="100"/>
      <c r="C872" s="100"/>
      <c r="D872" s="100"/>
      <c r="E872" s="100"/>
      <c r="F872" s="100"/>
      <c r="G872" s="100"/>
      <c r="H872" s="100"/>
      <c r="I872" s="100"/>
      <c r="J872" s="100"/>
      <c r="K872" s="100"/>
    </row>
    <row r="873" spans="1:11" x14ac:dyDescent="0.25">
      <c r="A873" s="100"/>
      <c r="B873" s="100"/>
      <c r="C873" s="100"/>
      <c r="D873" s="100"/>
      <c r="E873" s="100"/>
      <c r="F873" s="100"/>
      <c r="G873" s="100"/>
      <c r="H873" s="100"/>
      <c r="I873" s="100"/>
      <c r="J873" s="100"/>
      <c r="K873" s="100"/>
    </row>
    <row r="874" spans="1:11" x14ac:dyDescent="0.25">
      <c r="A874" s="100"/>
      <c r="B874" s="100"/>
      <c r="C874" s="100"/>
      <c r="D874" s="100"/>
      <c r="E874" s="100"/>
      <c r="F874" s="100"/>
      <c r="G874" s="100"/>
      <c r="H874" s="100"/>
      <c r="I874" s="100"/>
      <c r="J874" s="100"/>
      <c r="K874" s="100"/>
    </row>
    <row r="875" spans="1:11" x14ac:dyDescent="0.25">
      <c r="A875" s="100"/>
      <c r="B875" s="100"/>
      <c r="C875" s="100"/>
      <c r="D875" s="100"/>
      <c r="E875" s="100"/>
      <c r="F875" s="100"/>
      <c r="G875" s="100"/>
      <c r="H875" s="100"/>
      <c r="I875" s="100"/>
      <c r="J875" s="100"/>
      <c r="K875" s="100"/>
    </row>
    <row r="876" spans="1:11" x14ac:dyDescent="0.25">
      <c r="A876" s="100"/>
      <c r="B876" s="100"/>
      <c r="C876" s="100"/>
      <c r="D876" s="100"/>
      <c r="E876" s="100"/>
      <c r="F876" s="100"/>
      <c r="G876" s="100"/>
      <c r="H876" s="100"/>
      <c r="I876" s="100"/>
      <c r="J876" s="100"/>
      <c r="K876" s="100"/>
    </row>
    <row r="877" spans="1:11" x14ac:dyDescent="0.25">
      <c r="A877" s="100"/>
      <c r="B877" s="100"/>
      <c r="C877" s="100"/>
      <c r="D877" s="100"/>
      <c r="E877" s="100"/>
      <c r="F877" s="100"/>
      <c r="G877" s="100"/>
      <c r="H877" s="100"/>
      <c r="I877" s="100"/>
      <c r="J877" s="100"/>
      <c r="K877" s="100"/>
    </row>
    <row r="878" spans="1:11" x14ac:dyDescent="0.25">
      <c r="A878" s="100"/>
      <c r="B878" s="100"/>
      <c r="C878" s="100"/>
      <c r="D878" s="100"/>
      <c r="E878" s="100"/>
      <c r="F878" s="100"/>
      <c r="G878" s="100"/>
      <c r="H878" s="100"/>
      <c r="I878" s="100"/>
      <c r="J878" s="100"/>
      <c r="K878" s="100"/>
    </row>
    <row r="879" spans="1:11" x14ac:dyDescent="0.25">
      <c r="A879" s="100"/>
      <c r="B879" s="100"/>
      <c r="C879" s="100"/>
      <c r="D879" s="100"/>
      <c r="E879" s="100"/>
      <c r="F879" s="100"/>
      <c r="G879" s="100"/>
      <c r="H879" s="100"/>
      <c r="I879" s="100"/>
      <c r="J879" s="100"/>
      <c r="K879" s="100"/>
    </row>
    <row r="880" spans="1:11" x14ac:dyDescent="0.25">
      <c r="A880" s="100"/>
      <c r="B880" s="100"/>
      <c r="C880" s="100"/>
      <c r="D880" s="100"/>
      <c r="E880" s="100"/>
      <c r="F880" s="100"/>
      <c r="G880" s="100"/>
      <c r="H880" s="100"/>
      <c r="I880" s="100"/>
      <c r="J880" s="100"/>
      <c r="K880" s="100"/>
    </row>
    <row r="881" spans="1:11" x14ac:dyDescent="0.25">
      <c r="A881" s="100"/>
      <c r="B881" s="100"/>
      <c r="C881" s="100"/>
      <c r="D881" s="100"/>
      <c r="E881" s="100"/>
      <c r="F881" s="100"/>
      <c r="G881" s="100"/>
      <c r="H881" s="100"/>
      <c r="I881" s="100"/>
      <c r="J881" s="100"/>
      <c r="K881" s="100"/>
    </row>
    <row r="882" spans="1:11" x14ac:dyDescent="0.25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</row>
    <row r="883" spans="1:11" x14ac:dyDescent="0.25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</row>
    <row r="884" spans="1:11" x14ac:dyDescent="0.25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</row>
    <row r="885" spans="1:11" x14ac:dyDescent="0.25">
      <c r="A885" s="100"/>
      <c r="B885" s="100"/>
      <c r="C885" s="100"/>
      <c r="D885" s="100"/>
      <c r="E885" s="100"/>
      <c r="F885" s="100"/>
      <c r="G885" s="100"/>
      <c r="H885" s="100"/>
      <c r="I885" s="100"/>
      <c r="J885" s="100"/>
      <c r="K885" s="100"/>
    </row>
    <row r="886" spans="1:11" x14ac:dyDescent="0.25">
      <c r="A886" s="100"/>
      <c r="B886" s="100"/>
      <c r="C886" s="100"/>
      <c r="D886" s="100"/>
      <c r="E886" s="100"/>
      <c r="F886" s="100"/>
      <c r="G886" s="100"/>
      <c r="H886" s="100"/>
      <c r="I886" s="100"/>
      <c r="J886" s="100"/>
      <c r="K886" s="100"/>
    </row>
    <row r="887" spans="1:11" x14ac:dyDescent="0.25">
      <c r="A887" s="100"/>
      <c r="B887" s="100"/>
      <c r="C887" s="100"/>
      <c r="D887" s="100"/>
      <c r="E887" s="100"/>
      <c r="F887" s="100"/>
      <c r="G887" s="100"/>
      <c r="H887" s="100"/>
      <c r="I887" s="100"/>
      <c r="J887" s="100"/>
      <c r="K887" s="100"/>
    </row>
    <row r="888" spans="1:11" x14ac:dyDescent="0.25">
      <c r="A888" s="100"/>
      <c r="B888" s="100"/>
      <c r="C888" s="100"/>
      <c r="D888" s="100"/>
      <c r="E888" s="100"/>
      <c r="F888" s="100"/>
      <c r="G888" s="100"/>
      <c r="H888" s="100"/>
      <c r="I888" s="100"/>
      <c r="J888" s="100"/>
      <c r="K888" s="100"/>
    </row>
    <row r="889" spans="1:11" x14ac:dyDescent="0.25">
      <c r="A889" s="100"/>
      <c r="B889" s="100"/>
      <c r="C889" s="100"/>
      <c r="D889" s="100"/>
      <c r="E889" s="100"/>
      <c r="F889" s="100"/>
      <c r="G889" s="100"/>
      <c r="H889" s="100"/>
      <c r="I889" s="100"/>
      <c r="J889" s="100"/>
      <c r="K889" s="100"/>
    </row>
    <row r="890" spans="1:11" x14ac:dyDescent="0.25">
      <c r="A890" s="100"/>
      <c r="B890" s="100"/>
      <c r="C890" s="100"/>
      <c r="D890" s="100"/>
      <c r="E890" s="100"/>
      <c r="F890" s="100"/>
      <c r="G890" s="100"/>
      <c r="H890" s="100"/>
      <c r="I890" s="100"/>
      <c r="J890" s="100"/>
      <c r="K890" s="100"/>
    </row>
    <row r="891" spans="1:11" x14ac:dyDescent="0.25">
      <c r="A891" s="100"/>
      <c r="B891" s="100"/>
      <c r="C891" s="100"/>
      <c r="D891" s="100"/>
      <c r="E891" s="100"/>
      <c r="F891" s="100"/>
      <c r="G891" s="100"/>
      <c r="H891" s="100"/>
      <c r="I891" s="100"/>
      <c r="J891" s="100"/>
      <c r="K891" s="100"/>
    </row>
    <row r="892" spans="1:11" x14ac:dyDescent="0.25">
      <c r="A892" s="100"/>
      <c r="B892" s="100"/>
      <c r="C892" s="100"/>
      <c r="D892" s="100"/>
      <c r="E892" s="100"/>
      <c r="F892" s="100"/>
      <c r="G892" s="100"/>
      <c r="H892" s="100"/>
      <c r="I892" s="100"/>
      <c r="J892" s="100"/>
      <c r="K892" s="100"/>
    </row>
    <row r="893" spans="1:11" x14ac:dyDescent="0.25">
      <c r="A893" s="100"/>
      <c r="B893" s="100"/>
      <c r="C893" s="100"/>
      <c r="D893" s="100"/>
      <c r="E893" s="100"/>
      <c r="F893" s="100"/>
      <c r="G893" s="100"/>
      <c r="H893" s="100"/>
      <c r="I893" s="100"/>
      <c r="J893" s="100"/>
      <c r="K893" s="100"/>
    </row>
    <row r="894" spans="1:11" x14ac:dyDescent="0.25">
      <c r="A894" s="100"/>
      <c r="B894" s="100"/>
      <c r="C894" s="100"/>
      <c r="D894" s="100"/>
      <c r="E894" s="100"/>
      <c r="F894" s="100"/>
      <c r="G894" s="100"/>
      <c r="H894" s="100"/>
      <c r="I894" s="100"/>
      <c r="J894" s="100"/>
      <c r="K894" s="100"/>
    </row>
    <row r="895" spans="1:11" x14ac:dyDescent="0.25">
      <c r="A895" s="100"/>
      <c r="B895" s="100"/>
      <c r="C895" s="100"/>
      <c r="D895" s="100"/>
      <c r="E895" s="100"/>
      <c r="F895" s="100"/>
      <c r="G895" s="100"/>
      <c r="H895" s="100"/>
      <c r="I895" s="100"/>
      <c r="J895" s="100"/>
      <c r="K895" s="100"/>
    </row>
    <row r="896" spans="1:11" x14ac:dyDescent="0.25">
      <c r="A896" s="100"/>
      <c r="B896" s="100"/>
      <c r="C896" s="100"/>
      <c r="D896" s="100"/>
      <c r="E896" s="100"/>
      <c r="F896" s="100"/>
      <c r="G896" s="100"/>
      <c r="H896" s="100"/>
      <c r="I896" s="100"/>
      <c r="J896" s="100"/>
      <c r="K896" s="100"/>
    </row>
    <row r="897" spans="1:11" x14ac:dyDescent="0.25">
      <c r="A897" s="100"/>
      <c r="B897" s="100"/>
      <c r="C897" s="100"/>
      <c r="D897" s="100"/>
      <c r="E897" s="100"/>
      <c r="F897" s="100"/>
      <c r="G897" s="100"/>
      <c r="H897" s="100"/>
      <c r="I897" s="100"/>
      <c r="J897" s="100"/>
      <c r="K897" s="100"/>
    </row>
    <row r="898" spans="1:11" x14ac:dyDescent="0.25">
      <c r="A898" s="100"/>
      <c r="B898" s="100"/>
      <c r="C898" s="100"/>
      <c r="D898" s="100"/>
      <c r="E898" s="100"/>
      <c r="F898" s="100"/>
      <c r="G898" s="100"/>
      <c r="H898" s="100"/>
      <c r="I898" s="100"/>
      <c r="J898" s="100"/>
      <c r="K898" s="100"/>
    </row>
    <row r="899" spans="1:11" x14ac:dyDescent="0.25">
      <c r="A899" s="100"/>
      <c r="B899" s="100"/>
      <c r="C899" s="100"/>
      <c r="D899" s="100"/>
      <c r="E899" s="100"/>
      <c r="F899" s="100"/>
      <c r="G899" s="100"/>
      <c r="H899" s="100"/>
      <c r="I899" s="100"/>
      <c r="J899" s="100"/>
      <c r="K899" s="100"/>
    </row>
    <row r="900" spans="1:11" x14ac:dyDescent="0.25">
      <c r="A900" s="100"/>
      <c r="B900" s="100"/>
      <c r="C900" s="100"/>
      <c r="D900" s="100"/>
      <c r="E900" s="100"/>
      <c r="F900" s="100"/>
      <c r="G900" s="100"/>
      <c r="H900" s="100"/>
      <c r="I900" s="100"/>
      <c r="J900" s="100"/>
      <c r="K900" s="100"/>
    </row>
    <row r="901" spans="1:11" x14ac:dyDescent="0.25">
      <c r="A901" s="100"/>
      <c r="B901" s="100"/>
      <c r="C901" s="100"/>
      <c r="D901" s="100"/>
      <c r="E901" s="100"/>
      <c r="F901" s="100"/>
      <c r="G901" s="100"/>
      <c r="H901" s="100"/>
      <c r="I901" s="100"/>
      <c r="J901" s="100"/>
      <c r="K901" s="100"/>
    </row>
    <row r="902" spans="1:11" x14ac:dyDescent="0.25">
      <c r="A902" s="100"/>
      <c r="B902" s="100"/>
      <c r="C902" s="100"/>
      <c r="D902" s="100"/>
      <c r="E902" s="100"/>
      <c r="F902" s="100"/>
      <c r="G902" s="100"/>
      <c r="H902" s="100"/>
      <c r="I902" s="100"/>
      <c r="J902" s="100"/>
      <c r="K902" s="100"/>
    </row>
    <row r="903" spans="1:11" x14ac:dyDescent="0.25">
      <c r="A903" s="100"/>
      <c r="B903" s="100"/>
      <c r="C903" s="100"/>
      <c r="D903" s="100"/>
      <c r="E903" s="100"/>
      <c r="F903" s="100"/>
      <c r="G903" s="100"/>
      <c r="H903" s="100"/>
      <c r="I903" s="100"/>
      <c r="J903" s="100"/>
      <c r="K903" s="100"/>
    </row>
    <row r="904" spans="1:11" x14ac:dyDescent="0.25">
      <c r="A904" s="100"/>
      <c r="B904" s="100"/>
      <c r="C904" s="100"/>
      <c r="D904" s="100"/>
      <c r="E904" s="100"/>
      <c r="F904" s="100"/>
      <c r="G904" s="100"/>
      <c r="H904" s="100"/>
      <c r="I904" s="100"/>
      <c r="J904" s="100"/>
      <c r="K904" s="100"/>
    </row>
    <row r="905" spans="1:11" x14ac:dyDescent="0.25">
      <c r="A905" s="100"/>
      <c r="B905" s="100"/>
      <c r="C905" s="100"/>
      <c r="D905" s="100"/>
      <c r="E905" s="100"/>
      <c r="F905" s="100"/>
      <c r="G905" s="100"/>
      <c r="H905" s="100"/>
      <c r="I905" s="100"/>
      <c r="J905" s="100"/>
      <c r="K905" s="100"/>
    </row>
    <row r="906" spans="1:11" x14ac:dyDescent="0.25">
      <c r="A906" s="100"/>
      <c r="B906" s="100"/>
      <c r="C906" s="100"/>
      <c r="D906" s="100"/>
      <c r="E906" s="100"/>
      <c r="F906" s="100"/>
      <c r="G906" s="100"/>
      <c r="H906" s="100"/>
      <c r="I906" s="100"/>
      <c r="J906" s="100"/>
      <c r="K906" s="100"/>
    </row>
    <row r="907" spans="1:11" x14ac:dyDescent="0.25">
      <c r="A907" s="100"/>
      <c r="B907" s="100"/>
      <c r="C907" s="100"/>
      <c r="D907" s="100"/>
      <c r="E907" s="100"/>
      <c r="F907" s="100"/>
      <c r="G907" s="100"/>
      <c r="H907" s="100"/>
      <c r="I907" s="100"/>
      <c r="J907" s="100"/>
      <c r="K907" s="100"/>
    </row>
    <row r="908" spans="1:11" x14ac:dyDescent="0.25">
      <c r="A908" s="100"/>
      <c r="B908" s="100"/>
      <c r="C908" s="100"/>
      <c r="D908" s="100"/>
      <c r="E908" s="100"/>
      <c r="F908" s="100"/>
      <c r="G908" s="100"/>
      <c r="H908" s="100"/>
      <c r="I908" s="100"/>
      <c r="J908" s="100"/>
      <c r="K908" s="100"/>
    </row>
    <row r="909" spans="1:11" x14ac:dyDescent="0.25">
      <c r="A909" s="100"/>
      <c r="B909" s="100"/>
      <c r="C909" s="100"/>
      <c r="D909" s="100"/>
      <c r="E909" s="100"/>
      <c r="F909" s="100"/>
      <c r="G909" s="100"/>
      <c r="H909" s="100"/>
      <c r="I909" s="100"/>
      <c r="J909" s="100"/>
      <c r="K909" s="100"/>
    </row>
    <row r="910" spans="1:11" x14ac:dyDescent="0.25">
      <c r="A910" s="100"/>
      <c r="B910" s="100"/>
      <c r="C910" s="100"/>
      <c r="D910" s="100"/>
      <c r="E910" s="100"/>
      <c r="F910" s="100"/>
      <c r="G910" s="100"/>
      <c r="H910" s="100"/>
      <c r="I910" s="100"/>
      <c r="J910" s="100"/>
      <c r="K910" s="100"/>
    </row>
    <row r="911" spans="1:11" x14ac:dyDescent="0.25">
      <c r="A911" s="100"/>
      <c r="B911" s="100"/>
      <c r="C911" s="100"/>
      <c r="D911" s="100"/>
      <c r="E911" s="100"/>
      <c r="F911" s="100"/>
      <c r="G911" s="100"/>
      <c r="H911" s="100"/>
      <c r="I911" s="100"/>
      <c r="J911" s="100"/>
      <c r="K911" s="100"/>
    </row>
    <row r="912" spans="1:11" x14ac:dyDescent="0.25">
      <c r="A912" s="100"/>
      <c r="B912" s="100"/>
      <c r="C912" s="100"/>
      <c r="D912" s="100"/>
      <c r="E912" s="100"/>
      <c r="F912" s="100"/>
      <c r="G912" s="100"/>
      <c r="H912" s="100"/>
      <c r="I912" s="100"/>
      <c r="J912" s="100"/>
      <c r="K912" s="100"/>
    </row>
    <row r="913" spans="1:11" x14ac:dyDescent="0.25">
      <c r="A913" s="100"/>
      <c r="B913" s="100"/>
      <c r="C913" s="100"/>
      <c r="D913" s="100"/>
      <c r="E913" s="100"/>
      <c r="F913" s="100"/>
      <c r="G913" s="100"/>
      <c r="H913" s="100"/>
      <c r="I913" s="100"/>
      <c r="J913" s="100"/>
      <c r="K913" s="100"/>
    </row>
    <row r="914" spans="1:11" x14ac:dyDescent="0.25">
      <c r="A914" s="100"/>
      <c r="B914" s="100"/>
      <c r="C914" s="100"/>
      <c r="D914" s="100"/>
      <c r="E914" s="100"/>
      <c r="F914" s="100"/>
      <c r="G914" s="100"/>
      <c r="H914" s="100"/>
      <c r="I914" s="100"/>
      <c r="J914" s="100"/>
      <c r="K914" s="100"/>
    </row>
    <row r="915" spans="1:11" x14ac:dyDescent="0.25">
      <c r="A915" s="100"/>
      <c r="B915" s="100"/>
      <c r="C915" s="100"/>
      <c r="D915" s="100"/>
      <c r="E915" s="100"/>
      <c r="F915" s="100"/>
      <c r="G915" s="100"/>
      <c r="H915" s="100"/>
      <c r="I915" s="100"/>
      <c r="J915" s="100"/>
      <c r="K915" s="100"/>
    </row>
    <row r="916" spans="1:11" x14ac:dyDescent="0.25">
      <c r="A916" s="100"/>
      <c r="B916" s="100"/>
      <c r="C916" s="100"/>
      <c r="D916" s="100"/>
      <c r="E916" s="100"/>
      <c r="F916" s="100"/>
      <c r="G916" s="100"/>
      <c r="H916" s="100"/>
      <c r="I916" s="100"/>
      <c r="J916" s="100"/>
      <c r="K916" s="100"/>
    </row>
    <row r="917" spans="1:11" x14ac:dyDescent="0.25">
      <c r="A917" s="100"/>
      <c r="B917" s="100"/>
      <c r="C917" s="100"/>
      <c r="D917" s="100"/>
      <c r="E917" s="100"/>
      <c r="F917" s="100"/>
      <c r="G917" s="100"/>
      <c r="H917" s="100"/>
      <c r="I917" s="100"/>
      <c r="J917" s="100"/>
      <c r="K917" s="100"/>
    </row>
    <row r="918" spans="1:11" x14ac:dyDescent="0.25">
      <c r="A918" s="100"/>
      <c r="B918" s="100"/>
      <c r="C918" s="100"/>
      <c r="D918" s="100"/>
      <c r="E918" s="100"/>
      <c r="F918" s="100"/>
      <c r="G918" s="100"/>
      <c r="H918" s="100"/>
      <c r="I918" s="100"/>
      <c r="J918" s="100"/>
      <c r="K918" s="100"/>
    </row>
    <row r="919" spans="1:11" x14ac:dyDescent="0.25">
      <c r="A919" s="100"/>
      <c r="B919" s="100"/>
      <c r="C919" s="100"/>
      <c r="D919" s="100"/>
      <c r="E919" s="100"/>
      <c r="F919" s="100"/>
      <c r="G919" s="100"/>
      <c r="H919" s="100"/>
      <c r="I919" s="100"/>
      <c r="J919" s="100"/>
      <c r="K919" s="100"/>
    </row>
    <row r="920" spans="1:11" x14ac:dyDescent="0.25">
      <c r="A920" s="100"/>
      <c r="B920" s="100"/>
      <c r="C920" s="100"/>
      <c r="D920" s="100"/>
      <c r="E920" s="100"/>
      <c r="F920" s="100"/>
      <c r="G920" s="100"/>
      <c r="H920" s="100"/>
      <c r="I920" s="100"/>
      <c r="J920" s="100"/>
      <c r="K920" s="100"/>
    </row>
    <row r="921" spans="1:11" x14ac:dyDescent="0.25">
      <c r="A921" s="100"/>
      <c r="B921" s="100"/>
      <c r="C921" s="100"/>
      <c r="D921" s="100"/>
      <c r="E921" s="100"/>
      <c r="F921" s="100"/>
      <c r="G921" s="100"/>
      <c r="H921" s="100"/>
      <c r="I921" s="100"/>
      <c r="J921" s="100"/>
      <c r="K921" s="100"/>
    </row>
    <row r="922" spans="1:11" x14ac:dyDescent="0.25">
      <c r="A922" s="100"/>
      <c r="B922" s="100"/>
      <c r="C922" s="100"/>
      <c r="D922" s="100"/>
      <c r="E922" s="100"/>
      <c r="F922" s="100"/>
      <c r="G922" s="100"/>
      <c r="H922" s="100"/>
      <c r="I922" s="100"/>
      <c r="J922" s="100"/>
      <c r="K922" s="100"/>
    </row>
    <row r="923" spans="1:11" x14ac:dyDescent="0.25">
      <c r="A923" s="100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</row>
    <row r="924" spans="1:11" x14ac:dyDescent="0.25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</row>
    <row r="925" spans="1:11" x14ac:dyDescent="0.25">
      <c r="A925" s="100"/>
      <c r="B925" s="100"/>
      <c r="C925" s="100"/>
      <c r="D925" s="100"/>
      <c r="E925" s="100"/>
      <c r="F925" s="100"/>
      <c r="G925" s="100"/>
      <c r="H925" s="100"/>
      <c r="I925" s="100"/>
      <c r="J925" s="100"/>
      <c r="K925" s="100"/>
    </row>
    <row r="926" spans="1:11" x14ac:dyDescent="0.25">
      <c r="A926" s="100"/>
      <c r="B926" s="100"/>
      <c r="C926" s="100"/>
      <c r="D926" s="100"/>
      <c r="E926" s="100"/>
      <c r="F926" s="100"/>
      <c r="G926" s="100"/>
      <c r="H926" s="100"/>
      <c r="I926" s="100"/>
      <c r="J926" s="100"/>
      <c r="K926" s="100"/>
    </row>
    <row r="927" spans="1:11" x14ac:dyDescent="0.25">
      <c r="A927" s="100"/>
      <c r="B927" s="100"/>
      <c r="C927" s="100"/>
      <c r="D927" s="100"/>
      <c r="E927" s="100"/>
      <c r="F927" s="100"/>
      <c r="G927" s="100"/>
      <c r="H927" s="100"/>
      <c r="I927" s="100"/>
      <c r="J927" s="100"/>
      <c r="K927" s="100"/>
    </row>
    <row r="928" spans="1:11" x14ac:dyDescent="0.25">
      <c r="A928" s="100"/>
      <c r="B928" s="100"/>
      <c r="C928" s="100"/>
      <c r="D928" s="100"/>
      <c r="E928" s="100"/>
      <c r="F928" s="100"/>
      <c r="G928" s="100"/>
      <c r="H928" s="100"/>
      <c r="I928" s="100"/>
      <c r="J928" s="100"/>
      <c r="K928" s="100"/>
    </row>
    <row r="929" spans="1:11" x14ac:dyDescent="0.25">
      <c r="A929" s="100"/>
      <c r="B929" s="100"/>
      <c r="C929" s="100"/>
      <c r="D929" s="100"/>
      <c r="E929" s="100"/>
      <c r="F929" s="100"/>
      <c r="G929" s="100"/>
      <c r="H929" s="100"/>
      <c r="I929" s="100"/>
      <c r="J929" s="100"/>
      <c r="K929" s="100"/>
    </row>
    <row r="930" spans="1:11" x14ac:dyDescent="0.25">
      <c r="A930" s="100"/>
      <c r="B930" s="100"/>
      <c r="C930" s="100"/>
      <c r="D930" s="100"/>
      <c r="E930" s="100"/>
      <c r="F930" s="100"/>
      <c r="G930" s="100"/>
      <c r="H930" s="100"/>
      <c r="I930" s="100"/>
      <c r="J930" s="100"/>
      <c r="K930" s="100"/>
    </row>
    <row r="931" spans="1:11" x14ac:dyDescent="0.25">
      <c r="A931" s="100"/>
      <c r="B931" s="100"/>
      <c r="C931" s="100"/>
      <c r="D931" s="100"/>
      <c r="E931" s="100"/>
      <c r="F931" s="100"/>
      <c r="G931" s="100"/>
      <c r="H931" s="100"/>
      <c r="I931" s="100"/>
      <c r="J931" s="100"/>
      <c r="K931" s="100"/>
    </row>
    <row r="932" spans="1:11" x14ac:dyDescent="0.25">
      <c r="A932" s="100"/>
      <c r="B932" s="100"/>
      <c r="C932" s="100"/>
      <c r="D932" s="100"/>
      <c r="E932" s="100"/>
      <c r="F932" s="100"/>
      <c r="G932" s="100"/>
      <c r="H932" s="100"/>
      <c r="I932" s="100"/>
      <c r="J932" s="100"/>
      <c r="K932" s="100"/>
    </row>
    <row r="933" spans="1:11" x14ac:dyDescent="0.25">
      <c r="A933" s="100"/>
      <c r="B933" s="100"/>
      <c r="C933" s="100"/>
      <c r="D933" s="100"/>
      <c r="E933" s="100"/>
      <c r="F933" s="100"/>
      <c r="G933" s="100"/>
      <c r="H933" s="100"/>
      <c r="I933" s="100"/>
      <c r="J933" s="100"/>
      <c r="K933" s="100"/>
    </row>
    <row r="934" spans="1:11" x14ac:dyDescent="0.25">
      <c r="A934" s="100"/>
      <c r="B934" s="100"/>
      <c r="C934" s="100"/>
      <c r="D934" s="100"/>
      <c r="E934" s="100"/>
      <c r="F934" s="100"/>
      <c r="G934" s="100"/>
      <c r="H934" s="100"/>
      <c r="I934" s="100"/>
      <c r="J934" s="100"/>
      <c r="K934" s="100"/>
    </row>
    <row r="935" spans="1:11" x14ac:dyDescent="0.25">
      <c r="A935" s="100"/>
      <c r="B935" s="100"/>
      <c r="C935" s="100"/>
      <c r="D935" s="100"/>
      <c r="E935" s="100"/>
      <c r="F935" s="100"/>
      <c r="G935" s="100"/>
      <c r="H935" s="100"/>
      <c r="I935" s="100"/>
      <c r="J935" s="100"/>
      <c r="K935" s="100"/>
    </row>
    <row r="936" spans="1:11" x14ac:dyDescent="0.25">
      <c r="A936" s="100"/>
      <c r="B936" s="100"/>
      <c r="C936" s="100"/>
      <c r="D936" s="100"/>
      <c r="E936" s="100"/>
      <c r="F936" s="100"/>
      <c r="G936" s="100"/>
      <c r="H936" s="100"/>
      <c r="I936" s="100"/>
      <c r="J936" s="100"/>
      <c r="K936" s="100"/>
    </row>
    <row r="937" spans="1:11" x14ac:dyDescent="0.25">
      <c r="A937" s="100"/>
      <c r="B937" s="100"/>
      <c r="C937" s="100"/>
      <c r="D937" s="100"/>
      <c r="E937" s="100"/>
      <c r="F937" s="100"/>
      <c r="G937" s="100"/>
      <c r="H937" s="100"/>
      <c r="I937" s="100"/>
      <c r="J937" s="100"/>
      <c r="K937" s="100"/>
    </row>
    <row r="938" spans="1:11" x14ac:dyDescent="0.25">
      <c r="A938" s="100"/>
      <c r="B938" s="100"/>
      <c r="C938" s="100"/>
      <c r="D938" s="100"/>
      <c r="E938" s="100"/>
      <c r="F938" s="100"/>
      <c r="G938" s="100"/>
      <c r="H938" s="100"/>
      <c r="I938" s="100"/>
      <c r="J938" s="100"/>
      <c r="K938" s="100"/>
    </row>
    <row r="939" spans="1:11" x14ac:dyDescent="0.25">
      <c r="A939" s="100"/>
      <c r="B939" s="100"/>
      <c r="C939" s="100"/>
      <c r="D939" s="100"/>
      <c r="E939" s="100"/>
      <c r="F939" s="100"/>
      <c r="G939" s="100"/>
      <c r="H939" s="100"/>
      <c r="I939" s="100"/>
      <c r="J939" s="100"/>
      <c r="K939" s="100"/>
    </row>
    <row r="940" spans="1:11" x14ac:dyDescent="0.25">
      <c r="A940" s="100"/>
      <c r="B940" s="100"/>
      <c r="C940" s="100"/>
      <c r="D940" s="100"/>
      <c r="E940" s="100"/>
      <c r="F940" s="100"/>
      <c r="G940" s="100"/>
      <c r="H940" s="100"/>
      <c r="I940" s="100"/>
      <c r="J940" s="100"/>
      <c r="K940" s="100"/>
    </row>
    <row r="941" spans="1:11" x14ac:dyDescent="0.25">
      <c r="A941" s="100"/>
      <c r="B941" s="100"/>
      <c r="C941" s="100"/>
      <c r="D941" s="100"/>
      <c r="E941" s="100"/>
      <c r="F941" s="100"/>
      <c r="G941" s="100"/>
      <c r="H941" s="100"/>
      <c r="I941" s="100"/>
      <c r="J941" s="100"/>
      <c r="K941" s="100"/>
    </row>
    <row r="942" spans="1:11" x14ac:dyDescent="0.25">
      <c r="A942" s="100"/>
      <c r="B942" s="100"/>
      <c r="C942" s="100"/>
      <c r="D942" s="100"/>
      <c r="E942" s="100"/>
      <c r="F942" s="100"/>
      <c r="G942" s="100"/>
      <c r="H942" s="100"/>
      <c r="I942" s="100"/>
      <c r="J942" s="100"/>
      <c r="K942" s="100"/>
    </row>
    <row r="943" spans="1:11" x14ac:dyDescent="0.25">
      <c r="A943" s="100"/>
      <c r="B943" s="100"/>
      <c r="C943" s="100"/>
      <c r="D943" s="100"/>
      <c r="E943" s="100"/>
      <c r="F943" s="100"/>
      <c r="G943" s="100"/>
      <c r="H943" s="100"/>
      <c r="I943" s="100"/>
      <c r="J943" s="100"/>
      <c r="K943" s="100"/>
    </row>
    <row r="944" spans="1:11" x14ac:dyDescent="0.25">
      <c r="A944" s="100"/>
      <c r="B944" s="100"/>
      <c r="C944" s="100"/>
      <c r="D944" s="100"/>
      <c r="E944" s="100"/>
      <c r="F944" s="100"/>
      <c r="G944" s="100"/>
      <c r="H944" s="100"/>
      <c r="I944" s="100"/>
      <c r="J944" s="100"/>
      <c r="K944" s="100"/>
    </row>
    <row r="945" spans="1:11" x14ac:dyDescent="0.25">
      <c r="A945" s="100"/>
      <c r="B945" s="100"/>
      <c r="C945" s="100"/>
      <c r="D945" s="100"/>
      <c r="E945" s="100"/>
      <c r="F945" s="100"/>
      <c r="G945" s="100"/>
      <c r="H945" s="100"/>
      <c r="I945" s="100"/>
      <c r="J945" s="100"/>
      <c r="K945" s="100"/>
    </row>
    <row r="946" spans="1:11" x14ac:dyDescent="0.25">
      <c r="A946" s="100"/>
      <c r="B946" s="100"/>
      <c r="C946" s="100"/>
      <c r="D946" s="100"/>
      <c r="E946" s="100"/>
      <c r="F946" s="100"/>
      <c r="G946" s="100"/>
      <c r="H946" s="100"/>
      <c r="I946" s="100"/>
      <c r="J946" s="100"/>
      <c r="K946" s="100"/>
    </row>
    <row r="947" spans="1:11" x14ac:dyDescent="0.25">
      <c r="A947" s="100"/>
      <c r="B947" s="100"/>
      <c r="C947" s="100"/>
      <c r="D947" s="100"/>
      <c r="E947" s="100"/>
      <c r="F947" s="100"/>
      <c r="G947" s="100"/>
      <c r="H947" s="100"/>
      <c r="I947" s="100"/>
      <c r="J947" s="100"/>
      <c r="K947" s="100"/>
    </row>
    <row r="948" spans="1:11" x14ac:dyDescent="0.25">
      <c r="A948" s="100"/>
      <c r="B948" s="100"/>
      <c r="C948" s="100"/>
      <c r="D948" s="100"/>
      <c r="E948" s="100"/>
      <c r="F948" s="100"/>
      <c r="G948" s="100"/>
      <c r="H948" s="100"/>
      <c r="I948" s="100"/>
      <c r="J948" s="100"/>
      <c r="K948" s="100"/>
    </row>
    <row r="949" spans="1:11" x14ac:dyDescent="0.25">
      <c r="A949" s="100"/>
      <c r="B949" s="100"/>
      <c r="C949" s="100"/>
      <c r="D949" s="100"/>
      <c r="E949" s="100"/>
      <c r="F949" s="100"/>
      <c r="G949" s="100"/>
      <c r="H949" s="100"/>
      <c r="I949" s="100"/>
      <c r="J949" s="100"/>
      <c r="K949" s="100"/>
    </row>
  </sheetData>
  <sheetProtection algorithmName="SHA-512" hashValue="EUmJ2KRF967/1eossWlddAb5dJncxhxHq0GBdgWpc78I+3C1lKn3R45897PcO69J8xURaxOe06JPoaRMCVgyww==" saltValue="rM3eLVvKlA4eZ8Z2QNlAGw==" spinCount="100000" sheet="1" objects="1" scenarios="1" selectLockedCells="1"/>
  <dataConsolidate/>
  <mergeCells count="130">
    <mergeCell ref="A77:K77"/>
    <mergeCell ref="A82:B82"/>
    <mergeCell ref="C82:K82"/>
    <mergeCell ref="A83:B83"/>
    <mergeCell ref="C83:K83"/>
    <mergeCell ref="A85:B85"/>
    <mergeCell ref="C85:E85"/>
    <mergeCell ref="G85:I85"/>
    <mergeCell ref="A73:C73"/>
    <mergeCell ref="D73:E73"/>
    <mergeCell ref="F73:G73"/>
    <mergeCell ref="I73:J73"/>
    <mergeCell ref="A75:C75"/>
    <mergeCell ref="D75:H75"/>
    <mergeCell ref="A68:I68"/>
    <mergeCell ref="J68:K68"/>
    <mergeCell ref="A70:K70"/>
    <mergeCell ref="L70:M70"/>
    <mergeCell ref="A72:C72"/>
    <mergeCell ref="D72:H72"/>
    <mergeCell ref="I72:J72"/>
    <mergeCell ref="A64:I64"/>
    <mergeCell ref="J64:K64"/>
    <mergeCell ref="A66:F66"/>
    <mergeCell ref="G66:I66"/>
    <mergeCell ref="J66:K66"/>
    <mergeCell ref="A67:F67"/>
    <mergeCell ref="G67:I67"/>
    <mergeCell ref="J67:K67"/>
    <mergeCell ref="A59:F59"/>
    <mergeCell ref="J59:K59"/>
    <mergeCell ref="A60:F60"/>
    <mergeCell ref="G60:G63"/>
    <mergeCell ref="H60:H63"/>
    <mergeCell ref="I60:I63"/>
    <mergeCell ref="J60:K63"/>
    <mergeCell ref="B61:F61"/>
    <mergeCell ref="B62:F62"/>
    <mergeCell ref="B63:F63"/>
    <mergeCell ref="A55:B55"/>
    <mergeCell ref="D55:F55"/>
    <mergeCell ref="A56:B56"/>
    <mergeCell ref="D56:F56"/>
    <mergeCell ref="A57:I57"/>
    <mergeCell ref="J57:K57"/>
    <mergeCell ref="A50:I50"/>
    <mergeCell ref="J50:K50"/>
    <mergeCell ref="A52:F52"/>
    <mergeCell ref="A53:B53"/>
    <mergeCell ref="D53:F53"/>
    <mergeCell ref="A54:B54"/>
    <mergeCell ref="D54:F54"/>
    <mergeCell ref="A47:F47"/>
    <mergeCell ref="J47:K47"/>
    <mergeCell ref="A48:F48"/>
    <mergeCell ref="J48:K48"/>
    <mergeCell ref="A49:F49"/>
    <mergeCell ref="J49:K49"/>
    <mergeCell ref="A42:J42"/>
    <mergeCell ref="A44:K44"/>
    <mergeCell ref="A45:F45"/>
    <mergeCell ref="J45:K45"/>
    <mergeCell ref="A46:F46"/>
    <mergeCell ref="J46:K46"/>
    <mergeCell ref="A39:C39"/>
    <mergeCell ref="D39:D40"/>
    <mergeCell ref="E39:E40"/>
    <mergeCell ref="F39:F40"/>
    <mergeCell ref="A40:C40"/>
    <mergeCell ref="A41:J41"/>
    <mergeCell ref="A33:J33"/>
    <mergeCell ref="A34:K34"/>
    <mergeCell ref="A35:C35"/>
    <mergeCell ref="A36:J36"/>
    <mergeCell ref="A37:K37"/>
    <mergeCell ref="A38:K38"/>
    <mergeCell ref="A30:K30"/>
    <mergeCell ref="A31:C31"/>
    <mergeCell ref="D31:D32"/>
    <mergeCell ref="E31:E32"/>
    <mergeCell ref="F31:F32"/>
    <mergeCell ref="A32:C32"/>
    <mergeCell ref="A24:C24"/>
    <mergeCell ref="A25:J25"/>
    <mergeCell ref="A26:K26"/>
    <mergeCell ref="A27:C27"/>
    <mergeCell ref="A28:E28"/>
    <mergeCell ref="A29:J29"/>
    <mergeCell ref="K17:K18"/>
    <mergeCell ref="A19:K19"/>
    <mergeCell ref="A20:K20"/>
    <mergeCell ref="A21:K21"/>
    <mergeCell ref="A22:C22"/>
    <mergeCell ref="A23:C23"/>
    <mergeCell ref="A17:C18"/>
    <mergeCell ref="D17:F17"/>
    <mergeCell ref="G17:G18"/>
    <mergeCell ref="H17:H18"/>
    <mergeCell ref="I17:I18"/>
    <mergeCell ref="J17:J18"/>
    <mergeCell ref="E12:G13"/>
    <mergeCell ref="H12:H13"/>
    <mergeCell ref="I12:K13"/>
    <mergeCell ref="A15:K15"/>
    <mergeCell ref="A16:C16"/>
    <mergeCell ref="D16:K16"/>
    <mergeCell ref="A6:C6"/>
    <mergeCell ref="D6:H6"/>
    <mergeCell ref="I6:J6"/>
    <mergeCell ref="A8:K8"/>
    <mergeCell ref="A9:K9"/>
    <mergeCell ref="A11:B13"/>
    <mergeCell ref="D11:G11"/>
    <mergeCell ref="I11:J11"/>
    <mergeCell ref="C12:C13"/>
    <mergeCell ref="D12:D13"/>
    <mergeCell ref="A4:C4"/>
    <mergeCell ref="D4:H4"/>
    <mergeCell ref="I4:J4"/>
    <mergeCell ref="A5:C5"/>
    <mergeCell ref="D5:E5"/>
    <mergeCell ref="F5:G5"/>
    <mergeCell ref="I5:J5"/>
    <mergeCell ref="A1:K1"/>
    <mergeCell ref="A2:C2"/>
    <mergeCell ref="D2:H2"/>
    <mergeCell ref="I2:J2"/>
    <mergeCell ref="A3:C3"/>
    <mergeCell ref="D3:H3"/>
    <mergeCell ref="I3:J3"/>
  </mergeCells>
  <conditionalFormatting sqref="I2">
    <cfRule type="cellIs" dxfId="31" priority="32" operator="equal">
      <formula>0</formula>
    </cfRule>
  </conditionalFormatting>
  <conditionalFormatting sqref="I3">
    <cfRule type="cellIs" dxfId="30" priority="31" operator="equal">
      <formula>0</formula>
    </cfRule>
  </conditionalFormatting>
  <conditionalFormatting sqref="K3:K4">
    <cfRule type="cellIs" dxfId="29" priority="28" operator="equal">
      <formula>"1900-01-00"</formula>
    </cfRule>
    <cfRule type="cellIs" dxfId="28" priority="29" operator="equal">
      <formula>"1900-01-00"</formula>
    </cfRule>
    <cfRule type="cellIs" dxfId="27" priority="30" operator="equal">
      <formula>"1900-01-00"</formula>
    </cfRule>
  </conditionalFormatting>
  <conditionalFormatting sqref="K5">
    <cfRule type="containsText" dxfId="26" priority="27" operator="containsText" text="11 ans 11 mois">
      <formula>NOT(ISERROR(SEARCH("11 ans 11 mois",K5)))</formula>
    </cfRule>
  </conditionalFormatting>
  <conditionalFormatting sqref="K2">
    <cfRule type="cellIs" dxfId="25" priority="24" operator="equal">
      <formula>"1900-01-00"</formula>
    </cfRule>
    <cfRule type="cellIs" dxfId="24" priority="25" operator="equal">
      <formula>"1900-01-00"</formula>
    </cfRule>
    <cfRule type="cellIs" dxfId="23" priority="26" operator="equal">
      <formula>"1900-01-00"</formula>
    </cfRule>
  </conditionalFormatting>
  <conditionalFormatting sqref="A10 A14">
    <cfRule type="cellIs" dxfId="22" priority="22" operator="equal">
      <formula>#N/A</formula>
    </cfRule>
    <cfRule type="cellIs" dxfId="21" priority="23" operator="equal">
      <formula>#N/A</formula>
    </cfRule>
  </conditionalFormatting>
  <conditionalFormatting sqref="K42:K43">
    <cfRule type="cellIs" dxfId="20" priority="21" operator="greaterThan">
      <formula>1.45833333333333</formula>
    </cfRule>
  </conditionalFormatting>
  <conditionalFormatting sqref="J65:K65">
    <cfRule type="cellIs" dxfId="19" priority="20" operator="greaterThan">
      <formula>0.375</formula>
    </cfRule>
  </conditionalFormatting>
  <conditionalFormatting sqref="J69:K69">
    <cfRule type="cellIs" dxfId="18" priority="19" operator="greaterThan">
      <formula>0.625</formula>
    </cfRule>
  </conditionalFormatting>
  <conditionalFormatting sqref="K5">
    <cfRule type="cellIs" dxfId="17" priority="18" operator="equal">
      <formula>0</formula>
    </cfRule>
  </conditionalFormatting>
  <conditionalFormatting sqref="D3:H3">
    <cfRule type="cellIs" dxfId="16" priority="17" operator="equal">
      <formula>0</formula>
    </cfRule>
  </conditionalFormatting>
  <conditionalFormatting sqref="B80">
    <cfRule type="containsText" dxfId="15" priority="15" operator="containsText" text="RPA">
      <formula>NOT(ISERROR(SEARCH("RPA",B80)))</formula>
    </cfRule>
    <cfRule type="containsText" dxfId="14" priority="16" operator="containsText" text="TDB - Coop Bon Ménage ">
      <formula>NOT(ISERROR(SEARCH("TDB - Coop Bon Ménage ",B80)))</formula>
    </cfRule>
  </conditionalFormatting>
  <conditionalFormatting sqref="I72">
    <cfRule type="cellIs" dxfId="13" priority="14" operator="equal">
      <formula>0</formula>
    </cfRule>
  </conditionalFormatting>
  <conditionalFormatting sqref="K72">
    <cfRule type="cellIs" dxfId="12" priority="11" operator="equal">
      <formula>"1900-01-00"</formula>
    </cfRule>
    <cfRule type="cellIs" dxfId="11" priority="12" operator="equal">
      <formula>"1900-01-00"</formula>
    </cfRule>
    <cfRule type="cellIs" dxfId="10" priority="13" operator="equal">
      <formula>"1900-01-00"</formula>
    </cfRule>
  </conditionalFormatting>
  <conditionalFormatting sqref="K6">
    <cfRule type="cellIs" dxfId="9" priority="9" operator="equal">
      <formula>0</formula>
    </cfRule>
  </conditionalFormatting>
  <conditionalFormatting sqref="B81">
    <cfRule type="containsText" dxfId="8" priority="7" operator="containsText" text="RPA">
      <formula>NOT(ISERROR(SEARCH("RPA",B81)))</formula>
    </cfRule>
    <cfRule type="containsText" dxfId="7" priority="8" operator="containsText" text="TDB - Coop Bon Ménage ">
      <formula>NOT(ISERROR(SEARCH("TDB - Coop Bon Ménage ",B81)))</formula>
    </cfRule>
  </conditionalFormatting>
  <conditionalFormatting sqref="K6">
    <cfRule type="containsText" dxfId="6" priority="10" operator="containsText" text="11 ans 11 mois">
      <formula>NOT(ISERROR(SEARCH("11 ans 11 mois",#REF!)))</formula>
    </cfRule>
  </conditionalFormatting>
  <conditionalFormatting sqref="K73">
    <cfRule type="containsText" dxfId="5" priority="6" operator="containsText" text="11 ans 11 mois">
      <formula>NOT(ISERROR(SEARCH("11 ans 11 mois",K73)))</formula>
    </cfRule>
  </conditionalFormatting>
  <conditionalFormatting sqref="K73">
    <cfRule type="cellIs" dxfId="4" priority="5" operator="equal">
      <formula>0</formula>
    </cfRule>
  </conditionalFormatting>
  <conditionalFormatting sqref="C11">
    <cfRule type="cellIs" dxfId="3" priority="3" operator="equal">
      <formula>#N/A</formula>
    </cfRule>
    <cfRule type="cellIs" dxfId="2" priority="4" operator="equal">
      <formula>#N/A</formula>
    </cfRule>
  </conditionalFormatting>
  <conditionalFormatting sqref="D11">
    <cfRule type="cellIs" dxfId="1" priority="1" operator="equal">
      <formula>#N/A</formula>
    </cfRule>
    <cfRule type="cellIs" dxfId="0" priority="2" operator="equal">
      <formula>#N/A</formula>
    </cfRule>
  </conditionalFormatting>
  <dataValidations count="7">
    <dataValidation allowBlank="1" showInputMessage="1" showErrorMessage="1" prompt="INSCRIRE HEURES ASSS" sqref="C82:K82"/>
    <dataValidation allowBlank="1" showInputMessage="1" showErrorMessage="1" promptTitle="ATTENTION" prompt="AJOUTER LES HEURES ASSS SUR LA LIGNE 82" sqref="A77:K77"/>
    <dataValidation allowBlank="1" showInputMessage="1" showErrorMessage="1" promptTitle="ATTENTION" prompt="AJOUTER LE NOM ET LE LIEN" sqref="E12"/>
    <dataValidation type="list" allowBlank="1" showInputMessage="1" showErrorMessage="1" sqref="I78:K78 I76:K76 D78">
      <formula1>Décisions</formula1>
    </dataValidation>
    <dataValidation type="list" allowBlank="1" showInputMessage="1" showErrorMessage="1" sqref="L8:N8">
      <formula1>"Maison, Appartement, RPA sans service, RPA avec services"</formula1>
    </dataValidation>
    <dataValidation allowBlank="1" showInputMessage="1" showErrorMessage="1" promptTitle="ATTENTION" prompt="La date de début doit être conforme au calendrier CES" sqref="C80"/>
    <dataValidation allowBlank="1" showInputMessage="1" showErrorMessage="1" promptTitle="ATTENTION" prompt="La date de fin doit être conforme au calendrier CES" sqref="D80"/>
  </dataValidations>
  <printOptions horizontalCentered="1" verticalCentered="1"/>
  <pageMargins left="0.15748031496062992" right="0.15748031496062992" top="0.35433070866141736" bottom="0.35433070866141736" header="0.31496062992125984" footer="0.31496062992125984"/>
  <pageSetup scale="43" fitToWidth="0" fitToHeight="0" orientation="landscape" r:id="rId1"/>
  <headerFooter>
    <oddFooter>&amp;Lversion 10 _2018-07-03&amp;R&amp;"Trebuchet MS,Gras"&amp;10Page &amp;P sur &amp;N</oddFooter>
  </headerFooter>
  <rowBreaks count="1" manualBreakCount="1">
    <brk id="4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7</xdr:col>
                    <xdr:colOff>581025</xdr:colOff>
                    <xdr:row>10</xdr:row>
                    <xdr:rowOff>142875</xdr:rowOff>
                  </from>
                  <to>
                    <xdr:col>7</xdr:col>
                    <xdr:colOff>704850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571500</xdr:colOff>
                    <xdr:row>11</xdr:row>
                    <xdr:rowOff>161925</xdr:rowOff>
                  </from>
                  <to>
                    <xdr:col>2</xdr:col>
                    <xdr:colOff>723900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581025</xdr:colOff>
                    <xdr:row>10</xdr:row>
                    <xdr:rowOff>190500</xdr:rowOff>
                  </from>
                  <to>
                    <xdr:col>2</xdr:col>
                    <xdr:colOff>704850</xdr:colOff>
                    <xdr:row>10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'U:\[2022-06-09 SECTEUR 6 Comité d''allocation - BAISSES - FERMETURES - RECONDUCTION en cours mb test.xlsm]Liste déroulante'!#REF!</xm:f>
          </x14:formula1>
          <xm:sqref>D75:H75 A80:B81 D16</xm:sqref>
        </x14:dataValidation>
        <x14:dataValidation type="list" allowBlank="1" showInputMessage="1">
          <x14:formula1>
            <xm:f>'U:\[2022-06-09 SECTEUR 6 Comité d''allocation - BAISSES - FERMETURES - RECONDUCTION en cours mb test.xlsm]Liste déroulante'!#REF!</xm:f>
          </x14:formula1>
          <xm:sqref>A54:B55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839"/>
  <sheetViews>
    <sheetView zoomScale="130" zoomScaleNormal="130" workbookViewId="0">
      <selection activeCell="D65" sqref="D65"/>
    </sheetView>
  </sheetViews>
  <sheetFormatPr baseColWidth="10" defaultRowHeight="15" x14ac:dyDescent="0.25"/>
  <cols>
    <col min="1" max="1" width="15.85546875" customWidth="1"/>
    <col min="2" max="2" width="14.28515625" customWidth="1"/>
    <col min="5" max="5" width="21" customWidth="1"/>
    <col min="6" max="6" width="15.42578125" customWidth="1"/>
    <col min="7" max="7" width="12.42578125" customWidth="1"/>
    <col min="10" max="10" width="14.140625" customWidth="1"/>
    <col min="12" max="12" width="42" bestFit="1" customWidth="1"/>
    <col min="13" max="13" width="14.140625" customWidth="1"/>
    <col min="16" max="16" width="28.85546875" bestFit="1" customWidth="1"/>
  </cols>
  <sheetData>
    <row r="1" spans="1:14" x14ac:dyDescent="0.25">
      <c r="A1" t="s">
        <v>43</v>
      </c>
    </row>
    <row r="3" spans="1:14" ht="16.5" x14ac:dyDescent="0.3">
      <c r="B3" s="10"/>
      <c r="C3" s="2"/>
      <c r="D3" s="2"/>
      <c r="F3" s="11"/>
      <c r="G3" s="2"/>
      <c r="H3" s="2"/>
      <c r="I3" s="2"/>
      <c r="J3" s="2"/>
      <c r="K3" s="2"/>
    </row>
    <row r="4" spans="1:14" ht="16.5" x14ac:dyDescent="0.3">
      <c r="B4" s="12" t="s">
        <v>44</v>
      </c>
      <c r="C4" s="2"/>
      <c r="D4" s="2"/>
      <c r="E4" s="13"/>
      <c r="F4" s="11"/>
      <c r="G4" s="2"/>
      <c r="H4" s="2"/>
      <c r="I4" s="2"/>
      <c r="J4" s="2"/>
      <c r="K4" s="2"/>
    </row>
    <row r="5" spans="1:14" ht="16.5" x14ac:dyDescent="0.3">
      <c r="B5" s="14" t="s">
        <v>15</v>
      </c>
      <c r="C5" s="2"/>
      <c r="D5" s="1"/>
      <c r="E5" s="15"/>
      <c r="F5" s="15"/>
      <c r="G5" s="2"/>
      <c r="H5" s="2"/>
      <c r="I5" s="2"/>
      <c r="J5" s="2"/>
      <c r="K5" s="2"/>
    </row>
    <row r="6" spans="1:14" ht="16.5" x14ac:dyDescent="0.3">
      <c r="B6" s="14" t="s">
        <v>45</v>
      </c>
      <c r="C6" s="2"/>
      <c r="E6" s="16"/>
      <c r="F6" s="16"/>
      <c r="G6" s="2"/>
      <c r="H6" s="2"/>
      <c r="I6" s="2"/>
    </row>
    <row r="7" spans="1:14" ht="16.5" x14ac:dyDescent="0.3">
      <c r="B7" s="17" t="s">
        <v>14</v>
      </c>
      <c r="C7" s="2"/>
      <c r="D7" s="1"/>
      <c r="E7" s="15"/>
      <c r="F7" s="16"/>
      <c r="G7" s="2"/>
      <c r="H7" s="2"/>
      <c r="I7" s="2"/>
    </row>
    <row r="8" spans="1:14" ht="16.5" x14ac:dyDescent="0.3">
      <c r="B8" s="18" t="s">
        <v>13</v>
      </c>
      <c r="C8" s="2"/>
      <c r="D8" s="1"/>
      <c r="E8" s="15"/>
      <c r="F8" s="16"/>
      <c r="G8" s="2"/>
      <c r="H8" s="2"/>
      <c r="I8" s="2"/>
    </row>
    <row r="9" spans="1:14" ht="16.5" x14ac:dyDescent="0.3">
      <c r="B9" s="18" t="s">
        <v>46</v>
      </c>
      <c r="C9" s="2"/>
      <c r="D9" s="1"/>
      <c r="E9" s="13"/>
      <c r="F9" s="16"/>
      <c r="G9" s="2"/>
      <c r="H9" s="2"/>
      <c r="I9" s="2"/>
    </row>
    <row r="10" spans="1:14" ht="16.5" x14ac:dyDescent="0.3">
      <c r="B10" s="18" t="s">
        <v>47</v>
      </c>
      <c r="C10" s="2"/>
      <c r="D10" s="2"/>
      <c r="E10" s="15"/>
      <c r="F10" s="2"/>
      <c r="G10" s="2"/>
      <c r="H10" s="2"/>
      <c r="I10" s="2"/>
      <c r="J10" s="2"/>
    </row>
    <row r="11" spans="1:14" ht="16.5" x14ac:dyDescent="0.3">
      <c r="B11" s="1" t="s">
        <v>48</v>
      </c>
      <c r="C11" s="2"/>
      <c r="D11" s="2"/>
      <c r="E11" s="15"/>
      <c r="F11" s="2"/>
      <c r="G11" s="2"/>
      <c r="H11" s="2"/>
      <c r="I11" s="2"/>
      <c r="J11" s="2"/>
    </row>
    <row r="12" spans="1:14" ht="16.5" x14ac:dyDescent="0.3">
      <c r="B12" s="19" t="s">
        <v>40</v>
      </c>
      <c r="C12" s="2"/>
      <c r="D12" s="2"/>
      <c r="E12" s="2"/>
      <c r="F12" s="2"/>
      <c r="G12" s="2"/>
      <c r="H12" s="2"/>
      <c r="I12" s="2"/>
    </row>
    <row r="13" spans="1:14" ht="17.25" thickBot="1" x14ac:dyDescent="0.35">
      <c r="B13" s="2"/>
      <c r="C13" s="2"/>
      <c r="F13" s="2"/>
      <c r="G13" s="2"/>
      <c r="H13" s="2"/>
      <c r="I13" s="2"/>
    </row>
    <row r="14" spans="1:14" ht="18" thickTop="1" thickBot="1" x14ac:dyDescent="0.35">
      <c r="B14" s="20" t="s">
        <v>49</v>
      </c>
      <c r="C14" s="20"/>
      <c r="F14" s="2"/>
      <c r="G14" s="21" t="s">
        <v>41</v>
      </c>
      <c r="H14" s="2"/>
      <c r="I14" s="22" t="s">
        <v>2</v>
      </c>
      <c r="L14" s="23" t="s">
        <v>50</v>
      </c>
      <c r="M14" s="24" t="s">
        <v>51</v>
      </c>
      <c r="N14" s="25" t="s">
        <v>3</v>
      </c>
    </row>
    <row r="15" spans="1:14" ht="18" thickTop="1" thickBot="1" x14ac:dyDescent="0.35">
      <c r="B15" s="2" t="s">
        <v>52</v>
      </c>
      <c r="C15" s="2"/>
      <c r="D15" s="2"/>
      <c r="E15" s="2"/>
      <c r="F15" s="2"/>
      <c r="G15" s="26" t="s">
        <v>12</v>
      </c>
      <c r="H15" s="2"/>
      <c r="I15" t="s">
        <v>53</v>
      </c>
      <c r="J15" s="15"/>
      <c r="L15" s="27" t="str">
        <f>N15&amp;" - "&amp;M15</f>
        <v>110 - Post-hosp.</v>
      </c>
      <c r="M15" s="24" t="s">
        <v>54</v>
      </c>
      <c r="N15" s="28" t="s">
        <v>55</v>
      </c>
    </row>
    <row r="16" spans="1:14" ht="18" thickTop="1" thickBot="1" x14ac:dyDescent="0.35">
      <c r="B16" s="2" t="s">
        <v>56</v>
      </c>
      <c r="C16" s="2"/>
      <c r="D16" s="2"/>
      <c r="E16" s="2"/>
      <c r="F16" s="2"/>
      <c r="G16" s="26" t="s">
        <v>57</v>
      </c>
      <c r="H16" s="2"/>
      <c r="I16" t="s">
        <v>58</v>
      </c>
      <c r="J16" s="13"/>
      <c r="L16" s="27" t="str">
        <f t="shared" ref="L16:L22" si="0">N16&amp;" - "&amp;M16</f>
        <v>121 - S. Pall</v>
      </c>
      <c r="M16" s="24" t="s">
        <v>59</v>
      </c>
      <c r="N16" s="29">
        <v>121</v>
      </c>
    </row>
    <row r="17" spans="2:18" ht="18" thickTop="1" thickBot="1" x14ac:dyDescent="0.35">
      <c r="B17" s="2" t="s">
        <v>60</v>
      </c>
      <c r="C17" s="2"/>
      <c r="D17" s="2"/>
      <c r="E17" s="2"/>
      <c r="F17" s="2"/>
      <c r="G17" s="26"/>
      <c r="H17" s="2"/>
      <c r="I17" t="s">
        <v>37</v>
      </c>
      <c r="J17" s="15"/>
      <c r="L17" s="27" t="str">
        <f t="shared" si="0"/>
        <v>191 - S. Phys. C.T.</v>
      </c>
      <c r="M17" s="24" t="s">
        <v>61</v>
      </c>
      <c r="N17" s="29">
        <v>191</v>
      </c>
    </row>
    <row r="18" spans="2:18" ht="18" thickTop="1" thickBot="1" x14ac:dyDescent="0.35">
      <c r="B18" s="2" t="s">
        <v>62</v>
      </c>
      <c r="C18" s="2"/>
      <c r="D18" s="2"/>
      <c r="E18" s="2"/>
      <c r="F18" s="2"/>
      <c r="G18" s="26"/>
      <c r="H18" s="2"/>
      <c r="I18" t="s">
        <v>63</v>
      </c>
      <c r="J18" s="15"/>
      <c r="L18" s="27" t="str">
        <f t="shared" si="0"/>
        <v>192 - S. Phys. L.T.</v>
      </c>
      <c r="M18" s="24" t="s">
        <v>64</v>
      </c>
      <c r="N18" s="29">
        <v>192</v>
      </c>
    </row>
    <row r="19" spans="2:18" ht="18" thickTop="1" thickBot="1" x14ac:dyDescent="0.35">
      <c r="B19" s="2" t="s">
        <v>65</v>
      </c>
      <c r="C19" s="2"/>
      <c r="D19" s="2"/>
      <c r="E19" s="2"/>
      <c r="F19" s="2"/>
      <c r="G19" s="26"/>
      <c r="H19" s="2"/>
      <c r="I19" t="s">
        <v>66</v>
      </c>
      <c r="J19" s="15"/>
      <c r="L19" s="27" t="str">
        <f t="shared" si="0"/>
        <v>210 - DP (0-17)</v>
      </c>
      <c r="M19" s="24" t="s">
        <v>67</v>
      </c>
      <c r="N19" s="29">
        <v>210</v>
      </c>
    </row>
    <row r="20" spans="2:18" ht="18" thickTop="1" thickBot="1" x14ac:dyDescent="0.35">
      <c r="B20" s="2" t="s">
        <v>68</v>
      </c>
      <c r="C20" s="2"/>
      <c r="D20" s="2"/>
      <c r="E20" s="2"/>
      <c r="F20" s="2"/>
      <c r="G20" s="26"/>
      <c r="H20" s="2"/>
      <c r="I20" t="s">
        <v>11</v>
      </c>
      <c r="J20" s="15"/>
      <c r="L20" s="27" t="str">
        <f t="shared" si="0"/>
        <v>210 - DP (18 et +)</v>
      </c>
      <c r="M20" s="24" t="s">
        <v>69</v>
      </c>
      <c r="N20" s="29">
        <v>210</v>
      </c>
    </row>
    <row r="21" spans="2:18" ht="18" thickTop="1" thickBot="1" x14ac:dyDescent="0.35">
      <c r="B21" s="2"/>
      <c r="C21" s="2"/>
      <c r="D21" s="2"/>
      <c r="E21" s="2"/>
      <c r="F21" s="2"/>
      <c r="G21" s="26"/>
      <c r="H21" s="2"/>
      <c r="I21" t="s">
        <v>70</v>
      </c>
      <c r="J21" s="13"/>
      <c r="L21" s="27" t="str">
        <f t="shared" si="0"/>
        <v>311 - DI</v>
      </c>
      <c r="M21" s="24" t="s">
        <v>71</v>
      </c>
      <c r="N21" s="29">
        <v>311</v>
      </c>
    </row>
    <row r="22" spans="2:18" ht="18" thickTop="1" thickBot="1" x14ac:dyDescent="0.35">
      <c r="B22" s="20" t="s">
        <v>72</v>
      </c>
      <c r="C22" s="2"/>
      <c r="D22" s="2"/>
      <c r="E22" s="2"/>
      <c r="F22" s="30"/>
      <c r="G22" s="30"/>
      <c r="H22" s="30"/>
      <c r="I22" s="31"/>
      <c r="J22" s="15"/>
      <c r="L22" s="27" t="str">
        <f t="shared" si="0"/>
        <v>312 - TSA</v>
      </c>
      <c r="M22" s="24" t="s">
        <v>73</v>
      </c>
      <c r="N22" s="29">
        <v>312</v>
      </c>
    </row>
    <row r="23" spans="2:18" ht="18" thickTop="1" thickBot="1" x14ac:dyDescent="0.35">
      <c r="B23" s="2" t="s">
        <v>74</v>
      </c>
      <c r="C23" s="2"/>
      <c r="D23" s="2"/>
      <c r="E23" s="2"/>
      <c r="F23" s="32"/>
      <c r="G23" s="32"/>
      <c r="H23" s="30"/>
      <c r="I23" s="31"/>
      <c r="L23" s="27" t="s">
        <v>39</v>
      </c>
      <c r="M23" s="24" t="s">
        <v>75</v>
      </c>
      <c r="N23" s="29">
        <v>410</v>
      </c>
    </row>
    <row r="24" spans="2:18" ht="18" thickTop="1" thickBot="1" x14ac:dyDescent="0.35">
      <c r="B24" s="2" t="s">
        <v>0</v>
      </c>
      <c r="C24" s="2"/>
      <c r="D24" s="2"/>
      <c r="E24" s="2"/>
      <c r="F24" s="33"/>
      <c r="G24" s="33"/>
      <c r="H24" s="30"/>
      <c r="L24" s="34" t="str">
        <f>N24&amp;" - "&amp;M24</f>
        <v>710 - SAPA</v>
      </c>
      <c r="M24" s="24" t="s">
        <v>76</v>
      </c>
      <c r="N24" s="29">
        <v>710</v>
      </c>
    </row>
    <row r="25" spans="2:18" ht="17.25" thickTop="1" x14ac:dyDescent="0.3">
      <c r="B25" s="2" t="s">
        <v>77</v>
      </c>
      <c r="C25" s="2"/>
      <c r="D25" s="2"/>
      <c r="E25" s="2"/>
      <c r="H25" s="2"/>
    </row>
    <row r="26" spans="2:18" ht="16.5" x14ac:dyDescent="0.3">
      <c r="B26" s="2" t="s">
        <v>78</v>
      </c>
      <c r="C26" s="2"/>
      <c r="D26" s="2"/>
      <c r="E26" s="2"/>
      <c r="F26" s="2"/>
      <c r="H26" s="2"/>
      <c r="P26" s="35"/>
      <c r="Q26" s="35"/>
      <c r="R26" s="35"/>
    </row>
    <row r="27" spans="2:18" ht="30" customHeight="1" x14ac:dyDescent="0.3">
      <c r="B27" s="2"/>
      <c r="C27" s="2"/>
      <c r="D27" s="2"/>
      <c r="E27" s="2"/>
      <c r="H27" s="2"/>
      <c r="J27" t="s">
        <v>32</v>
      </c>
      <c r="O27" s="35"/>
      <c r="P27" s="35"/>
      <c r="Q27" s="36"/>
      <c r="R27" s="35"/>
    </row>
    <row r="28" spans="2:18" ht="16.5" x14ac:dyDescent="0.3">
      <c r="B28" s="2"/>
      <c r="C28" s="2"/>
      <c r="D28" s="2"/>
      <c r="E28" s="2"/>
      <c r="F28" s="37"/>
      <c r="H28" s="2"/>
      <c r="L28" s="38"/>
      <c r="M28" s="39"/>
      <c r="N28" s="35"/>
      <c r="O28" s="35"/>
      <c r="P28" s="35"/>
      <c r="Q28" s="36"/>
      <c r="R28" s="35"/>
    </row>
    <row r="29" spans="2:18" ht="16.5" x14ac:dyDescent="0.3">
      <c r="B29" s="2"/>
      <c r="C29" s="2"/>
      <c r="D29" s="2"/>
      <c r="E29" s="2"/>
      <c r="H29" s="2"/>
      <c r="L29" s="5"/>
      <c r="M29" s="5"/>
      <c r="N29" s="35"/>
      <c r="O29" s="35"/>
      <c r="P29" s="35"/>
      <c r="Q29" s="36"/>
      <c r="R29" s="35"/>
    </row>
    <row r="30" spans="2:18" ht="16.5" x14ac:dyDescent="0.3">
      <c r="B30" s="2"/>
      <c r="C30" s="2"/>
      <c r="D30" s="2"/>
      <c r="E30" s="2"/>
      <c r="F30" s="2"/>
      <c r="H30" s="2"/>
      <c r="L30" s="5"/>
      <c r="M30" s="5"/>
      <c r="N30" s="35"/>
      <c r="O30" s="35"/>
      <c r="P30" s="35"/>
      <c r="Q30" s="36"/>
      <c r="R30" s="35"/>
    </row>
    <row r="31" spans="2:18" ht="15.75" thickBot="1" x14ac:dyDescent="0.3">
      <c r="L31" s="4"/>
      <c r="M31" s="4"/>
      <c r="N31" s="35"/>
      <c r="O31" s="35"/>
      <c r="P31" s="35"/>
      <c r="Q31" s="35"/>
      <c r="R31" s="35"/>
    </row>
    <row r="32" spans="2:18" ht="16.5" x14ac:dyDescent="0.3">
      <c r="B32" s="20" t="s">
        <v>79</v>
      </c>
      <c r="G32" s="40" t="s">
        <v>80</v>
      </c>
      <c r="L32" s="4"/>
      <c r="M32" s="4"/>
      <c r="N32" s="35"/>
      <c r="O32" s="35"/>
    </row>
    <row r="33" spans="2:15" ht="18.75" x14ac:dyDescent="0.25">
      <c r="B33" s="41" t="s">
        <v>81</v>
      </c>
      <c r="L33" s="42"/>
      <c r="M33" s="4"/>
      <c r="N33" s="35"/>
      <c r="O33" s="35"/>
    </row>
    <row r="34" spans="2:15" ht="18.75" x14ac:dyDescent="0.25">
      <c r="B34" s="41" t="s">
        <v>82</v>
      </c>
      <c r="L34" s="4"/>
      <c r="M34" s="43"/>
      <c r="N34" s="35"/>
      <c r="O34" s="35"/>
    </row>
    <row r="35" spans="2:15" ht="18.75" x14ac:dyDescent="0.25">
      <c r="B35" s="41" t="s">
        <v>83</v>
      </c>
      <c r="L35" s="43"/>
      <c r="M35" s="4"/>
      <c r="N35" s="35"/>
      <c r="O35" s="35"/>
    </row>
    <row r="36" spans="2:15" ht="18.75" x14ac:dyDescent="0.25">
      <c r="B36" s="41" t="s">
        <v>84</v>
      </c>
      <c r="J36" s="44"/>
      <c r="L36" s="43"/>
      <c r="M36" s="4"/>
      <c r="N36" s="35"/>
      <c r="O36" s="35"/>
    </row>
    <row r="37" spans="2:15" ht="18.75" x14ac:dyDescent="0.25">
      <c r="B37" s="41" t="s">
        <v>85</v>
      </c>
      <c r="L37" s="43"/>
      <c r="M37" s="4"/>
      <c r="N37" s="35"/>
      <c r="O37" s="35"/>
    </row>
    <row r="38" spans="2:15" ht="18.75" x14ac:dyDescent="0.25">
      <c r="B38" s="41" t="s">
        <v>38</v>
      </c>
      <c r="L38" s="43"/>
      <c r="M38" s="4"/>
      <c r="N38" s="35"/>
      <c r="O38" s="35"/>
    </row>
    <row r="39" spans="2:15" x14ac:dyDescent="0.25">
      <c r="L39" s="43"/>
      <c r="M39" s="4"/>
      <c r="N39" s="35"/>
      <c r="O39" s="35"/>
    </row>
    <row r="40" spans="2:15" ht="16.5" x14ac:dyDescent="0.25">
      <c r="B40" s="45"/>
      <c r="L40" s="4"/>
      <c r="M40" s="46"/>
      <c r="N40" s="35"/>
      <c r="O40" s="35"/>
    </row>
    <row r="41" spans="2:15" x14ac:dyDescent="0.25">
      <c r="B41" s="22" t="s">
        <v>86</v>
      </c>
      <c r="L41" s="4"/>
      <c r="M41" s="43"/>
      <c r="N41" s="35"/>
      <c r="O41" s="35"/>
    </row>
    <row r="42" spans="2:15" x14ac:dyDescent="0.25">
      <c r="B42" s="22"/>
      <c r="L42" s="4"/>
      <c r="M42" s="43"/>
      <c r="N42" s="35"/>
      <c r="O42" s="35"/>
    </row>
    <row r="43" spans="2:15" x14ac:dyDescent="0.25">
      <c r="B43" t="s">
        <v>87</v>
      </c>
      <c r="C43" s="35"/>
      <c r="D43" s="35"/>
      <c r="E43" s="35"/>
      <c r="F43" s="35"/>
      <c r="G43" s="35"/>
      <c r="L43" s="4"/>
      <c r="M43" s="43"/>
      <c r="N43" s="35"/>
      <c r="O43" s="35"/>
    </row>
    <row r="44" spans="2:15" x14ac:dyDescent="0.25">
      <c r="B44" s="47" t="s">
        <v>88</v>
      </c>
      <c r="C44" s="48"/>
      <c r="D44" s="48"/>
      <c r="E44" s="35"/>
      <c r="F44" s="35"/>
      <c r="G44" s="49"/>
      <c r="L44" s="4"/>
      <c r="M44" s="43"/>
      <c r="N44" s="35"/>
      <c r="O44" s="35"/>
    </row>
    <row r="45" spans="2:15" x14ac:dyDescent="0.25">
      <c r="B45" s="50" t="s">
        <v>89</v>
      </c>
      <c r="C45" s="8"/>
      <c r="D45" s="8"/>
      <c r="E45" s="35"/>
      <c r="F45" s="35"/>
      <c r="G45" s="51"/>
      <c r="L45" s="4"/>
      <c r="M45" s="43"/>
      <c r="N45" s="35"/>
      <c r="O45" s="35"/>
    </row>
    <row r="46" spans="2:15" x14ac:dyDescent="0.25">
      <c r="B46" s="52" t="s">
        <v>90</v>
      </c>
      <c r="C46" s="8"/>
      <c r="D46" s="8"/>
      <c r="E46" s="35"/>
      <c r="F46" s="35"/>
      <c r="G46" s="51"/>
      <c r="J46" s="37"/>
      <c r="L46" s="4"/>
      <c r="M46" s="43"/>
      <c r="N46" s="35"/>
      <c r="O46" s="35"/>
    </row>
    <row r="47" spans="2:15" x14ac:dyDescent="0.25">
      <c r="B47" s="52" t="s">
        <v>91</v>
      </c>
      <c r="C47" s="8"/>
      <c r="D47" s="8"/>
      <c r="E47" s="35"/>
      <c r="F47" s="35"/>
      <c r="G47" s="53"/>
      <c r="L47" s="5"/>
      <c r="M47" s="46"/>
      <c r="N47" s="35"/>
      <c r="O47" s="35"/>
    </row>
    <row r="48" spans="2:15" x14ac:dyDescent="0.25">
      <c r="B48" s="52" t="s">
        <v>92</v>
      </c>
      <c r="C48" s="35"/>
      <c r="D48" s="8"/>
      <c r="E48" s="35"/>
      <c r="F48" s="35"/>
      <c r="G48" s="54"/>
      <c r="L48" s="4"/>
      <c r="M48" s="4"/>
      <c r="N48" s="35"/>
      <c r="O48" s="35"/>
    </row>
    <row r="49" spans="2:15" x14ac:dyDescent="0.25">
      <c r="B49" s="52" t="s">
        <v>93</v>
      </c>
      <c r="C49" s="51"/>
      <c r="D49" s="51"/>
      <c r="E49" s="35"/>
      <c r="F49" s="35"/>
      <c r="G49" s="55"/>
      <c r="L49" s="4"/>
      <c r="M49" s="4"/>
      <c r="N49" s="35"/>
      <c r="O49" s="35"/>
    </row>
    <row r="50" spans="2:15" x14ac:dyDescent="0.25">
      <c r="B50" s="50" t="s">
        <v>94</v>
      </c>
      <c r="C50" s="35"/>
      <c r="D50" s="56"/>
      <c r="E50" s="35"/>
      <c r="F50" s="35"/>
      <c r="G50" s="35"/>
      <c r="L50" s="4"/>
      <c r="M50" s="43"/>
      <c r="N50" s="35"/>
      <c r="O50" s="35"/>
    </row>
    <row r="51" spans="2:15" x14ac:dyDescent="0.25">
      <c r="B51" s="52" t="s">
        <v>95</v>
      </c>
      <c r="C51" s="35"/>
      <c r="D51" s="56"/>
      <c r="E51" s="35"/>
      <c r="F51" s="35"/>
      <c r="G51" s="35"/>
      <c r="L51" s="4"/>
      <c r="M51" s="43"/>
      <c r="N51" s="35"/>
      <c r="O51" s="35"/>
    </row>
    <row r="52" spans="2:15" x14ac:dyDescent="0.25">
      <c r="B52" s="52" t="s">
        <v>96</v>
      </c>
      <c r="C52" s="35"/>
      <c r="D52" s="56"/>
      <c r="E52" s="35"/>
      <c r="F52" s="35"/>
      <c r="G52" s="35"/>
      <c r="L52" s="5"/>
      <c r="M52" s="4"/>
      <c r="N52" s="35"/>
      <c r="O52" s="35"/>
    </row>
    <row r="53" spans="2:15" x14ac:dyDescent="0.25">
      <c r="B53" s="56"/>
      <c r="C53" s="35"/>
      <c r="D53" s="56"/>
      <c r="E53" s="35"/>
      <c r="F53" s="35"/>
      <c r="G53" s="35"/>
      <c r="L53" s="4"/>
      <c r="M53" s="4"/>
      <c r="N53" s="35"/>
      <c r="O53" s="35"/>
    </row>
    <row r="54" spans="2:15" x14ac:dyDescent="0.25">
      <c r="B54" s="51"/>
      <c r="C54" s="51"/>
      <c r="D54" s="51"/>
      <c r="E54" s="51"/>
      <c r="F54" s="51"/>
      <c r="G54" s="35"/>
      <c r="L54" s="4"/>
      <c r="M54" s="5"/>
      <c r="N54" s="35"/>
      <c r="O54" s="35"/>
    </row>
    <row r="55" spans="2:15" x14ac:dyDescent="0.25">
      <c r="B55" s="56"/>
      <c r="C55" s="51"/>
      <c r="D55" s="51"/>
      <c r="E55" s="51"/>
      <c r="F55" s="51"/>
      <c r="G55" s="35"/>
      <c r="L55" s="5"/>
      <c r="M55" s="4"/>
      <c r="N55" s="35"/>
      <c r="O55" s="35"/>
    </row>
    <row r="56" spans="2:15" x14ac:dyDescent="0.25">
      <c r="B56" s="51"/>
      <c r="C56" s="51"/>
      <c r="D56" s="51"/>
      <c r="E56" s="51"/>
      <c r="F56" s="51"/>
      <c r="G56" s="35"/>
      <c r="L56" s="5"/>
      <c r="M56" s="4"/>
      <c r="N56" s="35"/>
      <c r="O56" s="35"/>
    </row>
    <row r="57" spans="2:15" x14ac:dyDescent="0.25">
      <c r="B57" s="57" t="s">
        <v>97</v>
      </c>
      <c r="C57" s="57"/>
      <c r="D57" s="57"/>
      <c r="E57" s="57"/>
      <c r="F57" s="57"/>
      <c r="G57" s="35"/>
      <c r="L57" s="5"/>
      <c r="M57" s="4"/>
      <c r="N57" s="35"/>
      <c r="O57" s="35"/>
    </row>
    <row r="58" spans="2:15" x14ac:dyDescent="0.25">
      <c r="B58" s="22" t="s">
        <v>2</v>
      </c>
      <c r="L58" s="5"/>
      <c r="M58" s="4"/>
      <c r="N58" s="35"/>
      <c r="O58" s="35"/>
    </row>
    <row r="59" spans="2:15" x14ac:dyDescent="0.25">
      <c r="B59" t="s">
        <v>53</v>
      </c>
      <c r="L59" s="4"/>
      <c r="M59" s="4"/>
      <c r="N59" s="35"/>
      <c r="O59" s="35"/>
    </row>
    <row r="60" spans="2:15" x14ac:dyDescent="0.25">
      <c r="B60" t="s">
        <v>58</v>
      </c>
      <c r="L60" s="58"/>
      <c r="M60" s="5"/>
      <c r="N60" s="35"/>
      <c r="O60" s="35"/>
    </row>
    <row r="61" spans="2:15" x14ac:dyDescent="0.25">
      <c r="B61" t="s">
        <v>37</v>
      </c>
      <c r="L61" s="58"/>
      <c r="M61" s="4"/>
      <c r="N61" s="35"/>
      <c r="O61" s="35"/>
    </row>
    <row r="62" spans="2:15" x14ac:dyDescent="0.25">
      <c r="B62" t="s">
        <v>63</v>
      </c>
      <c r="L62" s="59"/>
      <c r="M62" s="4"/>
      <c r="N62" s="35"/>
      <c r="O62" s="35"/>
    </row>
    <row r="63" spans="2:15" x14ac:dyDescent="0.25">
      <c r="B63" t="s">
        <v>66</v>
      </c>
      <c r="L63" s="59"/>
      <c r="M63" s="4"/>
      <c r="N63" s="35"/>
      <c r="O63" s="35"/>
    </row>
    <row r="64" spans="2:15" x14ac:dyDescent="0.25">
      <c r="B64" t="s">
        <v>11</v>
      </c>
      <c r="L64" s="59"/>
      <c r="M64" s="4"/>
      <c r="N64" s="35"/>
      <c r="O64" s="35"/>
    </row>
    <row r="65" spans="2:15" x14ac:dyDescent="0.25">
      <c r="B65" t="s">
        <v>70</v>
      </c>
      <c r="L65" s="59"/>
      <c r="M65" s="4"/>
      <c r="N65" s="35"/>
      <c r="O65" s="35"/>
    </row>
    <row r="66" spans="2:15" x14ac:dyDescent="0.25">
      <c r="L66" s="5"/>
      <c r="M66" s="4"/>
      <c r="N66" s="35"/>
      <c r="O66" s="35"/>
    </row>
    <row r="67" spans="2:15" x14ac:dyDescent="0.25">
      <c r="L67" s="59"/>
      <c r="M67" s="4"/>
      <c r="N67" s="35"/>
      <c r="O67" s="35"/>
    </row>
    <row r="68" spans="2:15" x14ac:dyDescent="0.25">
      <c r="L68" s="4"/>
      <c r="M68" s="4"/>
      <c r="N68" s="35"/>
      <c r="O68" s="35"/>
    </row>
    <row r="69" spans="2:15" x14ac:dyDescent="0.25">
      <c r="L69" s="4"/>
      <c r="M69" s="4"/>
      <c r="N69" s="35"/>
      <c r="O69" s="35"/>
    </row>
    <row r="70" spans="2:15" x14ac:dyDescent="0.25">
      <c r="L70" s="4"/>
      <c r="M70" s="4"/>
      <c r="N70" s="35"/>
      <c r="O70" s="35"/>
    </row>
    <row r="71" spans="2:15" x14ac:dyDescent="0.25">
      <c r="B71" s="22" t="s">
        <v>98</v>
      </c>
      <c r="L71" s="5"/>
      <c r="M71" s="43"/>
      <c r="N71" s="35"/>
      <c r="O71" s="35"/>
    </row>
    <row r="72" spans="2:15" x14ac:dyDescent="0.25">
      <c r="B72" s="22" t="s">
        <v>87</v>
      </c>
      <c r="L72" s="4"/>
      <c r="M72" s="43"/>
      <c r="N72" s="35"/>
      <c r="O72" s="35"/>
    </row>
    <row r="73" spans="2:15" x14ac:dyDescent="0.25">
      <c r="B73" t="s">
        <v>99</v>
      </c>
      <c r="L73" s="5"/>
      <c r="M73" s="43"/>
      <c r="N73" s="35"/>
      <c r="O73" s="35"/>
    </row>
    <row r="74" spans="2:15" x14ac:dyDescent="0.25">
      <c r="B74" t="s">
        <v>32</v>
      </c>
      <c r="L74" s="5"/>
      <c r="M74" s="43"/>
      <c r="N74" s="35"/>
      <c r="O74" s="35"/>
    </row>
    <row r="75" spans="2:15" x14ac:dyDescent="0.25">
      <c r="B75" t="s">
        <v>35</v>
      </c>
      <c r="L75" s="4"/>
      <c r="M75" s="43"/>
      <c r="N75" s="35"/>
      <c r="O75" s="35"/>
    </row>
    <row r="76" spans="2:15" x14ac:dyDescent="0.25">
      <c r="B76" t="s">
        <v>36</v>
      </c>
      <c r="L76" s="4"/>
      <c r="M76" s="43"/>
      <c r="N76" s="35"/>
      <c r="O76" s="35"/>
    </row>
    <row r="77" spans="2:15" x14ac:dyDescent="0.25">
      <c r="B77" t="s">
        <v>34</v>
      </c>
      <c r="L77" s="4"/>
      <c r="M77" s="43"/>
      <c r="N77" s="35"/>
      <c r="O77" s="35"/>
    </row>
    <row r="78" spans="2:15" x14ac:dyDescent="0.25">
      <c r="B78" t="s">
        <v>56</v>
      </c>
      <c r="L78" s="4"/>
      <c r="M78" s="43"/>
      <c r="N78" s="35"/>
      <c r="O78" s="35"/>
    </row>
    <row r="79" spans="2:15" x14ac:dyDescent="0.25">
      <c r="L79" s="4"/>
      <c r="M79" s="43"/>
      <c r="N79" s="35"/>
      <c r="O79" s="35"/>
    </row>
    <row r="80" spans="2:15" x14ac:dyDescent="0.25">
      <c r="L80" s="4"/>
      <c r="M80" s="43"/>
      <c r="N80" s="35"/>
      <c r="O80" s="35"/>
    </row>
    <row r="81" spans="1:15" x14ac:dyDescent="0.25">
      <c r="L81" s="4"/>
      <c r="M81" s="43"/>
      <c r="N81" s="35"/>
      <c r="O81" s="35"/>
    </row>
    <row r="82" spans="1:15" x14ac:dyDescent="0.25">
      <c r="A82" s="81" t="s">
        <v>100</v>
      </c>
      <c r="C82" s="60"/>
      <c r="D82" s="60"/>
      <c r="E82" s="60"/>
      <c r="F82" s="60"/>
      <c r="G82" s="60"/>
      <c r="L82" s="5"/>
      <c r="M82" s="4"/>
      <c r="N82" s="35"/>
      <c r="O82" s="35"/>
    </row>
    <row r="83" spans="1:15" x14ac:dyDescent="0.25">
      <c r="A83" s="6"/>
      <c r="B83" s="61" t="s">
        <v>99</v>
      </c>
      <c r="C83" s="6" t="s">
        <v>32</v>
      </c>
      <c r="D83" s="61" t="s">
        <v>35</v>
      </c>
      <c r="E83" s="6" t="s">
        <v>36</v>
      </c>
      <c r="F83" s="61" t="s">
        <v>34</v>
      </c>
      <c r="G83" s="6" t="s">
        <v>56</v>
      </c>
      <c r="L83" s="5"/>
      <c r="M83" s="5"/>
      <c r="N83" s="35"/>
      <c r="O83" s="35"/>
    </row>
    <row r="84" spans="1:15" x14ac:dyDescent="0.25">
      <c r="A84" s="6" t="s">
        <v>101</v>
      </c>
      <c r="B84" s="61">
        <v>15</v>
      </c>
      <c r="C84" s="6">
        <v>15</v>
      </c>
      <c r="D84" s="61">
        <v>30</v>
      </c>
      <c r="E84" s="6">
        <v>15</v>
      </c>
      <c r="F84" s="61">
        <v>15</v>
      </c>
      <c r="G84" s="6"/>
      <c r="L84" s="4"/>
      <c r="M84" s="5"/>
      <c r="N84" s="35"/>
      <c r="O84" s="48"/>
    </row>
    <row r="85" spans="1:15" x14ac:dyDescent="0.25">
      <c r="A85" s="6" t="s">
        <v>102</v>
      </c>
      <c r="B85" s="61">
        <v>30</v>
      </c>
      <c r="C85" s="6">
        <v>30</v>
      </c>
      <c r="D85" s="61">
        <v>30</v>
      </c>
      <c r="E85" s="6">
        <v>15</v>
      </c>
      <c r="F85" s="61">
        <v>15</v>
      </c>
      <c r="G85" s="6"/>
      <c r="L85" s="5"/>
      <c r="M85" s="4"/>
      <c r="N85" s="35"/>
      <c r="O85" s="48"/>
    </row>
    <row r="86" spans="1:15" x14ac:dyDescent="0.25">
      <c r="A86" s="6" t="s">
        <v>103</v>
      </c>
      <c r="B86" s="61">
        <v>30</v>
      </c>
      <c r="C86" s="6">
        <v>45</v>
      </c>
      <c r="D86" s="61">
        <v>30</v>
      </c>
      <c r="E86" s="6">
        <v>15</v>
      </c>
      <c r="F86" s="61">
        <v>15</v>
      </c>
      <c r="G86" s="6"/>
      <c r="L86" s="4"/>
      <c r="M86" s="4"/>
      <c r="N86" s="35"/>
      <c r="O86" s="35"/>
    </row>
    <row r="87" spans="1:15" x14ac:dyDescent="0.25">
      <c r="A87" s="6" t="s">
        <v>104</v>
      </c>
      <c r="B87" s="61">
        <v>15</v>
      </c>
      <c r="C87" s="6">
        <v>15</v>
      </c>
      <c r="D87" s="61">
        <v>60</v>
      </c>
      <c r="E87" s="6">
        <v>30</v>
      </c>
      <c r="F87" s="61">
        <v>30</v>
      </c>
      <c r="G87" s="6"/>
      <c r="L87" s="5"/>
      <c r="M87" s="5"/>
      <c r="N87" s="35"/>
      <c r="O87" s="35"/>
    </row>
    <row r="88" spans="1:15" x14ac:dyDescent="0.25">
      <c r="A88" s="6" t="s">
        <v>105</v>
      </c>
      <c r="B88" s="61">
        <v>30</v>
      </c>
      <c r="C88" s="6">
        <v>30</v>
      </c>
      <c r="D88" s="61">
        <v>60</v>
      </c>
      <c r="E88" s="6">
        <v>30</v>
      </c>
      <c r="F88" s="61">
        <v>30</v>
      </c>
      <c r="G88" s="6"/>
      <c r="L88" s="5"/>
      <c r="M88" s="5"/>
      <c r="N88" s="35"/>
      <c r="O88" s="35"/>
    </row>
    <row r="89" spans="1:15" x14ac:dyDescent="0.25">
      <c r="A89" s="6" t="s">
        <v>106</v>
      </c>
      <c r="B89" s="61">
        <v>30</v>
      </c>
      <c r="C89" s="6">
        <v>45</v>
      </c>
      <c r="D89" s="61">
        <v>60</v>
      </c>
      <c r="E89" s="6">
        <v>30</v>
      </c>
      <c r="F89" s="61">
        <v>30</v>
      </c>
      <c r="G89" s="6"/>
      <c r="L89" s="5"/>
      <c r="M89" s="5"/>
      <c r="N89" s="35"/>
      <c r="O89" s="35"/>
    </row>
    <row r="90" spans="1:15" x14ac:dyDescent="0.25">
      <c r="A90" s="6" t="s">
        <v>107</v>
      </c>
      <c r="B90" s="61">
        <v>15</v>
      </c>
      <c r="C90" s="6">
        <v>15</v>
      </c>
      <c r="D90" s="61">
        <v>60</v>
      </c>
      <c r="E90" s="6">
        <v>30</v>
      </c>
      <c r="F90" s="61">
        <v>30</v>
      </c>
      <c r="G90" s="6"/>
      <c r="L90" s="4"/>
      <c r="M90" s="5"/>
      <c r="N90" s="35"/>
      <c r="O90" s="35"/>
    </row>
    <row r="91" spans="1:15" x14ac:dyDescent="0.25">
      <c r="A91" s="6" t="s">
        <v>108</v>
      </c>
      <c r="B91" s="61">
        <v>30</v>
      </c>
      <c r="C91" s="6">
        <v>30</v>
      </c>
      <c r="D91" s="61">
        <v>60</v>
      </c>
      <c r="E91" s="6">
        <v>30</v>
      </c>
      <c r="F91" s="61">
        <v>30</v>
      </c>
      <c r="G91" s="6"/>
      <c r="L91" s="5"/>
      <c r="M91" s="46"/>
      <c r="N91" s="35"/>
      <c r="O91" s="48"/>
    </row>
    <row r="92" spans="1:15" x14ac:dyDescent="0.25">
      <c r="A92" s="6" t="s">
        <v>109</v>
      </c>
      <c r="B92" s="61">
        <v>30</v>
      </c>
      <c r="C92" s="6">
        <v>45</v>
      </c>
      <c r="D92" s="61">
        <v>60</v>
      </c>
      <c r="E92" s="6">
        <v>30</v>
      </c>
      <c r="F92" s="61">
        <v>30</v>
      </c>
      <c r="G92" s="6"/>
      <c r="L92" s="5"/>
      <c r="M92" s="43"/>
      <c r="N92" s="35"/>
      <c r="O92" s="48"/>
    </row>
    <row r="93" spans="1:15" x14ac:dyDescent="0.25">
      <c r="A93" s="6" t="s">
        <v>110</v>
      </c>
      <c r="B93" s="61">
        <v>30</v>
      </c>
      <c r="C93" s="6">
        <v>30</v>
      </c>
      <c r="D93" s="61">
        <v>60</v>
      </c>
      <c r="E93" s="6">
        <v>45</v>
      </c>
      <c r="F93" s="61">
        <v>45</v>
      </c>
      <c r="G93" s="6"/>
      <c r="L93" s="5"/>
      <c r="M93" s="43"/>
      <c r="N93" s="35"/>
      <c r="O93" s="35"/>
    </row>
    <row r="94" spans="1:15" x14ac:dyDescent="0.25">
      <c r="A94" s="6" t="s">
        <v>111</v>
      </c>
      <c r="B94" s="61">
        <v>30</v>
      </c>
      <c r="C94" s="6">
        <v>30</v>
      </c>
      <c r="D94" s="61">
        <v>60</v>
      </c>
      <c r="E94" s="6">
        <v>45</v>
      </c>
      <c r="F94" s="61">
        <v>45</v>
      </c>
      <c r="G94" s="6"/>
      <c r="L94" s="5"/>
      <c r="M94" s="43"/>
      <c r="N94" s="35"/>
      <c r="O94" s="35"/>
    </row>
    <row r="95" spans="1:15" x14ac:dyDescent="0.25">
      <c r="A95" s="6" t="s">
        <v>112</v>
      </c>
      <c r="B95" s="61">
        <v>45</v>
      </c>
      <c r="C95" s="6">
        <v>45</v>
      </c>
      <c r="D95" s="61">
        <v>60</v>
      </c>
      <c r="E95" s="6">
        <v>45</v>
      </c>
      <c r="F95" s="61">
        <v>45</v>
      </c>
      <c r="G95" s="6"/>
      <c r="L95" s="5"/>
      <c r="M95" s="43"/>
      <c r="N95" s="35"/>
      <c r="O95" s="48"/>
    </row>
    <row r="96" spans="1:15" x14ac:dyDescent="0.25">
      <c r="A96" s="6" t="s">
        <v>113</v>
      </c>
      <c r="B96" s="61">
        <v>30</v>
      </c>
      <c r="C96" s="6">
        <v>20</v>
      </c>
      <c r="D96" s="61">
        <v>45</v>
      </c>
      <c r="E96" s="6">
        <v>30</v>
      </c>
      <c r="F96" s="61">
        <v>30</v>
      </c>
      <c r="G96" s="6"/>
      <c r="L96" s="5"/>
      <c r="M96" s="43"/>
      <c r="N96" s="35"/>
      <c r="O96" s="48"/>
    </row>
    <row r="97" spans="1:17" x14ac:dyDescent="0.25">
      <c r="A97" s="6" t="s">
        <v>114</v>
      </c>
      <c r="B97" s="61">
        <v>15</v>
      </c>
      <c r="C97" s="6">
        <v>5</v>
      </c>
      <c r="D97" s="61">
        <v>15</v>
      </c>
      <c r="E97" s="6">
        <v>15</v>
      </c>
      <c r="F97" s="61">
        <v>15</v>
      </c>
      <c r="G97" s="6"/>
      <c r="L97" s="5"/>
      <c r="M97" s="43"/>
      <c r="N97" s="35"/>
      <c r="O97" s="48"/>
    </row>
    <row r="98" spans="1:17" x14ac:dyDescent="0.25">
      <c r="A98" s="6" t="s">
        <v>115</v>
      </c>
      <c r="B98" s="61">
        <v>15</v>
      </c>
      <c r="C98" s="6">
        <v>15</v>
      </c>
      <c r="D98" s="61">
        <v>15</v>
      </c>
      <c r="E98" s="6">
        <v>15</v>
      </c>
      <c r="F98" s="61">
        <v>15</v>
      </c>
      <c r="G98" s="6"/>
      <c r="L98" s="5"/>
      <c r="M98" s="5"/>
      <c r="N98" s="35"/>
      <c r="O98" s="48"/>
    </row>
    <row r="99" spans="1:17" x14ac:dyDescent="0.25">
      <c r="A99" s="6" t="s">
        <v>116</v>
      </c>
      <c r="B99" s="61">
        <v>15</v>
      </c>
      <c r="C99" s="6">
        <v>20</v>
      </c>
      <c r="D99" s="61">
        <v>15</v>
      </c>
      <c r="E99" s="6">
        <v>15</v>
      </c>
      <c r="F99" s="61">
        <v>15</v>
      </c>
      <c r="G99" s="6"/>
      <c r="L99" s="5"/>
      <c r="M99" s="5"/>
      <c r="N99" s="35"/>
      <c r="O99" s="48"/>
    </row>
    <row r="100" spans="1:17" x14ac:dyDescent="0.25">
      <c r="A100" s="6" t="s">
        <v>117</v>
      </c>
      <c r="B100" s="61">
        <v>15</v>
      </c>
      <c r="C100" s="6">
        <v>0</v>
      </c>
      <c r="D100" s="61">
        <v>30</v>
      </c>
      <c r="E100" s="6">
        <v>15</v>
      </c>
      <c r="F100" s="61">
        <v>15</v>
      </c>
      <c r="G100" s="6"/>
      <c r="L100" s="5"/>
      <c r="M100" s="5"/>
      <c r="N100" s="35"/>
      <c r="O100" s="48"/>
    </row>
    <row r="101" spans="1:17" x14ac:dyDescent="0.25">
      <c r="A101" s="6" t="s">
        <v>118</v>
      </c>
      <c r="B101" s="61">
        <v>30</v>
      </c>
      <c r="C101" s="6">
        <v>50</v>
      </c>
      <c r="D101" s="61">
        <v>30</v>
      </c>
      <c r="E101" s="6">
        <v>15</v>
      </c>
      <c r="F101" s="61">
        <v>15</v>
      </c>
      <c r="G101" s="6"/>
      <c r="L101" s="5"/>
      <c r="M101" s="5"/>
      <c r="N101" s="35"/>
      <c r="O101" s="48"/>
    </row>
    <row r="102" spans="1:17" x14ac:dyDescent="0.25">
      <c r="A102" s="6" t="s">
        <v>119</v>
      </c>
      <c r="B102" s="61">
        <v>75</v>
      </c>
      <c r="C102" s="6">
        <v>75</v>
      </c>
      <c r="D102" s="61">
        <v>30</v>
      </c>
      <c r="E102" s="6">
        <v>15</v>
      </c>
      <c r="F102" s="61">
        <v>15</v>
      </c>
      <c r="G102" s="6"/>
      <c r="L102" s="5"/>
      <c r="M102" s="5"/>
      <c r="N102" s="35"/>
      <c r="O102" s="35"/>
      <c r="Q102" s="62"/>
    </row>
    <row r="103" spans="1:17" x14ac:dyDescent="0.25">
      <c r="A103" s="6" t="s">
        <v>120</v>
      </c>
      <c r="B103" s="61">
        <v>15</v>
      </c>
      <c r="C103" s="6">
        <v>0</v>
      </c>
      <c r="D103" s="61">
        <v>15</v>
      </c>
      <c r="E103" s="6">
        <v>15</v>
      </c>
      <c r="F103" s="61">
        <v>15</v>
      </c>
      <c r="G103" s="6"/>
      <c r="L103" s="5"/>
      <c r="M103" s="5"/>
      <c r="N103" s="35"/>
      <c r="O103" s="35"/>
      <c r="Q103" s="62"/>
    </row>
    <row r="104" spans="1:17" x14ac:dyDescent="0.25">
      <c r="A104" s="6" t="s">
        <v>121</v>
      </c>
      <c r="B104" s="61">
        <v>15</v>
      </c>
      <c r="C104" s="6">
        <v>15</v>
      </c>
      <c r="D104" s="61">
        <v>15</v>
      </c>
      <c r="E104" s="6">
        <v>15</v>
      </c>
      <c r="F104" s="61">
        <v>15</v>
      </c>
      <c r="G104" s="6"/>
      <c r="L104" s="5"/>
      <c r="M104" s="5"/>
      <c r="N104" s="35"/>
      <c r="O104" s="63"/>
      <c r="P104" s="64"/>
      <c r="Q104" s="62"/>
    </row>
    <row r="105" spans="1:17" x14ac:dyDescent="0.25">
      <c r="A105" s="6" t="s">
        <v>122</v>
      </c>
      <c r="B105" s="65">
        <v>30</v>
      </c>
      <c r="C105" s="66">
        <v>15</v>
      </c>
      <c r="D105" s="65">
        <v>15</v>
      </c>
      <c r="E105" s="66">
        <v>30</v>
      </c>
      <c r="F105" s="65">
        <v>30</v>
      </c>
      <c r="G105" s="66"/>
      <c r="L105" s="5"/>
      <c r="M105" s="5"/>
      <c r="N105" s="35"/>
      <c r="O105" s="63"/>
      <c r="P105" s="64"/>
      <c r="Q105" s="62"/>
    </row>
    <row r="106" spans="1:17" x14ac:dyDescent="0.25">
      <c r="A106" s="67"/>
      <c r="B106" s="67"/>
      <c r="C106" s="67"/>
      <c r="D106" s="67"/>
      <c r="E106" s="67"/>
      <c r="F106" s="67"/>
      <c r="G106" s="67"/>
      <c r="L106" s="5"/>
      <c r="M106" s="43"/>
      <c r="N106" s="35"/>
      <c r="O106" s="35"/>
    </row>
    <row r="107" spans="1:17" x14ac:dyDescent="0.25">
      <c r="A107" s="68" t="s">
        <v>123</v>
      </c>
      <c r="B107" s="68" t="s">
        <v>124</v>
      </c>
      <c r="C107" s="68" t="s">
        <v>125</v>
      </c>
      <c r="D107" s="69" t="s">
        <v>126</v>
      </c>
      <c r="E107" s="69" t="s">
        <v>127</v>
      </c>
      <c r="F107" s="69" t="s">
        <v>128</v>
      </c>
      <c r="G107" s="69" t="s">
        <v>129</v>
      </c>
      <c r="H107" s="72" t="s">
        <v>41</v>
      </c>
      <c r="J107" t="s">
        <v>139</v>
      </c>
      <c r="L107" s="5"/>
      <c r="M107" s="43"/>
      <c r="N107" s="35"/>
      <c r="O107" s="35"/>
    </row>
    <row r="108" spans="1:17" x14ac:dyDescent="0.25">
      <c r="A108" s="73">
        <v>0</v>
      </c>
      <c r="B108" s="31">
        <v>1</v>
      </c>
      <c r="C108" t="s">
        <v>130</v>
      </c>
      <c r="D108" t="s">
        <v>131</v>
      </c>
      <c r="E108" s="70" t="str">
        <f>G108&amp;" - "&amp;F108</f>
        <v>44652 - 1</v>
      </c>
      <c r="F108" s="71">
        <v>1</v>
      </c>
      <c r="G108" s="3">
        <v>44652</v>
      </c>
      <c r="H108" t="s">
        <v>12</v>
      </c>
      <c r="J108">
        <v>4</v>
      </c>
      <c r="L108" s="5"/>
      <c r="M108" s="43"/>
      <c r="N108" s="35"/>
      <c r="O108" s="35"/>
    </row>
    <row r="109" spans="1:17" x14ac:dyDescent="0.25">
      <c r="A109" s="73">
        <v>1.0416666666666666E-2</v>
      </c>
      <c r="B109" s="31">
        <v>1.5</v>
      </c>
      <c r="C109" t="s">
        <v>10</v>
      </c>
      <c r="D109" t="s">
        <v>58</v>
      </c>
      <c r="E109" s="70" t="str">
        <f t="shared" ref="E109:E115" si="1">G109&amp;" - "&amp;F109</f>
        <v>44653 - 2</v>
      </c>
      <c r="F109" s="71">
        <v>2</v>
      </c>
      <c r="G109" s="3">
        <v>44653</v>
      </c>
      <c r="H109" t="s">
        <v>57</v>
      </c>
      <c r="L109" s="5"/>
      <c r="M109" s="43"/>
      <c r="N109" s="35"/>
      <c r="O109" s="35"/>
    </row>
    <row r="110" spans="1:17" x14ac:dyDescent="0.25">
      <c r="A110" s="73">
        <v>2.0833333333333301E-2</v>
      </c>
      <c r="B110" s="31">
        <v>2</v>
      </c>
      <c r="D110" t="s">
        <v>37</v>
      </c>
      <c r="E110" s="70" t="str">
        <f t="shared" si="1"/>
        <v>44654 - 3</v>
      </c>
      <c r="F110" s="71">
        <v>3</v>
      </c>
      <c r="G110" s="3">
        <v>44654</v>
      </c>
      <c r="L110" s="5"/>
      <c r="M110" s="5"/>
      <c r="N110" s="35"/>
      <c r="O110" s="35"/>
    </row>
    <row r="111" spans="1:17" x14ac:dyDescent="0.25">
      <c r="A111" s="73">
        <v>3.125E-2</v>
      </c>
      <c r="B111" s="31">
        <v>2.5</v>
      </c>
      <c r="C111" s="69"/>
      <c r="D111" t="s">
        <v>63</v>
      </c>
      <c r="E111" s="70" t="str">
        <f t="shared" si="1"/>
        <v>44655 - 4</v>
      </c>
      <c r="F111" s="71">
        <v>4</v>
      </c>
      <c r="G111" s="3">
        <v>44655</v>
      </c>
      <c r="L111" s="5"/>
      <c r="M111" s="5"/>
      <c r="N111" s="35"/>
      <c r="O111" s="35"/>
    </row>
    <row r="112" spans="1:17" x14ac:dyDescent="0.25">
      <c r="A112" s="73">
        <v>4.1666666666666699E-2</v>
      </c>
      <c r="B112" s="31">
        <v>3</v>
      </c>
      <c r="D112" t="s">
        <v>66</v>
      </c>
      <c r="E112" s="70" t="str">
        <f t="shared" si="1"/>
        <v>44656 - 5</v>
      </c>
      <c r="F112" s="71">
        <v>5</v>
      </c>
      <c r="G112" s="3">
        <v>44656</v>
      </c>
      <c r="L112" s="4"/>
      <c r="M112" s="5"/>
      <c r="N112" s="35"/>
      <c r="O112" s="35"/>
    </row>
    <row r="113" spans="1:15" x14ac:dyDescent="0.25">
      <c r="A113" s="73">
        <v>5.2083333333333301E-2</v>
      </c>
      <c r="B113" s="31">
        <v>3.5</v>
      </c>
      <c r="D113" t="s">
        <v>11</v>
      </c>
      <c r="E113" s="70" t="str">
        <f t="shared" si="1"/>
        <v>44657 - 6</v>
      </c>
      <c r="F113" s="71">
        <v>6</v>
      </c>
      <c r="G113" s="3">
        <v>44657</v>
      </c>
      <c r="L113" s="5"/>
      <c r="M113" s="5"/>
      <c r="N113" s="35"/>
      <c r="O113" s="35"/>
    </row>
    <row r="114" spans="1:15" x14ac:dyDescent="0.25">
      <c r="A114" s="73">
        <v>6.25E-2</v>
      </c>
      <c r="B114" s="31">
        <v>4</v>
      </c>
      <c r="D114" t="s">
        <v>70</v>
      </c>
      <c r="E114" s="70" t="str">
        <f t="shared" si="1"/>
        <v>44658 - 7</v>
      </c>
      <c r="F114" s="71">
        <v>7</v>
      </c>
      <c r="G114" s="3">
        <v>44658</v>
      </c>
      <c r="L114" s="5"/>
      <c r="M114" s="5"/>
      <c r="N114" s="35"/>
      <c r="O114" s="35"/>
    </row>
    <row r="115" spans="1:15" x14ac:dyDescent="0.25">
      <c r="A115" s="73">
        <v>7.2916666666666699E-2</v>
      </c>
      <c r="B115" s="31">
        <v>4.5</v>
      </c>
      <c r="E115" s="70" t="str">
        <f t="shared" si="1"/>
        <v>44659 - 8</v>
      </c>
      <c r="F115" s="71">
        <v>8</v>
      </c>
      <c r="G115" s="3">
        <v>44659</v>
      </c>
      <c r="L115" s="5"/>
      <c r="M115" s="5"/>
      <c r="N115" s="35"/>
      <c r="O115" s="35"/>
    </row>
    <row r="116" spans="1:15" x14ac:dyDescent="0.25">
      <c r="A116" s="73">
        <v>8.3333333333333301E-2</v>
      </c>
      <c r="B116" s="31">
        <v>5</v>
      </c>
      <c r="E116" s="70" t="s">
        <v>39</v>
      </c>
      <c r="F116" s="71">
        <v>9</v>
      </c>
      <c r="G116" s="3">
        <v>44660</v>
      </c>
      <c r="L116" s="5"/>
      <c r="M116" s="5"/>
      <c r="N116" s="35"/>
      <c r="O116" s="35"/>
    </row>
    <row r="117" spans="1:15" x14ac:dyDescent="0.25">
      <c r="A117" s="73">
        <v>9.375E-2</v>
      </c>
      <c r="B117" s="31">
        <v>5.5</v>
      </c>
      <c r="E117" s="70" t="str">
        <f>G117&amp;" - "&amp;F117</f>
        <v>44661 - 10</v>
      </c>
      <c r="F117" s="71">
        <v>10</v>
      </c>
      <c r="G117" s="3">
        <v>44661</v>
      </c>
      <c r="L117" s="5"/>
      <c r="M117" s="5"/>
      <c r="N117" s="35"/>
      <c r="O117" s="35"/>
    </row>
    <row r="118" spans="1:15" x14ac:dyDescent="0.25">
      <c r="A118" s="73">
        <v>0.104166666666667</v>
      </c>
      <c r="B118" s="31">
        <v>6</v>
      </c>
      <c r="G118" s="3">
        <v>44662</v>
      </c>
      <c r="L118" s="5"/>
      <c r="M118" s="4"/>
      <c r="N118" s="35"/>
      <c r="O118" s="35"/>
    </row>
    <row r="119" spans="1:15" x14ac:dyDescent="0.25">
      <c r="A119" s="73">
        <v>0.114583333333333</v>
      </c>
      <c r="B119" s="31">
        <v>6.5</v>
      </c>
      <c r="G119" s="3">
        <v>44663</v>
      </c>
      <c r="L119" s="5"/>
      <c r="M119" s="4"/>
      <c r="N119" s="35"/>
      <c r="O119" s="35"/>
    </row>
    <row r="120" spans="1:15" x14ac:dyDescent="0.25">
      <c r="A120" s="73">
        <v>0.125</v>
      </c>
      <c r="B120" s="31">
        <v>7</v>
      </c>
      <c r="G120" s="3">
        <v>44664</v>
      </c>
      <c r="L120" s="5"/>
      <c r="M120" s="5"/>
      <c r="N120" s="35"/>
      <c r="O120" s="35"/>
    </row>
    <row r="121" spans="1:15" x14ac:dyDescent="0.25">
      <c r="A121" s="73">
        <v>0.13541666666666699</v>
      </c>
      <c r="B121" s="31">
        <v>7.5</v>
      </c>
      <c r="G121" s="3">
        <v>44665</v>
      </c>
      <c r="L121" s="5"/>
      <c r="M121" s="5"/>
      <c r="N121" s="35"/>
      <c r="O121" s="35"/>
    </row>
    <row r="122" spans="1:15" x14ac:dyDescent="0.25">
      <c r="A122" s="73">
        <v>0.14583333333333301</v>
      </c>
      <c r="B122" s="31">
        <v>8</v>
      </c>
      <c r="G122" s="3">
        <v>44666</v>
      </c>
      <c r="L122" s="5"/>
      <c r="M122" s="5"/>
      <c r="N122" s="35"/>
      <c r="O122" s="35"/>
    </row>
    <row r="123" spans="1:15" x14ac:dyDescent="0.25">
      <c r="A123" s="73">
        <v>0.15625</v>
      </c>
      <c r="B123" s="31">
        <v>8.5</v>
      </c>
      <c r="G123" s="3">
        <v>44667</v>
      </c>
      <c r="L123" s="4"/>
      <c r="M123" s="5"/>
      <c r="N123" s="35"/>
      <c r="O123" s="35"/>
    </row>
    <row r="124" spans="1:15" x14ac:dyDescent="0.25">
      <c r="A124" s="73">
        <v>0.16666666666666699</v>
      </c>
      <c r="B124" s="31">
        <v>9</v>
      </c>
      <c r="G124" s="3">
        <v>44668</v>
      </c>
      <c r="L124" s="5"/>
      <c r="M124" s="43"/>
      <c r="N124" s="35"/>
      <c r="O124" s="35"/>
    </row>
    <row r="125" spans="1:15" x14ac:dyDescent="0.25">
      <c r="A125" s="73">
        <v>0.17708333333333301</v>
      </c>
      <c r="B125" s="31">
        <v>9.5</v>
      </c>
      <c r="G125" s="3">
        <v>44669</v>
      </c>
      <c r="L125" s="5"/>
      <c r="M125" s="5"/>
      <c r="N125" s="35"/>
      <c r="O125" s="35"/>
    </row>
    <row r="126" spans="1:15" x14ac:dyDescent="0.25">
      <c r="A126" s="73">
        <v>0.1875</v>
      </c>
      <c r="B126" s="31">
        <v>10</v>
      </c>
      <c r="G126" s="3">
        <v>44670</v>
      </c>
      <c r="L126" s="5"/>
      <c r="M126" s="5"/>
      <c r="N126" s="35"/>
      <c r="O126" s="35"/>
    </row>
    <row r="127" spans="1:15" x14ac:dyDescent="0.25">
      <c r="A127" s="73">
        <v>0.19791666666666699</v>
      </c>
      <c r="B127" s="31">
        <v>10.5</v>
      </c>
      <c r="G127" s="3">
        <v>44671</v>
      </c>
      <c r="L127" s="5"/>
      <c r="M127" s="5"/>
      <c r="N127" s="35"/>
      <c r="O127" s="35"/>
    </row>
    <row r="128" spans="1:15" x14ac:dyDescent="0.25">
      <c r="A128" s="73">
        <v>0.20833333333333301</v>
      </c>
      <c r="G128" s="3">
        <v>44672</v>
      </c>
      <c r="L128" s="4"/>
      <c r="M128" s="4"/>
      <c r="N128" s="35"/>
      <c r="O128" s="35"/>
    </row>
    <row r="129" spans="1:15" x14ac:dyDescent="0.25">
      <c r="A129" s="73">
        <v>0.21875</v>
      </c>
      <c r="G129" s="3">
        <v>44673</v>
      </c>
      <c r="L129" s="5"/>
      <c r="M129" s="5"/>
      <c r="N129" s="35"/>
      <c r="O129" s="35"/>
    </row>
    <row r="130" spans="1:15" x14ac:dyDescent="0.25">
      <c r="A130" s="73">
        <v>0.22916666666666699</v>
      </c>
      <c r="G130" s="3">
        <v>44674</v>
      </c>
      <c r="L130" s="5"/>
      <c r="M130" s="5"/>
      <c r="N130" s="35"/>
      <c r="O130" s="35"/>
    </row>
    <row r="131" spans="1:15" x14ac:dyDescent="0.25">
      <c r="A131" s="73">
        <v>0.23958333333333301</v>
      </c>
      <c r="G131" s="3">
        <v>44675</v>
      </c>
      <c r="L131" s="4"/>
      <c r="M131" s="5"/>
      <c r="N131" s="35"/>
      <c r="O131" s="35"/>
    </row>
    <row r="132" spans="1:15" x14ac:dyDescent="0.25">
      <c r="A132" s="73">
        <v>0.25</v>
      </c>
      <c r="G132" s="3">
        <v>44676</v>
      </c>
      <c r="L132" s="5"/>
      <c r="M132" s="5"/>
      <c r="N132" s="35"/>
      <c r="O132" s="35"/>
    </row>
    <row r="133" spans="1:15" x14ac:dyDescent="0.25">
      <c r="A133" s="73">
        <v>0.26041666666666702</v>
      </c>
      <c r="G133" s="3">
        <v>44677</v>
      </c>
      <c r="L133" s="4"/>
      <c r="M133" s="4"/>
      <c r="N133" s="35"/>
      <c r="O133" s="35"/>
    </row>
    <row r="134" spans="1:15" x14ac:dyDescent="0.25">
      <c r="A134" s="73">
        <v>0.27083333333333298</v>
      </c>
      <c r="G134" s="3">
        <v>44678</v>
      </c>
      <c r="L134" s="5"/>
      <c r="M134" s="5"/>
      <c r="N134" s="35"/>
      <c r="O134" s="35"/>
    </row>
    <row r="135" spans="1:15" x14ac:dyDescent="0.25">
      <c r="A135" s="73">
        <v>0.28125</v>
      </c>
      <c r="G135" s="3">
        <v>44679</v>
      </c>
      <c r="L135" s="5"/>
      <c r="M135" s="5"/>
      <c r="N135" s="35"/>
      <c r="O135" s="35"/>
    </row>
    <row r="136" spans="1:15" x14ac:dyDescent="0.25">
      <c r="A136" s="73">
        <v>0.29166666666666702</v>
      </c>
      <c r="G136" s="3">
        <v>44680</v>
      </c>
      <c r="L136" s="5"/>
      <c r="M136" s="5"/>
      <c r="N136" s="35"/>
      <c r="O136" s="35"/>
    </row>
    <row r="137" spans="1:15" x14ac:dyDescent="0.25">
      <c r="A137" s="73">
        <v>0.30208333333333298</v>
      </c>
      <c r="G137" s="3">
        <v>44681</v>
      </c>
      <c r="L137" s="5"/>
      <c r="M137" s="5"/>
      <c r="N137" s="35"/>
      <c r="O137" s="35"/>
    </row>
    <row r="138" spans="1:15" x14ac:dyDescent="0.25">
      <c r="A138" s="73">
        <v>0.3125</v>
      </c>
      <c r="G138" s="3">
        <v>44682</v>
      </c>
      <c r="L138" s="5"/>
      <c r="M138" s="4"/>
      <c r="N138" s="35"/>
      <c r="O138" s="35"/>
    </row>
    <row r="139" spans="1:15" x14ac:dyDescent="0.25">
      <c r="A139" s="73">
        <v>0.32291666666666702</v>
      </c>
      <c r="G139" s="3">
        <v>44683</v>
      </c>
      <c r="L139" s="5"/>
      <c r="M139" s="5"/>
      <c r="N139" s="35"/>
      <c r="O139" s="35"/>
    </row>
    <row r="140" spans="1:15" x14ac:dyDescent="0.25">
      <c r="A140" s="73">
        <v>0.33333333333333298</v>
      </c>
      <c r="G140" s="3">
        <v>44684</v>
      </c>
      <c r="L140" s="5"/>
      <c r="M140" s="5"/>
      <c r="N140" s="35"/>
      <c r="O140" s="35"/>
    </row>
    <row r="141" spans="1:15" x14ac:dyDescent="0.25">
      <c r="A141" s="73">
        <v>0.34375</v>
      </c>
      <c r="G141" s="3">
        <v>44685</v>
      </c>
      <c r="L141" s="5"/>
      <c r="M141" s="5"/>
      <c r="N141" s="35"/>
      <c r="O141" s="35"/>
    </row>
    <row r="142" spans="1:15" x14ac:dyDescent="0.25">
      <c r="A142" s="73">
        <v>0.35416666666666702</v>
      </c>
      <c r="G142" s="3">
        <v>44686</v>
      </c>
      <c r="L142" s="5"/>
      <c r="M142" s="5"/>
      <c r="N142" s="35"/>
      <c r="O142" s="35"/>
    </row>
    <row r="143" spans="1:15" x14ac:dyDescent="0.25">
      <c r="A143" s="73">
        <v>0.36458333333333298</v>
      </c>
      <c r="G143" s="3">
        <v>44687</v>
      </c>
      <c r="L143" s="5"/>
      <c r="M143" s="5"/>
      <c r="N143" s="35"/>
      <c r="O143" s="35"/>
    </row>
    <row r="144" spans="1:15" x14ac:dyDescent="0.25">
      <c r="A144" s="73">
        <v>0.375</v>
      </c>
      <c r="G144" s="3">
        <v>44688</v>
      </c>
      <c r="L144" s="5"/>
      <c r="M144" s="5"/>
      <c r="N144" s="35"/>
      <c r="O144" s="35"/>
    </row>
    <row r="145" spans="1:15" x14ac:dyDescent="0.25">
      <c r="A145" s="73">
        <v>0.38541666666666702</v>
      </c>
      <c r="G145" s="3">
        <v>44689</v>
      </c>
      <c r="L145" s="5"/>
      <c r="M145" s="5"/>
      <c r="N145" s="35"/>
      <c r="O145" s="35"/>
    </row>
    <row r="146" spans="1:15" x14ac:dyDescent="0.25">
      <c r="A146" s="73">
        <v>0.39583333333333298</v>
      </c>
      <c r="G146" s="3">
        <v>44690</v>
      </c>
      <c r="L146" s="5"/>
      <c r="M146" s="5"/>
      <c r="N146" s="35"/>
      <c r="O146" s="35"/>
    </row>
    <row r="147" spans="1:15" x14ac:dyDescent="0.25">
      <c r="A147" s="73">
        <v>0.40625</v>
      </c>
      <c r="G147" s="3">
        <v>44691</v>
      </c>
      <c r="L147" s="5"/>
      <c r="M147" s="5"/>
      <c r="N147" s="35"/>
      <c r="O147" s="35"/>
    </row>
    <row r="148" spans="1:15" x14ac:dyDescent="0.25">
      <c r="A148" s="73">
        <v>0.41666666666666702</v>
      </c>
      <c r="G148" s="3">
        <v>44692</v>
      </c>
      <c r="L148" s="5"/>
      <c r="M148" s="5"/>
      <c r="N148" s="35"/>
      <c r="O148" s="35"/>
    </row>
    <row r="149" spans="1:15" x14ac:dyDescent="0.25">
      <c r="A149" s="73">
        <v>0.42708333333333298</v>
      </c>
      <c r="G149" s="3">
        <v>44693</v>
      </c>
      <c r="L149" s="5"/>
      <c r="M149" s="5"/>
      <c r="N149" s="35"/>
    </row>
    <row r="150" spans="1:15" x14ac:dyDescent="0.25">
      <c r="A150" s="73">
        <v>0.4375</v>
      </c>
      <c r="G150" s="3">
        <v>44694</v>
      </c>
      <c r="L150" s="5"/>
      <c r="M150" s="5"/>
    </row>
    <row r="151" spans="1:15" x14ac:dyDescent="0.25">
      <c r="A151" s="73">
        <v>0.44791666666666702</v>
      </c>
      <c r="G151" s="3">
        <v>44695</v>
      </c>
      <c r="L151" s="5"/>
      <c r="M151" s="5"/>
    </row>
    <row r="152" spans="1:15" x14ac:dyDescent="0.25">
      <c r="A152" s="73">
        <v>0.45833333333333298</v>
      </c>
      <c r="G152" s="3">
        <v>44696</v>
      </c>
      <c r="L152" s="5"/>
      <c r="M152" s="5"/>
    </row>
    <row r="153" spans="1:15" x14ac:dyDescent="0.25">
      <c r="A153" s="73">
        <v>0.46875</v>
      </c>
      <c r="G153" s="3">
        <v>44697</v>
      </c>
      <c r="L153" s="5"/>
      <c r="M153" s="5"/>
    </row>
    <row r="154" spans="1:15" x14ac:dyDescent="0.25">
      <c r="A154" s="73">
        <v>0.47916666666666702</v>
      </c>
      <c r="G154" s="3">
        <v>44698</v>
      </c>
      <c r="L154" s="5"/>
      <c r="M154" s="5"/>
    </row>
    <row r="155" spans="1:15" x14ac:dyDescent="0.25">
      <c r="A155" s="73">
        <v>0.48958333333333298</v>
      </c>
      <c r="G155" s="3">
        <v>44699</v>
      </c>
      <c r="L155" s="5"/>
      <c r="M155" s="5"/>
    </row>
    <row r="156" spans="1:15" x14ac:dyDescent="0.25">
      <c r="A156" s="73">
        <v>0.5</v>
      </c>
      <c r="G156" s="3">
        <v>44700</v>
      </c>
      <c r="L156" s="5"/>
      <c r="M156" s="5"/>
    </row>
    <row r="157" spans="1:15" x14ac:dyDescent="0.25">
      <c r="A157" s="73">
        <v>0.51041666666666696</v>
      </c>
      <c r="G157" s="3">
        <v>44701</v>
      </c>
      <c r="L157" s="5"/>
      <c r="M157" s="5"/>
    </row>
    <row r="158" spans="1:15" x14ac:dyDescent="0.25">
      <c r="A158" s="73">
        <v>0.52083333333333304</v>
      </c>
      <c r="G158" s="3">
        <v>44702</v>
      </c>
      <c r="L158" s="5"/>
      <c r="M158" s="5"/>
    </row>
    <row r="159" spans="1:15" x14ac:dyDescent="0.25">
      <c r="A159" s="73">
        <v>0.53125</v>
      </c>
      <c r="G159" s="3">
        <v>44703</v>
      </c>
      <c r="L159" s="5"/>
      <c r="M159" s="5"/>
    </row>
    <row r="160" spans="1:15" x14ac:dyDescent="0.25">
      <c r="A160" s="73">
        <v>0.54166666666666696</v>
      </c>
      <c r="G160" s="3">
        <v>44704</v>
      </c>
      <c r="L160" s="5"/>
      <c r="M160" s="5"/>
    </row>
    <row r="161" spans="1:13" x14ac:dyDescent="0.25">
      <c r="A161" s="73">
        <v>0.55208333333333304</v>
      </c>
      <c r="G161" s="3">
        <v>44705</v>
      </c>
      <c r="L161" s="5"/>
      <c r="M161" s="5"/>
    </row>
    <row r="162" spans="1:13" x14ac:dyDescent="0.25">
      <c r="A162" s="73">
        <v>0.5625</v>
      </c>
      <c r="G162" s="3">
        <v>44706</v>
      </c>
      <c r="L162" s="5"/>
      <c r="M162" s="5"/>
    </row>
    <row r="163" spans="1:13" x14ac:dyDescent="0.25">
      <c r="A163" s="73">
        <v>0.57291666666666696</v>
      </c>
      <c r="G163" s="3">
        <v>44707</v>
      </c>
    </row>
    <row r="164" spans="1:13" x14ac:dyDescent="0.25">
      <c r="A164" s="73">
        <v>0.58333333333333304</v>
      </c>
      <c r="G164" s="3">
        <v>44708</v>
      </c>
    </row>
    <row r="165" spans="1:13" x14ac:dyDescent="0.25">
      <c r="A165" s="73">
        <v>0.59375</v>
      </c>
      <c r="G165" s="3">
        <v>44709</v>
      </c>
    </row>
    <row r="166" spans="1:13" x14ac:dyDescent="0.25">
      <c r="A166" s="73">
        <v>0.60416666666666696</v>
      </c>
      <c r="G166" s="3">
        <v>44710</v>
      </c>
    </row>
    <row r="167" spans="1:13" x14ac:dyDescent="0.25">
      <c r="A167" s="73">
        <v>0.61458333333333304</v>
      </c>
      <c r="G167" s="3">
        <v>44711</v>
      </c>
    </row>
    <row r="168" spans="1:13" x14ac:dyDescent="0.25">
      <c r="A168" s="73">
        <v>0.625</v>
      </c>
      <c r="G168" s="3">
        <v>44712</v>
      </c>
    </row>
    <row r="169" spans="1:13" x14ac:dyDescent="0.25">
      <c r="A169" s="73">
        <v>0.63541666666666696</v>
      </c>
      <c r="G169" s="3">
        <v>44713</v>
      </c>
    </row>
    <row r="170" spans="1:13" x14ac:dyDescent="0.25">
      <c r="A170" s="73">
        <v>0.64583333333333304</v>
      </c>
      <c r="G170" s="3">
        <v>44714</v>
      </c>
    </row>
    <row r="171" spans="1:13" x14ac:dyDescent="0.25">
      <c r="A171" s="73">
        <v>0.65625</v>
      </c>
      <c r="G171" s="3">
        <v>44715</v>
      </c>
    </row>
    <row r="172" spans="1:13" x14ac:dyDescent="0.25">
      <c r="A172" s="73">
        <v>0.66666666666666696</v>
      </c>
      <c r="G172" s="3">
        <v>44716</v>
      </c>
    </row>
    <row r="173" spans="1:13" x14ac:dyDescent="0.25">
      <c r="A173" s="73">
        <v>0.67708333333333304</v>
      </c>
      <c r="G173" s="3">
        <v>44717</v>
      </c>
    </row>
    <row r="174" spans="1:13" x14ac:dyDescent="0.25">
      <c r="A174" s="73">
        <v>0.6875</v>
      </c>
      <c r="G174" s="3">
        <v>44718</v>
      </c>
    </row>
    <row r="175" spans="1:13" x14ac:dyDescent="0.25">
      <c r="A175" s="73">
        <v>0.69791666666666696</v>
      </c>
      <c r="G175" s="3">
        <v>44719</v>
      </c>
    </row>
    <row r="176" spans="1:13" x14ac:dyDescent="0.25">
      <c r="A176" s="73">
        <v>0.70833333333333304</v>
      </c>
      <c r="G176" s="3">
        <v>44720</v>
      </c>
    </row>
    <row r="177" spans="1:7" x14ac:dyDescent="0.25">
      <c r="A177" s="73">
        <v>0.71875</v>
      </c>
      <c r="G177" s="3">
        <v>44721</v>
      </c>
    </row>
    <row r="178" spans="1:7" x14ac:dyDescent="0.25">
      <c r="A178" s="73">
        <v>0.72916666666666696</v>
      </c>
      <c r="G178" s="3">
        <v>44722</v>
      </c>
    </row>
    <row r="179" spans="1:7" x14ac:dyDescent="0.25">
      <c r="A179" s="73">
        <v>0.73958333333333304</v>
      </c>
      <c r="G179" s="3">
        <v>44723</v>
      </c>
    </row>
    <row r="180" spans="1:7" x14ac:dyDescent="0.25">
      <c r="A180" s="73">
        <v>0.75</v>
      </c>
      <c r="G180" s="3">
        <v>44724</v>
      </c>
    </row>
    <row r="181" spans="1:7" x14ac:dyDescent="0.25">
      <c r="A181" s="73">
        <v>0.76041666666666696</v>
      </c>
      <c r="G181" s="3">
        <v>44725</v>
      </c>
    </row>
    <row r="182" spans="1:7" x14ac:dyDescent="0.25">
      <c r="A182" s="73">
        <v>0.77083333333333304</v>
      </c>
      <c r="G182" s="3">
        <v>44726</v>
      </c>
    </row>
    <row r="183" spans="1:7" x14ac:dyDescent="0.25">
      <c r="A183" s="73">
        <v>0.78125</v>
      </c>
      <c r="G183" s="3">
        <v>44727</v>
      </c>
    </row>
    <row r="184" spans="1:7" x14ac:dyDescent="0.25">
      <c r="A184" s="73">
        <v>0.79166666666666696</v>
      </c>
      <c r="G184" s="3">
        <v>44728</v>
      </c>
    </row>
    <row r="185" spans="1:7" x14ac:dyDescent="0.25">
      <c r="A185" s="73">
        <v>0.80208333333333304</v>
      </c>
      <c r="G185" s="3">
        <v>44729</v>
      </c>
    </row>
    <row r="186" spans="1:7" x14ac:dyDescent="0.25">
      <c r="A186" s="73">
        <v>0.8125</v>
      </c>
      <c r="G186" s="3">
        <v>44730</v>
      </c>
    </row>
    <row r="187" spans="1:7" x14ac:dyDescent="0.25">
      <c r="A187" s="73">
        <v>0.82291666666666696</v>
      </c>
      <c r="G187" s="3">
        <v>44731</v>
      </c>
    </row>
    <row r="188" spans="1:7" x14ac:dyDescent="0.25">
      <c r="A188" s="73">
        <v>0.83333333333333304</v>
      </c>
      <c r="G188" s="3">
        <v>44732</v>
      </c>
    </row>
    <row r="189" spans="1:7" x14ac:dyDescent="0.25">
      <c r="A189" s="73">
        <v>0.84375</v>
      </c>
      <c r="G189" s="3">
        <v>44733</v>
      </c>
    </row>
    <row r="190" spans="1:7" x14ac:dyDescent="0.25">
      <c r="A190" s="73">
        <v>0.85416666666666696</v>
      </c>
      <c r="G190" s="3">
        <v>44734</v>
      </c>
    </row>
    <row r="191" spans="1:7" x14ac:dyDescent="0.25">
      <c r="A191" s="73">
        <v>0.86458333333333304</v>
      </c>
      <c r="G191" s="3">
        <v>44735</v>
      </c>
    </row>
    <row r="192" spans="1:7" x14ac:dyDescent="0.25">
      <c r="A192" s="73">
        <v>0.875</v>
      </c>
      <c r="G192" s="3">
        <v>44736</v>
      </c>
    </row>
    <row r="193" spans="1:7" x14ac:dyDescent="0.25">
      <c r="A193" s="73">
        <v>0.88541666666666696</v>
      </c>
      <c r="G193" s="3">
        <v>44737</v>
      </c>
    </row>
    <row r="194" spans="1:7" x14ac:dyDescent="0.25">
      <c r="A194" s="73">
        <v>0.89583333333333304</v>
      </c>
      <c r="G194" s="3">
        <v>44738</v>
      </c>
    </row>
    <row r="195" spans="1:7" x14ac:dyDescent="0.25">
      <c r="A195" s="73">
        <v>0.90625</v>
      </c>
      <c r="G195" s="3">
        <v>44739</v>
      </c>
    </row>
    <row r="196" spans="1:7" x14ac:dyDescent="0.25">
      <c r="A196" s="73">
        <v>0.91666666666666696</v>
      </c>
      <c r="G196" s="3">
        <v>44740</v>
      </c>
    </row>
    <row r="197" spans="1:7" x14ac:dyDescent="0.25">
      <c r="A197" s="73">
        <v>0.92708333333333304</v>
      </c>
      <c r="G197" s="3">
        <v>44741</v>
      </c>
    </row>
    <row r="198" spans="1:7" x14ac:dyDescent="0.25">
      <c r="A198" s="73">
        <v>0.9375</v>
      </c>
      <c r="G198" s="3">
        <v>44742</v>
      </c>
    </row>
    <row r="199" spans="1:7" x14ac:dyDescent="0.25">
      <c r="A199" s="73">
        <v>0.94791666666666696</v>
      </c>
      <c r="G199" s="3">
        <v>44743</v>
      </c>
    </row>
    <row r="200" spans="1:7" x14ac:dyDescent="0.25">
      <c r="A200" s="73">
        <v>0.95833333333333304</v>
      </c>
      <c r="G200" s="3">
        <v>44744</v>
      </c>
    </row>
    <row r="201" spans="1:7" x14ac:dyDescent="0.25">
      <c r="A201" s="73">
        <v>0.96875</v>
      </c>
      <c r="G201" s="3">
        <v>44745</v>
      </c>
    </row>
    <row r="202" spans="1:7" x14ac:dyDescent="0.25">
      <c r="A202" s="73">
        <v>0.97916666666666696</v>
      </c>
      <c r="G202" s="3">
        <v>44746</v>
      </c>
    </row>
    <row r="203" spans="1:7" x14ac:dyDescent="0.25">
      <c r="A203" s="73">
        <v>0.98958333333333304</v>
      </c>
      <c r="G203" s="3">
        <v>44747</v>
      </c>
    </row>
    <row r="204" spans="1:7" x14ac:dyDescent="0.25">
      <c r="G204" s="3">
        <v>44748</v>
      </c>
    </row>
    <row r="205" spans="1:7" x14ac:dyDescent="0.25">
      <c r="G205" s="3">
        <v>44749</v>
      </c>
    </row>
    <row r="206" spans="1:7" x14ac:dyDescent="0.25">
      <c r="G206" s="3">
        <v>44750</v>
      </c>
    </row>
    <row r="207" spans="1:7" x14ac:dyDescent="0.25">
      <c r="G207" s="3">
        <v>44751</v>
      </c>
    </row>
    <row r="208" spans="1:7" x14ac:dyDescent="0.25">
      <c r="G208" s="3">
        <v>44752</v>
      </c>
    </row>
    <row r="209" spans="7:7" x14ac:dyDescent="0.25">
      <c r="G209" s="3">
        <v>44753</v>
      </c>
    </row>
    <row r="210" spans="7:7" x14ac:dyDescent="0.25">
      <c r="G210" s="3">
        <v>44754</v>
      </c>
    </row>
    <row r="211" spans="7:7" x14ac:dyDescent="0.25">
      <c r="G211" s="3">
        <v>44755</v>
      </c>
    </row>
    <row r="212" spans="7:7" x14ac:dyDescent="0.25">
      <c r="G212" s="3">
        <v>44756</v>
      </c>
    </row>
    <row r="213" spans="7:7" x14ac:dyDescent="0.25">
      <c r="G213" s="3">
        <v>44757</v>
      </c>
    </row>
    <row r="214" spans="7:7" x14ac:dyDescent="0.25">
      <c r="G214" s="3">
        <v>44758</v>
      </c>
    </row>
    <row r="215" spans="7:7" x14ac:dyDescent="0.25">
      <c r="G215" s="3">
        <v>44759</v>
      </c>
    </row>
    <row r="216" spans="7:7" x14ac:dyDescent="0.25">
      <c r="G216" s="3">
        <v>44760</v>
      </c>
    </row>
    <row r="217" spans="7:7" x14ac:dyDescent="0.25">
      <c r="G217" s="3">
        <v>44761</v>
      </c>
    </row>
    <row r="218" spans="7:7" x14ac:dyDescent="0.25">
      <c r="G218" s="3">
        <v>44762</v>
      </c>
    </row>
    <row r="219" spans="7:7" x14ac:dyDescent="0.25">
      <c r="G219" s="3">
        <v>44763</v>
      </c>
    </row>
    <row r="220" spans="7:7" x14ac:dyDescent="0.25">
      <c r="G220" s="3">
        <v>44764</v>
      </c>
    </row>
    <row r="221" spans="7:7" x14ac:dyDescent="0.25">
      <c r="G221" s="3">
        <v>44765</v>
      </c>
    </row>
    <row r="222" spans="7:7" x14ac:dyDescent="0.25">
      <c r="G222" s="3">
        <v>44766</v>
      </c>
    </row>
    <row r="223" spans="7:7" x14ac:dyDescent="0.25">
      <c r="G223" s="3">
        <v>44767</v>
      </c>
    </row>
    <row r="224" spans="7:7" x14ac:dyDescent="0.25">
      <c r="G224" s="3">
        <v>44768</v>
      </c>
    </row>
    <row r="225" spans="7:7" x14ac:dyDescent="0.25">
      <c r="G225" s="3">
        <v>44769</v>
      </c>
    </row>
    <row r="226" spans="7:7" x14ac:dyDescent="0.25">
      <c r="G226" s="3">
        <v>44770</v>
      </c>
    </row>
    <row r="227" spans="7:7" x14ac:dyDescent="0.25">
      <c r="G227" s="3">
        <v>44771</v>
      </c>
    </row>
    <row r="228" spans="7:7" x14ac:dyDescent="0.25">
      <c r="G228" s="3">
        <v>44772</v>
      </c>
    </row>
    <row r="229" spans="7:7" x14ac:dyDescent="0.25">
      <c r="G229" s="3">
        <v>44773</v>
      </c>
    </row>
    <row r="230" spans="7:7" x14ac:dyDescent="0.25">
      <c r="G230" s="3">
        <v>44774</v>
      </c>
    </row>
    <row r="231" spans="7:7" x14ac:dyDescent="0.25">
      <c r="G231" s="3">
        <v>44775</v>
      </c>
    </row>
    <row r="232" spans="7:7" x14ac:dyDescent="0.25">
      <c r="G232" s="3">
        <v>44776</v>
      </c>
    </row>
    <row r="233" spans="7:7" x14ac:dyDescent="0.25">
      <c r="G233" s="3">
        <v>44777</v>
      </c>
    </row>
    <row r="234" spans="7:7" x14ac:dyDescent="0.25">
      <c r="G234" s="3">
        <v>44778</v>
      </c>
    </row>
    <row r="235" spans="7:7" x14ac:dyDescent="0.25">
      <c r="G235" s="3">
        <v>44779</v>
      </c>
    </row>
    <row r="236" spans="7:7" x14ac:dyDescent="0.25">
      <c r="G236" s="3">
        <v>44780</v>
      </c>
    </row>
    <row r="237" spans="7:7" x14ac:dyDescent="0.25">
      <c r="G237" s="3">
        <v>44781</v>
      </c>
    </row>
    <row r="238" spans="7:7" x14ac:dyDescent="0.25">
      <c r="G238" s="3">
        <v>44782</v>
      </c>
    </row>
    <row r="239" spans="7:7" x14ac:dyDescent="0.25">
      <c r="G239" s="3">
        <v>44783</v>
      </c>
    </row>
    <row r="240" spans="7:7" x14ac:dyDescent="0.25">
      <c r="G240" s="3">
        <v>44784</v>
      </c>
    </row>
    <row r="241" spans="7:7" x14ac:dyDescent="0.25">
      <c r="G241" s="3">
        <v>44785</v>
      </c>
    </row>
    <row r="242" spans="7:7" x14ac:dyDescent="0.25">
      <c r="G242" s="3">
        <v>44786</v>
      </c>
    </row>
    <row r="243" spans="7:7" x14ac:dyDescent="0.25">
      <c r="G243" s="3">
        <v>44787</v>
      </c>
    </row>
    <row r="244" spans="7:7" x14ac:dyDescent="0.25">
      <c r="G244" s="3">
        <v>44788</v>
      </c>
    </row>
    <row r="245" spans="7:7" x14ac:dyDescent="0.25">
      <c r="G245" s="3">
        <v>44789</v>
      </c>
    </row>
    <row r="246" spans="7:7" x14ac:dyDescent="0.25">
      <c r="G246" s="3">
        <v>44790</v>
      </c>
    </row>
    <row r="247" spans="7:7" x14ac:dyDescent="0.25">
      <c r="G247" s="3">
        <v>44791</v>
      </c>
    </row>
    <row r="248" spans="7:7" x14ac:dyDescent="0.25">
      <c r="G248" s="3">
        <v>44792</v>
      </c>
    </row>
    <row r="249" spans="7:7" x14ac:dyDescent="0.25">
      <c r="G249" s="3">
        <v>44793</v>
      </c>
    </row>
    <row r="250" spans="7:7" x14ac:dyDescent="0.25">
      <c r="G250" s="3">
        <v>44794</v>
      </c>
    </row>
    <row r="251" spans="7:7" x14ac:dyDescent="0.25">
      <c r="G251" s="3">
        <v>44795</v>
      </c>
    </row>
    <row r="252" spans="7:7" x14ac:dyDescent="0.25">
      <c r="G252" s="3">
        <v>44796</v>
      </c>
    </row>
    <row r="253" spans="7:7" x14ac:dyDescent="0.25">
      <c r="G253" s="3">
        <v>44797</v>
      </c>
    </row>
    <row r="254" spans="7:7" x14ac:dyDescent="0.25">
      <c r="G254" s="3">
        <v>44798</v>
      </c>
    </row>
    <row r="255" spans="7:7" x14ac:dyDescent="0.25">
      <c r="G255" s="3">
        <v>44799</v>
      </c>
    </row>
    <row r="256" spans="7:7" x14ac:dyDescent="0.25">
      <c r="G256" s="3">
        <v>44800</v>
      </c>
    </row>
    <row r="257" spans="7:7" x14ac:dyDescent="0.25">
      <c r="G257" s="3">
        <v>44801</v>
      </c>
    </row>
    <row r="258" spans="7:7" x14ac:dyDescent="0.25">
      <c r="G258" s="3">
        <v>44802</v>
      </c>
    </row>
    <row r="259" spans="7:7" x14ac:dyDescent="0.25">
      <c r="G259" s="3">
        <v>44803</v>
      </c>
    </row>
    <row r="260" spans="7:7" x14ac:dyDescent="0.25">
      <c r="G260" s="3">
        <v>44804</v>
      </c>
    </row>
    <row r="261" spans="7:7" x14ac:dyDescent="0.25">
      <c r="G261" s="3">
        <v>44805</v>
      </c>
    </row>
    <row r="262" spans="7:7" x14ac:dyDescent="0.25">
      <c r="G262" s="3">
        <v>44806</v>
      </c>
    </row>
    <row r="263" spans="7:7" x14ac:dyDescent="0.25">
      <c r="G263" s="3">
        <v>44807</v>
      </c>
    </row>
    <row r="264" spans="7:7" x14ac:dyDescent="0.25">
      <c r="G264" s="3">
        <v>44808</v>
      </c>
    </row>
    <row r="265" spans="7:7" x14ac:dyDescent="0.25">
      <c r="G265" s="3">
        <v>44809</v>
      </c>
    </row>
    <row r="266" spans="7:7" x14ac:dyDescent="0.25">
      <c r="G266" s="3">
        <v>44810</v>
      </c>
    </row>
    <row r="267" spans="7:7" x14ac:dyDescent="0.25">
      <c r="G267" s="3">
        <v>44811</v>
      </c>
    </row>
    <row r="268" spans="7:7" x14ac:dyDescent="0.25">
      <c r="G268" s="3">
        <v>44812</v>
      </c>
    </row>
    <row r="269" spans="7:7" x14ac:dyDescent="0.25">
      <c r="G269" s="3">
        <v>44813</v>
      </c>
    </row>
    <row r="270" spans="7:7" x14ac:dyDescent="0.25">
      <c r="G270" s="3">
        <v>44814</v>
      </c>
    </row>
    <row r="271" spans="7:7" x14ac:dyDescent="0.25">
      <c r="G271" s="3">
        <v>44815</v>
      </c>
    </row>
    <row r="272" spans="7:7" x14ac:dyDescent="0.25">
      <c r="G272" s="3">
        <v>44816</v>
      </c>
    </row>
    <row r="273" spans="7:7" x14ac:dyDescent="0.25">
      <c r="G273" s="3">
        <v>44817</v>
      </c>
    </row>
    <row r="274" spans="7:7" x14ac:dyDescent="0.25">
      <c r="G274" s="3">
        <v>44818</v>
      </c>
    </row>
    <row r="275" spans="7:7" x14ac:dyDescent="0.25">
      <c r="G275" s="3">
        <v>44819</v>
      </c>
    </row>
    <row r="276" spans="7:7" x14ac:dyDescent="0.25">
      <c r="G276" s="3">
        <v>44820</v>
      </c>
    </row>
    <row r="277" spans="7:7" x14ac:dyDescent="0.25">
      <c r="G277" s="3">
        <v>44821</v>
      </c>
    </row>
    <row r="278" spans="7:7" x14ac:dyDescent="0.25">
      <c r="G278" s="3">
        <v>44822</v>
      </c>
    </row>
    <row r="279" spans="7:7" x14ac:dyDescent="0.25">
      <c r="G279" s="3">
        <v>44823</v>
      </c>
    </row>
    <row r="280" spans="7:7" x14ac:dyDescent="0.25">
      <c r="G280" s="3">
        <v>44824</v>
      </c>
    </row>
    <row r="281" spans="7:7" x14ac:dyDescent="0.25">
      <c r="G281" s="3">
        <v>44825</v>
      </c>
    </row>
    <row r="282" spans="7:7" x14ac:dyDescent="0.25">
      <c r="G282" s="3">
        <v>44826</v>
      </c>
    </row>
    <row r="283" spans="7:7" x14ac:dyDescent="0.25">
      <c r="G283" s="3">
        <v>44827</v>
      </c>
    </row>
    <row r="284" spans="7:7" x14ac:dyDescent="0.25">
      <c r="G284" s="3">
        <v>44828</v>
      </c>
    </row>
    <row r="285" spans="7:7" x14ac:dyDescent="0.25">
      <c r="G285" s="3">
        <v>44829</v>
      </c>
    </row>
    <row r="286" spans="7:7" x14ac:dyDescent="0.25">
      <c r="G286" s="3">
        <v>44830</v>
      </c>
    </row>
    <row r="287" spans="7:7" x14ac:dyDescent="0.25">
      <c r="G287" s="3">
        <v>44831</v>
      </c>
    </row>
    <row r="288" spans="7:7" x14ac:dyDescent="0.25">
      <c r="G288" s="3">
        <v>44832</v>
      </c>
    </row>
    <row r="289" spans="7:7" x14ac:dyDescent="0.25">
      <c r="G289" s="3">
        <v>44833</v>
      </c>
    </row>
    <row r="290" spans="7:7" x14ac:dyDescent="0.25">
      <c r="G290" s="3">
        <v>44834</v>
      </c>
    </row>
    <row r="291" spans="7:7" x14ac:dyDescent="0.25">
      <c r="G291" s="3">
        <v>44835</v>
      </c>
    </row>
    <row r="292" spans="7:7" x14ac:dyDescent="0.25">
      <c r="G292" s="3">
        <v>44836</v>
      </c>
    </row>
    <row r="293" spans="7:7" x14ac:dyDescent="0.25">
      <c r="G293" s="3">
        <v>44837</v>
      </c>
    </row>
    <row r="294" spans="7:7" x14ac:dyDescent="0.25">
      <c r="G294" s="3">
        <v>44838</v>
      </c>
    </row>
    <row r="295" spans="7:7" x14ac:dyDescent="0.25">
      <c r="G295" s="3">
        <v>44839</v>
      </c>
    </row>
    <row r="296" spans="7:7" x14ac:dyDescent="0.25">
      <c r="G296" s="3">
        <v>44840</v>
      </c>
    </row>
    <row r="297" spans="7:7" x14ac:dyDescent="0.25">
      <c r="G297" s="3">
        <v>44841</v>
      </c>
    </row>
    <row r="298" spans="7:7" x14ac:dyDescent="0.25">
      <c r="G298" s="3">
        <v>44842</v>
      </c>
    </row>
    <row r="299" spans="7:7" x14ac:dyDescent="0.25">
      <c r="G299" s="3">
        <v>44843</v>
      </c>
    </row>
    <row r="300" spans="7:7" x14ac:dyDescent="0.25">
      <c r="G300" s="3">
        <v>44844</v>
      </c>
    </row>
    <row r="301" spans="7:7" x14ac:dyDescent="0.25">
      <c r="G301" s="3">
        <v>44845</v>
      </c>
    </row>
    <row r="302" spans="7:7" x14ac:dyDescent="0.25">
      <c r="G302" s="3">
        <v>44846</v>
      </c>
    </row>
    <row r="303" spans="7:7" x14ac:dyDescent="0.25">
      <c r="G303" s="3">
        <v>44847</v>
      </c>
    </row>
    <row r="304" spans="7:7" x14ac:dyDescent="0.25">
      <c r="G304" s="3">
        <v>44848</v>
      </c>
    </row>
    <row r="305" spans="7:7" x14ac:dyDescent="0.25">
      <c r="G305" s="3">
        <v>44849</v>
      </c>
    </row>
    <row r="306" spans="7:7" x14ac:dyDescent="0.25">
      <c r="G306" s="3">
        <v>44850</v>
      </c>
    </row>
    <row r="307" spans="7:7" x14ac:dyDescent="0.25">
      <c r="G307" s="3">
        <v>44851</v>
      </c>
    </row>
    <row r="308" spans="7:7" x14ac:dyDescent="0.25">
      <c r="G308" s="3">
        <v>44852</v>
      </c>
    </row>
    <row r="309" spans="7:7" x14ac:dyDescent="0.25">
      <c r="G309" s="3">
        <v>44853</v>
      </c>
    </row>
    <row r="310" spans="7:7" x14ac:dyDescent="0.25">
      <c r="G310" s="3">
        <v>44854</v>
      </c>
    </row>
    <row r="311" spans="7:7" x14ac:dyDescent="0.25">
      <c r="G311" s="3">
        <v>44855</v>
      </c>
    </row>
    <row r="312" spans="7:7" x14ac:dyDescent="0.25">
      <c r="G312" s="3">
        <v>44856</v>
      </c>
    </row>
    <row r="313" spans="7:7" x14ac:dyDescent="0.25">
      <c r="G313" s="3">
        <v>44857</v>
      </c>
    </row>
    <row r="314" spans="7:7" x14ac:dyDescent="0.25">
      <c r="G314" s="3">
        <v>44858</v>
      </c>
    </row>
    <row r="315" spans="7:7" x14ac:dyDescent="0.25">
      <c r="G315" s="3">
        <v>44859</v>
      </c>
    </row>
    <row r="316" spans="7:7" x14ac:dyDescent="0.25">
      <c r="G316" s="3">
        <v>44860</v>
      </c>
    </row>
    <row r="317" spans="7:7" x14ac:dyDescent="0.25">
      <c r="G317" s="3">
        <v>44861</v>
      </c>
    </row>
    <row r="318" spans="7:7" x14ac:dyDescent="0.25">
      <c r="G318" s="3">
        <v>44862</v>
      </c>
    </row>
    <row r="319" spans="7:7" x14ac:dyDescent="0.25">
      <c r="G319" s="3">
        <v>44863</v>
      </c>
    </row>
    <row r="320" spans="7:7" x14ac:dyDescent="0.25">
      <c r="G320" s="3">
        <v>44864</v>
      </c>
    </row>
    <row r="321" spans="7:7" x14ac:dyDescent="0.25">
      <c r="G321" s="3">
        <v>44865</v>
      </c>
    </row>
    <row r="322" spans="7:7" x14ac:dyDescent="0.25">
      <c r="G322" s="3">
        <v>44866</v>
      </c>
    </row>
    <row r="323" spans="7:7" x14ac:dyDescent="0.25">
      <c r="G323" s="3">
        <v>44867</v>
      </c>
    </row>
    <row r="324" spans="7:7" x14ac:dyDescent="0.25">
      <c r="G324" s="3">
        <v>44868</v>
      </c>
    </row>
    <row r="325" spans="7:7" x14ac:dyDescent="0.25">
      <c r="G325" s="3">
        <v>44869</v>
      </c>
    </row>
    <row r="326" spans="7:7" x14ac:dyDescent="0.25">
      <c r="G326" s="3">
        <v>44870</v>
      </c>
    </row>
    <row r="327" spans="7:7" x14ac:dyDescent="0.25">
      <c r="G327" s="3">
        <v>44871</v>
      </c>
    </row>
    <row r="328" spans="7:7" x14ac:dyDescent="0.25">
      <c r="G328" s="3">
        <v>44872</v>
      </c>
    </row>
    <row r="329" spans="7:7" x14ac:dyDescent="0.25">
      <c r="G329" s="3">
        <v>44873</v>
      </c>
    </row>
    <row r="330" spans="7:7" x14ac:dyDescent="0.25">
      <c r="G330" s="3">
        <v>44874</v>
      </c>
    </row>
    <row r="331" spans="7:7" x14ac:dyDescent="0.25">
      <c r="G331" s="3">
        <v>44875</v>
      </c>
    </row>
    <row r="332" spans="7:7" x14ac:dyDescent="0.25">
      <c r="G332" s="3">
        <v>44876</v>
      </c>
    </row>
    <row r="333" spans="7:7" x14ac:dyDescent="0.25">
      <c r="G333" s="3">
        <v>44877</v>
      </c>
    </row>
    <row r="334" spans="7:7" x14ac:dyDescent="0.25">
      <c r="G334" s="3">
        <v>44878</v>
      </c>
    </row>
    <row r="335" spans="7:7" x14ac:dyDescent="0.25">
      <c r="G335" s="3">
        <v>44879</v>
      </c>
    </row>
    <row r="336" spans="7:7" x14ac:dyDescent="0.25">
      <c r="G336" s="3">
        <v>44880</v>
      </c>
    </row>
    <row r="337" spans="7:7" x14ac:dyDescent="0.25">
      <c r="G337" s="3">
        <v>44881</v>
      </c>
    </row>
    <row r="338" spans="7:7" x14ac:dyDescent="0.25">
      <c r="G338" s="3">
        <v>44882</v>
      </c>
    </row>
    <row r="339" spans="7:7" x14ac:dyDescent="0.25">
      <c r="G339" s="3">
        <v>44883</v>
      </c>
    </row>
    <row r="340" spans="7:7" x14ac:dyDescent="0.25">
      <c r="G340" s="3">
        <v>44884</v>
      </c>
    </row>
    <row r="341" spans="7:7" x14ac:dyDescent="0.25">
      <c r="G341" s="3">
        <v>44885</v>
      </c>
    </row>
    <row r="342" spans="7:7" x14ac:dyDescent="0.25">
      <c r="G342" s="3">
        <v>44886</v>
      </c>
    </row>
    <row r="343" spans="7:7" x14ac:dyDescent="0.25">
      <c r="G343" s="3">
        <v>44887</v>
      </c>
    </row>
    <row r="344" spans="7:7" x14ac:dyDescent="0.25">
      <c r="G344" s="3">
        <v>44888</v>
      </c>
    </row>
    <row r="345" spans="7:7" x14ac:dyDescent="0.25">
      <c r="G345" s="3">
        <v>44889</v>
      </c>
    </row>
    <row r="346" spans="7:7" x14ac:dyDescent="0.25">
      <c r="G346" s="3">
        <v>44890</v>
      </c>
    </row>
    <row r="347" spans="7:7" x14ac:dyDescent="0.25">
      <c r="G347" s="3">
        <v>44891</v>
      </c>
    </row>
    <row r="348" spans="7:7" x14ac:dyDescent="0.25">
      <c r="G348" s="3">
        <v>44892</v>
      </c>
    </row>
    <row r="349" spans="7:7" x14ac:dyDescent="0.25">
      <c r="G349" s="3">
        <v>44893</v>
      </c>
    </row>
    <row r="350" spans="7:7" x14ac:dyDescent="0.25">
      <c r="G350" s="3">
        <v>44894</v>
      </c>
    </row>
    <row r="351" spans="7:7" x14ac:dyDescent="0.25">
      <c r="G351" s="3">
        <v>44895</v>
      </c>
    </row>
    <row r="352" spans="7:7" x14ac:dyDescent="0.25">
      <c r="G352" s="3">
        <v>44896</v>
      </c>
    </row>
    <row r="353" spans="7:7" x14ac:dyDescent="0.25">
      <c r="G353" s="3">
        <v>44897</v>
      </c>
    </row>
    <row r="354" spans="7:7" x14ac:dyDescent="0.25">
      <c r="G354" s="3">
        <v>44898</v>
      </c>
    </row>
    <row r="355" spans="7:7" x14ac:dyDescent="0.25">
      <c r="G355" s="3">
        <v>44899</v>
      </c>
    </row>
    <row r="356" spans="7:7" x14ac:dyDescent="0.25">
      <c r="G356" s="3">
        <v>44900</v>
      </c>
    </row>
    <row r="357" spans="7:7" x14ac:dyDescent="0.25">
      <c r="G357" s="3">
        <v>44901</v>
      </c>
    </row>
    <row r="358" spans="7:7" x14ac:dyDescent="0.25">
      <c r="G358" s="3">
        <v>44902</v>
      </c>
    </row>
    <row r="359" spans="7:7" x14ac:dyDescent="0.25">
      <c r="G359" s="3">
        <v>44903</v>
      </c>
    </row>
    <row r="360" spans="7:7" x14ac:dyDescent="0.25">
      <c r="G360" s="3">
        <v>44904</v>
      </c>
    </row>
    <row r="361" spans="7:7" x14ac:dyDescent="0.25">
      <c r="G361" s="3">
        <v>44905</v>
      </c>
    </row>
    <row r="362" spans="7:7" x14ac:dyDescent="0.25">
      <c r="G362" s="3">
        <v>44906</v>
      </c>
    </row>
    <row r="363" spans="7:7" x14ac:dyDescent="0.25">
      <c r="G363" s="3">
        <v>44907</v>
      </c>
    </row>
    <row r="364" spans="7:7" x14ac:dyDescent="0.25">
      <c r="G364" s="3">
        <v>44908</v>
      </c>
    </row>
    <row r="365" spans="7:7" x14ac:dyDescent="0.25">
      <c r="G365" s="3">
        <v>44909</v>
      </c>
    </row>
    <row r="366" spans="7:7" x14ac:dyDescent="0.25">
      <c r="G366" s="3">
        <v>44910</v>
      </c>
    </row>
    <row r="367" spans="7:7" x14ac:dyDescent="0.25">
      <c r="G367" s="3">
        <v>44911</v>
      </c>
    </row>
    <row r="368" spans="7:7" x14ac:dyDescent="0.25">
      <c r="G368" s="3">
        <v>44912</v>
      </c>
    </row>
    <row r="369" spans="7:7" x14ac:dyDescent="0.25">
      <c r="G369" s="3">
        <v>44913</v>
      </c>
    </row>
    <row r="370" spans="7:7" x14ac:dyDescent="0.25">
      <c r="G370" s="3">
        <v>44914</v>
      </c>
    </row>
    <row r="371" spans="7:7" x14ac:dyDescent="0.25">
      <c r="G371" s="3">
        <v>44915</v>
      </c>
    </row>
    <row r="372" spans="7:7" x14ac:dyDescent="0.25">
      <c r="G372" s="3">
        <v>44916</v>
      </c>
    </row>
    <row r="373" spans="7:7" x14ac:dyDescent="0.25">
      <c r="G373" s="3">
        <v>44917</v>
      </c>
    </row>
    <row r="374" spans="7:7" x14ac:dyDescent="0.25">
      <c r="G374" s="3">
        <v>44918</v>
      </c>
    </row>
    <row r="375" spans="7:7" x14ac:dyDescent="0.25">
      <c r="G375" s="3">
        <v>44919</v>
      </c>
    </row>
    <row r="376" spans="7:7" x14ac:dyDescent="0.25">
      <c r="G376" s="3">
        <v>44920</v>
      </c>
    </row>
    <row r="377" spans="7:7" x14ac:dyDescent="0.25">
      <c r="G377" s="3">
        <v>44921</v>
      </c>
    </row>
    <row r="378" spans="7:7" x14ac:dyDescent="0.25">
      <c r="G378" s="3">
        <v>44922</v>
      </c>
    </row>
    <row r="379" spans="7:7" x14ac:dyDescent="0.25">
      <c r="G379" s="3">
        <v>44923</v>
      </c>
    </row>
    <row r="380" spans="7:7" x14ac:dyDescent="0.25">
      <c r="G380" s="3">
        <v>44924</v>
      </c>
    </row>
    <row r="381" spans="7:7" x14ac:dyDescent="0.25">
      <c r="G381" s="3">
        <v>44925</v>
      </c>
    </row>
    <row r="382" spans="7:7" x14ac:dyDescent="0.25">
      <c r="G382" s="3">
        <v>44926</v>
      </c>
    </row>
    <row r="383" spans="7:7" x14ac:dyDescent="0.25">
      <c r="G383" s="3">
        <v>44927</v>
      </c>
    </row>
    <row r="384" spans="7:7" x14ac:dyDescent="0.25">
      <c r="G384" s="3">
        <v>44928</v>
      </c>
    </row>
    <row r="385" spans="7:7" x14ac:dyDescent="0.25">
      <c r="G385" s="3">
        <v>44929</v>
      </c>
    </row>
    <row r="386" spans="7:7" x14ac:dyDescent="0.25">
      <c r="G386" s="3">
        <v>44930</v>
      </c>
    </row>
    <row r="387" spans="7:7" x14ac:dyDescent="0.25">
      <c r="G387" s="3">
        <v>44931</v>
      </c>
    </row>
    <row r="388" spans="7:7" x14ac:dyDescent="0.25">
      <c r="G388" s="3">
        <v>44932</v>
      </c>
    </row>
    <row r="389" spans="7:7" x14ac:dyDescent="0.25">
      <c r="G389" s="3">
        <v>44933</v>
      </c>
    </row>
    <row r="390" spans="7:7" x14ac:dyDescent="0.25">
      <c r="G390" s="3">
        <v>44934</v>
      </c>
    </row>
    <row r="391" spans="7:7" x14ac:dyDescent="0.25">
      <c r="G391" s="3">
        <v>44935</v>
      </c>
    </row>
    <row r="392" spans="7:7" x14ac:dyDescent="0.25">
      <c r="G392" s="3">
        <v>44936</v>
      </c>
    </row>
    <row r="393" spans="7:7" x14ac:dyDescent="0.25">
      <c r="G393" s="3">
        <v>44937</v>
      </c>
    </row>
    <row r="394" spans="7:7" x14ac:dyDescent="0.25">
      <c r="G394" s="3">
        <v>44938</v>
      </c>
    </row>
    <row r="395" spans="7:7" x14ac:dyDescent="0.25">
      <c r="G395" s="3">
        <v>44939</v>
      </c>
    </row>
    <row r="396" spans="7:7" x14ac:dyDescent="0.25">
      <c r="G396" s="3">
        <v>44940</v>
      </c>
    </row>
    <row r="397" spans="7:7" x14ac:dyDescent="0.25">
      <c r="G397" s="3">
        <v>44941</v>
      </c>
    </row>
    <row r="398" spans="7:7" x14ac:dyDescent="0.25">
      <c r="G398" s="3">
        <v>44942</v>
      </c>
    </row>
    <row r="399" spans="7:7" x14ac:dyDescent="0.25">
      <c r="G399" s="3">
        <v>44943</v>
      </c>
    </row>
    <row r="400" spans="7:7" x14ac:dyDescent="0.25">
      <c r="G400" s="3">
        <v>44944</v>
      </c>
    </row>
    <row r="401" spans="7:7" x14ac:dyDescent="0.25">
      <c r="G401" s="3">
        <v>44945</v>
      </c>
    </row>
    <row r="402" spans="7:7" x14ac:dyDescent="0.25">
      <c r="G402" s="3">
        <v>44946</v>
      </c>
    </row>
    <row r="403" spans="7:7" x14ac:dyDescent="0.25">
      <c r="G403" s="3">
        <v>44947</v>
      </c>
    </row>
    <row r="404" spans="7:7" x14ac:dyDescent="0.25">
      <c r="G404" s="3">
        <v>44948</v>
      </c>
    </row>
    <row r="405" spans="7:7" x14ac:dyDescent="0.25">
      <c r="G405" s="3">
        <v>44949</v>
      </c>
    </row>
    <row r="406" spans="7:7" x14ac:dyDescent="0.25">
      <c r="G406" s="3">
        <v>44950</v>
      </c>
    </row>
    <row r="407" spans="7:7" x14ac:dyDescent="0.25">
      <c r="G407" s="3">
        <v>44951</v>
      </c>
    </row>
    <row r="408" spans="7:7" x14ac:dyDescent="0.25">
      <c r="G408" s="3">
        <v>44952</v>
      </c>
    </row>
    <row r="409" spans="7:7" x14ac:dyDescent="0.25">
      <c r="G409" s="3">
        <v>44953</v>
      </c>
    </row>
    <row r="410" spans="7:7" x14ac:dyDescent="0.25">
      <c r="G410" s="3">
        <v>44954</v>
      </c>
    </row>
    <row r="411" spans="7:7" x14ac:dyDescent="0.25">
      <c r="G411" s="3">
        <v>44955</v>
      </c>
    </row>
    <row r="412" spans="7:7" x14ac:dyDescent="0.25">
      <c r="G412" s="3">
        <v>44956</v>
      </c>
    </row>
    <row r="413" spans="7:7" x14ac:dyDescent="0.25">
      <c r="G413" s="3">
        <v>44957</v>
      </c>
    </row>
    <row r="414" spans="7:7" x14ac:dyDescent="0.25">
      <c r="G414" s="3">
        <v>44958</v>
      </c>
    </row>
    <row r="415" spans="7:7" x14ac:dyDescent="0.25">
      <c r="G415" s="3">
        <v>44959</v>
      </c>
    </row>
    <row r="416" spans="7:7" x14ac:dyDescent="0.25">
      <c r="G416" s="3">
        <v>44960</v>
      </c>
    </row>
    <row r="417" spans="7:7" x14ac:dyDescent="0.25">
      <c r="G417" s="3">
        <v>44961</v>
      </c>
    </row>
    <row r="418" spans="7:7" x14ac:dyDescent="0.25">
      <c r="G418" s="3">
        <v>44962</v>
      </c>
    </row>
    <row r="419" spans="7:7" x14ac:dyDescent="0.25">
      <c r="G419" s="3">
        <v>44963</v>
      </c>
    </row>
    <row r="420" spans="7:7" x14ac:dyDescent="0.25">
      <c r="G420" s="3">
        <v>44964</v>
      </c>
    </row>
    <row r="421" spans="7:7" x14ac:dyDescent="0.25">
      <c r="G421" s="3">
        <v>44965</v>
      </c>
    </row>
    <row r="422" spans="7:7" x14ac:dyDescent="0.25">
      <c r="G422" s="3">
        <v>44966</v>
      </c>
    </row>
    <row r="423" spans="7:7" x14ac:dyDescent="0.25">
      <c r="G423" s="3">
        <v>44967</v>
      </c>
    </row>
    <row r="424" spans="7:7" x14ac:dyDescent="0.25">
      <c r="G424" s="3">
        <v>44968</v>
      </c>
    </row>
    <row r="425" spans="7:7" x14ac:dyDescent="0.25">
      <c r="G425" s="3">
        <v>44969</v>
      </c>
    </row>
    <row r="426" spans="7:7" x14ac:dyDescent="0.25">
      <c r="G426" s="3">
        <v>44970</v>
      </c>
    </row>
    <row r="427" spans="7:7" x14ac:dyDescent="0.25">
      <c r="G427" s="3">
        <v>44971</v>
      </c>
    </row>
    <row r="428" spans="7:7" x14ac:dyDescent="0.25">
      <c r="G428" s="3">
        <v>44972</v>
      </c>
    </row>
    <row r="429" spans="7:7" x14ac:dyDescent="0.25">
      <c r="G429" s="3">
        <v>44973</v>
      </c>
    </row>
    <row r="430" spans="7:7" x14ac:dyDescent="0.25">
      <c r="G430" s="3">
        <v>44974</v>
      </c>
    </row>
    <row r="431" spans="7:7" x14ac:dyDescent="0.25">
      <c r="G431" s="3">
        <v>44975</v>
      </c>
    </row>
    <row r="432" spans="7:7" x14ac:dyDescent="0.25">
      <c r="G432" s="3">
        <v>44976</v>
      </c>
    </row>
    <row r="433" spans="7:7" x14ac:dyDescent="0.25">
      <c r="G433" s="3">
        <v>44977</v>
      </c>
    </row>
    <row r="434" spans="7:7" x14ac:dyDescent="0.25">
      <c r="G434" s="3">
        <v>44978</v>
      </c>
    </row>
    <row r="435" spans="7:7" x14ac:dyDescent="0.25">
      <c r="G435" s="3">
        <v>44979</v>
      </c>
    </row>
    <row r="436" spans="7:7" x14ac:dyDescent="0.25">
      <c r="G436" s="3">
        <v>44980</v>
      </c>
    </row>
    <row r="437" spans="7:7" x14ac:dyDescent="0.25">
      <c r="G437" s="3">
        <v>44981</v>
      </c>
    </row>
    <row r="438" spans="7:7" x14ac:dyDescent="0.25">
      <c r="G438" s="3">
        <v>44982</v>
      </c>
    </row>
    <row r="439" spans="7:7" x14ac:dyDescent="0.25">
      <c r="G439" s="3">
        <v>44983</v>
      </c>
    </row>
    <row r="440" spans="7:7" x14ac:dyDescent="0.25">
      <c r="G440" s="3">
        <v>44984</v>
      </c>
    </row>
    <row r="441" spans="7:7" x14ac:dyDescent="0.25">
      <c r="G441" s="3">
        <v>44985</v>
      </c>
    </row>
    <row r="442" spans="7:7" x14ac:dyDescent="0.25">
      <c r="G442" s="3">
        <v>44986</v>
      </c>
    </row>
    <row r="443" spans="7:7" x14ac:dyDescent="0.25">
      <c r="G443" s="3">
        <v>44987</v>
      </c>
    </row>
    <row r="444" spans="7:7" x14ac:dyDescent="0.25">
      <c r="G444" s="3">
        <v>44988</v>
      </c>
    </row>
    <row r="445" spans="7:7" x14ac:dyDescent="0.25">
      <c r="G445" s="3">
        <v>44989</v>
      </c>
    </row>
    <row r="446" spans="7:7" x14ac:dyDescent="0.25">
      <c r="G446" s="3">
        <v>44990</v>
      </c>
    </row>
    <row r="447" spans="7:7" x14ac:dyDescent="0.25">
      <c r="G447" s="3">
        <v>44991</v>
      </c>
    </row>
    <row r="448" spans="7:7" x14ac:dyDescent="0.25">
      <c r="G448" s="3">
        <v>44992</v>
      </c>
    </row>
    <row r="449" spans="7:7" x14ac:dyDescent="0.25">
      <c r="G449" s="3">
        <v>44993</v>
      </c>
    </row>
    <row r="450" spans="7:7" x14ac:dyDescent="0.25">
      <c r="G450" s="3">
        <v>44994</v>
      </c>
    </row>
    <row r="451" spans="7:7" x14ac:dyDescent="0.25">
      <c r="G451" s="3">
        <v>44995</v>
      </c>
    </row>
    <row r="452" spans="7:7" x14ac:dyDescent="0.25">
      <c r="G452" s="3">
        <v>44996</v>
      </c>
    </row>
    <row r="453" spans="7:7" x14ac:dyDescent="0.25">
      <c r="G453" s="3">
        <v>44997</v>
      </c>
    </row>
    <row r="454" spans="7:7" x14ac:dyDescent="0.25">
      <c r="G454" s="3">
        <v>44998</v>
      </c>
    </row>
    <row r="455" spans="7:7" x14ac:dyDescent="0.25">
      <c r="G455" s="3">
        <v>44999</v>
      </c>
    </row>
    <row r="456" spans="7:7" x14ac:dyDescent="0.25">
      <c r="G456" s="3">
        <v>45000</v>
      </c>
    </row>
    <row r="457" spans="7:7" x14ac:dyDescent="0.25">
      <c r="G457" s="3">
        <v>45001</v>
      </c>
    </row>
    <row r="458" spans="7:7" x14ac:dyDescent="0.25">
      <c r="G458" s="3">
        <v>45002</v>
      </c>
    </row>
    <row r="459" spans="7:7" x14ac:dyDescent="0.25">
      <c r="G459" s="3">
        <v>45003</v>
      </c>
    </row>
    <row r="460" spans="7:7" x14ac:dyDescent="0.25">
      <c r="G460" s="3">
        <v>45004</v>
      </c>
    </row>
    <row r="461" spans="7:7" x14ac:dyDescent="0.25">
      <c r="G461" s="3">
        <v>45005</v>
      </c>
    </row>
    <row r="462" spans="7:7" x14ac:dyDescent="0.25">
      <c r="G462" s="3">
        <v>45006</v>
      </c>
    </row>
    <row r="463" spans="7:7" x14ac:dyDescent="0.25">
      <c r="G463" s="3">
        <v>45007</v>
      </c>
    </row>
    <row r="464" spans="7:7" x14ac:dyDescent="0.25">
      <c r="G464" s="3">
        <v>45008</v>
      </c>
    </row>
    <row r="465" spans="7:7" x14ac:dyDescent="0.25">
      <c r="G465" s="3">
        <v>45009</v>
      </c>
    </row>
    <row r="466" spans="7:7" x14ac:dyDescent="0.25">
      <c r="G466" s="3">
        <v>45010</v>
      </c>
    </row>
    <row r="467" spans="7:7" x14ac:dyDescent="0.25">
      <c r="G467" s="3">
        <v>45011</v>
      </c>
    </row>
    <row r="468" spans="7:7" x14ac:dyDescent="0.25">
      <c r="G468" s="3">
        <v>45012</v>
      </c>
    </row>
    <row r="469" spans="7:7" x14ac:dyDescent="0.25">
      <c r="G469" s="3">
        <v>45013</v>
      </c>
    </row>
    <row r="470" spans="7:7" x14ac:dyDescent="0.25">
      <c r="G470" s="3">
        <v>45014</v>
      </c>
    </row>
    <row r="471" spans="7:7" x14ac:dyDescent="0.25">
      <c r="G471" s="3">
        <v>45015</v>
      </c>
    </row>
    <row r="472" spans="7:7" x14ac:dyDescent="0.25">
      <c r="G472" s="3">
        <v>45016</v>
      </c>
    </row>
    <row r="473" spans="7:7" x14ac:dyDescent="0.25">
      <c r="G473" s="3">
        <v>45017</v>
      </c>
    </row>
    <row r="474" spans="7:7" x14ac:dyDescent="0.25">
      <c r="G474" s="3">
        <v>45018</v>
      </c>
    </row>
    <row r="475" spans="7:7" x14ac:dyDescent="0.25">
      <c r="G475" s="3">
        <v>45019</v>
      </c>
    </row>
    <row r="476" spans="7:7" x14ac:dyDescent="0.25">
      <c r="G476" s="3">
        <v>45020</v>
      </c>
    </row>
    <row r="477" spans="7:7" x14ac:dyDescent="0.25">
      <c r="G477" s="3">
        <v>45021</v>
      </c>
    </row>
    <row r="478" spans="7:7" x14ac:dyDescent="0.25">
      <c r="G478" s="3">
        <v>45022</v>
      </c>
    </row>
    <row r="479" spans="7:7" x14ac:dyDescent="0.25">
      <c r="G479" s="3">
        <v>45023</v>
      </c>
    </row>
    <row r="480" spans="7:7" x14ac:dyDescent="0.25">
      <c r="G480" s="3">
        <v>45024</v>
      </c>
    </row>
    <row r="481" spans="7:7" x14ac:dyDescent="0.25">
      <c r="G481" s="3">
        <v>45025</v>
      </c>
    </row>
    <row r="482" spans="7:7" x14ac:dyDescent="0.25">
      <c r="G482" s="3">
        <v>45026</v>
      </c>
    </row>
    <row r="483" spans="7:7" x14ac:dyDescent="0.25">
      <c r="G483" s="3">
        <v>45027</v>
      </c>
    </row>
    <row r="484" spans="7:7" x14ac:dyDescent="0.25">
      <c r="G484" s="3">
        <v>45028</v>
      </c>
    </row>
    <row r="485" spans="7:7" x14ac:dyDescent="0.25">
      <c r="G485" s="3">
        <v>45029</v>
      </c>
    </row>
    <row r="486" spans="7:7" x14ac:dyDescent="0.25">
      <c r="G486" s="3">
        <v>45030</v>
      </c>
    </row>
    <row r="487" spans="7:7" x14ac:dyDescent="0.25">
      <c r="G487" s="3">
        <v>45031</v>
      </c>
    </row>
    <row r="488" spans="7:7" x14ac:dyDescent="0.25">
      <c r="G488" s="3">
        <v>45032</v>
      </c>
    </row>
    <row r="489" spans="7:7" x14ac:dyDescent="0.25">
      <c r="G489" s="3">
        <v>45033</v>
      </c>
    </row>
    <row r="490" spans="7:7" x14ac:dyDescent="0.25">
      <c r="G490" s="3">
        <v>45034</v>
      </c>
    </row>
    <row r="491" spans="7:7" x14ac:dyDescent="0.25">
      <c r="G491" s="3">
        <v>45035</v>
      </c>
    </row>
    <row r="492" spans="7:7" x14ac:dyDescent="0.25">
      <c r="G492" s="3">
        <v>45036</v>
      </c>
    </row>
    <row r="493" spans="7:7" x14ac:dyDescent="0.25">
      <c r="G493" s="3">
        <v>45037</v>
      </c>
    </row>
    <row r="494" spans="7:7" x14ac:dyDescent="0.25">
      <c r="G494" s="3">
        <v>45038</v>
      </c>
    </row>
    <row r="495" spans="7:7" x14ac:dyDescent="0.25">
      <c r="G495" s="3">
        <v>45039</v>
      </c>
    </row>
    <row r="496" spans="7:7" x14ac:dyDescent="0.25">
      <c r="G496" s="3">
        <v>45040</v>
      </c>
    </row>
    <row r="497" spans="7:7" x14ac:dyDescent="0.25">
      <c r="G497" s="3">
        <v>45041</v>
      </c>
    </row>
    <row r="498" spans="7:7" x14ac:dyDescent="0.25">
      <c r="G498" s="3">
        <v>45042</v>
      </c>
    </row>
    <row r="499" spans="7:7" x14ac:dyDescent="0.25">
      <c r="G499" s="3">
        <v>45043</v>
      </c>
    </row>
    <row r="500" spans="7:7" x14ac:dyDescent="0.25">
      <c r="G500" s="3">
        <v>45044</v>
      </c>
    </row>
    <row r="501" spans="7:7" x14ac:dyDescent="0.25">
      <c r="G501" s="3">
        <v>45045</v>
      </c>
    </row>
    <row r="502" spans="7:7" x14ac:dyDescent="0.25">
      <c r="G502" s="3">
        <v>45046</v>
      </c>
    </row>
    <row r="503" spans="7:7" x14ac:dyDescent="0.25">
      <c r="G503" s="3">
        <v>45047</v>
      </c>
    </row>
    <row r="504" spans="7:7" x14ac:dyDescent="0.25">
      <c r="G504" s="3">
        <v>45048</v>
      </c>
    </row>
    <row r="505" spans="7:7" x14ac:dyDescent="0.25">
      <c r="G505" s="3">
        <v>45049</v>
      </c>
    </row>
    <row r="506" spans="7:7" x14ac:dyDescent="0.25">
      <c r="G506" s="3">
        <v>45050</v>
      </c>
    </row>
    <row r="507" spans="7:7" x14ac:dyDescent="0.25">
      <c r="G507" s="3">
        <v>45051</v>
      </c>
    </row>
    <row r="508" spans="7:7" x14ac:dyDescent="0.25">
      <c r="G508" s="3">
        <v>45052</v>
      </c>
    </row>
    <row r="509" spans="7:7" x14ac:dyDescent="0.25">
      <c r="G509" s="3">
        <v>45053</v>
      </c>
    </row>
    <row r="510" spans="7:7" x14ac:dyDescent="0.25">
      <c r="G510" s="3">
        <v>45054</v>
      </c>
    </row>
    <row r="511" spans="7:7" x14ac:dyDescent="0.25">
      <c r="G511" s="3">
        <v>45055</v>
      </c>
    </row>
    <row r="512" spans="7:7" x14ac:dyDescent="0.25">
      <c r="G512" s="3">
        <v>45056</v>
      </c>
    </row>
    <row r="513" spans="7:7" x14ac:dyDescent="0.25">
      <c r="G513" s="3">
        <v>45057</v>
      </c>
    </row>
    <row r="514" spans="7:7" x14ac:dyDescent="0.25">
      <c r="G514" s="3">
        <v>45058</v>
      </c>
    </row>
    <row r="515" spans="7:7" x14ac:dyDescent="0.25">
      <c r="G515" s="3">
        <v>45059</v>
      </c>
    </row>
    <row r="516" spans="7:7" x14ac:dyDescent="0.25">
      <c r="G516" s="3">
        <v>45060</v>
      </c>
    </row>
    <row r="517" spans="7:7" x14ac:dyDescent="0.25">
      <c r="G517" s="3">
        <v>45061</v>
      </c>
    </row>
    <row r="518" spans="7:7" x14ac:dyDescent="0.25">
      <c r="G518" s="3">
        <v>45062</v>
      </c>
    </row>
    <row r="519" spans="7:7" x14ac:dyDescent="0.25">
      <c r="G519" s="3">
        <v>45063</v>
      </c>
    </row>
    <row r="520" spans="7:7" x14ac:dyDescent="0.25">
      <c r="G520" s="3">
        <v>45064</v>
      </c>
    </row>
    <row r="521" spans="7:7" x14ac:dyDescent="0.25">
      <c r="G521" s="3">
        <v>45065</v>
      </c>
    </row>
    <row r="522" spans="7:7" x14ac:dyDescent="0.25">
      <c r="G522" s="3">
        <v>45066</v>
      </c>
    </row>
    <row r="523" spans="7:7" x14ac:dyDescent="0.25">
      <c r="G523" s="3">
        <v>45067</v>
      </c>
    </row>
    <row r="524" spans="7:7" x14ac:dyDescent="0.25">
      <c r="G524" s="3">
        <v>45068</v>
      </c>
    </row>
    <row r="525" spans="7:7" x14ac:dyDescent="0.25">
      <c r="G525" s="3">
        <v>45069</v>
      </c>
    </row>
    <row r="526" spans="7:7" x14ac:dyDescent="0.25">
      <c r="G526" s="3">
        <v>45070</v>
      </c>
    </row>
    <row r="527" spans="7:7" x14ac:dyDescent="0.25">
      <c r="G527" s="3">
        <v>45071</v>
      </c>
    </row>
    <row r="528" spans="7:7" x14ac:dyDescent="0.25">
      <c r="G528" s="3">
        <v>45072</v>
      </c>
    </row>
    <row r="529" spans="7:7" x14ac:dyDescent="0.25">
      <c r="G529" s="3">
        <v>45073</v>
      </c>
    </row>
    <row r="530" spans="7:7" x14ac:dyDescent="0.25">
      <c r="G530" s="3">
        <v>45074</v>
      </c>
    </row>
    <row r="531" spans="7:7" x14ac:dyDescent="0.25">
      <c r="G531" s="3">
        <v>45075</v>
      </c>
    </row>
    <row r="532" spans="7:7" x14ac:dyDescent="0.25">
      <c r="G532" s="3">
        <v>45076</v>
      </c>
    </row>
    <row r="533" spans="7:7" x14ac:dyDescent="0.25">
      <c r="G533" s="3">
        <v>45077</v>
      </c>
    </row>
    <row r="534" spans="7:7" x14ac:dyDescent="0.25">
      <c r="G534" s="3">
        <v>45078</v>
      </c>
    </row>
    <row r="535" spans="7:7" x14ac:dyDescent="0.25">
      <c r="G535" s="3">
        <v>45079</v>
      </c>
    </row>
    <row r="536" spans="7:7" x14ac:dyDescent="0.25">
      <c r="G536" s="3">
        <v>45080</v>
      </c>
    </row>
    <row r="537" spans="7:7" x14ac:dyDescent="0.25">
      <c r="G537" s="3">
        <v>45081</v>
      </c>
    </row>
    <row r="538" spans="7:7" x14ac:dyDescent="0.25">
      <c r="G538" s="3">
        <v>45082</v>
      </c>
    </row>
    <row r="539" spans="7:7" x14ac:dyDescent="0.25">
      <c r="G539" s="3">
        <v>45083</v>
      </c>
    </row>
    <row r="540" spans="7:7" x14ac:dyDescent="0.25">
      <c r="G540" s="3">
        <v>45084</v>
      </c>
    </row>
    <row r="541" spans="7:7" x14ac:dyDescent="0.25">
      <c r="G541" s="3">
        <v>45085</v>
      </c>
    </row>
    <row r="542" spans="7:7" x14ac:dyDescent="0.25">
      <c r="G542" s="3">
        <v>45086</v>
      </c>
    </row>
    <row r="543" spans="7:7" x14ac:dyDescent="0.25">
      <c r="G543" s="3">
        <v>45087</v>
      </c>
    </row>
    <row r="544" spans="7:7" x14ac:dyDescent="0.25">
      <c r="G544" s="3">
        <v>45088</v>
      </c>
    </row>
    <row r="545" spans="7:7" x14ac:dyDescent="0.25">
      <c r="G545" s="3">
        <v>45089</v>
      </c>
    </row>
    <row r="546" spans="7:7" x14ac:dyDescent="0.25">
      <c r="G546" s="3">
        <v>45090</v>
      </c>
    </row>
    <row r="547" spans="7:7" x14ac:dyDescent="0.25">
      <c r="G547" s="3">
        <v>45091</v>
      </c>
    </row>
    <row r="548" spans="7:7" x14ac:dyDescent="0.25">
      <c r="G548" s="3">
        <v>45092</v>
      </c>
    </row>
    <row r="549" spans="7:7" x14ac:dyDescent="0.25">
      <c r="G549" s="3">
        <v>45093</v>
      </c>
    </row>
    <row r="550" spans="7:7" x14ac:dyDescent="0.25">
      <c r="G550" s="3">
        <v>45094</v>
      </c>
    </row>
    <row r="551" spans="7:7" x14ac:dyDescent="0.25">
      <c r="G551" s="3">
        <v>45095</v>
      </c>
    </row>
    <row r="552" spans="7:7" x14ac:dyDescent="0.25">
      <c r="G552" s="3">
        <v>45096</v>
      </c>
    </row>
    <row r="553" spans="7:7" x14ac:dyDescent="0.25">
      <c r="G553" s="3">
        <v>45097</v>
      </c>
    </row>
    <row r="554" spans="7:7" x14ac:dyDescent="0.25">
      <c r="G554" s="3">
        <v>45098</v>
      </c>
    </row>
    <row r="555" spans="7:7" x14ac:dyDescent="0.25">
      <c r="G555" s="3">
        <v>45099</v>
      </c>
    </row>
    <row r="556" spans="7:7" x14ac:dyDescent="0.25">
      <c r="G556" s="3">
        <v>45100</v>
      </c>
    </row>
    <row r="557" spans="7:7" x14ac:dyDescent="0.25">
      <c r="G557" s="3">
        <v>45101</v>
      </c>
    </row>
    <row r="558" spans="7:7" x14ac:dyDescent="0.25">
      <c r="G558" s="3">
        <v>45102</v>
      </c>
    </row>
    <row r="559" spans="7:7" x14ac:dyDescent="0.25">
      <c r="G559" s="3">
        <v>45103</v>
      </c>
    </row>
    <row r="560" spans="7:7" x14ac:dyDescent="0.25">
      <c r="G560" s="3">
        <v>45104</v>
      </c>
    </row>
    <row r="561" spans="7:7" x14ac:dyDescent="0.25">
      <c r="G561" s="3">
        <v>45105</v>
      </c>
    </row>
    <row r="562" spans="7:7" x14ac:dyDescent="0.25">
      <c r="G562" s="3">
        <v>45106</v>
      </c>
    </row>
    <row r="563" spans="7:7" x14ac:dyDescent="0.25">
      <c r="G563" s="3">
        <v>45107</v>
      </c>
    </row>
    <row r="564" spans="7:7" x14ac:dyDescent="0.25">
      <c r="G564" s="3">
        <v>45108</v>
      </c>
    </row>
    <row r="565" spans="7:7" x14ac:dyDescent="0.25">
      <c r="G565" s="3">
        <v>45109</v>
      </c>
    </row>
    <row r="566" spans="7:7" x14ac:dyDescent="0.25">
      <c r="G566" s="3">
        <v>45110</v>
      </c>
    </row>
    <row r="567" spans="7:7" x14ac:dyDescent="0.25">
      <c r="G567" s="3">
        <v>45111</v>
      </c>
    </row>
    <row r="568" spans="7:7" x14ac:dyDescent="0.25">
      <c r="G568" s="3">
        <v>45112</v>
      </c>
    </row>
    <row r="569" spans="7:7" x14ac:dyDescent="0.25">
      <c r="G569" s="3">
        <v>45113</v>
      </c>
    </row>
    <row r="570" spans="7:7" x14ac:dyDescent="0.25">
      <c r="G570" s="3">
        <v>45114</v>
      </c>
    </row>
    <row r="571" spans="7:7" x14ac:dyDescent="0.25">
      <c r="G571" s="3">
        <v>45115</v>
      </c>
    </row>
    <row r="572" spans="7:7" x14ac:dyDescent="0.25">
      <c r="G572" s="3">
        <v>45116</v>
      </c>
    </row>
    <row r="573" spans="7:7" x14ac:dyDescent="0.25">
      <c r="G573" s="3">
        <v>45117</v>
      </c>
    </row>
    <row r="574" spans="7:7" x14ac:dyDescent="0.25">
      <c r="G574" s="3">
        <v>45118</v>
      </c>
    </row>
    <row r="575" spans="7:7" x14ac:dyDescent="0.25">
      <c r="G575" s="3">
        <v>45119</v>
      </c>
    </row>
    <row r="576" spans="7:7" x14ac:dyDescent="0.25">
      <c r="G576" s="3">
        <v>45120</v>
      </c>
    </row>
    <row r="577" spans="7:7" x14ac:dyDescent="0.25">
      <c r="G577" s="3">
        <v>45121</v>
      </c>
    </row>
    <row r="578" spans="7:7" x14ac:dyDescent="0.25">
      <c r="G578" s="3">
        <v>45122</v>
      </c>
    </row>
    <row r="579" spans="7:7" x14ac:dyDescent="0.25">
      <c r="G579" s="3">
        <v>45123</v>
      </c>
    </row>
    <row r="580" spans="7:7" x14ac:dyDescent="0.25">
      <c r="G580" s="3">
        <v>45124</v>
      </c>
    </row>
    <row r="581" spans="7:7" x14ac:dyDescent="0.25">
      <c r="G581" s="3">
        <v>45125</v>
      </c>
    </row>
    <row r="582" spans="7:7" x14ac:dyDescent="0.25">
      <c r="G582" s="3">
        <v>45126</v>
      </c>
    </row>
    <row r="583" spans="7:7" x14ac:dyDescent="0.25">
      <c r="G583" s="3">
        <v>45127</v>
      </c>
    </row>
    <row r="584" spans="7:7" x14ac:dyDescent="0.25">
      <c r="G584" s="3">
        <v>45128</v>
      </c>
    </row>
    <row r="585" spans="7:7" x14ac:dyDescent="0.25">
      <c r="G585" s="3">
        <v>45129</v>
      </c>
    </row>
    <row r="586" spans="7:7" x14ac:dyDescent="0.25">
      <c r="G586" s="3">
        <v>45130</v>
      </c>
    </row>
    <row r="587" spans="7:7" x14ac:dyDescent="0.25">
      <c r="G587" s="3">
        <v>45131</v>
      </c>
    </row>
    <row r="588" spans="7:7" x14ac:dyDescent="0.25">
      <c r="G588" s="3">
        <v>45132</v>
      </c>
    </row>
    <row r="589" spans="7:7" x14ac:dyDescent="0.25">
      <c r="G589" s="3">
        <v>45133</v>
      </c>
    </row>
    <row r="590" spans="7:7" x14ac:dyDescent="0.25">
      <c r="G590" s="3">
        <v>45134</v>
      </c>
    </row>
    <row r="591" spans="7:7" x14ac:dyDescent="0.25">
      <c r="G591" s="3">
        <v>45135</v>
      </c>
    </row>
    <row r="592" spans="7:7" x14ac:dyDescent="0.25">
      <c r="G592" s="3">
        <v>45136</v>
      </c>
    </row>
    <row r="593" spans="7:7" x14ac:dyDescent="0.25">
      <c r="G593" s="3">
        <v>45137</v>
      </c>
    </row>
    <row r="594" spans="7:7" x14ac:dyDescent="0.25">
      <c r="G594" s="3">
        <v>45138</v>
      </c>
    </row>
    <row r="595" spans="7:7" x14ac:dyDescent="0.25">
      <c r="G595" s="3">
        <v>45139</v>
      </c>
    </row>
    <row r="596" spans="7:7" x14ac:dyDescent="0.25">
      <c r="G596" s="3">
        <v>45140</v>
      </c>
    </row>
    <row r="597" spans="7:7" x14ac:dyDescent="0.25">
      <c r="G597" s="3">
        <v>45141</v>
      </c>
    </row>
    <row r="598" spans="7:7" x14ac:dyDescent="0.25">
      <c r="G598" s="3">
        <v>45142</v>
      </c>
    </row>
    <row r="599" spans="7:7" x14ac:dyDescent="0.25">
      <c r="G599" s="3">
        <v>45143</v>
      </c>
    </row>
    <row r="600" spans="7:7" x14ac:dyDescent="0.25">
      <c r="G600" s="3">
        <v>45144</v>
      </c>
    </row>
    <row r="601" spans="7:7" x14ac:dyDescent="0.25">
      <c r="G601" s="3">
        <v>45145</v>
      </c>
    </row>
    <row r="602" spans="7:7" x14ac:dyDescent="0.25">
      <c r="G602" s="3">
        <v>45146</v>
      </c>
    </row>
    <row r="603" spans="7:7" x14ac:dyDescent="0.25">
      <c r="G603" s="3">
        <v>45147</v>
      </c>
    </row>
    <row r="604" spans="7:7" x14ac:dyDescent="0.25">
      <c r="G604" s="3">
        <v>45148</v>
      </c>
    </row>
    <row r="605" spans="7:7" x14ac:dyDescent="0.25">
      <c r="G605" s="3">
        <v>45149</v>
      </c>
    </row>
    <row r="606" spans="7:7" x14ac:dyDescent="0.25">
      <c r="G606" s="3">
        <v>45150</v>
      </c>
    </row>
    <row r="607" spans="7:7" x14ac:dyDescent="0.25">
      <c r="G607" s="3">
        <v>45151</v>
      </c>
    </row>
    <row r="608" spans="7:7" x14ac:dyDescent="0.25">
      <c r="G608" s="3">
        <v>45152</v>
      </c>
    </row>
    <row r="609" spans="7:7" x14ac:dyDescent="0.25">
      <c r="G609" s="3">
        <v>45153</v>
      </c>
    </row>
    <row r="610" spans="7:7" x14ac:dyDescent="0.25">
      <c r="G610" s="3">
        <v>45154</v>
      </c>
    </row>
    <row r="611" spans="7:7" x14ac:dyDescent="0.25">
      <c r="G611" s="3">
        <v>45155</v>
      </c>
    </row>
    <row r="612" spans="7:7" x14ac:dyDescent="0.25">
      <c r="G612" s="3">
        <v>45156</v>
      </c>
    </row>
    <row r="613" spans="7:7" x14ac:dyDescent="0.25">
      <c r="G613" s="3">
        <v>45157</v>
      </c>
    </row>
    <row r="614" spans="7:7" x14ac:dyDescent="0.25">
      <c r="G614" s="3">
        <v>45158</v>
      </c>
    </row>
    <row r="615" spans="7:7" x14ac:dyDescent="0.25">
      <c r="G615" s="3">
        <v>45159</v>
      </c>
    </row>
    <row r="616" spans="7:7" x14ac:dyDescent="0.25">
      <c r="G616" s="3">
        <v>45160</v>
      </c>
    </row>
    <row r="617" spans="7:7" x14ac:dyDescent="0.25">
      <c r="G617" s="3">
        <v>45161</v>
      </c>
    </row>
    <row r="618" spans="7:7" x14ac:dyDescent="0.25">
      <c r="G618" s="3">
        <v>45162</v>
      </c>
    </row>
    <row r="619" spans="7:7" x14ac:dyDescent="0.25">
      <c r="G619" s="3">
        <v>45163</v>
      </c>
    </row>
    <row r="620" spans="7:7" x14ac:dyDescent="0.25">
      <c r="G620" s="3">
        <v>45164</v>
      </c>
    </row>
    <row r="621" spans="7:7" x14ac:dyDescent="0.25">
      <c r="G621" s="3">
        <v>45165</v>
      </c>
    </row>
    <row r="622" spans="7:7" x14ac:dyDescent="0.25">
      <c r="G622" s="3">
        <v>45166</v>
      </c>
    </row>
    <row r="623" spans="7:7" x14ac:dyDescent="0.25">
      <c r="G623" s="3">
        <v>45167</v>
      </c>
    </row>
    <row r="624" spans="7:7" x14ac:dyDescent="0.25">
      <c r="G624" s="3">
        <v>45168</v>
      </c>
    </row>
    <row r="625" spans="7:7" x14ac:dyDescent="0.25">
      <c r="G625" s="3">
        <v>45169</v>
      </c>
    </row>
    <row r="626" spans="7:7" x14ac:dyDescent="0.25">
      <c r="G626" s="3">
        <v>45170</v>
      </c>
    </row>
    <row r="627" spans="7:7" x14ac:dyDescent="0.25">
      <c r="G627" s="3">
        <v>45171</v>
      </c>
    </row>
    <row r="628" spans="7:7" x14ac:dyDescent="0.25">
      <c r="G628" s="3">
        <v>45172</v>
      </c>
    </row>
    <row r="629" spans="7:7" x14ac:dyDescent="0.25">
      <c r="G629" s="3">
        <v>45173</v>
      </c>
    </row>
    <row r="630" spans="7:7" x14ac:dyDescent="0.25">
      <c r="G630" s="3">
        <v>45174</v>
      </c>
    </row>
    <row r="631" spans="7:7" x14ac:dyDescent="0.25">
      <c r="G631" s="3">
        <v>45175</v>
      </c>
    </row>
    <row r="632" spans="7:7" x14ac:dyDescent="0.25">
      <c r="G632" s="3">
        <v>45176</v>
      </c>
    </row>
    <row r="633" spans="7:7" x14ac:dyDescent="0.25">
      <c r="G633" s="3">
        <v>45177</v>
      </c>
    </row>
    <row r="634" spans="7:7" x14ac:dyDescent="0.25">
      <c r="G634" s="3">
        <v>45178</v>
      </c>
    </row>
    <row r="635" spans="7:7" x14ac:dyDescent="0.25">
      <c r="G635" s="3">
        <v>45179</v>
      </c>
    </row>
    <row r="636" spans="7:7" x14ac:dyDescent="0.25">
      <c r="G636" s="3">
        <v>45180</v>
      </c>
    </row>
    <row r="637" spans="7:7" x14ac:dyDescent="0.25">
      <c r="G637" s="3">
        <v>45181</v>
      </c>
    </row>
    <row r="638" spans="7:7" x14ac:dyDescent="0.25">
      <c r="G638" s="3">
        <v>45182</v>
      </c>
    </row>
    <row r="639" spans="7:7" x14ac:dyDescent="0.25">
      <c r="G639" s="3">
        <v>45183</v>
      </c>
    </row>
    <row r="640" spans="7:7" x14ac:dyDescent="0.25">
      <c r="G640" s="3">
        <v>45184</v>
      </c>
    </row>
    <row r="641" spans="7:7" x14ac:dyDescent="0.25">
      <c r="G641" s="3">
        <v>45185</v>
      </c>
    </row>
    <row r="642" spans="7:7" x14ac:dyDescent="0.25">
      <c r="G642" s="3">
        <v>45186</v>
      </c>
    </row>
    <row r="643" spans="7:7" x14ac:dyDescent="0.25">
      <c r="G643" s="3">
        <v>45187</v>
      </c>
    </row>
    <row r="644" spans="7:7" x14ac:dyDescent="0.25">
      <c r="G644" s="3">
        <v>45188</v>
      </c>
    </row>
    <row r="645" spans="7:7" x14ac:dyDescent="0.25">
      <c r="G645" s="3">
        <v>45189</v>
      </c>
    </row>
    <row r="646" spans="7:7" x14ac:dyDescent="0.25">
      <c r="G646" s="3">
        <v>45190</v>
      </c>
    </row>
    <row r="647" spans="7:7" x14ac:dyDescent="0.25">
      <c r="G647" s="3">
        <v>45191</v>
      </c>
    </row>
    <row r="648" spans="7:7" x14ac:dyDescent="0.25">
      <c r="G648" s="3">
        <v>45192</v>
      </c>
    </row>
    <row r="649" spans="7:7" x14ac:dyDescent="0.25">
      <c r="G649" s="3">
        <v>45193</v>
      </c>
    </row>
    <row r="650" spans="7:7" x14ac:dyDescent="0.25">
      <c r="G650" s="3">
        <v>45194</v>
      </c>
    </row>
    <row r="651" spans="7:7" x14ac:dyDescent="0.25">
      <c r="G651" s="3">
        <v>45195</v>
      </c>
    </row>
    <row r="652" spans="7:7" x14ac:dyDescent="0.25">
      <c r="G652" s="3">
        <v>45196</v>
      </c>
    </row>
    <row r="653" spans="7:7" x14ac:dyDescent="0.25">
      <c r="G653" s="3">
        <v>45197</v>
      </c>
    </row>
    <row r="654" spans="7:7" x14ac:dyDescent="0.25">
      <c r="G654" s="3">
        <v>45198</v>
      </c>
    </row>
    <row r="655" spans="7:7" x14ac:dyDescent="0.25">
      <c r="G655" s="3">
        <v>45199</v>
      </c>
    </row>
    <row r="656" spans="7:7" x14ac:dyDescent="0.25">
      <c r="G656" s="3">
        <v>45200</v>
      </c>
    </row>
    <row r="657" spans="7:7" x14ac:dyDescent="0.25">
      <c r="G657" s="3">
        <v>45201</v>
      </c>
    </row>
    <row r="658" spans="7:7" x14ac:dyDescent="0.25">
      <c r="G658" s="3">
        <v>45202</v>
      </c>
    </row>
    <row r="659" spans="7:7" x14ac:dyDescent="0.25">
      <c r="G659" s="3">
        <v>45203</v>
      </c>
    </row>
    <row r="660" spans="7:7" x14ac:dyDescent="0.25">
      <c r="G660" s="3">
        <v>45204</v>
      </c>
    </row>
    <row r="661" spans="7:7" x14ac:dyDescent="0.25">
      <c r="G661" s="3">
        <v>45205</v>
      </c>
    </row>
    <row r="662" spans="7:7" x14ac:dyDescent="0.25">
      <c r="G662" s="3">
        <v>45206</v>
      </c>
    </row>
    <row r="663" spans="7:7" x14ac:dyDescent="0.25">
      <c r="G663" s="3">
        <v>45207</v>
      </c>
    </row>
    <row r="664" spans="7:7" x14ac:dyDescent="0.25">
      <c r="G664" s="3">
        <v>45208</v>
      </c>
    </row>
    <row r="665" spans="7:7" x14ac:dyDescent="0.25">
      <c r="G665" s="3">
        <v>45209</v>
      </c>
    </row>
    <row r="666" spans="7:7" x14ac:dyDescent="0.25">
      <c r="G666" s="3">
        <v>45210</v>
      </c>
    </row>
    <row r="667" spans="7:7" x14ac:dyDescent="0.25">
      <c r="G667" s="3">
        <v>45211</v>
      </c>
    </row>
    <row r="668" spans="7:7" x14ac:dyDescent="0.25">
      <c r="G668" s="3">
        <v>45212</v>
      </c>
    </row>
    <row r="669" spans="7:7" x14ac:dyDescent="0.25">
      <c r="G669" s="3">
        <v>45213</v>
      </c>
    </row>
    <row r="670" spans="7:7" x14ac:dyDescent="0.25">
      <c r="G670" s="3">
        <v>45214</v>
      </c>
    </row>
    <row r="671" spans="7:7" x14ac:dyDescent="0.25">
      <c r="G671" s="3">
        <v>45215</v>
      </c>
    </row>
    <row r="672" spans="7:7" x14ac:dyDescent="0.25">
      <c r="G672" s="3">
        <v>45216</v>
      </c>
    </row>
    <row r="673" spans="7:7" x14ac:dyDescent="0.25">
      <c r="G673" s="3">
        <v>45217</v>
      </c>
    </row>
    <row r="674" spans="7:7" x14ac:dyDescent="0.25">
      <c r="G674" s="3">
        <v>45218</v>
      </c>
    </row>
    <row r="675" spans="7:7" x14ac:dyDescent="0.25">
      <c r="G675" s="3">
        <v>45219</v>
      </c>
    </row>
    <row r="676" spans="7:7" x14ac:dyDescent="0.25">
      <c r="G676" s="3">
        <v>45220</v>
      </c>
    </row>
    <row r="677" spans="7:7" x14ac:dyDescent="0.25">
      <c r="G677" s="3">
        <v>45221</v>
      </c>
    </row>
    <row r="678" spans="7:7" x14ac:dyDescent="0.25">
      <c r="G678" s="3">
        <v>45222</v>
      </c>
    </row>
    <row r="679" spans="7:7" x14ac:dyDescent="0.25">
      <c r="G679" s="3">
        <v>45223</v>
      </c>
    </row>
    <row r="680" spans="7:7" x14ac:dyDescent="0.25">
      <c r="G680" s="3">
        <v>45224</v>
      </c>
    </row>
    <row r="681" spans="7:7" x14ac:dyDescent="0.25">
      <c r="G681" s="3">
        <v>45225</v>
      </c>
    </row>
    <row r="682" spans="7:7" x14ac:dyDescent="0.25">
      <c r="G682" s="3">
        <v>45226</v>
      </c>
    </row>
    <row r="683" spans="7:7" x14ac:dyDescent="0.25">
      <c r="G683" s="3">
        <v>45227</v>
      </c>
    </row>
    <row r="684" spans="7:7" x14ac:dyDescent="0.25">
      <c r="G684" s="3">
        <v>45228</v>
      </c>
    </row>
    <row r="685" spans="7:7" x14ac:dyDescent="0.25">
      <c r="G685" s="3">
        <v>45229</v>
      </c>
    </row>
    <row r="686" spans="7:7" x14ac:dyDescent="0.25">
      <c r="G686" s="3">
        <v>45230</v>
      </c>
    </row>
    <row r="687" spans="7:7" x14ac:dyDescent="0.25">
      <c r="G687" s="3">
        <v>45231</v>
      </c>
    </row>
    <row r="688" spans="7:7" x14ac:dyDescent="0.25">
      <c r="G688" s="3">
        <v>45232</v>
      </c>
    </row>
    <row r="689" spans="7:7" x14ac:dyDescent="0.25">
      <c r="G689" s="3">
        <v>45233</v>
      </c>
    </row>
    <row r="690" spans="7:7" x14ac:dyDescent="0.25">
      <c r="G690" s="3">
        <v>45234</v>
      </c>
    </row>
    <row r="691" spans="7:7" x14ac:dyDescent="0.25">
      <c r="G691" s="3">
        <v>45235</v>
      </c>
    </row>
    <row r="692" spans="7:7" x14ac:dyDescent="0.25">
      <c r="G692" s="3">
        <v>45236</v>
      </c>
    </row>
    <row r="693" spans="7:7" x14ac:dyDescent="0.25">
      <c r="G693" s="3">
        <v>45237</v>
      </c>
    </row>
    <row r="694" spans="7:7" x14ac:dyDescent="0.25">
      <c r="G694" s="3">
        <v>45238</v>
      </c>
    </row>
    <row r="695" spans="7:7" x14ac:dyDescent="0.25">
      <c r="G695" s="3">
        <v>45239</v>
      </c>
    </row>
    <row r="696" spans="7:7" x14ac:dyDescent="0.25">
      <c r="G696" s="3">
        <v>45240</v>
      </c>
    </row>
    <row r="697" spans="7:7" x14ac:dyDescent="0.25">
      <c r="G697" s="3">
        <v>45241</v>
      </c>
    </row>
    <row r="698" spans="7:7" x14ac:dyDescent="0.25">
      <c r="G698" s="3">
        <v>45242</v>
      </c>
    </row>
    <row r="699" spans="7:7" x14ac:dyDescent="0.25">
      <c r="G699" s="3">
        <v>45243</v>
      </c>
    </row>
    <row r="700" spans="7:7" x14ac:dyDescent="0.25">
      <c r="G700" s="3">
        <v>45244</v>
      </c>
    </row>
    <row r="701" spans="7:7" x14ac:dyDescent="0.25">
      <c r="G701" s="3">
        <v>45245</v>
      </c>
    </row>
    <row r="702" spans="7:7" x14ac:dyDescent="0.25">
      <c r="G702" s="3">
        <v>45246</v>
      </c>
    </row>
    <row r="703" spans="7:7" x14ac:dyDescent="0.25">
      <c r="G703" s="3">
        <v>45247</v>
      </c>
    </row>
    <row r="704" spans="7:7" x14ac:dyDescent="0.25">
      <c r="G704" s="3">
        <v>45248</v>
      </c>
    </row>
    <row r="705" spans="7:7" x14ac:dyDescent="0.25">
      <c r="G705" s="3">
        <v>45249</v>
      </c>
    </row>
    <row r="706" spans="7:7" x14ac:dyDescent="0.25">
      <c r="G706" s="3">
        <v>45250</v>
      </c>
    </row>
    <row r="707" spans="7:7" x14ac:dyDescent="0.25">
      <c r="G707" s="3">
        <v>45251</v>
      </c>
    </row>
    <row r="708" spans="7:7" x14ac:dyDescent="0.25">
      <c r="G708" s="3">
        <v>45252</v>
      </c>
    </row>
    <row r="709" spans="7:7" x14ac:dyDescent="0.25">
      <c r="G709" s="3">
        <v>45253</v>
      </c>
    </row>
    <row r="710" spans="7:7" x14ac:dyDescent="0.25">
      <c r="G710" s="3">
        <v>45254</v>
      </c>
    </row>
    <row r="711" spans="7:7" x14ac:dyDescent="0.25">
      <c r="G711" s="3">
        <v>45255</v>
      </c>
    </row>
    <row r="712" spans="7:7" x14ac:dyDescent="0.25">
      <c r="G712" s="3">
        <v>45256</v>
      </c>
    </row>
    <row r="713" spans="7:7" x14ac:dyDescent="0.25">
      <c r="G713" s="3">
        <v>45257</v>
      </c>
    </row>
    <row r="714" spans="7:7" x14ac:dyDescent="0.25">
      <c r="G714" s="3">
        <v>45258</v>
      </c>
    </row>
    <row r="715" spans="7:7" x14ac:dyDescent="0.25">
      <c r="G715" s="3">
        <v>45259</v>
      </c>
    </row>
    <row r="716" spans="7:7" x14ac:dyDescent="0.25">
      <c r="G716" s="3">
        <v>45260</v>
      </c>
    </row>
    <row r="717" spans="7:7" x14ac:dyDescent="0.25">
      <c r="G717" s="3">
        <v>45261</v>
      </c>
    </row>
    <row r="718" spans="7:7" x14ac:dyDescent="0.25">
      <c r="G718" s="3">
        <v>45262</v>
      </c>
    </row>
    <row r="719" spans="7:7" x14ac:dyDescent="0.25">
      <c r="G719" s="3">
        <v>45263</v>
      </c>
    </row>
    <row r="720" spans="7:7" x14ac:dyDescent="0.25">
      <c r="G720" s="3">
        <v>45264</v>
      </c>
    </row>
    <row r="721" spans="7:7" x14ac:dyDescent="0.25">
      <c r="G721" s="3">
        <v>45265</v>
      </c>
    </row>
    <row r="722" spans="7:7" x14ac:dyDescent="0.25">
      <c r="G722" s="3">
        <v>45266</v>
      </c>
    </row>
    <row r="723" spans="7:7" x14ac:dyDescent="0.25">
      <c r="G723" s="3">
        <v>45267</v>
      </c>
    </row>
    <row r="724" spans="7:7" x14ac:dyDescent="0.25">
      <c r="G724" s="3">
        <v>45268</v>
      </c>
    </row>
    <row r="725" spans="7:7" x14ac:dyDescent="0.25">
      <c r="G725" s="3">
        <v>45269</v>
      </c>
    </row>
    <row r="726" spans="7:7" x14ac:dyDescent="0.25">
      <c r="G726" s="3">
        <v>45270</v>
      </c>
    </row>
    <row r="727" spans="7:7" x14ac:dyDescent="0.25">
      <c r="G727" s="3">
        <v>45271</v>
      </c>
    </row>
    <row r="728" spans="7:7" x14ac:dyDescent="0.25">
      <c r="G728" s="3">
        <v>45272</v>
      </c>
    </row>
    <row r="729" spans="7:7" x14ac:dyDescent="0.25">
      <c r="G729" s="3">
        <v>45273</v>
      </c>
    </row>
    <row r="730" spans="7:7" x14ac:dyDescent="0.25">
      <c r="G730" s="3">
        <v>45274</v>
      </c>
    </row>
    <row r="731" spans="7:7" x14ac:dyDescent="0.25">
      <c r="G731" s="3">
        <v>45275</v>
      </c>
    </row>
    <row r="732" spans="7:7" x14ac:dyDescent="0.25">
      <c r="G732" s="3">
        <v>45276</v>
      </c>
    </row>
    <row r="733" spans="7:7" x14ac:dyDescent="0.25">
      <c r="G733" s="3">
        <v>45277</v>
      </c>
    </row>
    <row r="734" spans="7:7" x14ac:dyDescent="0.25">
      <c r="G734" s="3">
        <v>45278</v>
      </c>
    </row>
    <row r="735" spans="7:7" x14ac:dyDescent="0.25">
      <c r="G735" s="3">
        <v>45279</v>
      </c>
    </row>
    <row r="736" spans="7:7" x14ac:dyDescent="0.25">
      <c r="G736" s="3">
        <v>45280</v>
      </c>
    </row>
    <row r="737" spans="7:7" x14ac:dyDescent="0.25">
      <c r="G737" s="3">
        <v>45281</v>
      </c>
    </row>
    <row r="738" spans="7:7" x14ac:dyDescent="0.25">
      <c r="G738" s="3">
        <v>45282</v>
      </c>
    </row>
    <row r="739" spans="7:7" x14ac:dyDescent="0.25">
      <c r="G739" s="3">
        <v>45283</v>
      </c>
    </row>
    <row r="740" spans="7:7" x14ac:dyDescent="0.25">
      <c r="G740" s="3">
        <v>45284</v>
      </c>
    </row>
    <row r="741" spans="7:7" x14ac:dyDescent="0.25">
      <c r="G741" s="3">
        <v>45285</v>
      </c>
    </row>
    <row r="742" spans="7:7" x14ac:dyDescent="0.25">
      <c r="G742" s="3">
        <v>45286</v>
      </c>
    </row>
    <row r="743" spans="7:7" x14ac:dyDescent="0.25">
      <c r="G743" s="3">
        <v>45287</v>
      </c>
    </row>
    <row r="744" spans="7:7" x14ac:dyDescent="0.25">
      <c r="G744" s="3">
        <v>45288</v>
      </c>
    </row>
    <row r="745" spans="7:7" x14ac:dyDescent="0.25">
      <c r="G745" s="3">
        <v>45289</v>
      </c>
    </row>
    <row r="746" spans="7:7" x14ac:dyDescent="0.25">
      <c r="G746" s="3">
        <v>45290</v>
      </c>
    </row>
    <row r="747" spans="7:7" x14ac:dyDescent="0.25">
      <c r="G747" s="3">
        <v>45291</v>
      </c>
    </row>
    <row r="748" spans="7:7" x14ac:dyDescent="0.25">
      <c r="G748" s="3">
        <v>45292</v>
      </c>
    </row>
    <row r="749" spans="7:7" x14ac:dyDescent="0.25">
      <c r="G749" s="3">
        <v>45293</v>
      </c>
    </row>
    <row r="750" spans="7:7" x14ac:dyDescent="0.25">
      <c r="G750" s="3">
        <v>45294</v>
      </c>
    </row>
    <row r="751" spans="7:7" x14ac:dyDescent="0.25">
      <c r="G751" s="3">
        <v>45295</v>
      </c>
    </row>
    <row r="752" spans="7:7" x14ac:dyDescent="0.25">
      <c r="G752" s="3">
        <v>45296</v>
      </c>
    </row>
    <row r="753" spans="7:7" x14ac:dyDescent="0.25">
      <c r="G753" s="3">
        <v>45297</v>
      </c>
    </row>
    <row r="754" spans="7:7" x14ac:dyDescent="0.25">
      <c r="G754" s="3">
        <v>45298</v>
      </c>
    </row>
    <row r="755" spans="7:7" x14ac:dyDescent="0.25">
      <c r="G755" s="3">
        <v>45299</v>
      </c>
    </row>
    <row r="756" spans="7:7" x14ac:dyDescent="0.25">
      <c r="G756" s="3">
        <v>45300</v>
      </c>
    </row>
    <row r="757" spans="7:7" x14ac:dyDescent="0.25">
      <c r="G757" s="3">
        <v>45301</v>
      </c>
    </row>
    <row r="758" spans="7:7" x14ac:dyDescent="0.25">
      <c r="G758" s="3">
        <v>45302</v>
      </c>
    </row>
    <row r="759" spans="7:7" x14ac:dyDescent="0.25">
      <c r="G759" s="3">
        <v>45303</v>
      </c>
    </row>
    <row r="760" spans="7:7" x14ac:dyDescent="0.25">
      <c r="G760" s="3">
        <v>45304</v>
      </c>
    </row>
    <row r="761" spans="7:7" x14ac:dyDescent="0.25">
      <c r="G761" s="3">
        <v>45305</v>
      </c>
    </row>
    <row r="762" spans="7:7" x14ac:dyDescent="0.25">
      <c r="G762" s="3">
        <v>45306</v>
      </c>
    </row>
    <row r="763" spans="7:7" x14ac:dyDescent="0.25">
      <c r="G763" s="3">
        <v>45307</v>
      </c>
    </row>
    <row r="764" spans="7:7" x14ac:dyDescent="0.25">
      <c r="G764" s="3">
        <v>45308</v>
      </c>
    </row>
    <row r="765" spans="7:7" x14ac:dyDescent="0.25">
      <c r="G765" s="3">
        <v>45309</v>
      </c>
    </row>
    <row r="766" spans="7:7" x14ac:dyDescent="0.25">
      <c r="G766" s="3">
        <v>45310</v>
      </c>
    </row>
    <row r="767" spans="7:7" x14ac:dyDescent="0.25">
      <c r="G767" s="3">
        <v>45311</v>
      </c>
    </row>
    <row r="768" spans="7:7" x14ac:dyDescent="0.25">
      <c r="G768" s="3">
        <v>45312</v>
      </c>
    </row>
    <row r="769" spans="7:7" x14ac:dyDescent="0.25">
      <c r="G769" s="3">
        <v>45313</v>
      </c>
    </row>
    <row r="770" spans="7:7" x14ac:dyDescent="0.25">
      <c r="G770" s="3">
        <v>45314</v>
      </c>
    </row>
    <row r="771" spans="7:7" x14ac:dyDescent="0.25">
      <c r="G771" s="3">
        <v>45315</v>
      </c>
    </row>
    <row r="772" spans="7:7" x14ac:dyDescent="0.25">
      <c r="G772" s="3">
        <v>45316</v>
      </c>
    </row>
    <row r="773" spans="7:7" x14ac:dyDescent="0.25">
      <c r="G773" s="3">
        <v>45317</v>
      </c>
    </row>
    <row r="774" spans="7:7" x14ac:dyDescent="0.25">
      <c r="G774" s="3">
        <v>45318</v>
      </c>
    </row>
    <row r="775" spans="7:7" x14ac:dyDescent="0.25">
      <c r="G775" s="3">
        <v>45319</v>
      </c>
    </row>
    <row r="776" spans="7:7" x14ac:dyDescent="0.25">
      <c r="G776" s="3">
        <v>45320</v>
      </c>
    </row>
    <row r="777" spans="7:7" x14ac:dyDescent="0.25">
      <c r="G777" s="3">
        <v>45321</v>
      </c>
    </row>
    <row r="778" spans="7:7" x14ac:dyDescent="0.25">
      <c r="G778" s="3">
        <v>45322</v>
      </c>
    </row>
    <row r="779" spans="7:7" x14ac:dyDescent="0.25">
      <c r="G779" s="3">
        <v>45323</v>
      </c>
    </row>
    <row r="780" spans="7:7" x14ac:dyDescent="0.25">
      <c r="G780" s="3">
        <v>45324</v>
      </c>
    </row>
    <row r="781" spans="7:7" x14ac:dyDescent="0.25">
      <c r="G781" s="3">
        <v>45325</v>
      </c>
    </row>
    <row r="782" spans="7:7" x14ac:dyDescent="0.25">
      <c r="G782" s="3">
        <v>45326</v>
      </c>
    </row>
    <row r="783" spans="7:7" x14ac:dyDescent="0.25">
      <c r="G783" s="3">
        <v>45327</v>
      </c>
    </row>
    <row r="784" spans="7:7" x14ac:dyDescent="0.25">
      <c r="G784" s="3">
        <v>45328</v>
      </c>
    </row>
    <row r="785" spans="7:7" x14ac:dyDescent="0.25">
      <c r="G785" s="3">
        <v>45329</v>
      </c>
    </row>
    <row r="786" spans="7:7" x14ac:dyDescent="0.25">
      <c r="G786" s="3">
        <v>45330</v>
      </c>
    </row>
    <row r="787" spans="7:7" x14ac:dyDescent="0.25">
      <c r="G787" s="3">
        <v>45331</v>
      </c>
    </row>
    <row r="788" spans="7:7" x14ac:dyDescent="0.25">
      <c r="G788" s="3">
        <v>45332</v>
      </c>
    </row>
    <row r="789" spans="7:7" x14ac:dyDescent="0.25">
      <c r="G789" s="3">
        <v>45333</v>
      </c>
    </row>
    <row r="790" spans="7:7" x14ac:dyDescent="0.25">
      <c r="G790" s="3">
        <v>45334</v>
      </c>
    </row>
    <row r="791" spans="7:7" x14ac:dyDescent="0.25">
      <c r="G791" s="3">
        <v>45335</v>
      </c>
    </row>
    <row r="792" spans="7:7" x14ac:dyDescent="0.25">
      <c r="G792" s="3">
        <v>45336</v>
      </c>
    </row>
    <row r="793" spans="7:7" x14ac:dyDescent="0.25">
      <c r="G793" s="3">
        <v>45337</v>
      </c>
    </row>
    <row r="794" spans="7:7" x14ac:dyDescent="0.25">
      <c r="G794" s="3">
        <v>45338</v>
      </c>
    </row>
    <row r="795" spans="7:7" x14ac:dyDescent="0.25">
      <c r="G795" s="3">
        <v>45339</v>
      </c>
    </row>
    <row r="796" spans="7:7" x14ac:dyDescent="0.25">
      <c r="G796" s="3">
        <v>45340</v>
      </c>
    </row>
    <row r="797" spans="7:7" x14ac:dyDescent="0.25">
      <c r="G797" s="3">
        <v>45341</v>
      </c>
    </row>
    <row r="798" spans="7:7" x14ac:dyDescent="0.25">
      <c r="G798" s="3">
        <v>45342</v>
      </c>
    </row>
    <row r="799" spans="7:7" x14ac:dyDescent="0.25">
      <c r="G799" s="3">
        <v>45343</v>
      </c>
    </row>
    <row r="800" spans="7:7" x14ac:dyDescent="0.25">
      <c r="G800" s="3">
        <v>45344</v>
      </c>
    </row>
    <row r="801" spans="7:7" x14ac:dyDescent="0.25">
      <c r="G801" s="3">
        <v>45345</v>
      </c>
    </row>
    <row r="802" spans="7:7" x14ac:dyDescent="0.25">
      <c r="G802" s="3">
        <v>45346</v>
      </c>
    </row>
    <row r="803" spans="7:7" x14ac:dyDescent="0.25">
      <c r="G803" s="3">
        <v>45347</v>
      </c>
    </row>
    <row r="804" spans="7:7" x14ac:dyDescent="0.25">
      <c r="G804" s="3">
        <v>45348</v>
      </c>
    </row>
    <row r="805" spans="7:7" x14ac:dyDescent="0.25">
      <c r="G805" s="3">
        <v>45349</v>
      </c>
    </row>
    <row r="806" spans="7:7" x14ac:dyDescent="0.25">
      <c r="G806" s="3">
        <v>45350</v>
      </c>
    </row>
    <row r="807" spans="7:7" x14ac:dyDescent="0.25">
      <c r="G807" s="3">
        <v>45351</v>
      </c>
    </row>
    <row r="808" spans="7:7" x14ac:dyDescent="0.25">
      <c r="G808" s="3">
        <v>45352</v>
      </c>
    </row>
    <row r="809" spans="7:7" x14ac:dyDescent="0.25">
      <c r="G809" s="3">
        <v>45353</v>
      </c>
    </row>
    <row r="810" spans="7:7" x14ac:dyDescent="0.25">
      <c r="G810" s="3">
        <v>45354</v>
      </c>
    </row>
    <row r="811" spans="7:7" x14ac:dyDescent="0.25">
      <c r="G811" s="3">
        <v>45355</v>
      </c>
    </row>
    <row r="812" spans="7:7" x14ac:dyDescent="0.25">
      <c r="G812" s="3">
        <v>45356</v>
      </c>
    </row>
    <row r="813" spans="7:7" x14ac:dyDescent="0.25">
      <c r="G813" s="3">
        <v>45357</v>
      </c>
    </row>
    <row r="814" spans="7:7" x14ac:dyDescent="0.25">
      <c r="G814" s="3">
        <v>45358</v>
      </c>
    </row>
    <row r="815" spans="7:7" x14ac:dyDescent="0.25">
      <c r="G815" s="3">
        <v>45359</v>
      </c>
    </row>
    <row r="816" spans="7:7" x14ac:dyDescent="0.25">
      <c r="G816" s="3">
        <v>45360</v>
      </c>
    </row>
    <row r="817" spans="7:7" x14ac:dyDescent="0.25">
      <c r="G817" s="3">
        <v>45361</v>
      </c>
    </row>
    <row r="818" spans="7:7" x14ac:dyDescent="0.25">
      <c r="G818" s="3">
        <v>45362</v>
      </c>
    </row>
    <row r="819" spans="7:7" x14ac:dyDescent="0.25">
      <c r="G819" s="3">
        <v>45363</v>
      </c>
    </row>
    <row r="820" spans="7:7" x14ac:dyDescent="0.25">
      <c r="G820" s="3">
        <v>45364</v>
      </c>
    </row>
    <row r="821" spans="7:7" x14ac:dyDescent="0.25">
      <c r="G821" s="3">
        <v>45365</v>
      </c>
    </row>
    <row r="822" spans="7:7" x14ac:dyDescent="0.25">
      <c r="G822" s="3">
        <v>45366</v>
      </c>
    </row>
    <row r="823" spans="7:7" x14ac:dyDescent="0.25">
      <c r="G823" s="3">
        <v>45367</v>
      </c>
    </row>
    <row r="824" spans="7:7" x14ac:dyDescent="0.25">
      <c r="G824" s="3">
        <v>45368</v>
      </c>
    </row>
    <row r="825" spans="7:7" x14ac:dyDescent="0.25">
      <c r="G825" s="3">
        <v>45369</v>
      </c>
    </row>
    <row r="826" spans="7:7" x14ac:dyDescent="0.25">
      <c r="G826" s="3">
        <v>45370</v>
      </c>
    </row>
    <row r="827" spans="7:7" x14ac:dyDescent="0.25">
      <c r="G827" s="3">
        <v>45371</v>
      </c>
    </row>
    <row r="828" spans="7:7" x14ac:dyDescent="0.25">
      <c r="G828" s="3">
        <v>45372</v>
      </c>
    </row>
    <row r="829" spans="7:7" x14ac:dyDescent="0.25">
      <c r="G829" s="3">
        <v>45373</v>
      </c>
    </row>
    <row r="830" spans="7:7" x14ac:dyDescent="0.25">
      <c r="G830" s="3">
        <v>45374</v>
      </c>
    </row>
    <row r="831" spans="7:7" x14ac:dyDescent="0.25">
      <c r="G831" s="3">
        <v>45375</v>
      </c>
    </row>
    <row r="832" spans="7:7" x14ac:dyDescent="0.25">
      <c r="G832" s="3">
        <v>45376</v>
      </c>
    </row>
    <row r="833" spans="7:7" x14ac:dyDescent="0.25">
      <c r="G833" s="3">
        <v>45377</v>
      </c>
    </row>
    <row r="834" spans="7:7" x14ac:dyDescent="0.25">
      <c r="G834" s="3">
        <v>45378</v>
      </c>
    </row>
    <row r="835" spans="7:7" x14ac:dyDescent="0.25">
      <c r="G835" s="3">
        <v>45379</v>
      </c>
    </row>
    <row r="836" spans="7:7" x14ac:dyDescent="0.25">
      <c r="G836" s="3">
        <v>45380</v>
      </c>
    </row>
    <row r="837" spans="7:7" x14ac:dyDescent="0.25">
      <c r="G837" s="3">
        <v>45381</v>
      </c>
    </row>
    <row r="838" spans="7:7" x14ac:dyDescent="0.25">
      <c r="G838" s="3">
        <v>45382</v>
      </c>
    </row>
    <row r="839" spans="7:7" x14ac:dyDescent="0.25">
      <c r="G839" s="3">
        <v>45383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Inscriptions</vt:lpstr>
      <vt:lpstr>Finances</vt:lpstr>
      <vt:lpstr>Éval</vt:lpstr>
      <vt:lpstr>Liste déroulante</vt:lpstr>
      <vt:lpstr>'Liste déroulante'!Décision</vt:lpstr>
      <vt:lpstr>'Liste déroulante'!Décisioncomité</vt:lpstr>
      <vt:lpstr>Décisioncomité</vt:lpstr>
      <vt:lpstr>'Liste déroulante'!Décisions</vt:lpstr>
      <vt:lpstr>Éval!heuresASaisir</vt:lpstr>
      <vt:lpstr>Inscriptions</vt:lpstr>
      <vt:lpstr>Liste_bassins</vt:lpstr>
      <vt:lpstr>Liste_date</vt:lpstr>
      <vt:lpstr>Liste_demande</vt:lpstr>
      <vt:lpstr>Liste_heures</vt:lpstr>
      <vt:lpstr>Liste_Iso</vt:lpstr>
      <vt:lpstr>Liste_langue</vt:lpstr>
      <vt:lpstr>Liste_langues</vt:lpstr>
      <vt:lpstr>Liste_numéros</vt:lpstr>
      <vt:lpstr>Liste_profil</vt:lpstr>
      <vt:lpstr>Liste_RLS</vt:lpstr>
      <vt:lpstr>NumLigne</vt:lpstr>
      <vt:lpstr>Profil_Iso_Smaf</vt:lpstr>
      <vt:lpstr>Éval!Zone_d_impression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cp:lastPrinted>2022-07-04T18:04:06Z</cp:lastPrinted>
  <dcterms:created xsi:type="dcterms:W3CDTF">2022-06-19T12:47:56Z</dcterms:created>
  <dcterms:modified xsi:type="dcterms:W3CDTF">2022-09-22T08:24:34Z</dcterms:modified>
</cp:coreProperties>
</file>