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8800" windowHeight="12990" activeTab="1"/>
  </bookViews>
  <sheets>
    <sheet name="Inscriptions" sheetId="7" r:id="rId1"/>
    <sheet name="Finances" sheetId="2" r:id="rId2"/>
  </sheets>
  <externalReferences>
    <externalReference r:id="rId3"/>
    <externalReference r:id="rId4"/>
    <externalReference r:id="rId5"/>
  </externalReferences>
  <definedNames>
    <definedName name="Décision" localSheetId="1">'[1]Liste déroulante'!$B$33:$B$37</definedName>
    <definedName name="Décision">'[2]Liste déroulante'!$B$33:$B$37</definedName>
    <definedName name="Décisioncomité">#REF!</definedName>
    <definedName name="Décisions" localSheetId="1">'[1]Liste déroulante'!$B$33:$B$35</definedName>
    <definedName name="Décisions">'[2]Liste déroulante'!$B$33:$B$35</definedName>
    <definedName name="heuresASaisir">#REF!</definedName>
    <definedName name="Inscriptions">Inscriptions!$1:$1048576</definedName>
    <definedName name="Intervenants" localSheetId="1">#REF!</definedName>
    <definedName name="Intervenants">#REF!</definedName>
    <definedName name="IntervenantsSAD" localSheetId="1">OFFSET(Finances!Intervenants,0,0,COUNTA(Finances!ListeIntervenants),1)</definedName>
    <definedName name="IntervenantsSAD">OFFSET(Intervenants,0,0,COUNTA(ListeIntervenants),1)</definedName>
    <definedName name="Liste_bassins">#REF!</definedName>
    <definedName name="Liste_date">#REF!</definedName>
    <definedName name="Liste_dates">[2]!Tableau1[Date OEMC]</definedName>
    <definedName name="Liste_demande">#REF!</definedName>
    <definedName name="Liste_demandes">[2]!Tableau2[Demande]</definedName>
    <definedName name="Liste_heures">#REF!</definedName>
    <definedName name="Liste_Iso">#REF!</definedName>
    <definedName name="Liste_langue">#REF!</definedName>
    <definedName name="Liste_langues">#REF!</definedName>
    <definedName name="Liste_numéros">#REF!</definedName>
    <definedName name="Liste_profil">#REF!</definedName>
    <definedName name="Liste_profils">[2]!Tableau3[Profil intervention]</definedName>
    <definedName name="Liste_RLS">#REF!</definedName>
    <definedName name="ListeIntervenants" localSheetId="1">#REF!</definedName>
    <definedName name="ListeIntervenants">#REF!</definedName>
    <definedName name="NumLigne">#REF!</definedName>
    <definedName name="période_1">[3]CES!$A$1:$B$488</definedName>
    <definedName name="période_10">[3]CES!$S$1:$T$477</definedName>
    <definedName name="période_11">[3]CES!$U$1:$V$483</definedName>
    <definedName name="période_12">[3]CES!$W$1:$X$471</definedName>
    <definedName name="période_13">[3]CES!$Y$1:$Z$446</definedName>
    <definedName name="période_2">[3]CES!$C$1:$D$541</definedName>
    <definedName name="période_3">[3]CES!$E$1:$F$478</definedName>
    <definedName name="période_4">[3]CES!$G$1:$H$499</definedName>
    <definedName name="période_5">[3]CES!$I$1:$J$471</definedName>
    <definedName name="période_6">[3]CES!$K$1:$L$486</definedName>
    <definedName name="période_7">[3]CES!$M$1:$N$488</definedName>
    <definedName name="période_8">[3]CES!$O:$P</definedName>
    <definedName name="période_9">[3]CES!$Q:$R</definedName>
    <definedName name="Profil_Iso_Smaf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O10" i="2"/>
  <c r="I10" i="2"/>
  <c r="B9" i="2"/>
  <c r="C4" i="7"/>
  <c r="C8" i="2" s="1"/>
  <c r="C3" i="7"/>
  <c r="C7" i="2" s="1"/>
  <c r="L9" i="2"/>
  <c r="L10" i="2"/>
  <c r="J9" i="2"/>
  <c r="H8" i="2"/>
  <c r="D10" i="2"/>
  <c r="G9" i="2"/>
  <c r="M10" i="2"/>
  <c r="B10" i="2"/>
  <c r="C9" i="2"/>
  <c r="L4" i="7"/>
  <c r="L8" i="2" s="1"/>
  <c r="C10" i="2"/>
  <c r="E4" i="7"/>
  <c r="E3" i="7" s="1"/>
  <c r="E7" i="2" s="1"/>
  <c r="E9" i="2"/>
  <c r="I8" i="2"/>
  <c r="I7" i="2"/>
  <c r="J4" i="7"/>
  <c r="J3" i="7" s="1"/>
  <c r="J7" i="2" s="1"/>
  <c r="F10" i="2"/>
  <c r="J10" i="2"/>
  <c r="H10" i="2"/>
  <c r="H7" i="2"/>
  <c r="P4" i="7"/>
  <c r="P3" i="7" s="1"/>
  <c r="B4" i="7"/>
  <c r="H9" i="2"/>
  <c r="E10" i="2"/>
  <c r="E8" i="2"/>
  <c r="J8" i="2"/>
  <c r="F9" i="2"/>
  <c r="I9" i="2"/>
  <c r="K10" i="2"/>
  <c r="D9" i="2"/>
  <c r="F4" i="7"/>
  <c r="N10" i="2"/>
  <c r="G4" i="7"/>
  <c r="D4" i="7"/>
  <c r="L3" i="7"/>
  <c r="L7" i="2" s="1"/>
  <c r="K4" i="7"/>
  <c r="K9" i="2"/>
  <c r="N9" i="2"/>
  <c r="N4" i="7"/>
  <c r="M9" i="2"/>
  <c r="M4" i="7"/>
  <c r="O4" i="7"/>
  <c r="O9" i="2"/>
  <c r="B3" i="7"/>
  <c r="B7" i="2" s="1"/>
  <c r="B8" i="2"/>
  <c r="F8" i="2"/>
  <c r="F3" i="7"/>
  <c r="F7" i="2" s="1"/>
  <c r="G3" i="7"/>
  <c r="G7" i="2" s="1"/>
  <c r="G8" i="2"/>
  <c r="D8" i="2"/>
  <c r="D3" i="7"/>
  <c r="D7" i="2" s="1"/>
  <c r="K3" i="7"/>
  <c r="K7" i="2" s="1"/>
  <c r="K8" i="2"/>
  <c r="N8" i="2"/>
  <c r="N3" i="7"/>
  <c r="N7" i="2" s="1"/>
  <c r="M3" i="7"/>
  <c r="M7" i="2" s="1"/>
  <c r="M8" i="2"/>
  <c r="O3" i="7"/>
  <c r="O7" i="2" s="1"/>
  <c r="O8" i="2"/>
</calcChain>
</file>

<file path=xl/sharedStrings.xml><?xml version="1.0" encoding="utf-8"?>
<sst xmlns="http://schemas.openxmlformats.org/spreadsheetml/2006/main" count="189" uniqueCount="68">
  <si>
    <t>Bassin</t>
  </si>
  <si>
    <t>RLS</t>
  </si>
  <si>
    <t>Heure</t>
  </si>
  <si>
    <t>Nom, Prénom
de l'usager</t>
  </si>
  <si>
    <t xml:space="preserve">NAM                   
</t>
  </si>
  <si>
    <t>Type de demande</t>
  </si>
  <si>
    <t>Intervenant 
pivot poste tél.</t>
  </si>
  <si>
    <t>Code Raison     (à inscrire)</t>
  </si>
  <si>
    <t>Sud</t>
  </si>
  <si>
    <t>Français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</si>
  <si>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</si>
  <si>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</si>
  <si>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</si>
  <si>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</si>
  <si>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</si>
  <si>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</si>
  <si>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</si>
  <si>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</si>
  <si>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</si>
  <si>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</si>
  <si>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</si>
  <si>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</si>
  <si>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</si>
  <si>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</si>
  <si>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</si>
  <si>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</si>
  <si>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</si>
  <si>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NAM</t>
  </si>
  <si>
    <t>Langue</t>
  </si>
  <si>
    <t>Intervenant autre</t>
  </si>
  <si>
    <t>Anglais</t>
  </si>
  <si>
    <t>Nord</t>
  </si>
  <si>
    <t>AL</t>
  </si>
  <si>
    <t xml:space="preserve">DDN
</t>
  </si>
  <si>
    <t xml:space="preserve">Langue
</t>
  </si>
  <si>
    <r>
      <t xml:space="preserve">Intervenant
</t>
    </r>
    <r>
      <rPr>
        <sz val="14"/>
        <color theme="0"/>
        <rFont val="Arial Narrow"/>
        <family val="2"/>
      </rPr>
      <t xml:space="preserve"> (à remplir si pas pivot)</t>
    </r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</si>
  <si>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</si>
  <si>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</si>
  <si>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</si>
  <si>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</si>
  <si>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</si>
  <si>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 xml:space="preserve">Utiliser seulement pour un 2e prestataire de services </t>
  </si>
  <si>
    <t>DÉCISION DU COMITÉ - Information prise de la feuille évaluation</t>
  </si>
  <si>
    <t>1</t>
  </si>
  <si>
    <t>t</t>
  </si>
  <si>
    <t>110 - Post-hosp.</t>
  </si>
  <si>
    <t>test3</t>
  </si>
  <si>
    <t>f</t>
  </si>
  <si>
    <t>ff</t>
  </si>
  <si>
    <t>test4</t>
  </si>
  <si>
    <t>te</t>
  </si>
  <si>
    <t>r</t>
  </si>
  <si>
    <t>test5, test5</t>
  </si>
  <si>
    <t>fg</t>
  </si>
  <si>
    <t>ghg</t>
  </si>
  <si>
    <t>gfgghf</t>
  </si>
  <si>
    <t>test 6</t>
  </si>
  <si>
    <t>efdsf</t>
  </si>
  <si>
    <t>ffgdgdf</t>
  </si>
  <si>
    <t>test 7</t>
  </si>
  <si>
    <t>ty</t>
  </si>
  <si>
    <t xml:space="preserve">test 8 </t>
  </si>
  <si>
    <t>test 9</t>
  </si>
  <si>
    <t>test 10</t>
  </si>
  <si>
    <t>test 12</t>
  </si>
  <si>
    <t>test 13</t>
  </si>
  <si>
    <t>test 14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</si>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</sst>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_ * #,##0.00_)\ _$_ ;_ * \(#,##0.00\)\ _$_ ;_ * &quot;-&quot;??_)\ _$_ ;_ @_ "/>
    <numFmt numFmtId="166" formatCode="[$-F400]h:mm:ss\ AM/PM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  <fill>
      <patternFill patternType="lightUp">
        <bgColor theme="0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5" fontId="3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 applyBorder="1"/>
    <xf numFmtId="0" fontId="0" fillId="2" borderId="0" xfId="0" applyFill="1"/>
    <xf numFmtId="0" fontId="6" fillId="2" borderId="0" xfId="0" applyFont="1" applyFill="1"/>
    <xf numFmtId="0" fontId="9" fillId="6" borderId="0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wrapText="1"/>
    </xf>
    <xf numFmtId="0" fontId="7" fillId="5" borderId="0" xfId="0" applyFont="1" applyFill="1"/>
    <xf numFmtId="0" fontId="11" fillId="5" borderId="0" xfId="0" applyFont="1" applyFill="1"/>
    <xf numFmtId="0" fontId="0" fillId="5" borderId="0" xfId="0" applyFill="1"/>
    <xf numFmtId="164" fontId="8" fillId="2" borderId="10" xfId="0" applyNumberFormat="1" applyFont="1" applyFill="1" applyBorder="1" applyAlignment="1">
      <alignment horizontal="center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  <protection hidden="1"/>
    </xf>
    <xf numFmtId="0" fontId="1" fillId="4" borderId="7" xfId="0" applyFont="1" applyFill="1" applyBorder="1" applyAlignment="1" applyProtection="1">
      <alignment horizontal="center" vertical="center" wrapText="1"/>
      <protection hidden="1"/>
    </xf>
    <xf numFmtId="0" fontId="1" fillId="4" borderId="13" xfId="0" applyFont="1" applyFill="1" applyBorder="1" applyAlignment="1" applyProtection="1">
      <alignment horizontal="center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14" fontId="9" fillId="6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0" xfId="0" applyFont="1" applyFill="1"/>
    <xf numFmtId="0" fontId="6" fillId="0" borderId="0" xfId="0" applyFont="1"/>
    <xf numFmtId="0" fontId="1" fillId="2" borderId="9" xfId="0" applyNumberFormat="1" applyFont="1" applyFill="1" applyBorder="1" applyAlignment="1" applyProtection="1">
      <alignment horizontal="center" vertical="center" wrapText="1"/>
    </xf>
    <xf numFmtId="14" fontId="0" fillId="7" borderId="5" xfId="0" applyNumberFormat="1" applyFill="1" applyBorder="1"/>
    <xf numFmtId="0" fontId="0" fillId="7" borderId="4" xfId="0" applyFill="1" applyBorder="1"/>
    <xf numFmtId="0" fontId="0" fillId="7" borderId="6" xfId="0" applyFill="1" applyBorder="1"/>
    <xf numFmtId="14" fontId="0" fillId="8" borderId="5" xfId="0" applyNumberFormat="1" applyFill="1" applyBorder="1"/>
    <xf numFmtId="0" fontId="0" fillId="8" borderId="4" xfId="0" applyFill="1" applyBorder="1"/>
    <xf numFmtId="0" fontId="0" fillId="8" borderId="6" xfId="0" applyFill="1" applyBorder="1"/>
    <xf numFmtId="14" fontId="0" fillId="7" borderId="1" xfId="0" applyNumberFormat="1" applyFill="1" applyBorder="1"/>
    <xf numFmtId="0" fontId="0" fillId="7" borderId="2" xfId="0" applyFill="1" applyBorder="1"/>
    <xf numFmtId="0" fontId="0" fillId="7" borderId="8" xfId="0" applyFill="1" applyBorder="1"/>
    <xf numFmtId="0" fontId="4" fillId="3" borderId="11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166" fontId="4" fillId="2" borderId="11" xfId="0" applyNumberFormat="1" applyFont="1" applyFill="1" applyBorder="1" applyAlignment="1" applyProtection="1">
      <alignment horizontal="center" vertical="center"/>
    </xf>
    <xf numFmtId="14" fontId="4" fillId="2" borderId="11" xfId="0" applyNumberFormat="1" applyFont="1" applyFill="1" applyBorder="1" applyAlignment="1" applyProtection="1">
      <alignment horizontal="center" vertical="center"/>
    </xf>
    <xf numFmtId="1" fontId="4" fillId="2" borderId="11" xfId="0" applyNumberFormat="1" applyFont="1" applyFill="1" applyBorder="1" applyAlignment="1" applyProtection="1">
      <alignment horizontal="center" vertical="center"/>
    </xf>
    <xf numFmtId="1" fontId="4" fillId="3" borderId="11" xfId="0" applyNumberFormat="1" applyFont="1" applyFill="1" applyBorder="1" applyAlignment="1" applyProtection="1">
      <alignment horizontal="center" vertical="center"/>
    </xf>
    <xf numFmtId="166" fontId="4" fillId="3" borderId="11" xfId="0" applyNumberFormat="1" applyFont="1" applyFill="1" applyBorder="1" applyAlignment="1" applyProtection="1">
      <alignment horizontal="center" vertical="center"/>
    </xf>
    <xf numFmtId="14" fontId="4" fillId="3" borderId="11" xfId="0" applyNumberFormat="1" applyFont="1" applyFill="1" applyBorder="1" applyAlignment="1" applyProtection="1">
      <alignment horizontal="center" vertical="center"/>
    </xf>
    <xf numFmtId="166" fontId="12" fillId="2" borderId="12" xfId="0" applyNumberFormat="1" applyFont="1" applyFill="1" applyBorder="1" applyAlignment="1" applyProtection="1">
      <alignment horizontal="center" vertical="center" wrapText="1"/>
    </xf>
    <xf numFmtId="14" fontId="12" fillId="2" borderId="12" xfId="0" applyNumberFormat="1" applyFont="1" applyFill="1" applyBorder="1" applyAlignment="1" applyProtection="1">
      <alignment horizontal="center" vertical="center" wrapText="1"/>
    </xf>
    <xf numFmtId="0" fontId="12" fillId="2" borderId="12" xfId="0" applyNumberFormat="1" applyFont="1" applyFill="1" applyBorder="1" applyAlignment="1" applyProtection="1">
      <alignment horizontal="center" vertical="center" wrapText="1"/>
    </xf>
    <xf numFmtId="14" fontId="1" fillId="2" borderId="9" xfId="0" applyNumberFormat="1" applyFont="1" applyFill="1" applyBorder="1" applyAlignment="1" applyProtection="1">
      <alignment horizontal="center" vertical="center" wrapText="1"/>
    </xf>
    <xf numFmtId="21" fontId="1" fillId="2" borderId="9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14" fontId="1" fillId="2" borderId="12" xfId="0" applyNumberFormat="1" applyFont="1" applyFill="1" applyBorder="1" applyAlignment="1" applyProtection="1">
      <alignment horizontal="center" vertical="center" wrapText="1"/>
    </xf>
    <xf numFmtId="21" fontId="1" fillId="2" borderId="12" xfId="0" applyNumberFormat="1" applyFont="1" applyFill="1" applyBorder="1" applyAlignment="1" applyProtection="1">
      <alignment horizontal="center" vertical="center" wrapText="1"/>
    </xf>
    <xf numFmtId="164" fontId="8" fillId="2" borderId="10" xfId="0" applyNumberFormat="1" applyFont="1" applyFill="1" applyBorder="1" applyAlignment="1">
      <alignment horizontal="center"/>
    </xf>
  </cellXfs>
  <cellStyles count="3">
    <cellStyle name="Milliers 2" xfId="2"/>
    <cellStyle name="Normal" xfId="0" builtinId="0"/>
    <cellStyle name="Normal 2" xfId="1"/>
  </cellStyles>
  <dxfs count="75">
    <dxf>
      <font>
        <color theme="0" tint="-0.14996795556505021"/>
      </font>
    </dxf>
    <dxf>
      <font>
        <color theme="0"/>
      </font>
    </dxf>
    <dxf>
      <font>
        <color theme="2" tint="-9.9948118533890809E-2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47625</xdr:rowOff>
    </xdr:from>
    <xdr:to>
      <xdr:col>4</xdr:col>
      <xdr:colOff>514350</xdr:colOff>
      <xdr:row>0</xdr:row>
      <xdr:rowOff>1295400</xdr:rowOff>
    </xdr:to>
    <xdr:sp macro="[0]!OuvreFormulaire" textlink="">
      <xdr:nvSpPr>
        <xdr:cNvPr id="2" name="Rectangle avec coins arrondis en diagonale 1"/>
        <xdr:cNvSpPr/>
      </xdr:nvSpPr>
      <xdr:spPr>
        <a:xfrm>
          <a:off x="342900" y="47625"/>
          <a:ext cx="2752725" cy="12477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</a:t>
          </a:r>
          <a:r>
            <a:rPr lang="fr-CA" sz="1800" b="1" baseline="0">
              <a:solidFill>
                <a:sysClr val="windowText" lastClr="000000"/>
              </a:solidFill>
            </a:rPr>
            <a:t>, modification </a:t>
          </a:r>
          <a:r>
            <a:rPr lang="fr-CA" sz="1800" b="1">
              <a:solidFill>
                <a:sysClr val="windowText" lastClr="000000"/>
              </a:solidFill>
            </a:rPr>
            <a:t>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733425</xdr:colOff>
      <xdr:row>0</xdr:row>
      <xdr:rowOff>161925</xdr:rowOff>
    </xdr:from>
    <xdr:to>
      <xdr:col>6</xdr:col>
      <xdr:colOff>1028700</xdr:colOff>
      <xdr:row>0</xdr:row>
      <xdr:rowOff>561975</xdr:rowOff>
    </xdr:to>
    <xdr:sp macro="" textlink="">
      <xdr:nvSpPr>
        <xdr:cNvPr id="3" name="ZoneTexte 2"/>
        <xdr:cNvSpPr txBox="1"/>
      </xdr:nvSpPr>
      <xdr:spPr>
        <a:xfrm>
          <a:off x="3314700" y="161925"/>
          <a:ext cx="2771775" cy="4000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400" b="1"/>
            <a:t>COMITÉ D'ALLOCATION</a:t>
          </a:r>
          <a:r>
            <a:rPr lang="fr-CA" sz="1400" b="1" baseline="0"/>
            <a:t> SECTEUR 6</a:t>
          </a:r>
          <a:endParaRPr lang="fr-CA" sz="1400" b="1"/>
        </a:p>
      </xdr:txBody>
    </xdr:sp>
    <xdr:clientData/>
  </xdr:twoCellAnchor>
  <xdr:twoCellAnchor>
    <xdr:from>
      <xdr:col>4</xdr:col>
      <xdr:colOff>752475</xdr:colOff>
      <xdr:row>0</xdr:row>
      <xdr:rowOff>942975</xdr:rowOff>
    </xdr:from>
    <xdr:to>
      <xdr:col>6</xdr:col>
      <xdr:colOff>1009650</xdr:colOff>
      <xdr:row>1</xdr:row>
      <xdr:rowOff>0</xdr:rowOff>
    </xdr:to>
    <xdr:sp macro="" textlink="">
      <xdr:nvSpPr>
        <xdr:cNvPr id="4" name="ZoneTexte 3"/>
        <xdr:cNvSpPr txBox="1"/>
      </xdr:nvSpPr>
      <xdr:spPr>
        <a:xfrm>
          <a:off x="3333750" y="942975"/>
          <a:ext cx="2733675" cy="3714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/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  <sheetName val="Consignes"/>
      <sheetName val="FINANCES"/>
      <sheetName val="Inscriptions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</sheetNames>
    <sheetDataSet>
      <sheetData sheetId="0" refreshError="1"/>
      <sheetData sheetId="1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5" name="Tableau46" displayName="Tableau46" ref="B2:P17" totalsRowShown="0" headerRowDxfId="74" dataDxfId="73" tableBorderDxfId="72">
  <autoFilter ref="B2:P17"/>
  <tableColumns count="15">
    <tableColumn id="1" name="Bassin" dataDxfId="71"/>
    <tableColumn id="2" name="RLS" dataDxfId="70"/>
    <tableColumn id="3" name="# " dataDxfId="69"/>
    <tableColumn id="4" name="Heure" dataDxfId="68"/>
    <tableColumn id="5" name="Nom, Prénom_x000a_de l'usager" dataDxfId="67"/>
    <tableColumn id="6" name="Langue_x000a_" dataDxfId="66"/>
    <tableColumn id="7" name="NAM                   _x000a_" dataDxfId="65"/>
    <tableColumn id="8" name="DDN_x000a_" dataDxfId="64"/>
    <tableColumn id="9" name="Type de demande" dataDxfId="63"/>
    <tableColumn id="10" name="Intervenant _x000a_pivot poste tél." dataDxfId="62"/>
    <tableColumn id="11" name="Intervenant_x000a_ (à remplir si pas pivot)" dataDxfId="61"/>
    <tableColumn id="12" name="Profil_x000a_intervention_x000a_(Type de clientèle)" dataDxfId="60"/>
    <tableColumn id="13" name="Profil _x000a_SMAF_x000a_(ISO)" dataDxfId="59"/>
    <tableColumn id="14" name="Date OEMC_x000a_" dataDxfId="58"/>
    <tableColumn id="15" name="Code Raison     (à inscrire)" dataDxfId="57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id="6" name="Tableau6" displayName="Tableau6" ref="B6:O29" totalsRowShown="0" headerRowDxfId="56" dataDxfId="54" headerRowBorderDxfId="55" tableBorderDxfId="53" totalsRowBorderDxfId="52">
  <autoFilter ref="B6:O29"/>
  <tableColumns count="14">
    <tableColumn id="1" name="Bassin" dataDxfId="51">
      <calculatedColumnFormula>Inscriptions!#REF!</calculatedColumnFormula>
    </tableColumn>
    <tableColumn id="2" name="RLS" dataDxfId="50"/>
    <tableColumn id="3" name="# " dataDxfId="49"/>
    <tableColumn id="4" name="HEURE" dataDxfId="48"/>
    <tableColumn id="5" name="Nom, Prénom" dataDxfId="47"/>
    <tableColumn id="6" name="Langue" dataDxfId="46"/>
    <tableColumn id="7" name="NAM" dataDxfId="45"/>
    <tableColumn id="8" name="DDN_x000a_" dataDxfId="44"/>
    <tableColumn id="9" name="Type de demande" dataDxfId="43"/>
    <tableColumn id="10" name="Intervenant _x000a_pivot" dataDxfId="42"/>
    <tableColumn id="11" name="Intervenant autre" dataDxfId="41"/>
    <tableColumn id="12" name="Profil_x000a_intervention_x000a_(Type de clientèle)" dataDxfId="40"/>
    <tableColumn id="13" name="Profil _x000a_SMAF_x000a_(ISO)" dataDxfId="39"/>
    <tableColumn id="14" name="Date OEMC_x000a_" dataDxfId="38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P6:AB29" totalsRowShown="0" headerRowDxfId="37" dataDxfId="35" headerRowBorderDxfId="36" tableBorderDxfId="34" totalsRowBorderDxfId="33">
  <autoFilter ref="P6:AB29"/>
  <tableColumns count="13">
    <tableColumn id="1" name="Budget" dataDxfId="32">
      <calculatedColumnFormula>#REF!</calculatedColumnFormula>
    </tableColumn>
    <tableColumn id="2" name="Nom du dispensataire de service" dataDxfId="31">
      <calculatedColumnFormula>#REF!</calculatedColumnFormula>
    </tableColumn>
    <tableColumn id="3" name="Type de dispensataire" dataDxfId="30"/>
    <tableColumn id="4" name="Date du comité" dataDxfId="29"/>
    <tableColumn id="5" name="Date de début" dataDxfId="28"/>
    <tableColumn id="6" name="Date de fin" dataDxfId="27"/>
    <tableColumn id="7" name="AVQ en heure" dataDxfId="26"/>
    <tableColumn id="8" name="AVD en heure" dataDxfId="25"/>
    <tableColumn id="9" name="Loi 90 en heure" dataDxfId="24"/>
    <tableColumn id="10" name="Ass. à la personne _x000a_Répit-gardiennage_x000a_(en heure)" dataDxfId="23"/>
    <tableColumn id="11" name="Travaux lourd _x000a_(en heure)                                                                          Soutien civique)" dataDxfId="22"/>
    <tableColumn id="12" name="Heures accordées_x000a_/sem." dataDxfId="21"/>
    <tableColumn id="13" name="heures en attente en heure" dataDxfId="2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Q17"/>
  <sheetViews>
    <sheetView zoomScale="70" zoomScaleNormal="70" workbookViewId="0">
      <pane ySplit="2" topLeftCell="A3" activePane="bottomLeft" state="frozen"/>
      <selection pane="bottomLeft" activeCell="K26" sqref="K26"/>
    </sheetView>
  </sheetViews>
  <sheetFormatPr baseColWidth="10" defaultRowHeight="15" x14ac:dyDescent="0.25"/>
  <cols>
    <col min="1" max="1" width="4.42578125" customWidth="1"/>
    <col min="6" max="6" width="25.7109375" customWidth="1"/>
    <col min="7" max="7" width="15.7109375" customWidth="1"/>
    <col min="8" max="10" width="22.7109375" customWidth="1"/>
    <col min="11" max="14" width="25.7109375" customWidth="1"/>
    <col min="15" max="15" width="17.7109375" customWidth="1"/>
    <col min="16" max="16" width="17.140625" customWidth="1"/>
  </cols>
  <sheetData>
    <row r="1" spans="1:17" ht="102.75" customHeight="1" thickBot="1" x14ac:dyDescent="0.35">
      <c r="A1" s="2"/>
      <c r="B1" s="2"/>
      <c r="C1" s="2"/>
      <c r="D1" s="2"/>
      <c r="E1" s="2"/>
      <c r="F1" s="2"/>
      <c r="G1" s="2"/>
      <c r="H1" s="10">
        <v>44724</v>
      </c>
      <c r="I1" s="2"/>
      <c r="J1" s="2"/>
      <c r="K1" s="2"/>
      <c r="L1" s="2"/>
      <c r="M1" s="2"/>
      <c r="N1" s="2"/>
      <c r="O1" s="2"/>
      <c r="P1" s="2"/>
    </row>
    <row r="2" spans="1:17" ht="69" customHeight="1" thickBot="1" x14ac:dyDescent="0.3">
      <c r="A2" s="2"/>
      <c r="B2" s="4" t="s">
        <v>0</v>
      </c>
      <c r="C2" s="5" t="s">
        <v>1</v>
      </c>
      <c r="D2" s="5" t="s">
        <v>40</v>
      </c>
      <c r="E2" s="5" t="s">
        <v>2</v>
      </c>
      <c r="F2" s="5" t="s">
        <v>3</v>
      </c>
      <c r="G2" s="6" t="s">
        <v>34</v>
      </c>
      <c r="H2" s="6" t="s">
        <v>4</v>
      </c>
      <c r="I2" s="6" t="s">
        <v>33</v>
      </c>
      <c r="J2" s="5" t="s">
        <v>5</v>
      </c>
      <c r="K2" s="5" t="s">
        <v>6</v>
      </c>
      <c r="L2" s="5" t="s">
        <v>35</v>
      </c>
      <c r="M2" s="5" t="s">
        <v>36</v>
      </c>
      <c r="N2" s="5" t="s">
        <v>37</v>
      </c>
      <c r="O2" s="6" t="s">
        <v>38</v>
      </c>
      <c r="P2" s="5" t="s">
        <v>7</v>
      </c>
    </row>
    <row r="3" spans="1:17" ht="22.5" customHeight="1" thickBot="1" x14ac:dyDescent="0.4">
      <c r="B3" s="21" t="str">
        <f ca="1">INDIRECT("b5")</f>
        <v>Nord</v>
      </c>
      <c r="C3" s="21" t="str">
        <f ca="1">INDIRECT("C5")</f>
        <v>AL</v>
      </c>
      <c r="D3" s="21" t="str">
        <f ca="1">INDIRECT("D5")</f>
        <v>1</v>
      </c>
      <c r="E3" s="21">
        <f ca="1">INDIRECT("E5")</f>
        <v>0</v>
      </c>
      <c r="F3" s="21">
        <f ca="1">INDIRECT("F5")</f>
        <v>0</v>
      </c>
      <c r="G3" s="21" t="str">
        <f ca="1">INDIRECT("G5")</f>
        <v>Français</v>
      </c>
      <c r="H3" s="21"/>
      <c r="I3" s="21"/>
      <c r="J3" s="21" t="str">
        <f ca="1">INDIRECT("J5")</f>
        <v xml:space="preserve">Ajout </v>
      </c>
      <c r="K3" s="21" t="str">
        <f ca="1">INDIRECT("K5")</f>
        <v>t</v>
      </c>
      <c r="L3" s="21" t="str">
        <f ca="1">INDIRECT("L5")</f>
        <v>t</v>
      </c>
      <c r="M3" s="21" t="str">
        <f ca="1">INDIRECT("M5")</f>
        <v>110 - Post-hosp.</v>
      </c>
      <c r="N3" s="21" t="str">
        <f ca="1">INDIRECT("N5")</f>
        <v>1</v>
      </c>
      <c r="O3" s="42">
        <f ca="1">INDIRECT("O5")</f>
        <v>44652</v>
      </c>
      <c r="P3" s="21" t="str">
        <f ca="1">INDIRECT("P5")</f>
        <v>t</v>
      </c>
      <c r="Q3" s="20" t="s">
        <v>41</v>
      </c>
    </row>
    <row r="4" spans="1:17" ht="24.95" customHeight="1" thickBot="1" x14ac:dyDescent="0.4">
      <c r="B4" s="41" t="str">
        <f ca="1">INDIRECT("b7")</f>
        <v>Sud</v>
      </c>
      <c r="C4" s="41" t="str">
        <f ca="1">INDIRECT("C7")</f>
        <v>AL</v>
      </c>
      <c r="D4" s="41" t="str">
        <f ca="1">INDIRECT("D7")</f>
        <v>1</v>
      </c>
      <c r="E4" s="39">
        <f ca="1">INDIRECT("E7")</f>
        <v>0</v>
      </c>
      <c r="F4" s="41" t="str">
        <f ca="1">INDIRECT("F7")</f>
        <v>test4</v>
      </c>
      <c r="G4" s="41" t="str">
        <f ca="1">INDIRECT("G7")</f>
        <v>Anglais</v>
      </c>
      <c r="H4" s="41"/>
      <c r="I4" s="41"/>
      <c r="J4" s="41" t="str">
        <f ca="1">INDIRECT("J7")</f>
        <v xml:space="preserve">Ajout </v>
      </c>
      <c r="K4" s="41" t="str">
        <f ca="1">INDIRECT("K7")</f>
        <v>te</v>
      </c>
      <c r="L4" s="41" t="str">
        <f ca="1">INDIRECT("L7")</f>
        <v>t</v>
      </c>
      <c r="M4" s="41" t="str">
        <f ca="1">INDIRECT("M7")</f>
        <v>110 - Post-hosp.</v>
      </c>
      <c r="N4" s="41" t="str">
        <f ca="1">INDIRECT("N7")</f>
        <v>1</v>
      </c>
      <c r="O4" s="40">
        <f ca="1">INDIRECT("O7")</f>
        <v>44652</v>
      </c>
      <c r="P4" s="41" t="str">
        <f ca="1">INDIRECT("P7")</f>
        <v>r</v>
      </c>
      <c r="Q4" s="20" t="s">
        <v>41</v>
      </c>
    </row>
    <row r="5" spans="1:17" ht="24.75" customHeight="1" thickBot="1" x14ac:dyDescent="0.4">
      <c r="B5" s="21" t="s">
        <v>31</v>
      </c>
      <c r="C5" s="21" t="s">
        <v>32</v>
      </c>
      <c r="D5" s="21" t="s">
        <v>43</v>
      </c>
      <c r="E5" s="43">
        <v>0</v>
      </c>
      <c r="F5" s="21"/>
      <c r="G5" s="21" t="s">
        <v>9</v>
      </c>
      <c r="H5" s="21"/>
      <c r="I5" s="21"/>
      <c r="J5" s="21" t="s">
        <v>10</v>
      </c>
      <c r="K5" s="21" t="s">
        <v>44</v>
      </c>
      <c r="L5" s="21" t="s">
        <v>44</v>
      </c>
      <c r="M5" s="21" t="s">
        <v>45</v>
      </c>
      <c r="N5" s="21" t="s">
        <v>43</v>
      </c>
      <c r="O5" s="42">
        <v>44652</v>
      </c>
      <c r="P5" s="21" t="s">
        <v>44</v>
      </c>
      <c r="Q5" s="20" t="s">
        <v>41</v>
      </c>
    </row>
    <row r="6" spans="1:17" ht="24.75" customHeight="1" thickBot="1" x14ac:dyDescent="0.4">
      <c r="B6" s="21" t="s">
        <v>31</v>
      </c>
      <c r="C6" s="21" t="s">
        <v>32</v>
      </c>
      <c r="D6" s="21" t="s">
        <v>43</v>
      </c>
      <c r="E6" s="43">
        <v>0</v>
      </c>
      <c r="F6" s="21" t="s">
        <v>46</v>
      </c>
      <c r="G6" s="21" t="s">
        <v>9</v>
      </c>
      <c r="H6" s="21"/>
      <c r="I6" s="21"/>
      <c r="J6" s="21" t="s">
        <v>10</v>
      </c>
      <c r="K6" s="21" t="s">
        <v>47</v>
      </c>
      <c r="L6" s="21" t="s">
        <v>47</v>
      </c>
      <c r="M6" s="21" t="s">
        <v>45</v>
      </c>
      <c r="N6" s="21" t="s">
        <v>43</v>
      </c>
      <c r="O6" s="42">
        <v>44652</v>
      </c>
      <c r="P6" s="21" t="s">
        <v>48</v>
      </c>
      <c r="Q6" s="20"/>
    </row>
    <row r="7" spans="1:17" ht="16.5" thickBot="1" x14ac:dyDescent="0.3">
      <c r="B7" s="44" t="s">
        <v>8</v>
      </c>
      <c r="C7" s="44" t="s">
        <v>32</v>
      </c>
      <c r="D7" s="44" t="s">
        <v>43</v>
      </c>
      <c r="E7" s="46">
        <v>0</v>
      </c>
      <c r="F7" s="44" t="s">
        <v>49</v>
      </c>
      <c r="G7" s="44" t="s">
        <v>30</v>
      </c>
      <c r="H7" s="44"/>
      <c r="I7" s="44"/>
      <c r="J7" s="44" t="s">
        <v>10</v>
      </c>
      <c r="K7" s="44" t="s">
        <v>50</v>
      </c>
      <c r="L7" s="44" t="s">
        <v>44</v>
      </c>
      <c r="M7" s="44" t="s">
        <v>45</v>
      </c>
      <c r="N7" s="44" t="s">
        <v>43</v>
      </c>
      <c r="O7" s="45">
        <v>44652</v>
      </c>
      <c r="P7" s="44" t="s">
        <v>51</v>
      </c>
    </row>
    <row r="8" spans="1:17" ht="16.5" thickBot="1" x14ac:dyDescent="0.3">
      <c r="B8" s="44" t="s">
        <v>31</v>
      </c>
      <c r="C8" s="44" t="s">
        <v>32</v>
      </c>
      <c r="D8" s="44" t="s">
        <v>43</v>
      </c>
      <c r="E8" s="46">
        <v>0</v>
      </c>
      <c r="F8" s="44" t="s">
        <v>52</v>
      </c>
      <c r="G8" s="44" t="s">
        <v>9</v>
      </c>
      <c r="H8" s="44"/>
      <c r="I8" s="44"/>
      <c r="J8" s="44" t="s">
        <v>10</v>
      </c>
      <c r="K8" s="44" t="s">
        <v>53</v>
      </c>
      <c r="L8" s="44" t="s">
        <v>54</v>
      </c>
      <c r="M8" s="44" t="s">
        <v>45</v>
      </c>
      <c r="N8" s="44" t="s">
        <v>43</v>
      </c>
      <c r="O8" s="45">
        <v>44652</v>
      </c>
      <c r="P8" s="44" t="s">
        <v>55</v>
      </c>
    </row>
    <row r="9" spans="1:17" ht="16.5" thickBot="1" x14ac:dyDescent="0.3">
      <c r="B9" s="44" t="s">
        <v>31</v>
      </c>
      <c r="C9" s="44" t="s">
        <v>32</v>
      </c>
      <c r="D9" s="44" t="s">
        <v>43</v>
      </c>
      <c r="E9" s="46">
        <v>0</v>
      </c>
      <c r="F9" s="44" t="s">
        <v>56</v>
      </c>
      <c r="G9" s="44" t="s">
        <v>9</v>
      </c>
      <c r="H9" s="44"/>
      <c r="I9" s="44"/>
      <c r="J9" s="44" t="s">
        <v>10</v>
      </c>
      <c r="K9" s="44" t="s">
        <v>57</v>
      </c>
      <c r="L9" s="44" t="s">
        <v>58</v>
      </c>
      <c r="M9" s="44" t="s">
        <v>45</v>
      </c>
      <c r="N9" s="44" t="s">
        <v>43</v>
      </c>
      <c r="O9" s="45">
        <v>44652</v>
      </c>
      <c r="P9" s="44" t="s">
        <v>53</v>
      </c>
    </row>
    <row r="10" spans="1:17" ht="16.5" thickBot="1" x14ac:dyDescent="0.3">
      <c r="B10" s="44" t="s">
        <v>31</v>
      </c>
      <c r="C10" s="44" t="s">
        <v>32</v>
      </c>
      <c r="D10" s="44" t="s">
        <v>43</v>
      </c>
      <c r="E10" s="46">
        <v>0</v>
      </c>
      <c r="F10" s="44" t="s">
        <v>59</v>
      </c>
      <c r="G10" s="44" t="s">
        <v>9</v>
      </c>
      <c r="H10" s="44"/>
      <c r="I10" s="44"/>
      <c r="J10" s="44" t="s">
        <v>10</v>
      </c>
      <c r="K10" s="44" t="s">
        <v>44</v>
      </c>
      <c r="L10" s="44" t="s">
        <v>60</v>
      </c>
      <c r="M10" s="44" t="s">
        <v>45</v>
      </c>
      <c r="N10" s="44" t="s">
        <v>43</v>
      </c>
      <c r="O10" s="45">
        <v>44652</v>
      </c>
      <c r="P10" s="44" t="s">
        <v>44</v>
      </c>
    </row>
    <row r="11" spans="1:17" ht="16.5" thickBot="1" x14ac:dyDescent="0.3">
      <c r="B11" s="44" t="s">
        <v>31</v>
      </c>
      <c r="C11" s="44" t="s">
        <v>32</v>
      </c>
      <c r="D11" s="44" t="s">
        <v>43</v>
      </c>
      <c r="E11" s="46">
        <v>0</v>
      </c>
      <c r="F11" s="44" t="s">
        <v>61</v>
      </c>
      <c r="G11" s="44" t="s">
        <v>9</v>
      </c>
      <c r="H11" s="44"/>
      <c r="I11" s="44"/>
      <c r="J11" s="44" t="s">
        <v>10</v>
      </c>
      <c r="K11" s="44" t="s">
        <v>47</v>
      </c>
      <c r="L11" s="44" t="s">
        <v>47</v>
      </c>
      <c r="M11" s="44" t="s">
        <v>45</v>
      </c>
      <c r="N11" s="44" t="s">
        <v>43</v>
      </c>
      <c r="O11" s="45">
        <v>44652</v>
      </c>
      <c r="P11" s="44" t="s">
        <v>47</v>
      </c>
    </row>
    <row r="12" spans="1:17" ht="16.5" thickBot="1" x14ac:dyDescent="0.3">
      <c r="B12" s="21" t="s">
        <v>31</v>
      </c>
      <c r="C12" s="21" t="s">
        <v>32</v>
      </c>
      <c r="D12" s="21" t="s">
        <v>43</v>
      </c>
      <c r="E12" s="21">
        <v>0</v>
      </c>
      <c r="F12" s="21" t="s">
        <v>62</v>
      </c>
      <c r="G12" s="21" t="s">
        <v>9</v>
      </c>
      <c r="H12" s="21"/>
      <c r="I12" s="21"/>
      <c r="J12" s="21" t="s">
        <v>10</v>
      </c>
      <c r="K12" s="21" t="s">
        <v>57</v>
      </c>
      <c r="L12" s="21" t="s">
        <v>58</v>
      </c>
      <c r="M12" s="21" t="s">
        <v>45</v>
      </c>
      <c r="N12" s="21" t="s">
        <v>43</v>
      </c>
      <c r="O12" s="42">
        <v>44652</v>
      </c>
      <c r="P12" s="21" t="s">
        <v>53</v>
      </c>
    </row>
    <row r="13" spans="1:17" ht="16.5" thickBot="1" x14ac:dyDescent="0.3">
      <c r="B13" s="21" t="s">
        <v>31</v>
      </c>
      <c r="C13" s="21" t="s">
        <v>32</v>
      </c>
      <c r="D13" s="21" t="s">
        <v>43</v>
      </c>
      <c r="E13" s="21">
        <v>0</v>
      </c>
      <c r="F13" s="21" t="s">
        <v>63</v>
      </c>
      <c r="G13" s="21" t="s">
        <v>9</v>
      </c>
      <c r="H13" s="21"/>
      <c r="I13" s="21"/>
      <c r="J13" s="21" t="s">
        <v>10</v>
      </c>
      <c r="K13" s="21" t="s">
        <v>44</v>
      </c>
      <c r="L13" s="21" t="s">
        <v>60</v>
      </c>
      <c r="M13" s="21" t="s">
        <v>45</v>
      </c>
      <c r="N13" s="21" t="s">
        <v>43</v>
      </c>
      <c r="O13" s="42">
        <v>44652</v>
      </c>
      <c r="P13" s="21" t="s">
        <v>44</v>
      </c>
    </row>
    <row r="14" spans="1:17" ht="16.5" thickBot="1" x14ac:dyDescent="0.3">
      <c r="B14" s="44" t="s">
        <v>31</v>
      </c>
      <c r="C14" s="44" t="s">
        <v>32</v>
      </c>
      <c r="D14" s="44" t="s">
        <v>43</v>
      </c>
      <c r="E14" s="44">
        <v>0</v>
      </c>
      <c r="F14" s="44" t="s">
        <v>64</v>
      </c>
      <c r="G14" s="44" t="s">
        <v>9</v>
      </c>
      <c r="H14" s="44"/>
      <c r="I14" s="44"/>
      <c r="J14" s="44" t="s">
        <v>10</v>
      </c>
      <c r="K14" s="44" t="s">
        <v>47</v>
      </c>
      <c r="L14" s="44" t="s">
        <v>47</v>
      </c>
      <c r="M14" s="44" t="s">
        <v>45</v>
      </c>
      <c r="N14" s="44" t="s">
        <v>43</v>
      </c>
      <c r="O14" s="45">
        <v>44652</v>
      </c>
      <c r="P14" s="44" t="s">
        <v>47</v>
      </c>
    </row>
    <row r="15" spans="1:17" ht="16.5" thickBot="1" x14ac:dyDescent="0.3">
      <c r="B15" s="21" t="s">
        <v>31</v>
      </c>
      <c r="C15" s="21" t="s">
        <v>32</v>
      </c>
      <c r="D15" s="21" t="s">
        <v>43</v>
      </c>
      <c r="E15" s="21">
        <v>0</v>
      </c>
      <c r="F15" s="21" t="s">
        <v>65</v>
      </c>
      <c r="G15" s="21" t="s">
        <v>9</v>
      </c>
      <c r="H15" s="21"/>
      <c r="I15" s="21"/>
      <c r="J15" s="21" t="s">
        <v>10</v>
      </c>
      <c r="K15" s="21" t="s">
        <v>47</v>
      </c>
      <c r="L15" s="21" t="s">
        <v>47</v>
      </c>
      <c r="M15" s="21" t="s">
        <v>45</v>
      </c>
      <c r="N15" s="21" t="s">
        <v>43</v>
      </c>
      <c r="O15" s="42">
        <v>44652</v>
      </c>
      <c r="P15" s="21" t="s">
        <v>47</v>
      </c>
    </row>
    <row r="16" spans="1:17" ht="16.5" thickBot="1" x14ac:dyDescent="0.3">
      <c r="B16" s="44" t="s">
        <v>31</v>
      </c>
      <c r="C16" s="44" t="s">
        <v>32</v>
      </c>
      <c r="D16" s="44" t="s">
        <v>43</v>
      </c>
      <c r="E16" s="44">
        <v>0</v>
      </c>
      <c r="F16" s="44" t="s">
        <v>66</v>
      </c>
      <c r="G16" s="44" t="s">
        <v>9</v>
      </c>
      <c r="H16" s="44"/>
      <c r="I16" s="44"/>
      <c r="J16" s="44" t="s">
        <v>10</v>
      </c>
      <c r="K16" s="44" t="s">
        <v>57</v>
      </c>
      <c r="L16" s="44" t="s">
        <v>58</v>
      </c>
      <c r="M16" s="44" t="s">
        <v>45</v>
      </c>
      <c r="N16" s="44" t="s">
        <v>43</v>
      </c>
      <c r="O16" s="45">
        <v>44652</v>
      </c>
      <c r="P16" s="44" t="s">
        <v>53</v>
      </c>
    </row>
    <row r="17" spans="2:16" ht="15.75" x14ac:dyDescent="0.25">
      <c r="B17" s="44" t="s">
        <v>31</v>
      </c>
      <c r="C17" s="44" t="s">
        <v>32</v>
      </c>
      <c r="D17" s="44" t="s">
        <v>43</v>
      </c>
      <c r="E17" s="46">
        <v>0</v>
      </c>
      <c r="F17" s="44" t="s">
        <v>67</v>
      </c>
      <c r="G17" s="44" t="s">
        <v>9</v>
      </c>
      <c r="H17" s="44"/>
      <c r="I17" s="44"/>
      <c r="J17" s="44" t="s">
        <v>10</v>
      </c>
      <c r="K17" s="44" t="s">
        <v>44</v>
      </c>
      <c r="L17" s="44" t="s">
        <v>44</v>
      </c>
      <c r="M17" s="44" t="s">
        <v>45</v>
      </c>
      <c r="N17" s="44" t="s">
        <v>43</v>
      </c>
      <c r="O17" s="45">
        <v>44652</v>
      </c>
      <c r="P17" s="44" t="s">
        <v>44</v>
      </c>
    </row>
  </sheetData>
  <sheetProtection algorithmName="SHA-512" hashValue="v7iK6rSRtORSuxR3kjPfQOqZeAa0YvVHmwDFWa+8BzsvnpN3CroT/fiK2MYQHwu9ZPvBvVWkST0dLNMQuU9YaA==" saltValue="aDr1kz4auSRPzSPp1Y0iIA==" spinCount="100000" sheet="1" objects="1" scenarios="1"/>
  <conditionalFormatting sqref="B3:P6">
    <cfRule type="cellIs" dxfId="19" priority="44" operator="equal">
      <formula>0</formula>
    </cfRule>
  </conditionalFormatting>
  <conditionalFormatting sqref="B3:P17">
    <cfRule type="expression" dxfId="18" priority="26">
      <formula>(MOD(ROW(),2))</formula>
    </cfRule>
    <cfRule type="cellIs" dxfId="17" priority="34" operator="equal">
      <formula>0</formula>
    </cfRule>
    <cfRule type="expression" priority="35">
      <formula>MOD(_xludf.ROW(),2)=0</formula>
    </cfRule>
  </conditionalFormatting>
  <conditionalFormatting sqref="B4:P6">
    <cfRule type="cellIs" dxfId="16" priority="30" operator="equal">
      <formula>0</formula>
    </cfRule>
    <cfRule type="expression" priority="31">
      <formula>MOD(_xludf.ROW(),2)=0</formula>
    </cfRule>
  </conditionalFormatting>
  <conditionalFormatting sqref="B3:P17">
    <cfRule type="cellIs" dxfId="15" priority="13" operator="equal">
      <formula>"#REF"</formula>
    </cfRule>
  </conditionalFormatting>
  <conditionalFormatting sqref="B12:P14">
    <cfRule type="expression" dxfId="14" priority="10">
      <formula>(MOD(ROW(),2))</formula>
    </cfRule>
    <cfRule type="cellIs" dxfId="13" priority="11" operator="equal">
      <formula>0</formula>
    </cfRule>
    <cfRule type="expression" priority="12">
      <formula>MOD(_xludf.ROW(),2)=0</formula>
    </cfRule>
  </conditionalFormatting>
  <conditionalFormatting sqref="B12:P14">
    <cfRule type="cellIs" dxfId="12" priority="9" operator="equal">
      <formula>"#REF"</formula>
    </cfRule>
  </conditionalFormatting>
  <conditionalFormatting sqref="B15:P16">
    <cfRule type="expression" dxfId="11" priority="6">
      <formula>(MOD(ROW(),2))</formula>
    </cfRule>
    <cfRule type="cellIs" dxfId="10" priority="7" operator="equal">
      <formula>0</formula>
    </cfRule>
    <cfRule type="expression" priority="8">
      <formula>MOD(_xludf.ROW(),2)=0</formula>
    </cfRule>
  </conditionalFormatting>
  <conditionalFormatting sqref="B15:P16">
    <cfRule type="cellIs" dxfId="9" priority="5" operator="equal">
      <formula>"#REF"</formula>
    </cfRule>
  </conditionalFormatting>
  <conditionalFormatting sqref="B16:P16">
    <cfRule type="expression" dxfId="8" priority="2">
      <formula>(MOD(ROW(),2))</formula>
    </cfRule>
    <cfRule type="cellIs" dxfId="7" priority="3" operator="equal">
      <formula>0</formula>
    </cfRule>
    <cfRule type="expression" priority="4">
      <formula>MOD(_xludf.ROW(),2)=0</formula>
    </cfRule>
  </conditionalFormatting>
  <conditionalFormatting sqref="B16:P16">
    <cfRule type="cellIs" dxfId="6" priority="1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AB29"/>
  <sheetViews>
    <sheetView showZeros="0" tabSelected="1" zoomScale="80" zoomScaleNormal="80" workbookViewId="0">
      <selection activeCell="Q12" sqref="Q12"/>
    </sheetView>
  </sheetViews>
  <sheetFormatPr baseColWidth="10" defaultColWidth="11.42578125" defaultRowHeight="15" x14ac:dyDescent="0.25"/>
  <cols>
    <col min="1" max="1" width="3.85546875" style="2" customWidth="1"/>
    <col min="2" max="4" width="11.5703125" style="2" customWidth="1"/>
    <col min="5" max="5" width="12.140625" style="2" customWidth="1"/>
    <col min="6" max="6" width="22.28515625" style="2" bestFit="1" customWidth="1"/>
    <col min="7" max="7" width="11.5703125" style="2" customWidth="1"/>
    <col min="8" max="8" width="14" style="2" bestFit="1" customWidth="1"/>
    <col min="9" max="9" width="14.28515625" style="2" customWidth="1"/>
    <col min="10" max="10" width="20.85546875" style="2" customWidth="1"/>
    <col min="11" max="11" width="28.5703125" style="2" bestFit="1" customWidth="1"/>
    <col min="12" max="12" width="20.140625" style="2" customWidth="1"/>
    <col min="13" max="13" width="18.5703125" style="2" customWidth="1"/>
    <col min="14" max="15" width="12.5703125" style="2" customWidth="1"/>
    <col min="16" max="16" width="11.28515625" style="2" customWidth="1"/>
    <col min="17" max="17" width="32.140625" style="2" customWidth="1"/>
    <col min="18" max="18" width="22.5703125" style="2" customWidth="1"/>
    <col min="19" max="19" width="16.42578125" style="2" customWidth="1"/>
    <col min="20" max="20" width="15.28515625" style="2" customWidth="1"/>
    <col min="21" max="21" width="12.5703125" style="2" customWidth="1"/>
    <col min="22" max="22" width="15.42578125" style="2" customWidth="1"/>
    <col min="23" max="23" width="15.28515625" style="2" customWidth="1"/>
    <col min="24" max="24" width="16.85546875" style="2" customWidth="1"/>
    <col min="25" max="25" width="18.7109375" style="2" customWidth="1"/>
    <col min="26" max="26" width="16.42578125" style="2" customWidth="1"/>
    <col min="27" max="27" width="12.140625" style="2" customWidth="1"/>
    <col min="28" max="28" width="26.5703125" style="2" customWidth="1"/>
    <col min="29" max="16384" width="11.42578125" style="2"/>
  </cols>
  <sheetData>
    <row r="1" spans="2:28" ht="24" customHeight="1" x14ac:dyDescent="0.35">
      <c r="B1" s="19" t="s">
        <v>39</v>
      </c>
      <c r="C1" s="19"/>
      <c r="D1" s="19"/>
      <c r="E1" s="19"/>
    </row>
    <row r="3" spans="2:28" ht="21.75" thickBot="1" x14ac:dyDescent="0.4">
      <c r="B3" s="3"/>
      <c r="D3" s="47">
        <v>44754</v>
      </c>
      <c r="E3" s="47"/>
      <c r="F3" s="1"/>
      <c r="G3" s="1"/>
      <c r="H3" s="1"/>
    </row>
    <row r="4" spans="2:28" ht="23.25" x14ac:dyDescent="0.35">
      <c r="P4" s="7" t="s">
        <v>42</v>
      </c>
      <c r="Q4" s="8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2:28" x14ac:dyDescent="0.25"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2:28" ht="71.25" customHeight="1" x14ac:dyDescent="0.25">
      <c r="B6" s="16" t="s">
        <v>0</v>
      </c>
      <c r="C6" s="12" t="s">
        <v>1</v>
      </c>
      <c r="D6" s="11" t="s">
        <v>40</v>
      </c>
      <c r="E6" s="11" t="s">
        <v>11</v>
      </c>
      <c r="F6" s="11" t="s">
        <v>12</v>
      </c>
      <c r="G6" s="11" t="s">
        <v>28</v>
      </c>
      <c r="H6" s="11" t="s">
        <v>27</v>
      </c>
      <c r="I6" s="17" t="s">
        <v>33</v>
      </c>
      <c r="J6" s="11" t="s">
        <v>5</v>
      </c>
      <c r="K6" s="11" t="s">
        <v>13</v>
      </c>
      <c r="L6" s="11" t="s">
        <v>29</v>
      </c>
      <c r="M6" s="11" t="s">
        <v>36</v>
      </c>
      <c r="N6" s="11" t="s">
        <v>37</v>
      </c>
      <c r="O6" s="18" t="s">
        <v>38</v>
      </c>
      <c r="P6" s="13" t="s">
        <v>14</v>
      </c>
      <c r="Q6" s="13" t="s">
        <v>15</v>
      </c>
      <c r="R6" s="14" t="s">
        <v>16</v>
      </c>
      <c r="S6" s="14" t="s">
        <v>17</v>
      </c>
      <c r="T6" s="14" t="s">
        <v>18</v>
      </c>
      <c r="U6" s="14" t="s">
        <v>19</v>
      </c>
      <c r="V6" s="14" t="s">
        <v>20</v>
      </c>
      <c r="W6" s="14" t="s">
        <v>21</v>
      </c>
      <c r="X6" s="14" t="s">
        <v>22</v>
      </c>
      <c r="Y6" s="14" t="s">
        <v>23</v>
      </c>
      <c r="Z6" s="14" t="s">
        <v>24</v>
      </c>
      <c r="AA6" s="14" t="s">
        <v>25</v>
      </c>
      <c r="AB6" s="15" t="s">
        <v>26</v>
      </c>
    </row>
    <row r="7" spans="2:28" ht="20.100000000000001" customHeight="1" x14ac:dyDescent="0.25">
      <c r="B7" s="31" t="str">
        <f ca="1">INDIRECT("Inscriptions!B3")</f>
        <v>Nord</v>
      </c>
      <c r="C7" s="31" t="str">
        <f ca="1">INDIRECT("Inscriptions!c3")</f>
        <v>AL</v>
      </c>
      <c r="D7" s="31" t="str">
        <f ca="1">INDIRECT("Inscriptions!d3")</f>
        <v>1</v>
      </c>
      <c r="E7" s="31">
        <f ca="1">INDIRECT("Inscriptions!e3")</f>
        <v>0</v>
      </c>
      <c r="F7" s="31">
        <f ca="1">INDIRECT("Inscriptions!f3")</f>
        <v>0</v>
      </c>
      <c r="G7" s="31" t="str">
        <f ca="1">INDIRECT("Inscriptions!g3")</f>
        <v>Français</v>
      </c>
      <c r="H7" s="31">
        <f ca="1">INDIRECT("Inscriptions!h3")</f>
        <v>0</v>
      </c>
      <c r="I7" s="38">
        <f ca="1">INDIRECT("Inscriptions!i3")</f>
        <v>0</v>
      </c>
      <c r="J7" s="31" t="str">
        <f ca="1">INDIRECT("Inscriptions!j3")</f>
        <v xml:space="preserve">Ajout </v>
      </c>
      <c r="K7" s="31" t="str">
        <f ca="1">INDIRECT("Inscriptions!k3")</f>
        <v>t</v>
      </c>
      <c r="L7" s="31" t="str">
        <f ca="1">INDIRECT("Inscriptions!l3")</f>
        <v>t</v>
      </c>
      <c r="M7" s="31" t="str">
        <f ca="1">INDIRECT("Inscriptions!m3")</f>
        <v>110 - Post-hosp.</v>
      </c>
      <c r="N7" s="31" t="str">
        <f ca="1">INDIRECT("Inscriptions!n3")</f>
        <v>1</v>
      </c>
      <c r="O7" s="38">
        <f ca="1">INDIRECT("Inscriptions!o3")</f>
        <v>44652</v>
      </c>
      <c r="P7" s="22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4"/>
    </row>
    <row r="8" spans="2:28" ht="20.100000000000001" customHeight="1" x14ac:dyDescent="0.25">
      <c r="B8" s="32" t="str">
        <f ca="1">INDIRECT("Inscriptions!B5")</f>
        <v>Nord</v>
      </c>
      <c r="C8" s="32" t="str">
        <f ca="1">INDIRECT("Inscriptions!C5")</f>
        <v>AL</v>
      </c>
      <c r="D8" s="32" t="str">
        <f ca="1">INDIRECT("Inscriptions!D5")</f>
        <v>1</v>
      </c>
      <c r="E8" s="33">
        <f ca="1">INDIRECT("Inscriptions!E5")</f>
        <v>0</v>
      </c>
      <c r="F8" s="32">
        <f ca="1">INDIRECT("Inscriptions!F5")</f>
        <v>0</v>
      </c>
      <c r="G8" s="32" t="str">
        <f ca="1">INDIRECT("Inscriptions!G5")</f>
        <v>Français</v>
      </c>
      <c r="H8" s="32">
        <f ca="1">INDIRECT("Inscriptions!H5")</f>
        <v>0</v>
      </c>
      <c r="I8" s="34">
        <f ca="1">INDIRECT("Inscriptions!i5")</f>
        <v>0</v>
      </c>
      <c r="J8" s="32" t="str">
        <f ca="1">INDIRECT("Inscriptions!j5")</f>
        <v xml:space="preserve">Ajout </v>
      </c>
      <c r="K8" s="32" t="str">
        <f ca="1">INDIRECT("Inscriptions!k5")</f>
        <v>t</v>
      </c>
      <c r="L8" s="32" t="str">
        <f ca="1">INDIRECT("Inscriptions!l5")</f>
        <v>t</v>
      </c>
      <c r="M8" s="32" t="str">
        <f ca="1">INDIRECT("Inscriptions!m5")</f>
        <v>110 - Post-hosp.</v>
      </c>
      <c r="N8" s="32" t="str">
        <f ca="1">INDIRECT("Inscriptions!n5")</f>
        <v>1</v>
      </c>
      <c r="O8" s="34">
        <f ca="1">INDIRECT("Inscriptions!o5")</f>
        <v>44652</v>
      </c>
      <c r="P8" s="25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7"/>
    </row>
    <row r="9" spans="2:28" ht="20.100000000000001" customHeight="1" x14ac:dyDescent="0.25">
      <c r="B9" s="31" t="str">
        <f ca="1">INDIRECT("Inscriptions!B7")</f>
        <v>Sud</v>
      </c>
      <c r="C9" s="31" t="str">
        <f ca="1">INDIRECT("Inscriptions!C7")</f>
        <v>AL</v>
      </c>
      <c r="D9" s="31" t="str">
        <f ca="1">INDIRECT("Inscriptions!d7")</f>
        <v>1</v>
      </c>
      <c r="E9" s="31">
        <f ca="1">INDIRECT("Inscriptions!e7")</f>
        <v>0</v>
      </c>
      <c r="F9" s="31" t="str">
        <f ca="1">INDIRECT("Inscriptions!f7")</f>
        <v>test4</v>
      </c>
      <c r="G9" s="31" t="str">
        <f ca="1">INDIRECT("Inscriptions!g7")</f>
        <v>Anglais</v>
      </c>
      <c r="H9" s="31">
        <f ca="1">INDIRECT("Inscriptions!h7")</f>
        <v>0</v>
      </c>
      <c r="I9" s="38">
        <f ca="1">INDIRECT("Inscriptions!i7")</f>
        <v>0</v>
      </c>
      <c r="J9" s="31" t="str">
        <f ca="1">INDIRECT("Inscriptions!j7")</f>
        <v xml:space="preserve">Ajout </v>
      </c>
      <c r="K9" s="31" t="str">
        <f ca="1">INDIRECT("Inscriptions!k7")</f>
        <v>te</v>
      </c>
      <c r="L9" s="31" t="str">
        <f ca="1">INDIRECT("Inscriptions!l7")</f>
        <v>t</v>
      </c>
      <c r="M9" s="31" t="str">
        <f ca="1">INDIRECT("Inscriptions!m7")</f>
        <v>110 - Post-hosp.</v>
      </c>
      <c r="N9" s="31" t="str">
        <f ca="1">INDIRECT("Inscriptions!n7")</f>
        <v>1</v>
      </c>
      <c r="O9" s="38">
        <f ca="1">INDIRECT("Inscriptions!o7")</f>
        <v>44652</v>
      </c>
      <c r="P9" s="22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4"/>
    </row>
    <row r="10" spans="2:28" ht="20.100000000000001" customHeight="1" x14ac:dyDescent="0.25">
      <c r="B10" s="32" t="str">
        <f ca="1">INDIRECT("Inscriptions!B9")</f>
        <v>Nord</v>
      </c>
      <c r="C10" s="32" t="str">
        <f ca="1">INDIRECT("Inscriptions!C9")</f>
        <v>AL</v>
      </c>
      <c r="D10" s="32" t="str">
        <f ca="1">INDIRECT("Inscriptions!D9")</f>
        <v>1</v>
      </c>
      <c r="E10" s="32">
        <f ca="1">INDIRECT("Inscriptions!E9")</f>
        <v>0</v>
      </c>
      <c r="F10" s="32" t="str">
        <f ca="1">INDIRECT("Inscriptions!F9")</f>
        <v>test 6</v>
      </c>
      <c r="G10" s="32" t="str">
        <f ca="1">INDIRECT("Inscriptions!G9")</f>
        <v>Français</v>
      </c>
      <c r="H10" s="32">
        <f ca="1">INDIRECT("Inscriptions!H9")</f>
        <v>0</v>
      </c>
      <c r="I10" s="32">
        <f ca="1">INDIRECT("Inscriptions!I9")</f>
        <v>0</v>
      </c>
      <c r="J10" s="32" t="str">
        <f ca="1">INDIRECT("Inscriptions!J9")</f>
        <v xml:space="preserve">Ajout </v>
      </c>
      <c r="K10" s="32" t="str">
        <f ca="1">INDIRECT("Inscriptions!K9")</f>
        <v>efdsf</v>
      </c>
      <c r="L10" s="32" t="str">
        <f ca="1">INDIRECT("Inscriptions!L9")</f>
        <v>ffgdgdf</v>
      </c>
      <c r="M10" s="32" t="str">
        <f ca="1">INDIRECT("Inscriptions!M9")</f>
        <v>110 - Post-hosp.</v>
      </c>
      <c r="N10" s="32" t="str">
        <f ca="1">INDIRECT("Inscriptions!N9")</f>
        <v>1</v>
      </c>
      <c r="O10" s="34">
        <f ca="1">INDIRECT("Inscriptions!O9")</f>
        <v>44652</v>
      </c>
      <c r="P10" s="25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7"/>
    </row>
    <row r="11" spans="2:28" ht="20.100000000000001" customHeight="1" x14ac:dyDescent="0.25"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22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4"/>
    </row>
    <row r="12" spans="2:28" ht="20.100000000000001" customHeight="1" x14ac:dyDescent="0.25">
      <c r="B12" s="32"/>
      <c r="C12" s="32"/>
      <c r="D12" s="35"/>
      <c r="E12" s="33"/>
      <c r="F12" s="32"/>
      <c r="G12" s="32"/>
      <c r="H12" s="32"/>
      <c r="I12" s="34"/>
      <c r="J12" s="32"/>
      <c r="K12" s="32"/>
      <c r="L12" s="32"/>
      <c r="M12" s="32"/>
      <c r="N12" s="35"/>
      <c r="O12" s="34"/>
      <c r="P12" s="25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7"/>
    </row>
    <row r="13" spans="2:28" ht="20.100000000000001" customHeight="1" x14ac:dyDescent="0.25">
      <c r="B13" s="31"/>
      <c r="C13" s="31"/>
      <c r="D13" s="36"/>
      <c r="E13" s="37"/>
      <c r="F13" s="31"/>
      <c r="G13" s="31"/>
      <c r="H13" s="31"/>
      <c r="I13" s="38"/>
      <c r="J13" s="31"/>
      <c r="K13" s="31"/>
      <c r="L13" s="31"/>
      <c r="M13" s="31"/>
      <c r="N13" s="36"/>
      <c r="O13" s="38"/>
      <c r="P13" s="22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4"/>
    </row>
    <row r="14" spans="2:28" ht="20.100000000000001" customHeight="1" x14ac:dyDescent="0.25">
      <c r="B14" s="32"/>
      <c r="C14" s="32"/>
      <c r="D14" s="35"/>
      <c r="E14" s="33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25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7"/>
    </row>
    <row r="15" spans="2:28" ht="20.100000000000001" customHeight="1" x14ac:dyDescent="0.25">
      <c r="B15" s="31"/>
      <c r="C15" s="31"/>
      <c r="D15" s="36"/>
      <c r="E15" s="37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22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4"/>
    </row>
    <row r="16" spans="2:28" ht="20.100000000000001" customHeight="1" x14ac:dyDescent="0.25">
      <c r="B16" s="32"/>
      <c r="C16" s="32"/>
      <c r="D16" s="35"/>
      <c r="E16" s="33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25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7"/>
    </row>
    <row r="17" spans="2:28" ht="20.100000000000001" customHeight="1" x14ac:dyDescent="0.25">
      <c r="B17" s="31"/>
      <c r="C17" s="31"/>
      <c r="D17" s="36"/>
      <c r="E17" s="37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22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4"/>
    </row>
    <row r="18" spans="2:28" ht="20.100000000000001" customHeight="1" x14ac:dyDescent="0.25">
      <c r="B18" s="32"/>
      <c r="C18" s="32"/>
      <c r="D18" s="35"/>
      <c r="E18" s="33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25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7"/>
    </row>
    <row r="19" spans="2:28" ht="20.100000000000001" customHeight="1" x14ac:dyDescent="0.25">
      <c r="B19" s="31"/>
      <c r="C19" s="31"/>
      <c r="D19" s="36"/>
      <c r="E19" s="37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22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4"/>
    </row>
    <row r="20" spans="2:28" ht="20.100000000000001" customHeight="1" x14ac:dyDescent="0.25">
      <c r="B20" s="32"/>
      <c r="C20" s="32"/>
      <c r="D20" s="35"/>
      <c r="E20" s="33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25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7"/>
    </row>
    <row r="21" spans="2:28" ht="20.100000000000001" customHeight="1" x14ac:dyDescent="0.25">
      <c r="B21" s="31"/>
      <c r="C21" s="31"/>
      <c r="D21" s="36"/>
      <c r="E21" s="37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22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20.100000000000001" customHeight="1" x14ac:dyDescent="0.25">
      <c r="B22" s="32"/>
      <c r="C22" s="32"/>
      <c r="D22" s="35"/>
      <c r="E22" s="33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25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7"/>
    </row>
    <row r="23" spans="2:28" ht="20.100000000000001" customHeight="1" x14ac:dyDescent="0.25">
      <c r="B23" s="31"/>
      <c r="C23" s="31"/>
      <c r="D23" s="36"/>
      <c r="E23" s="37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22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4"/>
    </row>
    <row r="24" spans="2:28" ht="20.100000000000001" customHeight="1" x14ac:dyDescent="0.25">
      <c r="B24" s="32"/>
      <c r="C24" s="32"/>
      <c r="D24" s="35"/>
      <c r="E24" s="33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25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7"/>
    </row>
    <row r="25" spans="2:28" ht="20.100000000000001" customHeight="1" x14ac:dyDescent="0.25">
      <c r="B25" s="31"/>
      <c r="C25" s="31"/>
      <c r="D25" s="36"/>
      <c r="E25" s="37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22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4"/>
    </row>
    <row r="26" spans="2:28" ht="20.100000000000001" customHeight="1" x14ac:dyDescent="0.25">
      <c r="B26" s="32"/>
      <c r="C26" s="32"/>
      <c r="D26" s="35"/>
      <c r="E26" s="33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25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7"/>
    </row>
    <row r="27" spans="2:28" ht="20.100000000000001" customHeight="1" x14ac:dyDescent="0.25">
      <c r="B27" s="31"/>
      <c r="C27" s="31"/>
      <c r="D27" s="36"/>
      <c r="E27" s="37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22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4"/>
    </row>
    <row r="28" spans="2:28" ht="20.100000000000001" customHeight="1" x14ac:dyDescent="0.25">
      <c r="B28" s="32"/>
      <c r="C28" s="32"/>
      <c r="D28" s="35"/>
      <c r="E28" s="33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25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7"/>
    </row>
    <row r="29" spans="2:28" ht="19.5" customHeight="1" x14ac:dyDescent="0.25">
      <c r="B29" s="31"/>
      <c r="C29" s="31"/>
      <c r="D29" s="36"/>
      <c r="E29" s="37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28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30"/>
    </row>
  </sheetData>
  <sheetProtection algorithmName="SHA-512" hashValue="F4jedg/+lqRIGGKFca46MxYLPQ5H1Fyo3TAByDe2CzRtF8/A3rpFxScE2nu0C7UNMtoF+SNEqyDkFU3+g+pFwQ==" saltValue="byzS7VBXzJMF/MqnBqlVSw==" spinCount="100000" sheet="1" sort="0" pivotTables="0"/>
  <mergeCells count="1">
    <mergeCell ref="D3:E3"/>
  </mergeCells>
  <conditionalFormatting sqref="B7:O7">
    <cfRule type="cellIs" dxfId="5" priority="5" operator="equal">
      <formula>0</formula>
    </cfRule>
    <cfRule type="cellIs" dxfId="4" priority="6" operator="equal">
      <formula>0</formula>
    </cfRule>
  </conditionalFormatting>
  <conditionalFormatting sqref="B8:O8 B9:C29 D9:O9 D11:O11 C10:O10">
    <cfRule type="cellIs" dxfId="3" priority="4" operator="equal">
      <formula>0</formula>
    </cfRule>
  </conditionalFormatting>
  <conditionalFormatting sqref="D11:O11 D13:O13 D15:O15 D17:O17 D19:O19 D21:O21 D23:O23 D25:O25 D27:O27 D29:O29">
    <cfRule type="cellIs" dxfId="2" priority="3" operator="equal">
      <formula>0</formula>
    </cfRule>
  </conditionalFormatting>
  <conditionalFormatting sqref="D14:O14 D16:O16 D18:O18 D20:O20 D22:O22 D24:O24 D26:O26 D28:O28 B8:O8 B9:C29 D9:O12 C10:O10">
    <cfRule type="cellIs" dxfId="1" priority="2" operator="equal">
      <formula>0</formula>
    </cfRule>
  </conditionalFormatting>
  <conditionalFormatting sqref="B7:O29">
    <cfRule type="expression" dxfId="0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10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R7:R29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Inscriptions</vt:lpstr>
      <vt:lpstr>Finances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cp:lastPrinted>2022-07-04T18:04:06Z</cp:lastPrinted>
  <dcterms:created xsi:type="dcterms:W3CDTF">2022-06-19T12:47:56Z</dcterms:created>
  <dcterms:modified xsi:type="dcterms:W3CDTF">2022-08-24T17:27:21Z</dcterms:modified>
</cp:coreProperties>
</file>