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60" windowWidth="11595" windowHeight="11760" activeTab="2"/>
  </bookViews>
  <sheets>
    <sheet name="CLIENTS" sheetId="1" r:id="rId1"/>
    <sheet name="GENERATEUR DE DEVIS" sheetId="2" r:id="rId2"/>
    <sheet name="LISTE DEVIS" sheetId="4" r:id="rId3"/>
  </sheets>
  <calcPr calcId="125725" iterate="1"/>
</workbook>
</file>

<file path=xl/calcChain.xml><?xml version="1.0" encoding="utf-8"?>
<calcChain xmlns="http://schemas.openxmlformats.org/spreadsheetml/2006/main">
  <c r="H3" i="4"/>
  <c r="I3"/>
  <c r="B3"/>
  <c r="C3" s="1"/>
  <c r="A3"/>
  <c r="C6"/>
  <c r="E16"/>
  <c r="E15"/>
  <c r="E14"/>
  <c r="E13"/>
  <c r="E12"/>
  <c r="E11"/>
  <c r="E10"/>
  <c r="E9"/>
  <c r="E8"/>
  <c r="E7"/>
  <c r="E6"/>
  <c r="E4"/>
  <c r="E5"/>
  <c r="C5"/>
  <c r="C4"/>
  <c r="C13" i="2"/>
  <c r="D3" i="4" s="1"/>
  <c r="E3" s="1"/>
  <c r="E43" i="2"/>
  <c r="E42"/>
  <c r="D10"/>
  <c r="D9" l="1"/>
  <c r="B12"/>
  <c r="D12"/>
  <c r="D11"/>
</calcChain>
</file>

<file path=xl/sharedStrings.xml><?xml version="1.0" encoding="utf-8"?>
<sst xmlns="http://schemas.openxmlformats.org/spreadsheetml/2006/main" count="71" uniqueCount="68">
  <si>
    <t>Nom</t>
  </si>
  <si>
    <t>Prénom</t>
  </si>
  <si>
    <t>Adresse 1</t>
  </si>
  <si>
    <t xml:space="preserve">Adresse 2 </t>
  </si>
  <si>
    <t>Code Postal</t>
  </si>
  <si>
    <t>Ville</t>
  </si>
  <si>
    <t>Tél. Fixe</t>
  </si>
  <si>
    <t>E-mail</t>
  </si>
  <si>
    <t>Portable</t>
  </si>
  <si>
    <t>Jean-Louis</t>
  </si>
  <si>
    <t>Valence</t>
  </si>
  <si>
    <t>Fax</t>
  </si>
  <si>
    <t>&lt; rentrer le code client ici</t>
  </si>
  <si>
    <t>Mlle</t>
  </si>
  <si>
    <t>N° DEVIS</t>
  </si>
  <si>
    <t>CLIENT</t>
  </si>
  <si>
    <t>DATE</t>
  </si>
  <si>
    <t>STATUT</t>
  </si>
  <si>
    <t>VALIDE JUSQU'AU</t>
  </si>
  <si>
    <t>Code client</t>
  </si>
  <si>
    <t>Civilité</t>
  </si>
  <si>
    <t>&lt; rentrer le numéro du devis ici</t>
  </si>
  <si>
    <t>Dupont</t>
  </si>
  <si>
    <t>3 rue bidule</t>
  </si>
  <si>
    <t>jld@exemple.fr</t>
  </si>
  <si>
    <t>06 89 56 88 63</t>
  </si>
  <si>
    <t>M.</t>
  </si>
  <si>
    <t>Jolie</t>
  </si>
  <si>
    <t>Angelina</t>
  </si>
  <si>
    <t>Beverly Hills</t>
  </si>
  <si>
    <t>1 ave des stars</t>
  </si>
  <si>
    <t>75001</t>
  </si>
  <si>
    <t>Paris</t>
  </si>
  <si>
    <t>star@jolie.fr</t>
  </si>
  <si>
    <t>01 82 65 88 36</t>
  </si>
  <si>
    <t>Zone non imprimable où je rentre mes infos</t>
  </si>
  <si>
    <t>Mme</t>
  </si>
  <si>
    <t>Marie</t>
  </si>
  <si>
    <t>5 rue bidon</t>
  </si>
  <si>
    <t>appt 2</t>
  </si>
  <si>
    <t>59000</t>
  </si>
  <si>
    <t>Lille</t>
  </si>
  <si>
    <t>06 89 56 88 65</t>
  </si>
  <si>
    <t>Vandamme</t>
  </si>
  <si>
    <t>Jean-Claude</t>
  </si>
  <si>
    <t>5 rue Aware</t>
  </si>
  <si>
    <t>aware@jcvd.com</t>
  </si>
  <si>
    <t xml:space="preserve">01 85 66 88 65 </t>
  </si>
  <si>
    <t>75005</t>
  </si>
  <si>
    <t>CODE CLIENT</t>
  </si>
  <si>
    <t>DESCRIPTION</t>
  </si>
  <si>
    <t>Description :</t>
  </si>
  <si>
    <t>création de logo</t>
  </si>
  <si>
    <t>creation de carte de visite</t>
  </si>
  <si>
    <t>impression 1000 cartes de visite sur papier créa ref. 5846F</t>
  </si>
  <si>
    <t>Total HT</t>
  </si>
  <si>
    <t>TVA 19,6 %</t>
  </si>
  <si>
    <t>TOTAL TTC</t>
  </si>
  <si>
    <t>à Lille, le</t>
  </si>
  <si>
    <t>creation d'un site internet</t>
  </si>
  <si>
    <t>création d'un t-shirt personnalisé XXXL</t>
  </si>
  <si>
    <t>accepté</t>
  </si>
  <si>
    <t>en attente</t>
  </si>
  <si>
    <t>création et impression de 1000 flyers "viendez à ma fete"</t>
  </si>
  <si>
    <t>Party</t>
  </si>
  <si>
    <t>DATE DEVIS ACCEPTE</t>
  </si>
  <si>
    <t>&lt; VOILA A QUOI J'AIMERAIS BIEN QUE CA RESSEMBLE…</t>
  </si>
  <si>
    <t>TOTAL HT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</si>
</sst>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77111117893"/>
      </left>
      <right/>
      <top style="thin">
        <color theme="4" tint="-0.249977111117893"/>
      </top>
      <bottom/>
      <diagonal/>
    </border>
    <border>
      <left/>
      <right/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 style="thin">
        <color theme="4" tint="-0.249977111117893"/>
      </left>
      <right/>
      <top/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/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1" fillId="0" borderId="0" xfId="1" applyNumberFormat="1" applyAlignment="1" applyProtection="1">
      <alignment vertical="center"/>
    </xf>
    <xf numFmtId="49" fontId="0" fillId="0" borderId="0" xfId="0" applyNumberForma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49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6" fillId="0" borderId="0" xfId="0" applyFont="1" applyBorder="1"/>
    <xf numFmtId="0" fontId="6" fillId="0" borderId="6" xfId="0" applyFont="1" applyBorder="1"/>
    <xf numFmtId="0" fontId="0" fillId="0" borderId="10" xfId="0" applyBorder="1"/>
    <xf numFmtId="0" fontId="4" fillId="0" borderId="0" xfId="0" applyFont="1" applyAlignment="1">
      <alignment horizontal="left" vertical="center"/>
    </xf>
    <xf numFmtId="0" fontId="3" fillId="0" borderId="0" xfId="0" applyFont="1"/>
    <xf numFmtId="0" fontId="0" fillId="0" borderId="11" xfId="0" applyBorder="1"/>
    <xf numFmtId="0" fontId="8" fillId="3" borderId="12" xfId="0" applyFont="1" applyFill="1" applyBorder="1" applyAlignment="1">
      <alignment horizontal="center" vertical="center"/>
    </xf>
    <xf numFmtId="14" fontId="8" fillId="3" borderId="1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44" fontId="8" fillId="3" borderId="12" xfId="0" applyNumberFormat="1" applyFont="1" applyFill="1" applyBorder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66675</xdr:rowOff>
    </xdr:from>
    <xdr:to>
      <xdr:col>2</xdr:col>
      <xdr:colOff>638175</xdr:colOff>
      <xdr:row>7</xdr:row>
      <xdr:rowOff>104775</xdr:rowOff>
    </xdr:to>
    <xdr:sp macro="" textlink="">
      <xdr:nvSpPr>
        <xdr:cNvPr id="2" name="ZoneTexte 1"/>
        <xdr:cNvSpPr txBox="1"/>
      </xdr:nvSpPr>
      <xdr:spPr>
        <a:xfrm>
          <a:off x="238125" y="447675"/>
          <a:ext cx="173355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Mon nom</a:t>
          </a:r>
        </a:p>
        <a:p>
          <a:r>
            <a:rPr lang="fr-FR" sz="1100" baseline="0"/>
            <a:t>Mon adresse</a:t>
          </a:r>
        </a:p>
        <a:p>
          <a:r>
            <a:rPr lang="fr-FR" sz="1100" baseline="0"/>
            <a:t>59000 LILLE</a:t>
          </a:r>
        </a:p>
        <a:p>
          <a:r>
            <a:rPr lang="fr-FR" sz="1100" baseline="0"/>
            <a:t>Tél. xx xx xx xx xx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ware@jcvd.com" TargetMode="External"/><Relationship Id="rId2" Type="http://schemas.openxmlformats.org/officeDocument/2006/relationships/hyperlink" Target="mailto:star@jolie.fr" TargetMode="External"/><Relationship Id="rId1" Type="http://schemas.openxmlformats.org/officeDocument/2006/relationships/hyperlink" Target="mailto:jld@exempl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workbookViewId="0">
      <pane ySplit="1" topLeftCell="A2" activePane="bottomLeft" state="frozen"/>
      <selection pane="bottomLeft" activeCell="E12" sqref="E12"/>
    </sheetView>
  </sheetViews>
  <sheetFormatPr baseColWidth="10" defaultRowHeight="15"/>
  <cols>
    <col min="1" max="1" width="11.42578125" style="6" customWidth="1"/>
    <col min="2" max="9" width="11.42578125" style="7"/>
    <col min="10" max="16384" width="11.42578125" style="6"/>
  </cols>
  <sheetData>
    <row r="1" spans="1:12" s="10" customFormat="1" ht="18" customHeight="1">
      <c r="A1" s="11" t="s">
        <v>19</v>
      </c>
      <c r="B1" s="12" t="s">
        <v>20</v>
      </c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7</v>
      </c>
      <c r="J1" s="11" t="s">
        <v>6</v>
      </c>
      <c r="K1" s="11" t="s">
        <v>8</v>
      </c>
      <c r="L1" s="11" t="s">
        <v>11</v>
      </c>
    </row>
    <row r="2" spans="1:12">
      <c r="A2" s="6">
        <v>1</v>
      </c>
      <c r="B2" s="7" t="s">
        <v>26</v>
      </c>
      <c r="C2" s="7" t="s">
        <v>22</v>
      </c>
      <c r="D2" s="7" t="s">
        <v>9</v>
      </c>
      <c r="E2" s="7" t="s">
        <v>23</v>
      </c>
      <c r="G2" s="7">
        <v>26000</v>
      </c>
      <c r="H2" s="7" t="s">
        <v>10</v>
      </c>
      <c r="I2" s="8" t="s">
        <v>24</v>
      </c>
      <c r="J2" s="9"/>
      <c r="K2" s="6" t="s">
        <v>25</v>
      </c>
      <c r="L2" s="9"/>
    </row>
    <row r="3" spans="1:12">
      <c r="A3" s="6">
        <v>2</v>
      </c>
      <c r="B3" s="7" t="s">
        <v>13</v>
      </c>
      <c r="C3" s="7" t="s">
        <v>27</v>
      </c>
      <c r="D3" s="7" t="s">
        <v>28</v>
      </c>
      <c r="E3" s="7" t="s">
        <v>30</v>
      </c>
      <c r="F3" s="7" t="s">
        <v>29</v>
      </c>
      <c r="G3" s="7" t="s">
        <v>31</v>
      </c>
      <c r="H3" s="7" t="s">
        <v>32</v>
      </c>
      <c r="I3" s="8" t="s">
        <v>33</v>
      </c>
      <c r="J3" s="6" t="s">
        <v>34</v>
      </c>
    </row>
    <row r="4" spans="1:12">
      <c r="A4" s="6">
        <v>3</v>
      </c>
      <c r="B4" s="7" t="s">
        <v>36</v>
      </c>
      <c r="C4" s="7" t="s">
        <v>64</v>
      </c>
      <c r="D4" s="7" t="s">
        <v>37</v>
      </c>
      <c r="E4" s="7" t="s">
        <v>38</v>
      </c>
      <c r="F4" s="7" t="s">
        <v>39</v>
      </c>
      <c r="G4" s="7" t="s">
        <v>40</v>
      </c>
      <c r="H4" s="7" t="s">
        <v>41</v>
      </c>
      <c r="K4" s="6" t="s">
        <v>42</v>
      </c>
    </row>
    <row r="5" spans="1:12">
      <c r="A5" s="6">
        <v>4</v>
      </c>
      <c r="B5" s="7" t="s">
        <v>26</v>
      </c>
      <c r="C5" s="7" t="s">
        <v>43</v>
      </c>
      <c r="D5" s="7" t="s">
        <v>44</v>
      </c>
      <c r="E5" s="7" t="s">
        <v>45</v>
      </c>
      <c r="G5" s="7" t="s">
        <v>48</v>
      </c>
      <c r="H5" s="7" t="s">
        <v>32</v>
      </c>
      <c r="I5" s="8" t="s">
        <v>46</v>
      </c>
      <c r="J5" s="6" t="s">
        <v>47</v>
      </c>
    </row>
    <row r="6" spans="1:12">
      <c r="A6" s="6">
        <v>5</v>
      </c>
    </row>
    <row r="7" spans="1:12">
      <c r="A7" s="6">
        <v>6</v>
      </c>
    </row>
    <row r="8" spans="1:12">
      <c r="A8" s="6">
        <v>7</v>
      </c>
    </row>
    <row r="9" spans="1:12">
      <c r="A9" s="6">
        <v>8</v>
      </c>
    </row>
    <row r="10" spans="1:12">
      <c r="A10" s="6">
        <v>9</v>
      </c>
    </row>
  </sheetData>
  <hyperlinks>
    <hyperlink ref="I2" r:id="rId1"/>
    <hyperlink ref="I3" r:id="rId2"/>
    <hyperlink ref="I5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K43"/>
  <sheetViews>
    <sheetView topLeftCell="A19" zoomScaleNormal="100" workbookViewId="0">
      <selection activeCell="I20" sqref="I20"/>
    </sheetView>
  </sheetViews>
  <sheetFormatPr baseColWidth="10" defaultRowHeight="15"/>
  <cols>
    <col min="1" max="1" width="3.5703125" customWidth="1"/>
    <col min="2" max="2" width="11.140625" customWidth="1"/>
    <col min="3" max="3" width="40.140625" customWidth="1"/>
    <col min="4" max="4" width="5" customWidth="1"/>
  </cols>
  <sheetData>
    <row r="5" spans="2:11">
      <c r="H5" s="19" t="s">
        <v>35</v>
      </c>
      <c r="I5" s="20"/>
      <c r="J5" s="20"/>
      <c r="K5" s="21"/>
    </row>
    <row r="6" spans="2:11">
      <c r="H6" s="14"/>
      <c r="I6" s="13"/>
      <c r="J6" s="13"/>
      <c r="K6" s="15"/>
    </row>
    <row r="7" spans="2:11">
      <c r="H7" s="14"/>
      <c r="I7" s="13"/>
      <c r="J7" s="13"/>
      <c r="K7" s="15"/>
    </row>
    <row r="8" spans="2:11" ht="15.75" thickBot="1">
      <c r="H8" s="14"/>
      <c r="I8" s="13"/>
      <c r="J8" s="13"/>
      <c r="K8" s="15"/>
    </row>
    <row r="9" spans="2:11" ht="15.75" thickBot="1">
      <c r="D9" t="str">
        <f>INDEX(CLIENTS!1:1048576,MATCH(H9,CLIENTS!A:A,0),2)&amp;" "&amp;INDEX(CLIENTS!1:1048576,MATCH(H9,CLIENTS!A:A,0),3)&amp;" "&amp;INDEX(CLIENTS!1:1048576,MATCH(H9,CLIENTS!A:A,0),4)</f>
        <v>M. Vandamme Jean-Claude</v>
      </c>
      <c r="H9" s="24">
        <v>4</v>
      </c>
      <c r="I9" s="22" t="s">
        <v>12</v>
      </c>
      <c r="J9" s="22"/>
      <c r="K9" s="23"/>
    </row>
    <row r="10" spans="2:11" ht="15.75" thickBot="1">
      <c r="D10" t="str">
        <f>INDEX(CLIENTS!1:1048576,MATCH(H9,CLIENTS!A:A,0),5)</f>
        <v>5 rue Aware</v>
      </c>
      <c r="H10" s="14"/>
      <c r="I10" s="22"/>
      <c r="J10" s="22"/>
      <c r="K10" s="23"/>
    </row>
    <row r="11" spans="2:11" ht="15.75" thickBot="1">
      <c r="D11" t="str">
        <f>IF(INDEX(CLIENTS!1:1048576,MATCH(H9,CLIENTS!A:A,0),6)&lt;&gt;0,INDEX(CLIENTS!1:1048576,MATCH(H9,CLIENTS!A:A,0),6),INDEX(CLIENTS!1:1048576,MATCH(H9,CLIENTS!A:A,0),7)&amp;" "&amp;INDEX(CLIENTS!1:1048576,MATCH(H9,CLIENTS!A:A,0),8))</f>
        <v>75005 Paris</v>
      </c>
      <c r="H11" s="24">
        <v>52</v>
      </c>
      <c r="I11" s="22" t="s">
        <v>21</v>
      </c>
      <c r="J11" s="22"/>
      <c r="K11" s="23"/>
    </row>
    <row r="12" spans="2:11">
      <c r="B12" s="2" t="str">
        <f>"DEVIS N°"&amp;H11</f>
        <v>DEVIS N°52</v>
      </c>
      <c r="C12" s="2"/>
      <c r="D12" t="str">
        <f>IF(INDEX(CLIENTS!1:1048576,MATCH(H9,CLIENTS!A:A,0),6)&lt;&gt;0,INDEX(CLIENTS!1:1048576,MATCH(H9,CLIENTS!A:A,0),7)&amp;" "&amp;INDEX(CLIENTS!1:1048576,MATCH(H9,CLIENTS!A:A,0),8),"")</f>
        <v/>
      </c>
      <c r="H12" s="14"/>
      <c r="I12" s="13"/>
      <c r="J12" s="13"/>
      <c r="K12" s="15"/>
    </row>
    <row r="13" spans="2:11">
      <c r="B13" s="2" t="s">
        <v>58</v>
      </c>
      <c r="C13" s="3">
        <f ca="1">TODAY()</f>
        <v>40232</v>
      </c>
      <c r="H13" s="14"/>
      <c r="I13" s="13"/>
      <c r="J13" s="13"/>
      <c r="K13" s="15"/>
    </row>
    <row r="14" spans="2:11">
      <c r="H14" s="14"/>
      <c r="I14" s="13"/>
      <c r="J14" s="13"/>
      <c r="K14" s="15"/>
    </row>
    <row r="15" spans="2:11">
      <c r="H15" s="14"/>
      <c r="I15" s="13"/>
      <c r="J15" s="13"/>
      <c r="K15" s="15"/>
    </row>
    <row r="16" spans="2:11">
      <c r="H16" s="16"/>
      <c r="I16" s="17"/>
      <c r="J16" s="17"/>
      <c r="K16" s="18"/>
    </row>
    <row r="17" spans="2:5">
      <c r="B17" s="26" t="s">
        <v>51</v>
      </c>
    </row>
    <row r="19" spans="2:5">
      <c r="B19" t="s">
        <v>52</v>
      </c>
      <c r="E19">
        <v>300</v>
      </c>
    </row>
    <row r="20" spans="2:5">
      <c r="B20" t="s">
        <v>53</v>
      </c>
      <c r="E20">
        <v>100</v>
      </c>
    </row>
    <row r="21" spans="2:5">
      <c r="B21" t="s">
        <v>54</v>
      </c>
      <c r="E21">
        <v>600</v>
      </c>
    </row>
    <row r="41" spans="4:5">
      <c r="D41" s="27" t="s">
        <v>55</v>
      </c>
      <c r="E41" s="27">
        <v>1000</v>
      </c>
    </row>
    <row r="42" spans="4:5">
      <c r="D42" s="27" t="s">
        <v>56</v>
      </c>
      <c r="E42" s="27">
        <f>E41*0.196</f>
        <v>196</v>
      </c>
    </row>
    <row r="43" spans="4:5">
      <c r="D43" s="27" t="s">
        <v>57</v>
      </c>
      <c r="E43" s="27">
        <f>SUM(E41:E42)</f>
        <v>1196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23"/>
  <sheetViews>
    <sheetView tabSelected="1" workbookViewId="0">
      <pane ySplit="1" topLeftCell="A2" activePane="bottomLeft" state="frozen"/>
      <selection pane="bottomLeft" activeCell="G14" sqref="G14"/>
    </sheetView>
  </sheetViews>
  <sheetFormatPr baseColWidth="10" defaultColWidth="14.28515625" defaultRowHeight="12.75"/>
  <cols>
    <col min="1" max="1" width="14.28515625" style="4"/>
    <col min="2" max="2" width="11.28515625" style="4" customWidth="1"/>
    <col min="3" max="3" width="20.85546875" style="25" customWidth="1"/>
    <col min="4" max="5" width="14.28515625" style="5"/>
    <col min="6" max="6" width="14.28515625" style="4"/>
    <col min="7" max="7" width="14.28515625" style="4" customWidth="1"/>
    <col min="8" max="8" width="14.28515625" style="34" customWidth="1"/>
    <col min="9" max="9" width="14.28515625" style="25"/>
    <col min="10" max="16384" width="14.28515625" style="4"/>
  </cols>
  <sheetData>
    <row r="1" spans="1:15" s="30" customFormat="1" ht="11.25">
      <c r="A1" s="28" t="s">
        <v>14</v>
      </c>
      <c r="B1" s="28" t="s">
        <v>49</v>
      </c>
      <c r="C1" s="28" t="s">
        <v>15</v>
      </c>
      <c r="D1" s="29" t="s">
        <v>16</v>
      </c>
      <c r="E1" s="29" t="s">
        <v>18</v>
      </c>
      <c r="F1" s="28" t="s">
        <v>17</v>
      </c>
      <c r="G1" s="28" t="s">
        <v>65</v>
      </c>
      <c r="H1" s="33" t="s">
        <v>67</v>
      </c>
      <c r="I1" s="28" t="s">
        <v>50</v>
      </c>
    </row>
    <row r="3" spans="1:15">
      <c r="A3" s="4">
        <f>'GENERATEUR DE DEVIS'!H11</f>
        <v>52</v>
      </c>
      <c r="B3" s="4">
        <f>'GENERATEUR DE DEVIS'!H9</f>
        <v>4</v>
      </c>
      <c r="C3" s="25" t="str">
        <f>INDEX(CLIENTS!$1:$1048576,MATCH(B3,CLIENTS!A:A,0),2)&amp;" "&amp;INDEX(CLIENTS!$1:$1048576,MATCH(B3,CLIENTS!A:A,0),3)&amp;" "&amp;INDEX(CLIENTS!$1:$1048576,MATCH(B3,CLIENTS!A:A,0),4)</f>
        <v>M. Vandamme Jean-Claude</v>
      </c>
      <c r="D3" s="5">
        <f ca="1">'GENERATEUR DE DEVIS'!C13</f>
        <v>40232</v>
      </c>
      <c r="E3" s="5">
        <f ca="1">IF(D3&lt;&gt;0,D3+30,"")</f>
        <v>40262</v>
      </c>
      <c r="H3" s="34">
        <f>'GENERATEUR DE DEVIS'!E41</f>
        <v>1000</v>
      </c>
      <c r="I3" s="25" t="str">
        <f>'GENERATEUR DE DEVIS'!B19&amp;'GENERATEUR DE DEVIS'!B20&amp;'GENERATEUR DE DEVIS'!B21&amp;'GENERATEUR DE DEVIS'!B22&amp;'GENERATEUR DE DEVIS'!B23&amp;'GENERATEUR DE DEVIS'!B24&amp;'GENERATEUR DE DEVIS'!B25&amp;'GENERATEUR DE DEVIS'!B26</f>
        <v>création de logocreation de carte de visiteimpression 1000 cartes de visite sur papier créa ref. 5846F</v>
      </c>
    </row>
    <row r="4" spans="1:15">
      <c r="A4" s="4">
        <v>25</v>
      </c>
      <c r="B4" s="4">
        <v>1</v>
      </c>
      <c r="C4" s="25" t="str">
        <f>INDEX(CLIENTS!$1:$1048576,MATCH(B4,CLIENTS!A:A,0),2)&amp;" "&amp;INDEX(CLIENTS!$1:$1048576,MATCH(B4,CLIENTS!A:A,0),3)&amp;" "&amp;INDEX(CLIENTS!$1:$1048576,MATCH(B4,CLIENTS!A:A,0),4)</f>
        <v>M. Dupont Jean-Louis</v>
      </c>
      <c r="D4" s="5">
        <v>36906</v>
      </c>
      <c r="E4" s="5">
        <f>IF(D4&lt;&gt;0,D4+30,"")</f>
        <v>36936</v>
      </c>
      <c r="F4" s="4" t="s">
        <v>62</v>
      </c>
      <c r="H4" s="34">
        <v>50</v>
      </c>
      <c r="I4" s="25" t="s">
        <v>59</v>
      </c>
      <c r="M4" s="32"/>
      <c r="N4" s="31"/>
      <c r="O4" s="31"/>
    </row>
    <row r="5" spans="1:15">
      <c r="A5" s="4">
        <v>23</v>
      </c>
      <c r="B5" s="4">
        <v>2</v>
      </c>
      <c r="C5" s="25" t="str">
        <f>INDEX(CLIENTS!$1:$1048576,MATCH(B5,CLIENTS!A:A,0),2)&amp;" "&amp;INDEX(CLIENTS!$1:$1048576,MATCH(B5,CLIENTS!A:A,0),3)&amp;" "&amp;INDEX(CLIENTS!$1:$1048576,MATCH(B5,CLIENTS!A:A,0),4)</f>
        <v>Mlle Jolie Angelina</v>
      </c>
      <c r="D5" s="5">
        <v>40157</v>
      </c>
      <c r="E5" s="5">
        <f>IF(D5&lt;&gt;0,D5+30,"")</f>
        <v>40187</v>
      </c>
      <c r="F5" s="4" t="s">
        <v>61</v>
      </c>
      <c r="G5" s="5">
        <v>40193</v>
      </c>
      <c r="H5" s="34">
        <v>150</v>
      </c>
      <c r="I5" s="25" t="s">
        <v>60</v>
      </c>
      <c r="M5" s="32" t="s">
        <v>66</v>
      </c>
      <c r="N5" s="31"/>
      <c r="O5" s="31"/>
    </row>
    <row r="6" spans="1:15">
      <c r="A6" s="4">
        <v>12</v>
      </c>
      <c r="B6" s="4">
        <v>3</v>
      </c>
      <c r="C6" s="25" t="str">
        <f>INDEX(CLIENTS!$1:$1048576,MATCH(B6,CLIENTS!A:A,0),2)&amp;" "&amp;INDEX(CLIENTS!$1:$1048576,MATCH(B6,CLIENTS!A:A,0),3)&amp;" "&amp;INDEX(CLIENTS!$1:$1048576,MATCH(B6,CLIENTS!A:A,0),4)</f>
        <v>Mme Party Marie</v>
      </c>
      <c r="D6" s="5">
        <v>40132</v>
      </c>
      <c r="E6" s="5">
        <f>IF(D6&lt;&gt;0,D6+30,"")</f>
        <v>40162</v>
      </c>
      <c r="F6" s="4" t="s">
        <v>61</v>
      </c>
      <c r="G6" s="5">
        <v>40166</v>
      </c>
      <c r="H6" s="34">
        <v>1000</v>
      </c>
      <c r="I6" s="25" t="s">
        <v>63</v>
      </c>
      <c r="M6" s="31"/>
      <c r="N6" s="31"/>
      <c r="O6" s="31"/>
    </row>
    <row r="7" spans="1:15">
      <c r="E7" s="5" t="str">
        <f>IF(D7&lt;&gt;0,D7+30,"")</f>
        <v/>
      </c>
    </row>
    <row r="8" spans="1:15">
      <c r="E8" s="5" t="str">
        <f>IF(D8&lt;&gt;0,D8+30,"")</f>
        <v/>
      </c>
    </row>
    <row r="9" spans="1:15">
      <c r="E9" s="5" t="str">
        <f>IF(D9&lt;&gt;0,D9+30,"")</f>
        <v/>
      </c>
    </row>
    <row r="10" spans="1:15">
      <c r="E10" s="5" t="str">
        <f>IF(D10&lt;&gt;0,D10+30,"")</f>
        <v/>
      </c>
    </row>
    <row r="11" spans="1:15">
      <c r="E11" s="5" t="str">
        <f>IF(D11&lt;&gt;0,D11+30,"")</f>
        <v/>
      </c>
    </row>
    <row r="12" spans="1:15" ht="15">
      <c r="A12"/>
      <c r="B12"/>
      <c r="D12" s="1"/>
      <c r="E12" s="5" t="str">
        <f>IF(D12&lt;&gt;0,D12+30,"")</f>
        <v/>
      </c>
    </row>
    <row r="13" spans="1:15">
      <c r="E13" s="5" t="str">
        <f>IF(D13&lt;&gt;0,D13+30,"")</f>
        <v/>
      </c>
    </row>
    <row r="14" spans="1:15">
      <c r="E14" s="5" t="str">
        <f>IF(D14&lt;&gt;0,D14+30,"")</f>
        <v/>
      </c>
    </row>
    <row r="15" spans="1:15">
      <c r="E15" s="5" t="str">
        <f>IF(D15&lt;&gt;0,D15+30,"")</f>
        <v/>
      </c>
    </row>
    <row r="16" spans="1:15">
      <c r="E16" s="5" t="str">
        <f>IF(D16&lt;&gt;0,D16+30,"")</f>
        <v/>
      </c>
    </row>
    <row r="23" spans="2:3" ht="15">
      <c r="B23"/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GENERATEUR DE DEVIS</vt:lpstr>
      <vt:lpstr>LISTE DEVIS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SAUTY</dc:creator>
  <cp:lastModifiedBy>SAUTY</cp:lastModifiedBy>
  <dcterms:created xsi:type="dcterms:W3CDTF">2010-02-19T15:43:27Z</dcterms:created>
  <dcterms:modified xsi:type="dcterms:W3CDTF">2010-02-23T16:32:48Z</dcterms:modified>
</cp:coreProperties>
</file>