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65" windowWidth="12045" windowHeight="4935"/>
  </bookViews>
  <sheets>
    <sheet name="Modeles" sheetId="2" r:id="rId1"/>
    <sheet name="vanne_calcul_nm" sheetId="3" r:id="rId2"/>
    <sheet name="Mesures_Pressions" sheetId="1" r:id="rId3"/>
    <sheet name="caracs_vannes_actionneurs" sheetId="4" r:id="rId4"/>
    <sheet name="Ref_vannes_spéciales" sheetId="5" r:id="rId5"/>
  </sheets>
  <definedNames>
    <definedName name="_xlnm._FilterDatabase" localSheetId="3" hidden="1">caracs_vannes_actionneurs!$A$3:$F$15</definedName>
    <definedName name="_xlnm._FilterDatabase" localSheetId="0" hidden="1">Modeles!$A$7:$B$10</definedName>
  </definedNames>
  <calcPr calcId="125725"/>
  <fileRecoveryPr repairLoad="1"/>
</workbook>
</file>

<file path=xl/calcChain.xml><?xml version="1.0" encoding="utf-8"?>
<calcChain xmlns="http://schemas.openxmlformats.org/spreadsheetml/2006/main">
  <c r="B19" i="2"/>
  <c r="B21"/>
  <c r="B13"/>
  <c r="B25"/>
  <c r="B23"/>
  <c r="C9"/>
  <c r="B14" l="1"/>
  <c r="B15" s="1"/>
  <c r="B24" s="1"/>
  <c r="C10"/>
  <c r="C8"/>
  <c r="B20" l="1"/>
  <c r="B27" s="1"/>
  <c r="B29"/>
  <c r="B18"/>
  <c r="B26" s="1"/>
  <c r="B22"/>
  <c r="B28" s="1"/>
  <c r="B32"/>
  <c r="B30" l="1"/>
</calcChain>
</file>

<file path=xl/sharedStrings.xml><?xml version="1.0" encoding="utf-8"?>
<sst xmlns="http://schemas.openxmlformats.org/spreadsheetml/2006/main" count="149" uniqueCount="84">
  <si>
    <t>FORATURA ISO 5211</t>
  </si>
  <si>
    <t>F03-F05</t>
  </si>
  <si>
    <t>F05-F07</t>
  </si>
  <si>
    <t>F07-F10</t>
  </si>
  <si>
    <t>F10-F12</t>
  </si>
  <si>
    <t>F03</t>
  </si>
  <si>
    <t>F14</t>
  </si>
  <si>
    <t>F16</t>
  </si>
  <si>
    <t>CH (longueur carré central)</t>
  </si>
  <si>
    <t>P (diamètre cercle</t>
  </si>
  <si>
    <t>1/4"</t>
  </si>
  <si>
    <t>Nm</t>
  </si>
  <si>
    <t xml:space="preserve">Pression air actionneur : </t>
  </si>
  <si>
    <t>DN de la vanne</t>
  </si>
  <si>
    <t>Pression fluide dans la vanne en bar:</t>
  </si>
  <si>
    <t>Variable demandée</t>
  </si>
  <si>
    <t>Variable saisie</t>
  </si>
  <si>
    <t>Actionneurs</t>
  </si>
  <si>
    <t>Vanne</t>
  </si>
  <si>
    <t>Modele actionneur</t>
  </si>
  <si>
    <t>N (profondeur du carré où entre l'axe de la vanne</t>
  </si>
  <si>
    <t>Correspondance pression actionneur et force (en nm) de la vanne</t>
  </si>
  <si>
    <t>3/8"</t>
  </si>
  <si>
    <t>1/2"</t>
  </si>
  <si>
    <t>3/4"</t>
  </si>
  <si>
    <t>1"</t>
  </si>
  <si>
    <t>P (longueur carré)</t>
  </si>
  <si>
    <t>A (Axe)</t>
  </si>
  <si>
    <t>Modèle /  Bar</t>
  </si>
  <si>
    <t>DN</t>
  </si>
  <si>
    <t>Marge de sécurité + 30 %</t>
  </si>
  <si>
    <t>Puissance vanne en Nm (couple DN/Bar)</t>
  </si>
  <si>
    <t>CHOIX DE L'ACTIONNEUR</t>
  </si>
  <si>
    <t>Pouce</t>
  </si>
  <si>
    <t>N</t>
  </si>
  <si>
    <t>CH</t>
  </si>
  <si>
    <t>1-1/4"</t>
  </si>
  <si>
    <t>1-1/2"</t>
  </si>
  <si>
    <t>2-1/2"</t>
  </si>
  <si>
    <t>A</t>
  </si>
  <si>
    <t>Vérifications</t>
  </si>
  <si>
    <t>Résultat</t>
  </si>
  <si>
    <t>Moèle /   Mesure</t>
  </si>
  <si>
    <t>Modèle d'actionneur à vérifier</t>
  </si>
  <si>
    <t>E2</t>
  </si>
  <si>
    <t>Q</t>
  </si>
  <si>
    <t>E1</t>
  </si>
  <si>
    <t>P (vanne)</t>
  </si>
  <si>
    <t>P (diamètre actionneur)</t>
  </si>
  <si>
    <t>Q (petit diamètre actionneur)</t>
  </si>
  <si>
    <t>E1 (petit diamètre vane)</t>
  </si>
  <si>
    <t>N &gt;=A    oui = 1     non = 2</t>
  </si>
  <si>
    <t>CH  &gt;= P  oui = 1   non = 2</t>
  </si>
  <si>
    <t>P (diamètre actionneur) &gt; E2 oui = 1  non = 2</t>
  </si>
  <si>
    <t>Q &gt; E1  oui = 1 non = 2</t>
  </si>
  <si>
    <t>Vérification</t>
    <phoneticPr fontId="2" type="noConversion"/>
  </si>
  <si>
    <t>E2 (diamètre vanne)</t>
    <phoneticPr fontId="2" type="noConversion"/>
  </si>
  <si>
    <t>Obtension de force en NewtonMètre pour une vanne</t>
    <phoneticPr fontId="2" type="noConversion"/>
  </si>
  <si>
    <t>Référence 200458 - 201458 - 200924 - 201924</t>
  </si>
  <si>
    <t>Modèle / Bar</t>
  </si>
  <si>
    <t>Référence</t>
  </si>
  <si>
    <t>P</t>
  </si>
  <si>
    <t>Référence 200934/200935:200936/200944/200945/200946</t>
  </si>
  <si>
    <t>3"</t>
  </si>
  <si>
    <t>4"</t>
  </si>
  <si>
    <t>5"</t>
  </si>
  <si>
    <t>6"</t>
  </si>
  <si>
    <t>non</t>
  </si>
  <si>
    <t>Référence 200925/200928 - 200955/200956/200957/200958 - 200548/201458/200924/201924 - 200930/200931/200932/200940/200941/200942</t>
  </si>
  <si>
    <t>Référence 200965/200968 - 200960/200961/200963/200964</t>
  </si>
  <si>
    <t>8"</t>
  </si>
  <si>
    <t>Référence de vanne avec caractéristiques spéciales (tableau t2)</t>
  </si>
  <si>
    <t>Tableau T1</t>
  </si>
  <si>
    <t>Tableau T2</t>
  </si>
  <si>
    <t>Tableau T3</t>
  </si>
  <si>
    <t>Référence de vanne avec caractéristiques spéciales (tableau t3)</t>
  </si>
  <si>
    <t>Référence de vanne avec caractéristique Tableau t1</t>
  </si>
  <si>
    <t>Tableau PT1</t>
  </si>
  <si>
    <t>Tableau PT2</t>
  </si>
  <si>
    <t>Tableau PT3</t>
  </si>
  <si>
    <t>Référence de vanne avec pression différente Tableau PT2</t>
  </si>
  <si>
    <t>Référence de vanne avec pression Tableau PT1</t>
  </si>
  <si>
    <t>Référence de vanne avec pression différente Tableau PT3</t>
  </si>
  <si>
    <t>Colonne1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</si>
</sst>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</font>
    <font>
      <sz val="10"/>
      <color indexed="8"/>
      <name val="Arial Unicode MS"/>
      <family val="2"/>
    </font>
    <font>
      <sz val="8"/>
      <name val="Verdana"/>
      <family val="2"/>
    </font>
    <font>
      <sz val="15"/>
      <name val="Calibri"/>
      <family val="2"/>
    </font>
    <font>
      <b/>
      <sz val="15"/>
      <name val="Calibri"/>
      <family val="2"/>
    </font>
    <font>
      <sz val="15"/>
      <color indexed="8"/>
      <name val="Calibri"/>
      <family val="2"/>
    </font>
    <font>
      <sz val="15"/>
      <color indexed="10"/>
      <name val="Arial Black"/>
      <family val="2"/>
    </font>
    <font>
      <b/>
      <sz val="15"/>
      <color indexed="10"/>
      <name val="Calibri"/>
      <family val="2"/>
    </font>
    <font>
      <b/>
      <sz val="15"/>
      <color indexed="8"/>
      <name val="Calibri"/>
      <family val="2"/>
    </font>
    <font>
      <b/>
      <sz val="15"/>
      <color rgb="FFFF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0E77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3F076"/>
        <bgColor indexed="64"/>
      </patternFill>
    </fill>
    <fill>
      <patternFill patternType="solid">
        <fgColor rgb="FFECF75B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0" borderId="0" xfId="0" applyFont="1" applyProtection="1"/>
    <xf numFmtId="0" fontId="3" fillId="2" borderId="1" xfId="0" applyFont="1" applyFill="1" applyBorder="1" applyProtection="1"/>
    <xf numFmtId="0" fontId="4" fillId="2" borderId="1" xfId="0" applyFont="1" applyFill="1" applyBorder="1" applyProtection="1"/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/>
    <xf numFmtId="0" fontId="5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Protection="1"/>
    <xf numFmtId="11" fontId="5" fillId="2" borderId="1" xfId="0" applyNumberFormat="1" applyFont="1" applyFill="1" applyBorder="1" applyProtection="1"/>
    <xf numFmtId="0" fontId="7" fillId="2" borderId="1" xfId="0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6" fillId="2" borderId="0" xfId="0" applyFont="1" applyFill="1" applyBorder="1" applyAlignment="1" applyProtection="1">
      <alignment horizontal="center"/>
    </xf>
    <xf numFmtId="0" fontId="5" fillId="0" borderId="0" xfId="0" applyFont="1" applyProtection="1"/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center"/>
    </xf>
    <xf numFmtId="0" fontId="7" fillId="0" borderId="0" xfId="0" applyFont="1" applyProtection="1"/>
    <xf numFmtId="0" fontId="5" fillId="5" borderId="1" xfId="0" applyFont="1" applyFill="1" applyBorder="1" applyAlignment="1" applyProtection="1">
      <alignment horizontal="center"/>
    </xf>
    <xf numFmtId="0" fontId="5" fillId="5" borderId="1" xfId="0" applyFont="1" applyFill="1" applyBorder="1" applyAlignment="1" applyProtection="1"/>
    <xf numFmtId="0" fontId="5" fillId="0" borderId="0" xfId="0" applyFont="1" applyAlignment="1" applyProtection="1"/>
    <xf numFmtId="0" fontId="5" fillId="6" borderId="1" xfId="0" applyFont="1" applyFill="1" applyBorder="1" applyAlignment="1" applyProtection="1">
      <alignment horizontal="center"/>
    </xf>
    <xf numFmtId="0" fontId="5" fillId="7" borderId="1" xfId="0" applyFont="1" applyFill="1" applyBorder="1" applyAlignment="1" applyProtection="1">
      <alignment horizontal="center"/>
    </xf>
    <xf numFmtId="0" fontId="9" fillId="0" borderId="0" xfId="0" applyFont="1" applyProtection="1"/>
    <xf numFmtId="0" fontId="5" fillId="8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0" borderId="0" xfId="0" applyBorder="1"/>
    <xf numFmtId="0" fontId="0" fillId="0" borderId="3" xfId="0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7" xfId="0" applyFill="1" applyBorder="1"/>
    <xf numFmtId="0" fontId="0" fillId="0" borderId="0" xfId="0" applyFill="1" applyBorder="1"/>
    <xf numFmtId="0" fontId="5" fillId="5" borderId="4" xfId="0" applyFont="1" applyFill="1" applyBorder="1" applyAlignment="1" applyProtection="1">
      <alignment horizontal="center"/>
    </xf>
    <xf numFmtId="0" fontId="5" fillId="7" borderId="4" xfId="0" applyFont="1" applyFill="1" applyBorder="1" applyAlignment="1" applyProtection="1">
      <alignment horizontal="center"/>
    </xf>
    <xf numFmtId="0" fontId="5" fillId="5" borderId="8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0" fontId="8" fillId="5" borderId="2" xfId="0" applyFont="1" applyFill="1" applyBorder="1" applyAlignment="1" applyProtection="1">
      <alignment horizontal="center"/>
    </xf>
    <xf numFmtId="0" fontId="8" fillId="5" borderId="10" xfId="0" applyFont="1" applyFill="1" applyBorder="1" applyAlignment="1" applyProtection="1">
      <alignment horizontal="center"/>
    </xf>
    <xf numFmtId="0" fontId="5" fillId="7" borderId="11" xfId="0" applyFont="1" applyFill="1" applyBorder="1" applyAlignment="1" applyProtection="1">
      <alignment horizontal="center"/>
    </xf>
    <xf numFmtId="0" fontId="5" fillId="7" borderId="12" xfId="0" applyFont="1" applyFill="1" applyBorder="1" applyAlignment="1" applyProtection="1">
      <alignment horizontal="center"/>
    </xf>
    <xf numFmtId="0" fontId="5" fillId="7" borderId="13" xfId="0" applyFont="1" applyFill="1" applyBorder="1" applyAlignment="1" applyProtection="1">
      <alignment horizontal="center"/>
    </xf>
  </cellXfs>
  <cellStyles count="1">
    <cellStyle name="Normal" xfId="0" builtinId="0"/>
  </cellStyles>
  <dxfs count="41">
    <dxf>
      <fill>
        <patternFill patternType="solid">
          <fgColor indexed="64"/>
          <bgColor rgb="FFECF75B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ECF75B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ECF75B"/>
        </patternFill>
      </fill>
    </dxf>
    <dxf>
      <fill>
        <patternFill patternType="solid">
          <fgColor indexed="64"/>
          <bgColor rgb="FFECF75B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ECF75B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ECF75B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relativeIndent="0" justifyLastLine="0" shrinkToFit="0" mergeCell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indexed="8"/>
        <name val="Calibri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CF75B"/>
      <color rgb="FFF3F076"/>
      <color rgb="FFF0E77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8" name="Tableau8" displayName="Tableau8" ref="H3:M16" totalsRowShown="0" headerRowDxfId="40" dataDxfId="38" headerRowBorderDxfId="39" tableBorderDxfId="37" totalsRowBorderDxfId="36">
  <autoFilter ref="H3:M16"/>
  <tableColumns count="6">
    <tableColumn id="1" name="DN" dataDxfId="35"/>
    <tableColumn id="2" name="Pouce" dataDxfId="34"/>
    <tableColumn id="3" name="A (Axe)" dataDxfId="33"/>
    <tableColumn id="4" name="P (longueur carré)" dataDxfId="32"/>
    <tableColumn id="5" name="E1" dataDxfId="31"/>
    <tableColumn id="6" name="E2" dataDxfId="3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N4:N29" totalsRowShown="0" headerRowDxfId="29" dataDxfId="27" headerRowBorderDxfId="28" tableBorderDxfId="26" totalsRowBorderDxfId="25">
  <autoFilter ref="N4:N29"/>
  <sortState ref="N5:N29">
    <sortCondition ref="N4:N29"/>
  </sortState>
  <tableColumns count="1">
    <tableColumn id="1" name="Colonne1" dataDxfId="2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4:A29" totalsRowShown="0" headerRowDxfId="23" dataDxfId="21" headerRowBorderDxfId="22" tableBorderDxfId="20" totalsRowBorderDxfId="19">
  <autoFilter ref="A4:A29"/>
  <sortState ref="A5:A29">
    <sortCondition ref="A4:A29"/>
  </sortState>
  <tableColumns count="1">
    <tableColumn id="1" name="Colonne1" dataDxfId="1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H4:H29" totalsRowShown="0" headerRowDxfId="17" dataDxfId="15" headerRowBorderDxfId="16" tableBorderDxfId="14" totalsRowBorderDxfId="13">
  <autoFilter ref="H4:H29"/>
  <sortState ref="H5:H29">
    <sortCondition ref="H4:H29"/>
  </sortState>
  <tableColumns count="1">
    <tableColumn id="1" name="Colonne1" dataDxfId="1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W4:W29" totalsRowShown="0" headerRowDxfId="11" dataDxfId="9" headerRowBorderDxfId="10" tableBorderDxfId="8" totalsRowBorderDxfId="7">
  <autoFilter ref="W4:W29"/>
  <sortState ref="W5:W29">
    <sortCondition ref="W4:W29"/>
  </sortState>
  <tableColumns count="1">
    <tableColumn id="1" name="Colonne1" dataDxfId="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B4:AB29" totalsRowShown="0" headerRowDxfId="5" dataDxfId="3" headerRowBorderDxfId="4" tableBorderDxfId="2" totalsRowBorderDxfId="1">
  <autoFilter ref="AB4:AB29"/>
  <sortState ref="AB5:AB29">
    <sortCondition ref="AB4:AB29"/>
  </sortState>
  <tableColumns count="1">
    <tableColumn id="1" name="Colonne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4:L33"/>
  <sheetViews>
    <sheetView tabSelected="1" topLeftCell="A7" zoomScale="55" zoomScaleNormal="55" workbookViewId="0">
      <selection activeCell="B11" sqref="B11"/>
    </sheetView>
  </sheetViews>
  <sheetFormatPr baseColWidth="10" defaultColWidth="10.85546875" defaultRowHeight="15"/>
  <cols>
    <col min="1" max="1" width="47.42578125" style="1" bestFit="1" customWidth="1"/>
    <col min="2" max="2" width="27.42578125" style="1" customWidth="1"/>
    <col min="3" max="3" width="37.42578125" style="1" bestFit="1" customWidth="1"/>
    <col min="4" max="4" width="18.140625" style="1" customWidth="1"/>
    <col min="5" max="5" width="51.5703125" style="1" bestFit="1" customWidth="1"/>
    <col min="6" max="6" width="7.42578125" style="1" bestFit="1" customWidth="1"/>
    <col min="7" max="7" width="15.7109375" style="1" customWidth="1"/>
    <col min="8" max="8" width="35" style="1" bestFit="1" customWidth="1"/>
    <col min="9" max="9" width="46.7109375" style="1" bestFit="1" customWidth="1"/>
    <col min="10" max="10" width="10.85546875" style="1"/>
    <col min="11" max="11" width="31.5703125" style="1" bestFit="1" customWidth="1"/>
    <col min="12" max="16384" width="10.85546875" style="1"/>
  </cols>
  <sheetData>
    <row r="4" spans="1:12">
      <c r="F4" s="2"/>
    </row>
    <row r="5" spans="1:12">
      <c r="F5" s="2"/>
    </row>
    <row r="6" spans="1:12">
      <c r="F6" s="2"/>
    </row>
    <row r="7" spans="1:12" ht="19.5">
      <c r="A7" s="13" t="s">
        <v>15</v>
      </c>
      <c r="B7" s="7" t="s">
        <v>16</v>
      </c>
      <c r="C7" s="8" t="s">
        <v>55</v>
      </c>
      <c r="F7" s="2"/>
    </row>
    <row r="8" spans="1:12" ht="19.5">
      <c r="A8" s="13" t="s">
        <v>13</v>
      </c>
      <c r="B8" s="9">
        <v>32</v>
      </c>
      <c r="C8" s="10" t="str">
        <f>IF(ISNUMBER(B8),IF(EXACT(B8,LOOKUP(B8,vanne_calcul_nm!A8:A2000)),"OK","DN n'existe pas"),"Veuillez ne saisir que des chiffres")</f>
        <v>OK</v>
      </c>
      <c r="E8" s="4"/>
      <c r="F8" s="5"/>
      <c r="G8" s="4"/>
      <c r="H8" s="4"/>
      <c r="I8" s="4"/>
      <c r="J8" s="4"/>
      <c r="K8" s="4"/>
      <c r="L8" s="4"/>
    </row>
    <row r="9" spans="1:12" ht="19.5">
      <c r="A9" s="13" t="s">
        <v>14</v>
      </c>
      <c r="B9" s="9">
        <v>50</v>
      </c>
      <c r="C9" s="10" t="str">
        <f>IF(ISNUMBER(B9),IF(EXACT(B9,LOOKUP(B9,vanne_calcul_nm!B6:H6)),"OK","Pression de vanne non rescencée"),"Veuillez ne saisir que des chiffres")</f>
        <v>OK</v>
      </c>
      <c r="E9" s="4"/>
      <c r="F9" s="4"/>
      <c r="G9" s="4"/>
      <c r="H9" s="4"/>
      <c r="I9" s="4"/>
      <c r="J9" s="4"/>
      <c r="K9" s="4"/>
      <c r="L9" s="4"/>
    </row>
    <row r="10" spans="1:12" ht="19.5">
      <c r="A10" s="13" t="s">
        <v>12</v>
      </c>
      <c r="B10" s="9">
        <v>2.5</v>
      </c>
      <c r="C10" s="10" t="str">
        <f>IF(ISNUMBER(B10),IF(EXACT(B10,LOOKUP(B10,Mesures_Pressions!B5:IV5)),"OK","Pression air actionneur non disponible"),"Veuillez ne saisir que des chiffres")</f>
        <v>OK</v>
      </c>
      <c r="E10" s="4"/>
      <c r="F10" s="4"/>
      <c r="G10" s="4"/>
      <c r="H10" s="4"/>
      <c r="I10" s="4"/>
      <c r="J10" s="4"/>
      <c r="K10" s="4"/>
      <c r="L10" s="4"/>
    </row>
    <row r="11" spans="1:12" ht="19.5">
      <c r="A11" s="13" t="s">
        <v>60</v>
      </c>
      <c r="B11" s="7">
        <v>200934</v>
      </c>
      <c r="C11" s="8"/>
      <c r="E11" s="4"/>
      <c r="F11" s="4"/>
      <c r="G11" s="4"/>
      <c r="H11" s="4"/>
      <c r="I11" s="4"/>
      <c r="J11" s="4"/>
      <c r="K11" s="4"/>
      <c r="L11" s="4"/>
    </row>
    <row r="12" spans="1:12" ht="19.5">
      <c r="E12" s="4"/>
      <c r="F12" s="4"/>
      <c r="G12" s="4"/>
      <c r="J12" s="4"/>
    </row>
    <row r="13" spans="1:12" ht="19.5">
      <c r="A13" s="11" t="s">
        <v>31</v>
      </c>
      <c r="B13" s="12">
        <f>IF(LOOKUP(B11,Ref_vannes_spéciales!AB5:AB8)=B11,INDEX(vanne_calcul_nm!K6:P15,MATCH(LOOKUP(B8,vanne_calcul_nm!K8:K2000),vanne_calcul_nm!K6:K2000,0),MATCH(LOOKUP(B9,vanne_calcul_nm!K6:P6),vanne_calcul_nm!6:6,0)),INDEX(vanne_calcul_nm!6:500,MATCH(LOOKUP(B8,vanne_calcul_nm!A8:A2000),vanne_calcul_nm!A6:A2000,0),MATCH(LOOKUP(B9,vanne_calcul_nm!A6:H6),vanne_calcul_nm!6:6,0)))</f>
        <v>17</v>
      </c>
      <c r="G13" s="4"/>
      <c r="J13" s="4"/>
      <c r="K13" s="4"/>
      <c r="L13" s="4"/>
    </row>
    <row r="14" spans="1:12" ht="19.5">
      <c r="A14" s="11" t="s">
        <v>30</v>
      </c>
      <c r="B14" s="12">
        <f>B13*1.3</f>
        <v>22.1</v>
      </c>
      <c r="G14" s="4"/>
      <c r="J14" s="4"/>
      <c r="K14" s="4"/>
      <c r="L14" s="4"/>
    </row>
    <row r="15" spans="1:12" ht="19.5">
      <c r="A15" s="13" t="s">
        <v>43</v>
      </c>
      <c r="B15" s="12">
        <f ca="1">INDEX(Mesures_Pressions!A6:A18,MATCH(B14,OFFSET(Mesures_Pressions!A6:A18,,MATCH(Modeles!B10,Mesures_Pressions!B5:I5)))+1)</f>
        <v>75</v>
      </c>
      <c r="G15" s="4"/>
      <c r="J15" s="4"/>
      <c r="K15" s="4"/>
      <c r="L15" s="4"/>
    </row>
    <row r="16" spans="1:12" ht="19.5">
      <c r="E16" s="4"/>
      <c r="F16" s="4"/>
      <c r="G16" s="4"/>
      <c r="J16" s="4"/>
      <c r="K16" s="4"/>
      <c r="L16" s="4"/>
    </row>
    <row r="17" spans="1:12" ht="19.5">
      <c r="A17" s="13" t="s">
        <v>40</v>
      </c>
      <c r="B17" s="12" t="s">
        <v>41</v>
      </c>
      <c r="E17" s="4"/>
      <c r="F17" s="4"/>
      <c r="G17" s="4"/>
      <c r="J17" s="4"/>
      <c r="K17" s="4"/>
      <c r="L17" s="4"/>
    </row>
    <row r="18" spans="1:12" ht="19.5">
      <c r="A18" s="13" t="s">
        <v>34</v>
      </c>
      <c r="B18" s="12">
        <f ca="1">INDEX(caracs_vannes_actionneurs!$A$3:$F$15,MATCH(B15,caracs_vannes_actionneurs!$A$3:$A$15),5)</f>
        <v>19</v>
      </c>
      <c r="E18" s="4"/>
      <c r="F18" s="4"/>
      <c r="G18" s="4"/>
      <c r="J18" s="4"/>
      <c r="K18" s="4"/>
      <c r="L18" s="4"/>
    </row>
    <row r="19" spans="1:12" ht="19.5">
      <c r="A19" s="13" t="s">
        <v>39</v>
      </c>
      <c r="B19" s="12" t="e">
        <f>IF(LOOKUP(B11,Ref_vannes_spéciales!A5:A20)=B11,INDEX(caracs_vannes_actionneurs!H3:M16,MATCH(B8,caracs_vannes_actionneurs!H3:H16),3),IF(LOOKUP(B11,Ref_vannes_spéciales!N5:N10)=B11,INDEX(caracs_vannes_actionneurs!AC5:AH17,MATCH(B8,caracs_vannes_actionneurs!AC5:AC17),3),IF(LOOKUP(B11,Ref_vannes_spéciales!H5:H10)=B11,INDEX(caracs_vannes_actionneurs!U5:Z13,MATCH(B8,caracs_vannes_actionneurs!U5:U13),3),"aucune valeur")))</f>
        <v>#N/A</v>
      </c>
      <c r="E19" s="4"/>
      <c r="F19" s="4"/>
      <c r="G19" s="4"/>
      <c r="J19" s="4"/>
      <c r="K19" s="4"/>
      <c r="L19" s="4"/>
    </row>
    <row r="20" spans="1:12" ht="19.5">
      <c r="A20" s="13" t="s">
        <v>35</v>
      </c>
      <c r="B20" s="12">
        <f ca="1">INDEX(caracs_vannes_actionneurs!$A$3:$F$15,MATCH(B15,caracs_vannes_actionneurs!$A$3:$A$15),3)</f>
        <v>17</v>
      </c>
      <c r="E20" s="4"/>
      <c r="F20" s="4"/>
      <c r="G20" s="4"/>
      <c r="J20" s="4"/>
      <c r="K20" s="4"/>
      <c r="L20" s="4"/>
    </row>
    <row r="21" spans="1:12" ht="19.5">
      <c r="A21" s="13" t="s">
        <v>47</v>
      </c>
      <c r="B21" s="12" t="e">
        <f>IF(LOOKUP(B11,Ref_vannes_spéciales!A5:A20)=B11,INDEX(caracs_vannes_actionneurs!H3:M16,MATCH(B8,caracs_vannes_actionneurs!H3:H16),4),IF(LOOKUP(B11,Ref_vannes_spéciales!N5:N10)=B11,INDEX(caracs_vannes_actionneurs!AC5:AH17,MATCH(B8,caracs_vannes_actionneurs!AC5:AC17),4),IF(LOOKUP(B11,Ref_vannes_spéciales!H5:H10)=B11,INDEX(caracs_vannes_actionneurs!U5:Z13,MATCH(B8,caracs_vannes_actionneurs!U5:U13),4),"aucune valeur")))</f>
        <v>#N/A</v>
      </c>
      <c r="E21" s="4"/>
      <c r="F21" s="4"/>
      <c r="G21" s="4"/>
      <c r="J21" s="4"/>
      <c r="K21" s="4"/>
      <c r="L21" s="4"/>
    </row>
    <row r="22" spans="1:12" ht="19.5">
      <c r="A22" s="13" t="s">
        <v>48</v>
      </c>
      <c r="B22" s="12">
        <f ca="1">INDEX(caracs_vannes_actionneurs!$A$3:$F$15,MATCH(B15,caracs_vannes_actionneurs!$A$3:$A$15),4)</f>
        <v>70</v>
      </c>
      <c r="E22" s="4"/>
      <c r="F22" s="4"/>
      <c r="G22" s="4"/>
      <c r="J22" s="4"/>
      <c r="K22" s="4"/>
      <c r="L22" s="4"/>
    </row>
    <row r="23" spans="1:12" ht="19.5">
      <c r="A23" s="14" t="s">
        <v>56</v>
      </c>
      <c r="B23" s="12" t="e">
        <f>IF(LOOKUP(B11,Ref_vannes_spéciales!A5:A20)=B11,INDEX(caracs_vannes_actionneurs!H3:M16,MATCH(B8,caracs_vannes_actionneurs!H3:H16),6),IF(LOOKUP(B11,Ref_vannes_spéciales!N5:N10)=B11,INDEX(caracs_vannes_actionneurs!AC5:AH17,MATCH(B8,caracs_vannes_actionneurs!AC5:AC17),6),IF(LOOKUP(B11,Ref_vannes_spéciales!H5:H10)=B11,INDEX(caracs_vannes_actionneurs!U5:Z13,MATCH(B8,caracs_vannes_actionneurs!U5:U13),6),"aucune valeur")))</f>
        <v>#N/A</v>
      </c>
      <c r="E23" s="4"/>
      <c r="F23" s="4"/>
      <c r="G23" s="4"/>
      <c r="J23" s="4"/>
      <c r="K23" s="4"/>
      <c r="L23" s="4"/>
    </row>
    <row r="24" spans="1:12" ht="19.5">
      <c r="A24" s="13" t="s">
        <v>49</v>
      </c>
      <c r="B24" s="12">
        <f ca="1">INDEX(caracs_vannes_actionneurs!$A$3:$F$15,MATCH(B15,caracs_vannes_actionneurs!$A$3:$A$15),6)</f>
        <v>50</v>
      </c>
      <c r="E24" s="4"/>
      <c r="F24" s="4"/>
      <c r="G24" s="4"/>
      <c r="J24" s="4"/>
      <c r="K24" s="4"/>
      <c r="L24" s="4"/>
    </row>
    <row r="25" spans="1:12" ht="19.5">
      <c r="A25" s="13" t="s">
        <v>50</v>
      </c>
      <c r="B25" s="12" t="e">
        <f>IF(LOOKUP(B11,Ref_vannes_spéciales!A5:A20)=B11,INDEX(caracs_vannes_actionneurs!H3:M16,MATCH(B8,caracs_vannes_actionneurs!H3:H16),5),IF(LOOKUP(B11,Ref_vannes_spéciales!N5:N10)=B11,INDEX(caracs_vannes_actionneurs!AC5:AH17,MATCH(B8,caracs_vannes_actionneurs!AC5:AC17),5),IF(LOOKUP(B11,Ref_vannes_spéciales!H5:H10)=B11,INDEX(caracs_vannes_actionneurs!U5:Z13,MATCH(B8,caracs_vannes_actionneurs!U5:U13),5),"aucune valeur")))</f>
        <v>#N/A</v>
      </c>
      <c r="E25" s="4"/>
      <c r="F25" s="4"/>
      <c r="G25" s="4"/>
      <c r="J25" s="4"/>
      <c r="K25" s="4"/>
      <c r="L25" s="4"/>
    </row>
    <row r="26" spans="1:12" ht="19.5">
      <c r="A26" s="11" t="s">
        <v>51</v>
      </c>
      <c r="B26" s="12" t="e">
        <f ca="1">IF(B18&gt;=B19,1,2)</f>
        <v>#N/A</v>
      </c>
      <c r="E26" s="4"/>
      <c r="F26" s="4"/>
      <c r="G26" s="4"/>
      <c r="H26" s="4"/>
      <c r="I26" s="4"/>
      <c r="J26" s="4"/>
      <c r="K26" s="4"/>
      <c r="L26" s="4"/>
    </row>
    <row r="27" spans="1:12" ht="19.5">
      <c r="A27" s="13" t="s">
        <v>52</v>
      </c>
      <c r="B27" s="12" t="e">
        <f ca="1">IF(B20&gt;=B21,1,2)</f>
        <v>#N/A</v>
      </c>
      <c r="E27" s="4"/>
      <c r="F27" s="4"/>
      <c r="G27" s="4"/>
      <c r="H27" s="4"/>
      <c r="I27" s="4"/>
      <c r="J27" s="4"/>
      <c r="K27" s="4"/>
      <c r="L27" s="4"/>
    </row>
    <row r="28" spans="1:12" ht="19.5">
      <c r="A28" s="13" t="s">
        <v>53</v>
      </c>
      <c r="B28" s="12" t="e">
        <f ca="1">IF(B22&gt;=B23,1,2)</f>
        <v>#N/A</v>
      </c>
      <c r="E28" s="4"/>
      <c r="F28" s="4"/>
      <c r="G28" s="4"/>
      <c r="H28" s="4"/>
      <c r="I28" s="4"/>
      <c r="J28" s="4"/>
      <c r="K28" s="4"/>
      <c r="L28" s="4"/>
    </row>
    <row r="29" spans="1:12" ht="19.5">
      <c r="A29" s="13" t="s">
        <v>54</v>
      </c>
      <c r="B29" s="12" t="e">
        <f ca="1">IF(B24&gt;=B25,1,2)</f>
        <v>#N/A</v>
      </c>
      <c r="E29" s="4"/>
      <c r="F29" s="4"/>
      <c r="G29" s="4"/>
      <c r="H29" s="4"/>
      <c r="I29" s="4"/>
      <c r="J29" s="4"/>
      <c r="K29" s="4"/>
      <c r="L29" s="4"/>
    </row>
    <row r="30" spans="1:12" ht="19.5">
      <c r="A30" s="13" t="s">
        <v>40</v>
      </c>
      <c r="B30" s="15" t="e">
        <f ca="1">IF(AND(B26=1,B27=1,B28=1,B29=1),"OK",IF(B26=2,"Longueur de l'axe trop importante",IF(B27=2,"Largeur de l'axe trop importante",IF(B28=2,"Diamètre vanne trop important",IF(B29=2,"Petit diamètre vanne trop important",)))))</f>
        <v>#N/A</v>
      </c>
      <c r="E30" s="4"/>
      <c r="F30" s="4"/>
      <c r="G30" s="4"/>
      <c r="H30" s="4"/>
      <c r="I30" s="4"/>
      <c r="J30" s="4"/>
      <c r="K30" s="4"/>
      <c r="L30" s="4"/>
    </row>
    <row r="31" spans="1:12" ht="19.5">
      <c r="E31" s="4"/>
      <c r="F31" s="4"/>
      <c r="G31" s="4"/>
      <c r="H31" s="4"/>
      <c r="I31" s="4"/>
      <c r="J31" s="4"/>
      <c r="K31" s="4"/>
      <c r="L31" s="4"/>
    </row>
    <row r="32" spans="1:12" ht="23.25">
      <c r="A32" s="16" t="s">
        <v>32</v>
      </c>
      <c r="B32" s="17">
        <f ca="1">B15</f>
        <v>75</v>
      </c>
      <c r="E32" s="4"/>
      <c r="F32" s="4"/>
      <c r="G32" s="4"/>
      <c r="H32" s="4"/>
      <c r="I32" s="4"/>
      <c r="J32" s="4"/>
      <c r="K32" s="4"/>
      <c r="L32" s="4"/>
    </row>
    <row r="33" spans="5:12" ht="19.5">
      <c r="E33" s="4"/>
      <c r="F33" s="4"/>
      <c r="G33" s="4"/>
      <c r="H33" s="4"/>
      <c r="I33" s="4"/>
      <c r="J33" s="4"/>
      <c r="K33" s="4"/>
      <c r="L33" s="4"/>
    </row>
  </sheetData>
  <autoFilter ref="A7:B10"/>
  <phoneticPr fontId="2" type="noConversion"/>
  <pageMargins left="0.7" right="0.7" top="0.75" bottom="0.75" header="0.3" footer="0.3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W25"/>
  <sheetViews>
    <sheetView zoomScale="55" zoomScaleNormal="55" workbookViewId="0">
      <selection activeCell="S4" sqref="S4"/>
    </sheetView>
  </sheetViews>
  <sheetFormatPr baseColWidth="10" defaultColWidth="10.85546875" defaultRowHeight="19.5"/>
  <cols>
    <col min="1" max="1" width="16.140625" style="20" customWidth="1"/>
    <col min="2" max="2" width="17.28515625" style="20" customWidth="1"/>
    <col min="3" max="3" width="16.28515625" style="20" bestFit="1" customWidth="1"/>
    <col min="4" max="9" width="11.42578125" style="20" customWidth="1"/>
    <col min="10" max="10" width="10.85546875" style="20"/>
    <col min="11" max="11" width="17.140625" style="20" bestFit="1" customWidth="1"/>
    <col min="12" max="18" width="10.85546875" style="20"/>
    <col min="19" max="19" width="17.28515625" style="20" bestFit="1" customWidth="1"/>
    <col min="20" max="16384" width="10.85546875" style="20"/>
  </cols>
  <sheetData>
    <row r="2" spans="1:23">
      <c r="C2" s="19" t="s">
        <v>57</v>
      </c>
    </row>
    <row r="3" spans="1:23">
      <c r="K3" s="20" t="s">
        <v>78</v>
      </c>
      <c r="S3" s="20" t="s">
        <v>79</v>
      </c>
    </row>
    <row r="4" spans="1:23">
      <c r="A4" s="20" t="s">
        <v>77</v>
      </c>
      <c r="M4" s="20" t="s">
        <v>58</v>
      </c>
    </row>
    <row r="6" spans="1:23">
      <c r="A6" s="21" t="s">
        <v>28</v>
      </c>
      <c r="B6" s="21">
        <v>5</v>
      </c>
      <c r="C6" s="21">
        <v>10</v>
      </c>
      <c r="D6" s="21">
        <v>20</v>
      </c>
      <c r="E6" s="21">
        <v>50</v>
      </c>
      <c r="F6" s="21">
        <v>63</v>
      </c>
      <c r="G6" s="21">
        <v>100</v>
      </c>
      <c r="H6" s="21">
        <v>140</v>
      </c>
      <c r="K6" s="28" t="s">
        <v>59</v>
      </c>
      <c r="L6" s="28">
        <v>5</v>
      </c>
      <c r="M6" s="28">
        <v>10</v>
      </c>
      <c r="N6" s="28">
        <v>20</v>
      </c>
      <c r="O6" s="28">
        <v>50</v>
      </c>
      <c r="P6" s="28">
        <v>63</v>
      </c>
      <c r="S6" s="31" t="s">
        <v>59</v>
      </c>
      <c r="T6" s="31">
        <v>5</v>
      </c>
      <c r="U6" s="31">
        <v>10</v>
      </c>
      <c r="V6" s="31">
        <v>20</v>
      </c>
      <c r="W6" s="31">
        <v>40</v>
      </c>
    </row>
    <row r="7" spans="1:23">
      <c r="A7" s="21" t="s">
        <v>29</v>
      </c>
      <c r="B7" s="21" t="s">
        <v>11</v>
      </c>
      <c r="C7" s="21" t="s">
        <v>11</v>
      </c>
      <c r="D7" s="21" t="s">
        <v>11</v>
      </c>
      <c r="E7" s="21" t="s">
        <v>11</v>
      </c>
      <c r="F7" s="21" t="s">
        <v>11</v>
      </c>
      <c r="G7" s="21" t="s">
        <v>11</v>
      </c>
      <c r="H7" s="21" t="s">
        <v>11</v>
      </c>
      <c r="K7" s="28" t="s">
        <v>29</v>
      </c>
      <c r="L7" s="28" t="s">
        <v>11</v>
      </c>
      <c r="M7" s="28" t="s">
        <v>11</v>
      </c>
      <c r="N7" s="28" t="s">
        <v>11</v>
      </c>
      <c r="O7" s="28" t="s">
        <v>11</v>
      </c>
      <c r="P7" s="28" t="s">
        <v>11</v>
      </c>
      <c r="S7" s="31" t="s">
        <v>29</v>
      </c>
      <c r="T7" s="31" t="s">
        <v>11</v>
      </c>
      <c r="U7" s="31" t="s">
        <v>11</v>
      </c>
      <c r="V7" s="31" t="s">
        <v>11</v>
      </c>
      <c r="W7" s="31" t="s">
        <v>11</v>
      </c>
    </row>
    <row r="8" spans="1:23">
      <c r="A8" s="21">
        <v>8</v>
      </c>
      <c r="B8" s="21">
        <v>4.5</v>
      </c>
      <c r="C8" s="21">
        <v>4.5</v>
      </c>
      <c r="D8" s="21">
        <v>4.5</v>
      </c>
      <c r="E8" s="21">
        <v>4.5</v>
      </c>
      <c r="F8" s="21">
        <v>4.5</v>
      </c>
      <c r="G8" s="21">
        <v>4.5</v>
      </c>
      <c r="H8" s="21">
        <v>5</v>
      </c>
      <c r="K8" s="28">
        <v>8</v>
      </c>
      <c r="L8" s="28">
        <v>6</v>
      </c>
      <c r="M8" s="28">
        <v>6</v>
      </c>
      <c r="N8" s="28">
        <v>6</v>
      </c>
      <c r="O8" s="28">
        <v>6</v>
      </c>
      <c r="P8" s="28">
        <v>6</v>
      </c>
      <c r="S8" s="31">
        <v>15</v>
      </c>
      <c r="T8" s="31">
        <v>8</v>
      </c>
      <c r="U8" s="31">
        <v>8</v>
      </c>
      <c r="V8" s="31">
        <v>8</v>
      </c>
      <c r="W8" s="31">
        <v>8</v>
      </c>
    </row>
    <row r="9" spans="1:23">
      <c r="A9" s="21">
        <v>10</v>
      </c>
      <c r="B9" s="21">
        <v>4.5</v>
      </c>
      <c r="C9" s="21">
        <v>4.5</v>
      </c>
      <c r="D9" s="21">
        <v>4.5</v>
      </c>
      <c r="E9" s="21">
        <v>4.5</v>
      </c>
      <c r="F9" s="21">
        <v>4.5</v>
      </c>
      <c r="G9" s="21">
        <v>4.5</v>
      </c>
      <c r="H9" s="21">
        <v>5</v>
      </c>
      <c r="K9" s="28">
        <v>10</v>
      </c>
      <c r="L9" s="28">
        <v>6</v>
      </c>
      <c r="M9" s="28">
        <v>6</v>
      </c>
      <c r="N9" s="28">
        <v>6</v>
      </c>
      <c r="O9" s="28">
        <v>6</v>
      </c>
      <c r="P9" s="28">
        <v>6</v>
      </c>
      <c r="S9" s="31">
        <v>20</v>
      </c>
      <c r="T9" s="31">
        <v>12</v>
      </c>
      <c r="U9" s="31">
        <v>12</v>
      </c>
      <c r="V9" s="31">
        <v>12</v>
      </c>
      <c r="W9" s="31">
        <v>12</v>
      </c>
    </row>
    <row r="10" spans="1:23">
      <c r="A10" s="21">
        <v>15</v>
      </c>
      <c r="B10" s="21">
        <v>5</v>
      </c>
      <c r="C10" s="21">
        <v>5</v>
      </c>
      <c r="D10" s="21">
        <v>5</v>
      </c>
      <c r="E10" s="21">
        <v>5</v>
      </c>
      <c r="F10" s="21">
        <v>5</v>
      </c>
      <c r="G10" s="21">
        <v>5</v>
      </c>
      <c r="H10" s="21">
        <v>5.5</v>
      </c>
      <c r="K10" s="28">
        <v>15</v>
      </c>
      <c r="L10" s="28">
        <v>6</v>
      </c>
      <c r="M10" s="28">
        <v>6</v>
      </c>
      <c r="N10" s="28">
        <v>6</v>
      </c>
      <c r="O10" s="28">
        <v>6</v>
      </c>
      <c r="P10" s="28">
        <v>6</v>
      </c>
      <c r="S10" s="31">
        <v>25</v>
      </c>
      <c r="T10" s="31">
        <v>18</v>
      </c>
      <c r="U10" s="31">
        <v>18</v>
      </c>
      <c r="V10" s="31">
        <v>19</v>
      </c>
      <c r="W10" s="31">
        <v>20</v>
      </c>
    </row>
    <row r="11" spans="1:23">
      <c r="A11" s="21">
        <v>20</v>
      </c>
      <c r="B11" s="21">
        <v>6</v>
      </c>
      <c r="C11" s="21">
        <v>6</v>
      </c>
      <c r="D11" s="21">
        <v>6</v>
      </c>
      <c r="E11" s="21">
        <v>6</v>
      </c>
      <c r="F11" s="21">
        <v>6</v>
      </c>
      <c r="G11" s="21">
        <v>6</v>
      </c>
      <c r="H11" s="21">
        <v>7</v>
      </c>
      <c r="K11" s="28">
        <v>20</v>
      </c>
      <c r="L11" s="28">
        <v>9</v>
      </c>
      <c r="M11" s="28">
        <v>9</v>
      </c>
      <c r="N11" s="28">
        <v>9</v>
      </c>
      <c r="O11" s="28">
        <v>9</v>
      </c>
      <c r="P11" s="28">
        <v>9</v>
      </c>
      <c r="S11" s="31">
        <v>32</v>
      </c>
      <c r="T11" s="31">
        <v>23</v>
      </c>
      <c r="U11" s="31">
        <v>23</v>
      </c>
      <c r="V11" s="31">
        <v>27</v>
      </c>
      <c r="W11" s="31">
        <v>30</v>
      </c>
    </row>
    <row r="12" spans="1:23">
      <c r="A12" s="21">
        <v>25</v>
      </c>
      <c r="B12" s="21">
        <v>10</v>
      </c>
      <c r="C12" s="21">
        <v>10</v>
      </c>
      <c r="D12" s="21">
        <v>10.5</v>
      </c>
      <c r="E12" s="21">
        <v>11</v>
      </c>
      <c r="F12" s="21">
        <v>11</v>
      </c>
      <c r="G12" s="21">
        <v>11</v>
      </c>
      <c r="H12" s="21">
        <v>12</v>
      </c>
      <c r="K12" s="28">
        <v>25</v>
      </c>
      <c r="L12" s="28">
        <v>12</v>
      </c>
      <c r="M12" s="28">
        <v>12</v>
      </c>
      <c r="N12" s="28">
        <v>13</v>
      </c>
      <c r="O12" s="28">
        <v>13</v>
      </c>
      <c r="P12" s="28">
        <v>13</v>
      </c>
      <c r="S12" s="31">
        <v>40</v>
      </c>
      <c r="T12" s="31">
        <v>32</v>
      </c>
      <c r="U12" s="31">
        <v>32</v>
      </c>
      <c r="V12" s="31">
        <v>38</v>
      </c>
      <c r="W12" s="31">
        <v>41</v>
      </c>
    </row>
    <row r="13" spans="1:23">
      <c r="A13" s="21">
        <v>32</v>
      </c>
      <c r="B13" s="21">
        <v>13</v>
      </c>
      <c r="C13" s="21">
        <v>13</v>
      </c>
      <c r="D13" s="21">
        <v>15</v>
      </c>
      <c r="E13" s="21">
        <v>17</v>
      </c>
      <c r="F13" s="21">
        <v>19</v>
      </c>
      <c r="G13" s="21">
        <v>20</v>
      </c>
      <c r="H13" s="21">
        <v>22</v>
      </c>
      <c r="K13" s="28">
        <v>32</v>
      </c>
      <c r="L13" s="28">
        <v>15</v>
      </c>
      <c r="M13" s="28">
        <v>15</v>
      </c>
      <c r="N13" s="28">
        <v>17.5</v>
      </c>
      <c r="O13" s="28">
        <v>20</v>
      </c>
      <c r="P13" s="28">
        <v>22</v>
      </c>
      <c r="S13" s="31">
        <v>50</v>
      </c>
      <c r="T13" s="31">
        <v>44</v>
      </c>
      <c r="U13" s="31">
        <v>50</v>
      </c>
      <c r="V13" s="31">
        <v>56</v>
      </c>
      <c r="W13" s="31">
        <v>62</v>
      </c>
    </row>
    <row r="14" spans="1:23">
      <c r="A14" s="21">
        <v>40</v>
      </c>
      <c r="B14" s="21">
        <v>19</v>
      </c>
      <c r="C14" s="21">
        <v>19</v>
      </c>
      <c r="D14" s="21">
        <v>22</v>
      </c>
      <c r="E14" s="21">
        <v>24</v>
      </c>
      <c r="F14" s="21">
        <v>26</v>
      </c>
      <c r="G14" s="21">
        <v>28</v>
      </c>
      <c r="H14" s="21">
        <v>31</v>
      </c>
      <c r="K14" s="28">
        <v>40</v>
      </c>
      <c r="L14" s="28">
        <v>22</v>
      </c>
      <c r="M14" s="28">
        <v>22</v>
      </c>
      <c r="N14" s="28">
        <v>26</v>
      </c>
      <c r="O14" s="28">
        <v>28</v>
      </c>
      <c r="P14" s="28">
        <v>30</v>
      </c>
      <c r="S14" s="31">
        <v>65</v>
      </c>
      <c r="T14" s="31">
        <v>70</v>
      </c>
      <c r="U14" s="31">
        <v>79</v>
      </c>
      <c r="V14" s="31">
        <v>86</v>
      </c>
      <c r="W14" s="31">
        <v>95</v>
      </c>
    </row>
    <row r="15" spans="1:23">
      <c r="A15" s="21">
        <v>50</v>
      </c>
      <c r="B15" s="21">
        <v>25</v>
      </c>
      <c r="C15" s="21">
        <v>28.5</v>
      </c>
      <c r="D15" s="21">
        <v>32</v>
      </c>
      <c r="E15" s="21">
        <v>35</v>
      </c>
      <c r="F15" s="21">
        <v>38</v>
      </c>
      <c r="G15" s="21">
        <v>42</v>
      </c>
      <c r="H15" s="21">
        <v>45</v>
      </c>
      <c r="K15" s="28">
        <v>50</v>
      </c>
      <c r="L15" s="28">
        <v>33</v>
      </c>
      <c r="M15" s="28">
        <v>38</v>
      </c>
      <c r="N15" s="28">
        <v>42</v>
      </c>
      <c r="O15" s="28">
        <v>46</v>
      </c>
      <c r="P15" s="28">
        <v>50</v>
      </c>
      <c r="S15" s="31">
        <v>80</v>
      </c>
      <c r="T15" s="31">
        <v>110</v>
      </c>
      <c r="U15" s="31">
        <v>122</v>
      </c>
      <c r="V15" s="31">
        <v>138</v>
      </c>
      <c r="W15" s="31">
        <v>153</v>
      </c>
    </row>
    <row r="16" spans="1:23">
      <c r="A16" s="21">
        <v>65</v>
      </c>
      <c r="B16" s="21">
        <v>40</v>
      </c>
      <c r="C16" s="21">
        <v>45</v>
      </c>
      <c r="D16" s="21">
        <v>49</v>
      </c>
      <c r="E16" s="21">
        <v>54</v>
      </c>
      <c r="F16" s="21">
        <v>58</v>
      </c>
      <c r="G16" s="21">
        <v>65</v>
      </c>
      <c r="H16" s="21"/>
      <c r="S16" s="31">
        <v>100</v>
      </c>
      <c r="T16" s="31">
        <v>190</v>
      </c>
      <c r="U16" s="31">
        <v>209</v>
      </c>
      <c r="V16" s="31">
        <v>232</v>
      </c>
      <c r="W16" s="31">
        <v>257</v>
      </c>
    </row>
    <row r="17" spans="1:8">
      <c r="A17" s="21">
        <v>80</v>
      </c>
      <c r="B17" s="21">
        <v>65</v>
      </c>
      <c r="C17" s="21">
        <v>72</v>
      </c>
      <c r="D17" s="21">
        <v>81</v>
      </c>
      <c r="E17" s="21">
        <v>90</v>
      </c>
      <c r="F17" s="21">
        <v>101</v>
      </c>
      <c r="G17" s="21">
        <v>112</v>
      </c>
      <c r="H17" s="21"/>
    </row>
    <row r="18" spans="1:8">
      <c r="A18" s="21">
        <v>100</v>
      </c>
      <c r="B18" s="21">
        <v>100</v>
      </c>
      <c r="C18" s="21">
        <v>110</v>
      </c>
      <c r="D18" s="21">
        <v>122</v>
      </c>
      <c r="E18" s="21">
        <v>135</v>
      </c>
      <c r="F18" s="21">
        <v>148</v>
      </c>
      <c r="G18" s="21">
        <v>162</v>
      </c>
      <c r="H18" s="21"/>
    </row>
    <row r="19" spans="1:8">
      <c r="A19" s="21">
        <v>125</v>
      </c>
      <c r="B19" s="21">
        <v>190</v>
      </c>
      <c r="C19" s="21">
        <v>208.5</v>
      </c>
      <c r="D19" s="21">
        <v>245</v>
      </c>
      <c r="E19" s="21">
        <v>285</v>
      </c>
      <c r="F19" s="21"/>
      <c r="G19" s="21"/>
      <c r="H19" s="21"/>
    </row>
    <row r="20" spans="1:8">
      <c r="A20" s="21">
        <v>150</v>
      </c>
      <c r="B20" s="21">
        <v>280</v>
      </c>
      <c r="C20" s="21">
        <v>306</v>
      </c>
      <c r="D20" s="21">
        <v>340</v>
      </c>
      <c r="E20" s="21">
        <v>408</v>
      </c>
      <c r="F20" s="21"/>
      <c r="G20" s="21"/>
      <c r="H20" s="21"/>
    </row>
    <row r="21" spans="1:8">
      <c r="A21" s="21">
        <v>200</v>
      </c>
      <c r="B21" s="21">
        <v>370</v>
      </c>
      <c r="C21" s="21">
        <v>430</v>
      </c>
      <c r="D21" s="21">
        <v>487</v>
      </c>
      <c r="E21" s="21">
        <v>560</v>
      </c>
      <c r="F21" s="21"/>
      <c r="G21" s="21"/>
      <c r="H21" s="21"/>
    </row>
    <row r="22" spans="1:8">
      <c r="A22" s="21">
        <v>250</v>
      </c>
      <c r="B22" s="21">
        <v>1190</v>
      </c>
      <c r="C22" s="21">
        <v>1330</v>
      </c>
      <c r="D22" s="21">
        <v>1500</v>
      </c>
      <c r="E22" s="21">
        <v>1880</v>
      </c>
      <c r="F22" s="21"/>
      <c r="G22" s="21"/>
      <c r="H22" s="21"/>
    </row>
    <row r="23" spans="1:8">
      <c r="A23" s="21">
        <v>300</v>
      </c>
      <c r="B23" s="21">
        <v>2055</v>
      </c>
      <c r="C23" s="21">
        <v>2210</v>
      </c>
      <c r="D23" s="21">
        <v>2400</v>
      </c>
      <c r="E23" s="21">
        <v>2738</v>
      </c>
      <c r="F23" s="21"/>
      <c r="G23" s="21"/>
      <c r="H23" s="21"/>
    </row>
    <row r="24" spans="1:8">
      <c r="A24" s="21">
        <v>350</v>
      </c>
      <c r="B24" s="21">
        <v>3200</v>
      </c>
      <c r="C24" s="21">
        <v>3385</v>
      </c>
      <c r="D24" s="21">
        <v>3600</v>
      </c>
      <c r="E24" s="21">
        <v>4020</v>
      </c>
      <c r="F24" s="21"/>
      <c r="G24" s="21"/>
      <c r="H24" s="21"/>
    </row>
    <row r="25" spans="1:8">
      <c r="A25" s="21">
        <v>400</v>
      </c>
      <c r="B25" s="21">
        <v>4076</v>
      </c>
      <c r="C25" s="21">
        <v>5170</v>
      </c>
      <c r="D25" s="21">
        <v>5400</v>
      </c>
      <c r="E25" s="21">
        <v>5980</v>
      </c>
      <c r="F25" s="21"/>
      <c r="G25" s="21"/>
      <c r="H25" s="21"/>
    </row>
  </sheetData>
  <phoneticPr fontId="2" type="noConversion"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3:I27"/>
  <sheetViews>
    <sheetView zoomScale="55" zoomScaleNormal="55" workbookViewId="0">
      <selection activeCell="G43" sqref="G43"/>
    </sheetView>
  </sheetViews>
  <sheetFormatPr baseColWidth="10" defaultColWidth="10.85546875" defaultRowHeight="15"/>
  <cols>
    <col min="1" max="1" width="29.42578125" style="3" bestFit="1" customWidth="1"/>
    <col min="2" max="2" width="14" style="3" customWidth="1"/>
    <col min="3" max="9" width="15" style="3" customWidth="1"/>
    <col min="10" max="16384" width="10.85546875" style="3"/>
  </cols>
  <sheetData>
    <row r="3" spans="1:9" ht="19.5">
      <c r="B3" s="20"/>
      <c r="C3" s="20"/>
      <c r="D3" s="19" t="s">
        <v>21</v>
      </c>
      <c r="E3" s="20"/>
      <c r="F3" s="20"/>
      <c r="G3" s="20"/>
      <c r="H3" s="20"/>
      <c r="I3" s="20"/>
    </row>
    <row r="4" spans="1:9" ht="19.5">
      <c r="A4" s="20"/>
      <c r="B4" s="20"/>
      <c r="C4" s="20"/>
      <c r="D4" s="20"/>
      <c r="E4" s="20"/>
      <c r="F4" s="20"/>
      <c r="G4" s="20"/>
      <c r="H4" s="20"/>
      <c r="I4" s="20"/>
    </row>
    <row r="5" spans="1:9" ht="19.5">
      <c r="A5" s="22" t="s">
        <v>42</v>
      </c>
      <c r="B5" s="22">
        <v>2.5</v>
      </c>
      <c r="C5" s="22">
        <v>3</v>
      </c>
      <c r="D5" s="22">
        <v>4</v>
      </c>
      <c r="E5" s="22">
        <v>5</v>
      </c>
      <c r="F5" s="22">
        <v>5.5</v>
      </c>
      <c r="G5" s="22">
        <v>6</v>
      </c>
      <c r="H5" s="22">
        <v>7</v>
      </c>
      <c r="I5" s="22">
        <v>8</v>
      </c>
    </row>
    <row r="6" spans="1:9" ht="19.5">
      <c r="A6" s="22">
        <v>0</v>
      </c>
      <c r="B6" s="23">
        <v>0</v>
      </c>
      <c r="C6" s="23">
        <v>0</v>
      </c>
      <c r="D6" s="23">
        <v>0</v>
      </c>
      <c r="E6" s="23">
        <v>0</v>
      </c>
      <c r="F6" s="22">
        <v>0</v>
      </c>
      <c r="G6" s="22">
        <v>0</v>
      </c>
      <c r="H6" s="22">
        <v>0</v>
      </c>
      <c r="I6" s="22">
        <v>0</v>
      </c>
    </row>
    <row r="7" spans="1:9" ht="19.5">
      <c r="A7" s="22">
        <v>32</v>
      </c>
      <c r="B7" s="22">
        <v>3.5</v>
      </c>
      <c r="C7" s="22">
        <v>4.2</v>
      </c>
      <c r="D7" s="22">
        <v>6</v>
      </c>
      <c r="E7" s="22">
        <v>7.5</v>
      </c>
      <c r="F7" s="22">
        <v>8</v>
      </c>
      <c r="G7" s="22">
        <v>9</v>
      </c>
      <c r="H7" s="22">
        <v>10</v>
      </c>
      <c r="I7" s="22">
        <v>11.5</v>
      </c>
    </row>
    <row r="8" spans="1:9" ht="19.5">
      <c r="A8" s="22">
        <v>52</v>
      </c>
      <c r="B8" s="22">
        <v>9</v>
      </c>
      <c r="C8" s="22">
        <v>11</v>
      </c>
      <c r="D8" s="22">
        <v>14.5</v>
      </c>
      <c r="E8" s="22">
        <v>18.5</v>
      </c>
      <c r="F8" s="22">
        <v>20</v>
      </c>
      <c r="G8" s="22">
        <v>22</v>
      </c>
      <c r="H8" s="22">
        <v>26</v>
      </c>
      <c r="I8" s="22">
        <v>30</v>
      </c>
    </row>
    <row r="9" spans="1:9" ht="19.5">
      <c r="A9" s="22">
        <v>63</v>
      </c>
      <c r="B9" s="22">
        <v>15.5</v>
      </c>
      <c r="C9" s="22">
        <v>19</v>
      </c>
      <c r="D9" s="22">
        <v>26</v>
      </c>
      <c r="E9" s="22">
        <v>33</v>
      </c>
      <c r="F9" s="22">
        <v>36</v>
      </c>
      <c r="G9" s="22">
        <v>39.5</v>
      </c>
      <c r="H9" s="22">
        <v>46.5</v>
      </c>
      <c r="I9" s="22">
        <v>53.5</v>
      </c>
    </row>
    <row r="10" spans="1:9" ht="19.5">
      <c r="A10" s="22">
        <v>75</v>
      </c>
      <c r="B10" s="22">
        <v>29</v>
      </c>
      <c r="C10" s="22">
        <v>35</v>
      </c>
      <c r="D10" s="22">
        <v>47.5</v>
      </c>
      <c r="E10" s="22">
        <v>60</v>
      </c>
      <c r="F10" s="22">
        <v>66</v>
      </c>
      <c r="G10" s="22">
        <v>72</v>
      </c>
      <c r="H10" s="22">
        <v>84.5</v>
      </c>
      <c r="I10" s="22">
        <v>97</v>
      </c>
    </row>
    <row r="11" spans="1:9" ht="19.5">
      <c r="A11" s="22">
        <v>85</v>
      </c>
      <c r="B11" s="22">
        <v>41.5</v>
      </c>
      <c r="C11" s="22">
        <v>50.5</v>
      </c>
      <c r="D11" s="22">
        <v>68.5</v>
      </c>
      <c r="E11" s="22">
        <v>87</v>
      </c>
      <c r="F11" s="22">
        <v>96</v>
      </c>
      <c r="G11" s="22">
        <v>105</v>
      </c>
      <c r="H11" s="22">
        <v>123</v>
      </c>
      <c r="I11" s="22">
        <v>141</v>
      </c>
    </row>
    <row r="12" spans="1:9" ht="19.5">
      <c r="A12" s="22">
        <v>100</v>
      </c>
      <c r="B12" s="22">
        <v>66</v>
      </c>
      <c r="C12" s="22">
        <v>80</v>
      </c>
      <c r="D12" s="22">
        <v>108</v>
      </c>
      <c r="E12" s="22">
        <v>136</v>
      </c>
      <c r="F12" s="22">
        <v>150</v>
      </c>
      <c r="G12" s="22">
        <v>164.5</v>
      </c>
      <c r="H12" s="22">
        <v>193</v>
      </c>
      <c r="I12" s="22">
        <v>221</v>
      </c>
    </row>
    <row r="13" spans="1:9" ht="19.5">
      <c r="A13" s="22">
        <v>115</v>
      </c>
      <c r="B13" s="22">
        <v>109</v>
      </c>
      <c r="C13" s="22">
        <v>132</v>
      </c>
      <c r="D13" s="22">
        <v>179</v>
      </c>
      <c r="E13" s="22">
        <v>226</v>
      </c>
      <c r="F13" s="22">
        <v>249</v>
      </c>
      <c r="G13" s="22">
        <v>272</v>
      </c>
      <c r="H13" s="22">
        <v>319</v>
      </c>
      <c r="I13" s="22">
        <v>366</v>
      </c>
    </row>
    <row r="14" spans="1:9" ht="19.5">
      <c r="A14" s="22">
        <v>125</v>
      </c>
      <c r="B14" s="22">
        <v>143.5</v>
      </c>
      <c r="C14" s="22">
        <v>174</v>
      </c>
      <c r="D14" s="22">
        <v>235</v>
      </c>
      <c r="E14" s="22">
        <v>297</v>
      </c>
      <c r="F14" s="22">
        <v>327</v>
      </c>
      <c r="G14" s="22">
        <v>358</v>
      </c>
      <c r="H14" s="22">
        <v>419</v>
      </c>
      <c r="I14" s="22">
        <v>481</v>
      </c>
    </row>
    <row r="15" spans="1:9" ht="19.5">
      <c r="A15" s="22">
        <v>140</v>
      </c>
      <c r="B15" s="22">
        <v>205</v>
      </c>
      <c r="C15" s="22">
        <v>246</v>
      </c>
      <c r="D15" s="22">
        <v>328</v>
      </c>
      <c r="E15" s="22">
        <v>410</v>
      </c>
      <c r="F15" s="22">
        <v>451</v>
      </c>
      <c r="G15" s="22">
        <v>493</v>
      </c>
      <c r="H15" s="22">
        <v>575</v>
      </c>
      <c r="I15" s="22">
        <v>657</v>
      </c>
    </row>
    <row r="16" spans="1:9" ht="19.5">
      <c r="A16" s="22">
        <v>160</v>
      </c>
      <c r="B16" s="22">
        <v>300</v>
      </c>
      <c r="C16" s="22">
        <v>360</v>
      </c>
      <c r="D16" s="22">
        <v>480</v>
      </c>
      <c r="E16" s="22">
        <v>600</v>
      </c>
      <c r="F16" s="22">
        <v>660</v>
      </c>
      <c r="G16" s="22">
        <v>720</v>
      </c>
      <c r="H16" s="22">
        <v>840</v>
      </c>
      <c r="I16" s="22">
        <v>960</v>
      </c>
    </row>
    <row r="17" spans="1:9" ht="19.5">
      <c r="A17" s="22">
        <v>200</v>
      </c>
      <c r="B17" s="22">
        <v>562</v>
      </c>
      <c r="C17" s="22">
        <v>675</v>
      </c>
      <c r="D17" s="22">
        <v>900</v>
      </c>
      <c r="E17" s="22">
        <v>1125</v>
      </c>
      <c r="F17" s="22">
        <v>1237</v>
      </c>
      <c r="G17" s="22">
        <v>1350</v>
      </c>
      <c r="H17" s="22">
        <v>1575</v>
      </c>
      <c r="I17" s="22">
        <v>1800</v>
      </c>
    </row>
    <row r="18" spans="1:9" ht="19.5">
      <c r="A18" s="22">
        <v>270</v>
      </c>
      <c r="B18" s="22">
        <v>1304</v>
      </c>
      <c r="C18" s="22">
        <v>1565</v>
      </c>
      <c r="D18" s="22">
        <v>2086</v>
      </c>
      <c r="E18" s="22">
        <v>2608</v>
      </c>
      <c r="F18" s="22">
        <v>2869</v>
      </c>
      <c r="G18" s="22">
        <v>3130</v>
      </c>
      <c r="H18" s="22">
        <v>3651</v>
      </c>
      <c r="I18" s="22">
        <v>4173</v>
      </c>
    </row>
    <row r="27" spans="1:9" ht="15.75">
      <c r="I27" s="6"/>
    </row>
  </sheetData>
  <phoneticPr fontId="2" type="noConversion"/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H19"/>
  <sheetViews>
    <sheetView zoomScale="55" zoomScaleNormal="55" workbookViewId="0">
      <selection activeCell="U6" sqref="U6"/>
    </sheetView>
  </sheetViews>
  <sheetFormatPr baseColWidth="10" defaultColWidth="10.85546875" defaultRowHeight="19.5"/>
  <cols>
    <col min="1" max="1" width="29.42578125" style="18" bestFit="1" customWidth="1"/>
    <col min="2" max="2" width="28.28515625" style="18" bestFit="1" customWidth="1"/>
    <col min="3" max="3" width="36" style="18" bestFit="1" customWidth="1"/>
    <col min="4" max="4" width="28.42578125" style="18" bestFit="1" customWidth="1"/>
    <col min="5" max="5" width="61.42578125" style="18" bestFit="1" customWidth="1"/>
    <col min="6" max="6" width="11.85546875" style="18" bestFit="1" customWidth="1"/>
    <col min="7" max="7" width="10.85546875" style="18"/>
    <col min="8" max="8" width="19.28515625" style="18" bestFit="1" customWidth="1"/>
    <col min="9" max="9" width="10.85546875" style="18"/>
    <col min="10" max="11" width="25.42578125" style="18" bestFit="1" customWidth="1"/>
    <col min="12" max="12" width="25.28515625" style="18" bestFit="1" customWidth="1"/>
    <col min="13" max="16384" width="10.85546875" style="18"/>
  </cols>
  <sheetData>
    <row r="1" spans="1:34">
      <c r="A1" s="24" t="s">
        <v>17</v>
      </c>
      <c r="H1" s="24" t="s">
        <v>18</v>
      </c>
      <c r="I1" s="30" t="s">
        <v>72</v>
      </c>
      <c r="U1" s="24" t="s">
        <v>18</v>
      </c>
      <c r="V1" s="30" t="s">
        <v>73</v>
      </c>
      <c r="AC1" s="24" t="s">
        <v>18</v>
      </c>
      <c r="AD1" s="30" t="s">
        <v>74</v>
      </c>
    </row>
    <row r="2" spans="1:34">
      <c r="H2" s="18" t="s">
        <v>68</v>
      </c>
      <c r="U2" s="18" t="s">
        <v>62</v>
      </c>
      <c r="AC2" s="18" t="s">
        <v>69</v>
      </c>
    </row>
    <row r="3" spans="1:34">
      <c r="A3" s="26" t="s">
        <v>19</v>
      </c>
      <c r="B3" s="26" t="s">
        <v>0</v>
      </c>
      <c r="C3" s="26" t="s">
        <v>8</v>
      </c>
      <c r="D3" s="26" t="s">
        <v>9</v>
      </c>
      <c r="E3" s="26" t="s">
        <v>20</v>
      </c>
      <c r="F3" s="25" t="s">
        <v>45</v>
      </c>
      <c r="G3" s="27"/>
      <c r="H3" s="46" t="s">
        <v>29</v>
      </c>
      <c r="I3" s="47" t="s">
        <v>33</v>
      </c>
      <c r="J3" s="47" t="s">
        <v>27</v>
      </c>
      <c r="K3" s="47" t="s">
        <v>26</v>
      </c>
      <c r="L3" s="47" t="s">
        <v>46</v>
      </c>
      <c r="M3" s="48" t="s">
        <v>44</v>
      </c>
    </row>
    <row r="4" spans="1:34">
      <c r="A4" s="25">
        <v>32</v>
      </c>
      <c r="B4" s="25" t="s">
        <v>5</v>
      </c>
      <c r="C4" s="25">
        <v>9</v>
      </c>
      <c r="D4" s="25">
        <v>36</v>
      </c>
      <c r="E4" s="25">
        <v>12</v>
      </c>
      <c r="F4" s="25"/>
      <c r="G4" s="27"/>
      <c r="H4" s="42">
        <v>8</v>
      </c>
      <c r="I4" s="25" t="s">
        <v>10</v>
      </c>
      <c r="J4" s="25">
        <v>9</v>
      </c>
      <c r="K4" s="25">
        <v>9</v>
      </c>
      <c r="L4" s="25">
        <v>36</v>
      </c>
      <c r="M4" s="44">
        <v>42</v>
      </c>
    </row>
    <row r="5" spans="1:34">
      <c r="A5" s="25">
        <v>52</v>
      </c>
      <c r="B5" s="25" t="s">
        <v>1</v>
      </c>
      <c r="C5" s="25">
        <v>11</v>
      </c>
      <c r="D5" s="25">
        <v>50</v>
      </c>
      <c r="E5" s="25">
        <v>12</v>
      </c>
      <c r="F5" s="25">
        <v>36</v>
      </c>
      <c r="G5" s="27"/>
      <c r="H5" s="42">
        <v>10</v>
      </c>
      <c r="I5" s="25" t="s">
        <v>22</v>
      </c>
      <c r="J5" s="25">
        <v>9</v>
      </c>
      <c r="K5" s="25">
        <v>9</v>
      </c>
      <c r="L5" s="25">
        <v>36</v>
      </c>
      <c r="M5" s="44">
        <v>42</v>
      </c>
      <c r="U5" s="29" t="s">
        <v>29</v>
      </c>
      <c r="V5" s="29" t="s">
        <v>33</v>
      </c>
      <c r="W5" s="29" t="s">
        <v>39</v>
      </c>
      <c r="X5" s="29" t="s">
        <v>61</v>
      </c>
      <c r="Y5" s="29" t="s">
        <v>46</v>
      </c>
      <c r="Z5" s="29" t="s">
        <v>44</v>
      </c>
      <c r="AC5" s="29" t="s">
        <v>29</v>
      </c>
      <c r="AD5" s="29" t="s">
        <v>33</v>
      </c>
      <c r="AE5" s="29" t="s">
        <v>39</v>
      </c>
      <c r="AF5" s="29" t="s">
        <v>61</v>
      </c>
      <c r="AG5" s="29" t="s">
        <v>46</v>
      </c>
      <c r="AH5" s="29" t="s">
        <v>44</v>
      </c>
    </row>
    <row r="6" spans="1:34">
      <c r="A6" s="25">
        <v>63</v>
      </c>
      <c r="B6" s="25" t="s">
        <v>2</v>
      </c>
      <c r="C6" s="25">
        <v>14</v>
      </c>
      <c r="D6" s="25">
        <v>70</v>
      </c>
      <c r="E6" s="25">
        <v>16</v>
      </c>
      <c r="F6" s="25">
        <v>50</v>
      </c>
      <c r="G6" s="27"/>
      <c r="H6" s="42">
        <v>15</v>
      </c>
      <c r="I6" s="25" t="s">
        <v>23</v>
      </c>
      <c r="J6" s="25">
        <v>9</v>
      </c>
      <c r="K6" s="25">
        <v>9</v>
      </c>
      <c r="L6" s="25">
        <v>36</v>
      </c>
      <c r="M6" s="44">
        <v>42</v>
      </c>
      <c r="U6" s="29">
        <v>8</v>
      </c>
      <c r="V6" s="29" t="s">
        <v>10</v>
      </c>
      <c r="W6" s="29">
        <v>7</v>
      </c>
      <c r="X6" s="29">
        <v>9</v>
      </c>
      <c r="Y6" s="29">
        <v>36</v>
      </c>
      <c r="Z6" s="29">
        <v>42</v>
      </c>
      <c r="AC6" s="29">
        <v>15</v>
      </c>
      <c r="AD6" s="29" t="s">
        <v>23</v>
      </c>
      <c r="AE6" s="29">
        <v>9</v>
      </c>
      <c r="AF6" s="29">
        <v>9</v>
      </c>
      <c r="AG6" s="29">
        <v>36</v>
      </c>
      <c r="AH6" s="29">
        <v>42</v>
      </c>
    </row>
    <row r="7" spans="1:34">
      <c r="A7" s="25">
        <v>75</v>
      </c>
      <c r="B7" s="25" t="s">
        <v>2</v>
      </c>
      <c r="C7" s="25">
        <v>17</v>
      </c>
      <c r="D7" s="25">
        <v>70</v>
      </c>
      <c r="E7" s="25">
        <v>19</v>
      </c>
      <c r="F7" s="25">
        <v>50</v>
      </c>
      <c r="G7" s="27"/>
      <c r="H7" s="42">
        <v>20</v>
      </c>
      <c r="I7" s="25" t="s">
        <v>24</v>
      </c>
      <c r="J7" s="25">
        <v>9</v>
      </c>
      <c r="K7" s="25">
        <v>9</v>
      </c>
      <c r="L7" s="25">
        <v>36</v>
      </c>
      <c r="M7" s="44">
        <v>50</v>
      </c>
      <c r="U7" s="29">
        <v>10</v>
      </c>
      <c r="V7" s="29" t="s">
        <v>22</v>
      </c>
      <c r="W7" s="29">
        <v>7</v>
      </c>
      <c r="X7" s="29">
        <v>9</v>
      </c>
      <c r="Y7" s="29">
        <v>36</v>
      </c>
      <c r="Z7" s="29">
        <v>42</v>
      </c>
      <c r="AC7" s="29">
        <v>20</v>
      </c>
      <c r="AD7" s="29" t="s">
        <v>24</v>
      </c>
      <c r="AE7" s="29">
        <v>9</v>
      </c>
      <c r="AF7" s="29">
        <v>9</v>
      </c>
      <c r="AG7" s="29">
        <v>36</v>
      </c>
      <c r="AH7" s="29">
        <v>50</v>
      </c>
    </row>
    <row r="8" spans="1:34">
      <c r="A8" s="25">
        <v>85</v>
      </c>
      <c r="B8" s="25" t="s">
        <v>2</v>
      </c>
      <c r="C8" s="25">
        <v>17</v>
      </c>
      <c r="D8" s="25">
        <v>70</v>
      </c>
      <c r="E8" s="25">
        <v>19</v>
      </c>
      <c r="F8" s="25">
        <v>50</v>
      </c>
      <c r="G8" s="27"/>
      <c r="H8" s="42">
        <v>25</v>
      </c>
      <c r="I8" s="25" t="s">
        <v>25</v>
      </c>
      <c r="J8" s="25">
        <v>11</v>
      </c>
      <c r="K8" s="25">
        <v>11</v>
      </c>
      <c r="L8" s="25">
        <v>42</v>
      </c>
      <c r="M8" s="44">
        <v>50</v>
      </c>
      <c r="U8" s="29">
        <v>15</v>
      </c>
      <c r="V8" s="29" t="s">
        <v>23</v>
      </c>
      <c r="W8" s="29">
        <v>7</v>
      </c>
      <c r="X8" s="29">
        <v>9</v>
      </c>
      <c r="Y8" s="29">
        <v>36</v>
      </c>
      <c r="Z8" s="29">
        <v>42</v>
      </c>
      <c r="AC8" s="29">
        <v>25</v>
      </c>
      <c r="AD8" s="29" t="s">
        <v>25</v>
      </c>
      <c r="AE8" s="29">
        <v>11</v>
      </c>
      <c r="AF8" s="29">
        <v>11</v>
      </c>
      <c r="AG8" s="29">
        <v>42</v>
      </c>
      <c r="AH8" s="29">
        <v>50</v>
      </c>
    </row>
    <row r="9" spans="1:34">
      <c r="A9" s="25">
        <v>100</v>
      </c>
      <c r="B9" s="25" t="s">
        <v>3</v>
      </c>
      <c r="C9" s="25">
        <v>17</v>
      </c>
      <c r="D9" s="25">
        <v>102</v>
      </c>
      <c r="E9" s="25">
        <v>20.5</v>
      </c>
      <c r="F9" s="25">
        <v>70</v>
      </c>
      <c r="G9" s="27"/>
      <c r="H9" s="42">
        <v>32</v>
      </c>
      <c r="I9" s="25" t="s">
        <v>36</v>
      </c>
      <c r="J9" s="25">
        <v>11</v>
      </c>
      <c r="K9" s="25">
        <v>11</v>
      </c>
      <c r="L9" s="25">
        <v>42</v>
      </c>
      <c r="M9" s="44">
        <v>70</v>
      </c>
      <c r="U9" s="29">
        <v>20</v>
      </c>
      <c r="V9" s="29" t="s">
        <v>24</v>
      </c>
      <c r="W9" s="29">
        <v>9</v>
      </c>
      <c r="X9" s="29">
        <v>9</v>
      </c>
      <c r="Y9" s="29">
        <v>36</v>
      </c>
      <c r="Z9" s="29">
        <v>50</v>
      </c>
      <c r="AC9" s="29">
        <v>32</v>
      </c>
      <c r="AD9" s="29" t="s">
        <v>36</v>
      </c>
      <c r="AE9" s="29">
        <v>11</v>
      </c>
      <c r="AF9" s="29">
        <v>11</v>
      </c>
      <c r="AG9" s="29">
        <v>42</v>
      </c>
      <c r="AH9" s="29">
        <v>70</v>
      </c>
    </row>
    <row r="10" spans="1:34">
      <c r="A10" s="25">
        <v>115</v>
      </c>
      <c r="B10" s="25" t="s">
        <v>3</v>
      </c>
      <c r="C10" s="25">
        <v>22</v>
      </c>
      <c r="D10" s="25">
        <v>102</v>
      </c>
      <c r="E10" s="25">
        <v>24</v>
      </c>
      <c r="F10" s="25">
        <v>70</v>
      </c>
      <c r="G10" s="27"/>
      <c r="H10" s="42">
        <v>40</v>
      </c>
      <c r="I10" s="25" t="s">
        <v>37</v>
      </c>
      <c r="J10" s="25">
        <v>14</v>
      </c>
      <c r="K10" s="25">
        <v>14</v>
      </c>
      <c r="L10" s="25">
        <v>50</v>
      </c>
      <c r="M10" s="44">
        <v>70</v>
      </c>
      <c r="U10" s="29">
        <v>25</v>
      </c>
      <c r="V10" s="29" t="s">
        <v>25</v>
      </c>
      <c r="W10" s="29">
        <v>11</v>
      </c>
      <c r="X10" s="29">
        <v>11</v>
      </c>
      <c r="Y10" s="29">
        <v>42</v>
      </c>
      <c r="Z10" s="29">
        <v>50</v>
      </c>
      <c r="AC10" s="29">
        <v>40</v>
      </c>
      <c r="AD10" s="29" t="s">
        <v>37</v>
      </c>
      <c r="AE10" s="29">
        <v>14</v>
      </c>
      <c r="AF10" s="29">
        <v>14</v>
      </c>
      <c r="AG10" s="29">
        <v>50</v>
      </c>
      <c r="AH10" s="29">
        <v>70</v>
      </c>
    </row>
    <row r="11" spans="1:34">
      <c r="A11" s="25">
        <v>125</v>
      </c>
      <c r="B11" s="25" t="s">
        <v>3</v>
      </c>
      <c r="C11" s="25">
        <v>22</v>
      </c>
      <c r="D11" s="25">
        <v>102</v>
      </c>
      <c r="E11" s="25">
        <v>24</v>
      </c>
      <c r="F11" s="25">
        <v>70</v>
      </c>
      <c r="G11" s="27"/>
      <c r="H11" s="42">
        <v>50</v>
      </c>
      <c r="I11" s="25">
        <v>2</v>
      </c>
      <c r="J11" s="25">
        <v>14</v>
      </c>
      <c r="K11" s="25">
        <v>14</v>
      </c>
      <c r="L11" s="25">
        <v>50</v>
      </c>
      <c r="M11" s="44">
        <v>70</v>
      </c>
      <c r="U11" s="29">
        <v>32</v>
      </c>
      <c r="V11" s="29" t="s">
        <v>36</v>
      </c>
      <c r="W11" s="29">
        <v>11</v>
      </c>
      <c r="X11" s="29">
        <v>11</v>
      </c>
      <c r="Y11" s="29">
        <v>42</v>
      </c>
      <c r="Z11" s="29">
        <v>70</v>
      </c>
      <c r="AC11" s="29">
        <v>50</v>
      </c>
      <c r="AD11" s="29">
        <v>2</v>
      </c>
      <c r="AE11" s="29">
        <v>14</v>
      </c>
      <c r="AF11" s="29">
        <v>14</v>
      </c>
      <c r="AG11" s="29">
        <v>50</v>
      </c>
      <c r="AH11" s="29">
        <v>70</v>
      </c>
    </row>
    <row r="12" spans="1:34">
      <c r="A12" s="25">
        <v>140</v>
      </c>
      <c r="B12" s="25" t="s">
        <v>4</v>
      </c>
      <c r="C12" s="25">
        <v>27</v>
      </c>
      <c r="D12" s="25">
        <v>36</v>
      </c>
      <c r="E12" s="25">
        <v>29</v>
      </c>
      <c r="F12" s="25">
        <v>102</v>
      </c>
      <c r="G12" s="27"/>
      <c r="H12" s="42">
        <v>65</v>
      </c>
      <c r="I12" s="25" t="s">
        <v>38</v>
      </c>
      <c r="J12" s="25">
        <v>17</v>
      </c>
      <c r="K12" s="25">
        <v>17</v>
      </c>
      <c r="L12" s="25">
        <v>70</v>
      </c>
      <c r="M12" s="44">
        <v>102</v>
      </c>
      <c r="U12" s="29">
        <v>40</v>
      </c>
      <c r="V12" s="29" t="s">
        <v>37</v>
      </c>
      <c r="W12" s="29">
        <v>14</v>
      </c>
      <c r="X12" s="29">
        <v>14</v>
      </c>
      <c r="Y12" s="29">
        <v>50</v>
      </c>
      <c r="Z12" s="29">
        <v>70</v>
      </c>
      <c r="AC12" s="29">
        <v>65</v>
      </c>
      <c r="AD12" s="29" t="s">
        <v>38</v>
      </c>
      <c r="AE12" s="29">
        <v>17</v>
      </c>
      <c r="AF12" s="29">
        <v>17</v>
      </c>
      <c r="AG12" s="29">
        <v>70</v>
      </c>
      <c r="AH12" s="29">
        <v>102</v>
      </c>
    </row>
    <row r="13" spans="1:34">
      <c r="A13" s="25">
        <v>160</v>
      </c>
      <c r="B13" s="25" t="s">
        <v>4</v>
      </c>
      <c r="C13" s="25">
        <v>27</v>
      </c>
      <c r="D13" s="25">
        <v>125</v>
      </c>
      <c r="E13" s="25">
        <v>32</v>
      </c>
      <c r="F13" s="25">
        <v>102</v>
      </c>
      <c r="G13" s="27"/>
      <c r="H13" s="42">
        <v>80</v>
      </c>
      <c r="I13" s="25" t="s">
        <v>63</v>
      </c>
      <c r="J13" s="25">
        <v>17</v>
      </c>
      <c r="K13" s="25">
        <v>17</v>
      </c>
      <c r="L13" s="25">
        <v>70</v>
      </c>
      <c r="M13" s="44">
        <v>102</v>
      </c>
      <c r="U13" s="29">
        <v>50</v>
      </c>
      <c r="V13" s="29">
        <v>2</v>
      </c>
      <c r="W13" s="29">
        <v>14</v>
      </c>
      <c r="X13" s="29">
        <v>14</v>
      </c>
      <c r="Y13" s="29">
        <v>50</v>
      </c>
      <c r="Z13" s="29">
        <v>70</v>
      </c>
      <c r="AC13" s="29">
        <v>80</v>
      </c>
      <c r="AD13" s="29" t="s">
        <v>63</v>
      </c>
      <c r="AE13" s="29">
        <v>17</v>
      </c>
      <c r="AF13" s="29">
        <v>17</v>
      </c>
      <c r="AG13" s="29">
        <v>70</v>
      </c>
      <c r="AH13" s="29">
        <v>102</v>
      </c>
    </row>
    <row r="14" spans="1:34">
      <c r="A14" s="25">
        <v>200</v>
      </c>
      <c r="B14" s="25" t="s">
        <v>6</v>
      </c>
      <c r="C14" s="25">
        <v>36</v>
      </c>
      <c r="D14" s="25">
        <v>140</v>
      </c>
      <c r="E14" s="25">
        <v>39</v>
      </c>
      <c r="F14" s="25"/>
      <c r="G14" s="27"/>
      <c r="H14" s="43">
        <v>100</v>
      </c>
      <c r="I14" s="29" t="s">
        <v>64</v>
      </c>
      <c r="J14" s="29">
        <v>22</v>
      </c>
      <c r="K14" s="29">
        <v>22</v>
      </c>
      <c r="L14" s="29" t="s">
        <v>67</v>
      </c>
      <c r="M14" s="45">
        <v>102</v>
      </c>
      <c r="N14" s="27"/>
      <c r="O14" s="27"/>
      <c r="P14" s="27"/>
      <c r="Q14" s="27"/>
      <c r="R14" s="27"/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C14" s="29">
        <v>100</v>
      </c>
      <c r="AD14" s="29" t="s">
        <v>64</v>
      </c>
      <c r="AE14" s="29">
        <v>22</v>
      </c>
      <c r="AF14" s="29">
        <v>22</v>
      </c>
      <c r="AG14" s="29" t="s">
        <v>67</v>
      </c>
      <c r="AH14" s="29">
        <v>102</v>
      </c>
    </row>
    <row r="15" spans="1:34">
      <c r="A15" s="25">
        <v>270</v>
      </c>
      <c r="B15" s="25" t="s">
        <v>7</v>
      </c>
      <c r="C15" s="25">
        <v>46</v>
      </c>
      <c r="D15" s="25">
        <v>165</v>
      </c>
      <c r="E15" s="25">
        <v>52</v>
      </c>
      <c r="F15" s="25"/>
      <c r="G15" s="27"/>
      <c r="H15" s="43">
        <v>125</v>
      </c>
      <c r="I15" s="29" t="s">
        <v>65</v>
      </c>
      <c r="J15" s="29">
        <v>27</v>
      </c>
      <c r="K15" s="29">
        <v>27</v>
      </c>
      <c r="L15" s="29" t="s">
        <v>67</v>
      </c>
      <c r="M15" s="45">
        <v>125</v>
      </c>
      <c r="N15" s="27"/>
      <c r="O15" s="27"/>
      <c r="P15" s="27"/>
      <c r="Q15" s="27"/>
      <c r="R15" s="27"/>
      <c r="AC15" s="29">
        <v>125</v>
      </c>
      <c r="AD15" s="29" t="s">
        <v>65</v>
      </c>
      <c r="AE15" s="29">
        <v>27</v>
      </c>
      <c r="AF15" s="29">
        <v>27</v>
      </c>
      <c r="AG15" s="29">
        <v>125</v>
      </c>
      <c r="AH15" s="29" t="s">
        <v>67</v>
      </c>
    </row>
    <row r="16" spans="1:34">
      <c r="A16" s="27"/>
      <c r="B16" s="27"/>
      <c r="C16" s="27"/>
      <c r="D16" s="27"/>
      <c r="E16" s="27"/>
      <c r="F16" s="27"/>
      <c r="G16" s="27"/>
      <c r="H16" s="49">
        <v>150</v>
      </c>
      <c r="I16" s="50" t="s">
        <v>66</v>
      </c>
      <c r="J16" s="50">
        <v>27</v>
      </c>
      <c r="K16" s="50">
        <v>27</v>
      </c>
      <c r="L16" s="50" t="s">
        <v>67</v>
      </c>
      <c r="M16" s="51">
        <v>125</v>
      </c>
      <c r="N16" s="27"/>
      <c r="O16" s="27"/>
      <c r="P16" s="27"/>
      <c r="Q16" s="27"/>
      <c r="R16" s="27"/>
      <c r="AC16" s="29">
        <v>150</v>
      </c>
      <c r="AD16" s="29" t="s">
        <v>66</v>
      </c>
      <c r="AE16" s="29">
        <v>27</v>
      </c>
      <c r="AF16" s="29">
        <v>27</v>
      </c>
      <c r="AG16" s="29">
        <v>125</v>
      </c>
      <c r="AH16" s="29" t="s">
        <v>67</v>
      </c>
    </row>
    <row r="17" spans="1:34">
      <c r="A17" s="27"/>
      <c r="B17" s="27"/>
      <c r="C17" s="27"/>
      <c r="D17" s="27"/>
      <c r="E17" s="27"/>
      <c r="F17" s="27"/>
      <c r="G17" s="27"/>
      <c r="H17" s="20"/>
      <c r="I17" s="20"/>
      <c r="J17" s="20"/>
      <c r="K17" s="20"/>
      <c r="L17" s="20"/>
      <c r="M17" s="20"/>
      <c r="N17" s="27"/>
      <c r="O17" s="27"/>
      <c r="P17" s="27"/>
      <c r="Q17" s="27"/>
      <c r="R17" s="27"/>
      <c r="AC17" s="29">
        <v>200</v>
      </c>
      <c r="AD17" s="29" t="s">
        <v>70</v>
      </c>
      <c r="AE17" s="29">
        <v>27</v>
      </c>
      <c r="AF17" s="29">
        <v>27</v>
      </c>
      <c r="AG17" s="29">
        <v>125</v>
      </c>
      <c r="AH17" s="29" t="s">
        <v>67</v>
      </c>
    </row>
    <row r="18" spans="1:34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1:34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</row>
  </sheetData>
  <autoFilter ref="A3:F15"/>
  <phoneticPr fontId="2" type="noConversion"/>
  <pageMargins left="0.7" right="0.7" top="0.75" bottom="0.75" header="0.3" footer="0.3"/>
  <pageSetup paperSize="9" orientation="portrait" horizontalDpi="1200" verticalDpi="1200" r:id="rId1"/>
  <headerFooter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AH476"/>
  <sheetViews>
    <sheetView zoomScale="70" zoomScaleNormal="70" workbookViewId="0">
      <selection activeCell="H5" sqref="H5"/>
    </sheetView>
  </sheetViews>
  <sheetFormatPr baseColWidth="10" defaultRowHeight="15"/>
  <cols>
    <col min="1" max="1" width="14.28515625" customWidth="1"/>
    <col min="8" max="8" width="14.28515625" customWidth="1"/>
    <col min="14" max="14" width="12" customWidth="1"/>
    <col min="23" max="23" width="14.28515625" customWidth="1"/>
    <col min="28" max="28" width="14.28515625" customWidth="1"/>
  </cols>
  <sheetData>
    <row r="1" spans="1:34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4"/>
    </row>
    <row r="2" spans="1:34">
      <c r="A2" s="33" t="s">
        <v>76</v>
      </c>
      <c r="B2" s="33"/>
      <c r="C2" s="33"/>
      <c r="D2" s="33"/>
      <c r="E2" s="33"/>
      <c r="F2" s="33"/>
      <c r="G2" s="33"/>
      <c r="H2" s="33" t="s">
        <v>71</v>
      </c>
      <c r="I2" s="33"/>
      <c r="J2" s="33"/>
      <c r="K2" s="33"/>
      <c r="L2" s="33"/>
      <c r="M2" s="33"/>
      <c r="N2" s="33" t="s">
        <v>75</v>
      </c>
      <c r="O2" s="33"/>
      <c r="P2" s="33"/>
      <c r="Q2" s="33"/>
      <c r="R2" s="33"/>
      <c r="S2" s="34"/>
      <c r="W2" t="s">
        <v>81</v>
      </c>
      <c r="AB2" t="s">
        <v>80</v>
      </c>
      <c r="AH2" t="s">
        <v>82</v>
      </c>
    </row>
    <row r="3" spans="1:34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</row>
    <row r="4" spans="1:34">
      <c r="A4" s="36" t="s">
        <v>83</v>
      </c>
      <c r="C4" s="33"/>
      <c r="D4" s="33"/>
      <c r="E4" s="33"/>
      <c r="F4" s="33"/>
      <c r="G4" s="33"/>
      <c r="H4" s="36" t="s">
        <v>83</v>
      </c>
      <c r="I4" s="33"/>
      <c r="J4" s="33"/>
      <c r="K4" s="33"/>
      <c r="L4" s="33"/>
      <c r="M4" s="33"/>
      <c r="N4" s="36" t="s">
        <v>83</v>
      </c>
      <c r="O4" s="33"/>
      <c r="P4" s="33"/>
      <c r="Q4" s="33"/>
      <c r="R4" s="33"/>
      <c r="S4" s="34"/>
      <c r="W4" s="39" t="s">
        <v>83</v>
      </c>
      <c r="AB4" s="39" t="s">
        <v>83</v>
      </c>
      <c r="AH4" s="32"/>
    </row>
    <row r="5" spans="1:34">
      <c r="A5" s="35">
        <v>200458</v>
      </c>
      <c r="C5" s="33"/>
      <c r="D5" s="33"/>
      <c r="E5" s="33"/>
      <c r="F5" s="33"/>
      <c r="G5" s="33"/>
      <c r="H5" s="35">
        <v>200934</v>
      </c>
      <c r="I5" s="33"/>
      <c r="J5" s="33"/>
      <c r="K5" s="33"/>
      <c r="L5" s="33"/>
      <c r="M5" s="33"/>
      <c r="N5" s="35">
        <v>200960</v>
      </c>
      <c r="O5" s="33"/>
      <c r="P5" s="33"/>
      <c r="Q5" s="33"/>
      <c r="R5" s="33"/>
      <c r="S5" s="34"/>
      <c r="W5" s="38">
        <v>200925</v>
      </c>
      <c r="AB5" s="38">
        <v>200458</v>
      </c>
      <c r="AH5" s="32"/>
    </row>
    <row r="6" spans="1:34">
      <c r="A6" s="35">
        <v>200924</v>
      </c>
      <c r="C6" s="33"/>
      <c r="D6" s="33"/>
      <c r="E6" s="33"/>
      <c r="F6" s="33"/>
      <c r="G6" s="33"/>
      <c r="H6" s="35">
        <v>200935</v>
      </c>
      <c r="I6" s="33"/>
      <c r="J6" s="33"/>
      <c r="K6" s="33"/>
      <c r="L6" s="33"/>
      <c r="M6" s="33"/>
      <c r="N6" s="35">
        <v>200961</v>
      </c>
      <c r="O6" s="33"/>
      <c r="P6" s="33"/>
      <c r="Q6" s="33"/>
      <c r="R6" s="33"/>
      <c r="S6" s="34"/>
      <c r="W6" s="38">
        <v>200928</v>
      </c>
      <c r="AB6" s="38">
        <v>200924</v>
      </c>
      <c r="AH6" s="32"/>
    </row>
    <row r="7" spans="1:34">
      <c r="A7" s="35">
        <v>200925</v>
      </c>
      <c r="C7" s="33"/>
      <c r="D7" s="33"/>
      <c r="E7" s="33"/>
      <c r="F7" s="33"/>
      <c r="G7" s="33"/>
      <c r="H7" s="35">
        <v>200936</v>
      </c>
      <c r="I7" s="33"/>
      <c r="J7" s="41"/>
      <c r="K7" s="33"/>
      <c r="L7" s="33"/>
      <c r="M7" s="33"/>
      <c r="N7" s="35">
        <v>200963</v>
      </c>
      <c r="O7" s="33"/>
      <c r="P7" s="41"/>
      <c r="Q7" s="33"/>
      <c r="R7" s="33"/>
      <c r="S7" s="34"/>
      <c r="W7" s="38">
        <v>200930</v>
      </c>
      <c r="AB7" s="38">
        <v>201458</v>
      </c>
      <c r="AH7" s="32"/>
    </row>
    <row r="8" spans="1:34">
      <c r="A8" s="35">
        <v>200928</v>
      </c>
      <c r="C8" s="33"/>
      <c r="D8" s="33"/>
      <c r="E8" s="33"/>
      <c r="F8" s="33"/>
      <c r="G8" s="33"/>
      <c r="H8" s="35">
        <v>200944</v>
      </c>
      <c r="I8" s="33"/>
      <c r="J8" s="41"/>
      <c r="K8" s="33"/>
      <c r="L8" s="33"/>
      <c r="M8" s="33"/>
      <c r="N8" s="35">
        <v>200964</v>
      </c>
      <c r="O8" s="33"/>
      <c r="P8" s="41"/>
      <c r="Q8" s="33"/>
      <c r="R8" s="33"/>
      <c r="S8" s="34"/>
      <c r="W8" s="38">
        <v>200931</v>
      </c>
      <c r="AB8" s="38">
        <v>201924</v>
      </c>
      <c r="AH8" s="32"/>
    </row>
    <row r="9" spans="1:34">
      <c r="A9" s="35">
        <v>200930</v>
      </c>
      <c r="C9" s="33"/>
      <c r="D9" s="33"/>
      <c r="E9" s="33"/>
      <c r="F9" s="33"/>
      <c r="G9" s="33"/>
      <c r="H9" s="35">
        <v>200945</v>
      </c>
      <c r="I9" s="33"/>
      <c r="J9" s="41"/>
      <c r="K9" s="33"/>
      <c r="L9" s="33"/>
      <c r="M9" s="33"/>
      <c r="N9" s="35">
        <v>200965</v>
      </c>
      <c r="O9" s="33"/>
      <c r="P9" s="41"/>
      <c r="Q9" s="33"/>
      <c r="R9" s="33"/>
      <c r="S9" s="34"/>
      <c r="W9" s="38">
        <v>200932</v>
      </c>
      <c r="AB9" s="38"/>
      <c r="AH9" s="32"/>
    </row>
    <row r="10" spans="1:34">
      <c r="A10" s="35">
        <v>200931</v>
      </c>
      <c r="C10" s="33"/>
      <c r="D10" s="33"/>
      <c r="E10" s="33"/>
      <c r="F10" s="33"/>
      <c r="G10" s="33"/>
      <c r="H10" s="35">
        <v>200946</v>
      </c>
      <c r="I10" s="33"/>
      <c r="J10" s="41"/>
      <c r="K10" s="33"/>
      <c r="L10" s="33"/>
      <c r="M10" s="33"/>
      <c r="N10" s="35">
        <v>200968</v>
      </c>
      <c r="O10" s="33"/>
      <c r="P10" s="41"/>
      <c r="Q10" s="33"/>
      <c r="R10" s="33"/>
      <c r="S10" s="34"/>
      <c r="W10" s="38">
        <v>200934</v>
      </c>
      <c r="AB10" s="38"/>
      <c r="AH10" s="32"/>
    </row>
    <row r="11" spans="1:34">
      <c r="A11" s="35">
        <v>200932</v>
      </c>
      <c r="C11" s="33"/>
      <c r="D11" s="33"/>
      <c r="E11" s="33"/>
      <c r="F11" s="33"/>
      <c r="G11" s="33"/>
      <c r="H11" s="35"/>
      <c r="I11" s="33"/>
      <c r="J11" s="33"/>
      <c r="K11" s="33"/>
      <c r="L11" s="33"/>
      <c r="M11" s="33"/>
      <c r="N11" s="35"/>
      <c r="O11" s="33"/>
      <c r="P11" s="33"/>
      <c r="Q11" s="33"/>
      <c r="R11" s="33"/>
      <c r="S11" s="34"/>
      <c r="W11" s="38">
        <v>200935</v>
      </c>
      <c r="AB11" s="38"/>
      <c r="AH11" s="32"/>
    </row>
    <row r="12" spans="1:34">
      <c r="A12" s="35">
        <v>200940</v>
      </c>
      <c r="C12" s="33"/>
      <c r="D12" s="33"/>
      <c r="E12" s="33"/>
      <c r="F12" s="33"/>
      <c r="G12" s="33"/>
      <c r="H12" s="35"/>
      <c r="I12" s="33"/>
      <c r="J12" s="33"/>
      <c r="K12" s="33"/>
      <c r="L12" s="33"/>
      <c r="M12" s="33"/>
      <c r="N12" s="35"/>
      <c r="O12" s="33"/>
      <c r="P12" s="33"/>
      <c r="Q12" s="33"/>
      <c r="R12" s="33"/>
      <c r="S12" s="34"/>
      <c r="W12" s="38">
        <v>200936</v>
      </c>
      <c r="AB12" s="38"/>
      <c r="AH12" s="32"/>
    </row>
    <row r="13" spans="1:34">
      <c r="A13" s="35">
        <v>200941</v>
      </c>
      <c r="C13" s="33"/>
      <c r="D13" s="33"/>
      <c r="E13" s="33"/>
      <c r="F13" s="33"/>
      <c r="G13" s="33"/>
      <c r="H13" s="35"/>
      <c r="I13" s="33"/>
      <c r="J13" s="33"/>
      <c r="K13" s="33"/>
      <c r="L13" s="33"/>
      <c r="M13" s="33"/>
      <c r="N13" s="35"/>
      <c r="O13" s="33"/>
      <c r="P13" s="33"/>
      <c r="Q13" s="33"/>
      <c r="R13" s="33"/>
      <c r="S13" s="34"/>
      <c r="W13" s="38">
        <v>200940</v>
      </c>
      <c r="AB13" s="38"/>
      <c r="AH13" s="32"/>
    </row>
    <row r="14" spans="1:34">
      <c r="A14" s="35">
        <v>200942</v>
      </c>
      <c r="C14" s="33"/>
      <c r="D14" s="33"/>
      <c r="E14" s="33"/>
      <c r="F14" s="33"/>
      <c r="G14" s="33"/>
      <c r="H14" s="35"/>
      <c r="I14" s="33"/>
      <c r="J14" s="33"/>
      <c r="K14" s="33"/>
      <c r="L14" s="33"/>
      <c r="M14" s="33"/>
      <c r="N14" s="35"/>
      <c r="O14" s="33"/>
      <c r="P14" s="33"/>
      <c r="Q14" s="33"/>
      <c r="R14" s="33"/>
      <c r="S14" s="34"/>
      <c r="W14" s="38">
        <v>200941</v>
      </c>
      <c r="AB14" s="38"/>
      <c r="AH14" s="32"/>
    </row>
    <row r="15" spans="1:34">
      <c r="A15" s="35">
        <v>200955</v>
      </c>
      <c r="C15" s="33"/>
      <c r="D15" s="33"/>
      <c r="E15" s="33"/>
      <c r="F15" s="33"/>
      <c r="G15" s="33"/>
      <c r="H15" s="35"/>
      <c r="I15" s="33"/>
      <c r="J15" s="33"/>
      <c r="K15" s="33"/>
      <c r="L15" s="33"/>
      <c r="M15" s="33"/>
      <c r="N15" s="35"/>
      <c r="O15" s="33"/>
      <c r="P15" s="33"/>
      <c r="Q15" s="33"/>
      <c r="R15" s="33"/>
      <c r="S15" s="34"/>
      <c r="W15" s="38">
        <v>200942</v>
      </c>
      <c r="AB15" s="38"/>
      <c r="AH15" s="32"/>
    </row>
    <row r="16" spans="1:34">
      <c r="A16" s="35">
        <v>200956</v>
      </c>
      <c r="C16" s="33"/>
      <c r="D16" s="33"/>
      <c r="E16" s="33"/>
      <c r="F16" s="33"/>
      <c r="G16" s="33"/>
      <c r="H16" s="35"/>
      <c r="I16" s="33"/>
      <c r="J16" s="33"/>
      <c r="K16" s="33"/>
      <c r="L16" s="33"/>
      <c r="M16" s="33"/>
      <c r="N16" s="35"/>
      <c r="O16" s="33"/>
      <c r="P16" s="33"/>
      <c r="Q16" s="33"/>
      <c r="R16" s="33"/>
      <c r="S16" s="34"/>
      <c r="W16" s="38">
        <v>200944</v>
      </c>
      <c r="AB16" s="38"/>
      <c r="AH16" s="32"/>
    </row>
    <row r="17" spans="1:34">
      <c r="A17" s="35">
        <v>200957</v>
      </c>
      <c r="C17" s="33"/>
      <c r="D17" s="33"/>
      <c r="E17" s="33"/>
      <c r="F17" s="33"/>
      <c r="G17" s="33"/>
      <c r="H17" s="35"/>
      <c r="I17" s="33"/>
      <c r="J17" s="33"/>
      <c r="K17" s="33"/>
      <c r="L17" s="33"/>
      <c r="M17" s="33"/>
      <c r="N17" s="35"/>
      <c r="O17" s="33"/>
      <c r="P17" s="33"/>
      <c r="Q17" s="33"/>
      <c r="R17" s="33"/>
      <c r="S17" s="34"/>
      <c r="W17" s="38">
        <v>200945</v>
      </c>
      <c r="AB17" s="38"/>
      <c r="AH17" s="32"/>
    </row>
    <row r="18" spans="1:34">
      <c r="A18" s="35">
        <v>200958</v>
      </c>
      <c r="C18" s="33"/>
      <c r="D18" s="33"/>
      <c r="E18" s="33"/>
      <c r="F18" s="33"/>
      <c r="G18" s="33"/>
      <c r="H18" s="35"/>
      <c r="I18" s="33"/>
      <c r="J18" s="33"/>
      <c r="K18" s="33"/>
      <c r="L18" s="33"/>
      <c r="M18" s="33"/>
      <c r="N18" s="35"/>
      <c r="O18" s="33"/>
      <c r="P18" s="33"/>
      <c r="Q18" s="33"/>
      <c r="R18" s="33"/>
      <c r="S18" s="34"/>
      <c r="W18" s="38">
        <v>200946</v>
      </c>
      <c r="AB18" s="38"/>
      <c r="AH18" s="32"/>
    </row>
    <row r="19" spans="1:34">
      <c r="A19" s="35">
        <v>201458</v>
      </c>
      <c r="C19" s="41"/>
      <c r="D19" s="33"/>
      <c r="E19" s="33"/>
      <c r="F19" s="33"/>
      <c r="G19" s="33"/>
      <c r="H19" s="35"/>
      <c r="I19" s="33"/>
      <c r="J19" s="33"/>
      <c r="K19" s="33"/>
      <c r="L19" s="33"/>
      <c r="M19" s="33"/>
      <c r="N19" s="35"/>
      <c r="O19" s="33"/>
      <c r="P19" s="33"/>
      <c r="Q19" s="33"/>
      <c r="R19" s="33"/>
      <c r="S19" s="34"/>
      <c r="W19" s="38">
        <v>200955</v>
      </c>
      <c r="AB19" s="38"/>
      <c r="AH19" s="32"/>
    </row>
    <row r="20" spans="1:34">
      <c r="A20" s="35">
        <v>201924</v>
      </c>
      <c r="C20" s="41"/>
      <c r="D20" s="33"/>
      <c r="E20" s="33"/>
      <c r="F20" s="33"/>
      <c r="G20" s="33"/>
      <c r="H20" s="35"/>
      <c r="I20" s="33"/>
      <c r="J20" s="33"/>
      <c r="K20" s="33"/>
      <c r="L20" s="33"/>
      <c r="M20" s="33"/>
      <c r="N20" s="35"/>
      <c r="O20" s="33"/>
      <c r="P20" s="33"/>
      <c r="Q20" s="33"/>
      <c r="R20" s="33"/>
      <c r="S20" s="34"/>
      <c r="W20" s="38">
        <v>200956</v>
      </c>
      <c r="AB20" s="38"/>
      <c r="AH20" s="32"/>
    </row>
    <row r="21" spans="1:34">
      <c r="A21" s="35"/>
      <c r="C21" s="33"/>
      <c r="D21" s="33"/>
      <c r="E21" s="33"/>
      <c r="F21" s="33"/>
      <c r="G21" s="33"/>
      <c r="H21" s="35"/>
      <c r="I21" s="33"/>
      <c r="J21" s="33"/>
      <c r="K21" s="33"/>
      <c r="L21" s="33"/>
      <c r="M21" s="33"/>
      <c r="N21" s="35"/>
      <c r="O21" s="33"/>
      <c r="P21" s="33"/>
      <c r="Q21" s="33"/>
      <c r="R21" s="33"/>
      <c r="S21" s="34"/>
      <c r="W21" s="38">
        <v>200957</v>
      </c>
      <c r="AB21" s="38"/>
      <c r="AH21" s="32"/>
    </row>
    <row r="22" spans="1:34">
      <c r="A22" s="35"/>
      <c r="C22" s="33"/>
      <c r="D22" s="33"/>
      <c r="E22" s="33"/>
      <c r="F22" s="33"/>
      <c r="G22" s="33"/>
      <c r="H22" s="35"/>
      <c r="I22" s="33"/>
      <c r="J22" s="33"/>
      <c r="K22" s="33"/>
      <c r="L22" s="33"/>
      <c r="M22" s="33"/>
      <c r="N22" s="35"/>
      <c r="O22" s="33"/>
      <c r="P22" s="33"/>
      <c r="Q22" s="33"/>
      <c r="R22" s="33"/>
      <c r="S22" s="34"/>
      <c r="W22" s="38">
        <v>200958</v>
      </c>
      <c r="AB22" s="38"/>
      <c r="AH22" s="32"/>
    </row>
    <row r="23" spans="1:34">
      <c r="A23" s="35"/>
      <c r="C23" s="33"/>
      <c r="D23" s="33"/>
      <c r="E23" s="33"/>
      <c r="F23" s="33"/>
      <c r="G23" s="33"/>
      <c r="H23" s="35"/>
      <c r="I23" s="33"/>
      <c r="J23" s="33"/>
      <c r="K23" s="33"/>
      <c r="L23" s="33"/>
      <c r="M23" s="33"/>
      <c r="N23" s="35"/>
      <c r="O23" s="33"/>
      <c r="P23" s="33"/>
      <c r="Q23" s="33"/>
      <c r="R23" s="33"/>
      <c r="S23" s="34"/>
      <c r="W23" s="38">
        <v>200960</v>
      </c>
      <c r="AB23" s="38"/>
      <c r="AH23" s="32"/>
    </row>
    <row r="24" spans="1:34">
      <c r="A24" s="35"/>
      <c r="C24" s="33"/>
      <c r="D24" s="33"/>
      <c r="E24" s="33"/>
      <c r="F24" s="33"/>
      <c r="G24" s="33"/>
      <c r="H24" s="35"/>
      <c r="I24" s="33"/>
      <c r="J24" s="33"/>
      <c r="K24" s="33"/>
      <c r="L24" s="33"/>
      <c r="M24" s="33"/>
      <c r="N24" s="35"/>
      <c r="O24" s="33"/>
      <c r="P24" s="33"/>
      <c r="Q24" s="33"/>
      <c r="R24" s="33"/>
      <c r="S24" s="34"/>
      <c r="W24" s="38">
        <v>200961</v>
      </c>
      <c r="AB24" s="38"/>
      <c r="AH24" s="32"/>
    </row>
    <row r="25" spans="1:34">
      <c r="A25" s="35"/>
      <c r="C25" s="33"/>
      <c r="D25" s="33"/>
      <c r="E25" s="33"/>
      <c r="F25" s="33"/>
      <c r="G25" s="33"/>
      <c r="H25" s="35"/>
      <c r="I25" s="33"/>
      <c r="J25" s="33"/>
      <c r="K25" s="33"/>
      <c r="L25" s="33"/>
      <c r="M25" s="33"/>
      <c r="N25" s="35"/>
      <c r="O25" s="33"/>
      <c r="P25" s="33"/>
      <c r="Q25" s="33"/>
      <c r="R25" s="33"/>
      <c r="S25" s="34"/>
      <c r="W25" s="38">
        <v>200963</v>
      </c>
      <c r="AB25" s="38"/>
      <c r="AH25" s="32"/>
    </row>
    <row r="26" spans="1:34">
      <c r="A26" s="35"/>
      <c r="C26" s="33"/>
      <c r="D26" s="33"/>
      <c r="E26" s="33"/>
      <c r="F26" s="33"/>
      <c r="G26" s="33"/>
      <c r="H26" s="35"/>
      <c r="I26" s="33"/>
      <c r="J26" s="33"/>
      <c r="K26" s="33"/>
      <c r="L26" s="33"/>
      <c r="M26" s="33"/>
      <c r="N26" s="35"/>
      <c r="O26" s="33"/>
      <c r="P26" s="33"/>
      <c r="Q26" s="33"/>
      <c r="R26" s="33"/>
      <c r="S26" s="34"/>
      <c r="W26" s="38">
        <v>200964</v>
      </c>
      <c r="AB26" s="38"/>
      <c r="AH26" s="32"/>
    </row>
    <row r="27" spans="1:34">
      <c r="A27" s="35"/>
      <c r="C27" s="33"/>
      <c r="D27" s="33"/>
      <c r="E27" s="33"/>
      <c r="F27" s="33"/>
      <c r="G27" s="33"/>
      <c r="H27" s="35"/>
      <c r="I27" s="33"/>
      <c r="J27" s="33"/>
      <c r="K27" s="33"/>
      <c r="L27" s="33"/>
      <c r="M27" s="33"/>
      <c r="N27" s="35"/>
      <c r="O27" s="33"/>
      <c r="P27" s="33"/>
      <c r="Q27" s="33"/>
      <c r="R27" s="33"/>
      <c r="S27" s="34"/>
      <c r="W27" s="38">
        <v>200965</v>
      </c>
      <c r="AB27" s="38"/>
      <c r="AH27" s="32"/>
    </row>
    <row r="28" spans="1:34">
      <c r="A28" s="35"/>
      <c r="C28" s="33"/>
      <c r="D28" s="33"/>
      <c r="E28" s="33"/>
      <c r="F28" s="33"/>
      <c r="G28" s="33"/>
      <c r="H28" s="35"/>
      <c r="I28" s="33"/>
      <c r="J28" s="33"/>
      <c r="K28" s="33"/>
      <c r="L28" s="33"/>
      <c r="M28" s="33"/>
      <c r="N28" s="35"/>
      <c r="O28" s="33"/>
      <c r="P28" s="33"/>
      <c r="Q28" s="33"/>
      <c r="R28" s="33"/>
      <c r="S28" s="34"/>
      <c r="W28" s="38">
        <v>200968</v>
      </c>
      <c r="AB28" s="38"/>
      <c r="AH28" s="32"/>
    </row>
    <row r="29" spans="1:34">
      <c r="A29" s="37"/>
      <c r="C29" s="33"/>
      <c r="D29" s="33"/>
      <c r="E29" s="33"/>
      <c r="F29" s="33"/>
      <c r="G29" s="33"/>
      <c r="H29" s="37"/>
      <c r="I29" s="33"/>
      <c r="J29" s="33"/>
      <c r="K29" s="33"/>
      <c r="L29" s="33"/>
      <c r="M29" s="33"/>
      <c r="N29" s="37"/>
      <c r="O29" s="33"/>
      <c r="P29" s="33"/>
      <c r="Q29" s="33"/>
      <c r="R29" s="33"/>
      <c r="S29" s="34"/>
      <c r="W29" s="40"/>
      <c r="AB29" s="40"/>
    </row>
    <row r="30" spans="1:34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4"/>
    </row>
    <row r="31" spans="1:34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4"/>
    </row>
    <row r="32" spans="1:34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4"/>
    </row>
    <row r="33" spans="1:19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4"/>
    </row>
    <row r="34" spans="1:19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4"/>
    </row>
    <row r="36" spans="1:19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4"/>
    </row>
    <row r="37" spans="1:19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4"/>
    </row>
    <row r="38" spans="1:19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4"/>
    </row>
    <row r="39" spans="1:19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4"/>
    </row>
    <row r="40" spans="1:19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4"/>
    </row>
    <row r="41" spans="1:19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4"/>
    </row>
    <row r="42" spans="1:19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4"/>
    </row>
    <row r="43" spans="1:19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4"/>
    </row>
    <row r="44" spans="1:19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4"/>
    </row>
    <row r="45" spans="1:19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4"/>
    </row>
    <row r="46" spans="1:19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</row>
    <row r="47" spans="1:19">
      <c r="S47" s="34"/>
    </row>
    <row r="48" spans="1:19">
      <c r="S48" s="34"/>
    </row>
    <row r="49" spans="19:19">
      <c r="S49" s="34"/>
    </row>
    <row r="50" spans="19:19">
      <c r="S50" s="34"/>
    </row>
    <row r="51" spans="19:19">
      <c r="S51" s="34"/>
    </row>
    <row r="52" spans="19:19">
      <c r="S52" s="34"/>
    </row>
    <row r="53" spans="19:19">
      <c r="S53" s="34"/>
    </row>
    <row r="54" spans="19:19">
      <c r="S54" s="34"/>
    </row>
    <row r="55" spans="19:19">
      <c r="S55" s="34"/>
    </row>
    <row r="56" spans="19:19">
      <c r="S56" s="34"/>
    </row>
    <row r="57" spans="19:19">
      <c r="S57" s="34"/>
    </row>
    <row r="58" spans="19:19">
      <c r="S58" s="34"/>
    </row>
    <row r="59" spans="19:19">
      <c r="S59" s="34"/>
    </row>
    <row r="60" spans="19:19">
      <c r="S60" s="34"/>
    </row>
    <row r="61" spans="19:19">
      <c r="S61" s="34"/>
    </row>
    <row r="62" spans="19:19">
      <c r="S62" s="34"/>
    </row>
    <row r="63" spans="19:19">
      <c r="S63" s="34"/>
    </row>
    <row r="64" spans="19:19">
      <c r="S64" s="34"/>
    </row>
    <row r="65" spans="19:19">
      <c r="S65" s="34"/>
    </row>
    <row r="66" spans="19:19">
      <c r="S66" s="34"/>
    </row>
    <row r="67" spans="19:19">
      <c r="S67" s="34"/>
    </row>
    <row r="68" spans="19:19">
      <c r="S68" s="34"/>
    </row>
    <row r="69" spans="19:19">
      <c r="S69" s="34"/>
    </row>
    <row r="70" spans="19:19">
      <c r="S70" s="34"/>
    </row>
    <row r="71" spans="19:19">
      <c r="S71" s="34"/>
    </row>
    <row r="72" spans="19:19">
      <c r="S72" s="34"/>
    </row>
    <row r="73" spans="19:19">
      <c r="S73" s="34"/>
    </row>
    <row r="74" spans="19:19">
      <c r="S74" s="34"/>
    </row>
    <row r="75" spans="19:19">
      <c r="S75" s="34"/>
    </row>
    <row r="76" spans="19:19">
      <c r="S76" s="34"/>
    </row>
    <row r="77" spans="19:19">
      <c r="S77" s="34"/>
    </row>
    <row r="78" spans="19:19">
      <c r="S78" s="34"/>
    </row>
    <row r="79" spans="19:19">
      <c r="S79" s="34"/>
    </row>
    <row r="80" spans="19:19">
      <c r="S80" s="34"/>
    </row>
    <row r="81" spans="19:19">
      <c r="S81" s="34"/>
    </row>
    <row r="82" spans="19:19">
      <c r="S82" s="34"/>
    </row>
    <row r="83" spans="19:19">
      <c r="S83" s="34"/>
    </row>
    <row r="84" spans="19:19">
      <c r="S84" s="34"/>
    </row>
    <row r="85" spans="19:19">
      <c r="S85" s="34"/>
    </row>
    <row r="86" spans="19:19">
      <c r="S86" s="34"/>
    </row>
    <row r="87" spans="19:19">
      <c r="S87" s="34"/>
    </row>
    <row r="88" spans="19:19">
      <c r="S88" s="34"/>
    </row>
    <row r="89" spans="19:19">
      <c r="S89" s="34"/>
    </row>
    <row r="90" spans="19:19">
      <c r="S90" s="34"/>
    </row>
    <row r="91" spans="19:19">
      <c r="S91" s="34"/>
    </row>
    <row r="92" spans="19:19">
      <c r="S92" s="34"/>
    </row>
    <row r="93" spans="19:19">
      <c r="S93" s="34"/>
    </row>
    <row r="94" spans="19:19">
      <c r="S94" s="34"/>
    </row>
    <row r="95" spans="19:19">
      <c r="S95" s="34"/>
    </row>
    <row r="96" spans="19:19">
      <c r="S96" s="34"/>
    </row>
    <row r="97" spans="19:19">
      <c r="S97" s="34"/>
    </row>
    <row r="98" spans="19:19">
      <c r="S98" s="34"/>
    </row>
    <row r="99" spans="19:19">
      <c r="S99" s="34"/>
    </row>
    <row r="100" spans="19:19">
      <c r="S100" s="34"/>
    </row>
    <row r="101" spans="19:19">
      <c r="S101" s="34"/>
    </row>
    <row r="102" spans="19:19">
      <c r="S102" s="34"/>
    </row>
    <row r="103" spans="19:19">
      <c r="S103" s="34"/>
    </row>
    <row r="104" spans="19:19">
      <c r="S104" s="34"/>
    </row>
    <row r="105" spans="19:19">
      <c r="S105" s="34"/>
    </row>
    <row r="106" spans="19:19">
      <c r="S106" s="34"/>
    </row>
    <row r="107" spans="19:19">
      <c r="S107" s="34"/>
    </row>
    <row r="108" spans="19:19">
      <c r="S108" s="34"/>
    </row>
    <row r="109" spans="19:19">
      <c r="S109" s="34"/>
    </row>
    <row r="110" spans="19:19">
      <c r="S110" s="34"/>
    </row>
    <row r="111" spans="19:19">
      <c r="S111" s="34"/>
    </row>
    <row r="112" spans="19:19">
      <c r="S112" s="34"/>
    </row>
    <row r="113" spans="19:19">
      <c r="S113" s="34"/>
    </row>
    <row r="114" spans="19:19">
      <c r="S114" s="34"/>
    </row>
    <row r="115" spans="19:19">
      <c r="S115" s="34"/>
    </row>
    <row r="116" spans="19:19">
      <c r="S116" s="34"/>
    </row>
    <row r="117" spans="19:19">
      <c r="S117" s="34"/>
    </row>
    <row r="118" spans="19:19">
      <c r="S118" s="34"/>
    </row>
    <row r="119" spans="19:19">
      <c r="S119" s="34"/>
    </row>
    <row r="120" spans="19:19">
      <c r="S120" s="34"/>
    </row>
    <row r="121" spans="19:19">
      <c r="S121" s="34"/>
    </row>
    <row r="122" spans="19:19">
      <c r="S122" s="34"/>
    </row>
    <row r="123" spans="19:19">
      <c r="S123" s="34"/>
    </row>
    <row r="124" spans="19:19">
      <c r="S124" s="34"/>
    </row>
    <row r="125" spans="19:19">
      <c r="S125" s="34"/>
    </row>
    <row r="126" spans="19:19">
      <c r="S126" s="34"/>
    </row>
    <row r="127" spans="19:19">
      <c r="S127" s="34"/>
    </row>
    <row r="128" spans="19:19">
      <c r="S128" s="34"/>
    </row>
    <row r="129" spans="19:19">
      <c r="S129" s="34"/>
    </row>
    <row r="130" spans="19:19">
      <c r="S130" s="34"/>
    </row>
    <row r="131" spans="19:19">
      <c r="S131" s="34"/>
    </row>
    <row r="132" spans="19:19">
      <c r="S132" s="34"/>
    </row>
    <row r="133" spans="19:19">
      <c r="S133" s="34"/>
    </row>
    <row r="134" spans="19:19">
      <c r="S134" s="34"/>
    </row>
    <row r="135" spans="19:19">
      <c r="S135" s="34"/>
    </row>
    <row r="136" spans="19:19">
      <c r="S136" s="34"/>
    </row>
    <row r="137" spans="19:19">
      <c r="S137" s="34"/>
    </row>
    <row r="138" spans="19:19">
      <c r="S138" s="34"/>
    </row>
    <row r="139" spans="19:19">
      <c r="S139" s="34"/>
    </row>
    <row r="140" spans="19:19">
      <c r="S140" s="34"/>
    </row>
    <row r="141" spans="19:19">
      <c r="S141" s="34"/>
    </row>
    <row r="142" spans="19:19">
      <c r="S142" s="34"/>
    </row>
    <row r="143" spans="19:19">
      <c r="S143" s="34"/>
    </row>
    <row r="144" spans="19:19">
      <c r="S144" s="34"/>
    </row>
    <row r="145" spans="19:19">
      <c r="S145" s="34"/>
    </row>
    <row r="146" spans="19:19">
      <c r="S146" s="34"/>
    </row>
    <row r="147" spans="19:19">
      <c r="S147" s="34"/>
    </row>
    <row r="148" spans="19:19">
      <c r="S148" s="34"/>
    </row>
    <row r="149" spans="19:19">
      <c r="S149" s="34"/>
    </row>
    <row r="150" spans="19:19">
      <c r="S150" s="34"/>
    </row>
    <row r="151" spans="19:19">
      <c r="S151" s="34"/>
    </row>
    <row r="152" spans="19:19">
      <c r="S152" s="34"/>
    </row>
    <row r="153" spans="19:19">
      <c r="S153" s="34"/>
    </row>
    <row r="154" spans="19:19">
      <c r="S154" s="34"/>
    </row>
    <row r="155" spans="19:19">
      <c r="S155" s="34"/>
    </row>
    <row r="156" spans="19:19">
      <c r="S156" s="34"/>
    </row>
    <row r="157" spans="19:19">
      <c r="S157" s="34"/>
    </row>
    <row r="158" spans="19:19">
      <c r="S158" s="34"/>
    </row>
    <row r="159" spans="19:19">
      <c r="S159" s="34"/>
    </row>
    <row r="160" spans="19:19">
      <c r="S160" s="34"/>
    </row>
    <row r="161" spans="19:19">
      <c r="S161" s="34"/>
    </row>
    <row r="162" spans="19:19">
      <c r="S162" s="34"/>
    </row>
    <row r="163" spans="19:19">
      <c r="S163" s="34"/>
    </row>
    <row r="164" spans="19:19">
      <c r="S164" s="34"/>
    </row>
    <row r="165" spans="19:19">
      <c r="S165" s="34"/>
    </row>
    <row r="166" spans="19:19">
      <c r="S166" s="34"/>
    </row>
    <row r="167" spans="19:19">
      <c r="S167" s="34"/>
    </row>
    <row r="168" spans="19:19">
      <c r="S168" s="34"/>
    </row>
    <row r="169" spans="19:19">
      <c r="S169" s="34"/>
    </row>
    <row r="170" spans="19:19">
      <c r="S170" s="34"/>
    </row>
    <row r="171" spans="19:19">
      <c r="S171" s="34"/>
    </row>
    <row r="172" spans="19:19">
      <c r="S172" s="34"/>
    </row>
    <row r="173" spans="19:19">
      <c r="S173" s="34"/>
    </row>
    <row r="174" spans="19:19">
      <c r="S174" s="34"/>
    </row>
    <row r="175" spans="19:19">
      <c r="S175" s="34"/>
    </row>
    <row r="176" spans="19:19">
      <c r="S176" s="34"/>
    </row>
    <row r="177" spans="19:19">
      <c r="S177" s="34"/>
    </row>
    <row r="178" spans="19:19">
      <c r="S178" s="34"/>
    </row>
    <row r="179" spans="19:19">
      <c r="S179" s="34"/>
    </row>
    <row r="180" spans="19:19">
      <c r="S180" s="34"/>
    </row>
    <row r="181" spans="19:19">
      <c r="S181" s="34"/>
    </row>
    <row r="182" spans="19:19">
      <c r="S182" s="34"/>
    </row>
    <row r="183" spans="19:19">
      <c r="S183" s="34"/>
    </row>
    <row r="184" spans="19:19">
      <c r="S184" s="34"/>
    </row>
    <row r="185" spans="19:19">
      <c r="S185" s="34"/>
    </row>
    <row r="186" spans="19:19">
      <c r="S186" s="34"/>
    </row>
    <row r="187" spans="19:19">
      <c r="S187" s="34"/>
    </row>
    <row r="188" spans="19:19">
      <c r="S188" s="34"/>
    </row>
    <row r="189" spans="19:19">
      <c r="S189" s="34"/>
    </row>
    <row r="190" spans="19:19">
      <c r="S190" s="34"/>
    </row>
    <row r="191" spans="19:19">
      <c r="S191" s="34"/>
    </row>
    <row r="192" spans="19:19">
      <c r="S192" s="34"/>
    </row>
    <row r="193" spans="19:19">
      <c r="S193" s="34"/>
    </row>
    <row r="194" spans="19:19">
      <c r="S194" s="34"/>
    </row>
    <row r="195" spans="19:19">
      <c r="S195" s="34"/>
    </row>
    <row r="196" spans="19:19">
      <c r="S196" s="34"/>
    </row>
    <row r="197" spans="19:19">
      <c r="S197" s="34"/>
    </row>
    <row r="198" spans="19:19">
      <c r="S198" s="34"/>
    </row>
    <row r="199" spans="19:19">
      <c r="S199" s="34"/>
    </row>
    <row r="200" spans="19:19">
      <c r="S200" s="34"/>
    </row>
    <row r="201" spans="19:19">
      <c r="S201" s="34"/>
    </row>
    <row r="202" spans="19:19">
      <c r="S202" s="34"/>
    </row>
    <row r="203" spans="19:19">
      <c r="S203" s="34"/>
    </row>
    <row r="204" spans="19:19">
      <c r="S204" s="34"/>
    </row>
    <row r="205" spans="19:19">
      <c r="S205" s="34"/>
    </row>
    <row r="206" spans="19:19">
      <c r="S206" s="34"/>
    </row>
    <row r="207" spans="19:19">
      <c r="S207" s="34"/>
    </row>
    <row r="208" spans="19:19">
      <c r="S208" s="34"/>
    </row>
    <row r="209" spans="19:19">
      <c r="S209" s="34"/>
    </row>
    <row r="210" spans="19:19">
      <c r="S210" s="34"/>
    </row>
    <row r="211" spans="19:19">
      <c r="S211" s="34"/>
    </row>
    <row r="212" spans="19:19">
      <c r="S212" s="34"/>
    </row>
    <row r="213" spans="19:19">
      <c r="S213" s="34"/>
    </row>
    <row r="214" spans="19:19">
      <c r="S214" s="34"/>
    </row>
    <row r="215" spans="19:19">
      <c r="S215" s="34"/>
    </row>
    <row r="216" spans="19:19">
      <c r="S216" s="34"/>
    </row>
    <row r="217" spans="19:19">
      <c r="S217" s="34"/>
    </row>
    <row r="218" spans="19:19">
      <c r="S218" s="34"/>
    </row>
    <row r="219" spans="19:19">
      <c r="S219" s="34"/>
    </row>
    <row r="220" spans="19:19">
      <c r="S220" s="34"/>
    </row>
    <row r="221" spans="19:19">
      <c r="S221" s="34"/>
    </row>
    <row r="222" spans="19:19">
      <c r="S222" s="34"/>
    </row>
    <row r="223" spans="19:19">
      <c r="S223" s="34"/>
    </row>
    <row r="224" spans="19:19">
      <c r="S224" s="34"/>
    </row>
    <row r="225" spans="19:19">
      <c r="S225" s="34"/>
    </row>
    <row r="226" spans="19:19">
      <c r="S226" s="34"/>
    </row>
    <row r="227" spans="19:19">
      <c r="S227" s="34"/>
    </row>
    <row r="228" spans="19:19">
      <c r="S228" s="34"/>
    </row>
    <row r="229" spans="19:19">
      <c r="S229" s="34"/>
    </row>
    <row r="230" spans="19:19">
      <c r="S230" s="34"/>
    </row>
    <row r="231" spans="19:19">
      <c r="S231" s="34"/>
    </row>
    <row r="232" spans="19:19">
      <c r="S232" s="34"/>
    </row>
    <row r="233" spans="19:19">
      <c r="S233" s="34"/>
    </row>
    <row r="234" spans="19:19">
      <c r="S234" s="34"/>
    </row>
    <row r="235" spans="19:19">
      <c r="S235" s="34"/>
    </row>
    <row r="236" spans="19:19">
      <c r="S236" s="34"/>
    </row>
    <row r="237" spans="19:19">
      <c r="S237" s="34"/>
    </row>
    <row r="238" spans="19:19">
      <c r="S238" s="34"/>
    </row>
    <row r="239" spans="19:19">
      <c r="S239" s="34"/>
    </row>
    <row r="240" spans="19:19">
      <c r="S240" s="34"/>
    </row>
    <row r="241" spans="19:19">
      <c r="S241" s="34"/>
    </row>
    <row r="242" spans="19:19">
      <c r="S242" s="34"/>
    </row>
    <row r="243" spans="19:19">
      <c r="S243" s="34"/>
    </row>
    <row r="244" spans="19:19">
      <c r="S244" s="34"/>
    </row>
    <row r="245" spans="19:19">
      <c r="S245" s="34"/>
    </row>
    <row r="246" spans="19:19">
      <c r="S246" s="34"/>
    </row>
    <row r="247" spans="19:19">
      <c r="S247" s="34"/>
    </row>
    <row r="248" spans="19:19">
      <c r="S248" s="34"/>
    </row>
    <row r="249" spans="19:19">
      <c r="S249" s="34"/>
    </row>
    <row r="250" spans="19:19">
      <c r="S250" s="34"/>
    </row>
    <row r="251" spans="19:19">
      <c r="S251" s="34"/>
    </row>
    <row r="252" spans="19:19">
      <c r="S252" s="34"/>
    </row>
    <row r="253" spans="19:19">
      <c r="S253" s="34"/>
    </row>
    <row r="254" spans="19:19">
      <c r="S254" s="34"/>
    </row>
    <row r="255" spans="19:19">
      <c r="S255" s="34"/>
    </row>
    <row r="256" spans="19:19">
      <c r="S256" s="34"/>
    </row>
    <row r="257" spans="19:19">
      <c r="S257" s="34"/>
    </row>
    <row r="258" spans="19:19">
      <c r="S258" s="34"/>
    </row>
    <row r="259" spans="19:19">
      <c r="S259" s="34"/>
    </row>
    <row r="260" spans="19:19">
      <c r="S260" s="34"/>
    </row>
    <row r="261" spans="19:19">
      <c r="S261" s="34"/>
    </row>
    <row r="262" spans="19:19">
      <c r="S262" s="34"/>
    </row>
    <row r="263" spans="19:19">
      <c r="S263" s="34"/>
    </row>
    <row r="264" spans="19:19">
      <c r="S264" s="34"/>
    </row>
    <row r="265" spans="19:19">
      <c r="S265" s="34"/>
    </row>
    <row r="266" spans="19:19">
      <c r="S266" s="34"/>
    </row>
    <row r="267" spans="19:19">
      <c r="S267" s="34"/>
    </row>
    <row r="268" spans="19:19">
      <c r="S268" s="34"/>
    </row>
    <row r="269" spans="19:19">
      <c r="S269" s="34"/>
    </row>
    <row r="270" spans="19:19">
      <c r="S270" s="34"/>
    </row>
    <row r="271" spans="19:19">
      <c r="S271" s="34"/>
    </row>
    <row r="272" spans="19:19">
      <c r="S272" s="34"/>
    </row>
    <row r="273" spans="19:19">
      <c r="S273" s="34"/>
    </row>
    <row r="274" spans="19:19">
      <c r="S274" s="34"/>
    </row>
    <row r="275" spans="19:19">
      <c r="S275" s="34"/>
    </row>
    <row r="276" spans="19:19">
      <c r="S276" s="34"/>
    </row>
    <row r="277" spans="19:19">
      <c r="S277" s="34"/>
    </row>
    <row r="278" spans="19:19">
      <c r="S278" s="34"/>
    </row>
    <row r="279" spans="19:19">
      <c r="S279" s="34"/>
    </row>
    <row r="280" spans="19:19">
      <c r="S280" s="34"/>
    </row>
    <row r="281" spans="19:19">
      <c r="S281" s="34"/>
    </row>
    <row r="282" spans="19:19">
      <c r="S282" s="34"/>
    </row>
    <row r="283" spans="19:19">
      <c r="S283" s="34"/>
    </row>
    <row r="284" spans="19:19">
      <c r="S284" s="34"/>
    </row>
    <row r="285" spans="19:19">
      <c r="S285" s="34"/>
    </row>
    <row r="286" spans="19:19">
      <c r="S286" s="34"/>
    </row>
    <row r="287" spans="19:19">
      <c r="S287" s="34"/>
    </row>
    <row r="288" spans="19:19">
      <c r="S288" s="34"/>
    </row>
    <row r="289" spans="19:19">
      <c r="S289" s="34"/>
    </row>
    <row r="290" spans="19:19">
      <c r="S290" s="34"/>
    </row>
    <row r="291" spans="19:19">
      <c r="S291" s="34"/>
    </row>
    <row r="292" spans="19:19">
      <c r="S292" s="34"/>
    </row>
    <row r="293" spans="19:19">
      <c r="S293" s="34"/>
    </row>
    <row r="294" spans="19:19">
      <c r="S294" s="34"/>
    </row>
    <row r="295" spans="19:19">
      <c r="S295" s="34"/>
    </row>
    <row r="296" spans="19:19">
      <c r="S296" s="34"/>
    </row>
    <row r="297" spans="19:19">
      <c r="S297" s="34"/>
    </row>
    <row r="298" spans="19:19">
      <c r="S298" s="34"/>
    </row>
    <row r="299" spans="19:19">
      <c r="S299" s="34"/>
    </row>
    <row r="300" spans="19:19">
      <c r="S300" s="34"/>
    </row>
    <row r="301" spans="19:19">
      <c r="S301" s="34"/>
    </row>
    <row r="302" spans="19:19">
      <c r="S302" s="34"/>
    </row>
    <row r="303" spans="19:19">
      <c r="S303" s="34"/>
    </row>
    <row r="304" spans="19:19">
      <c r="S304" s="34"/>
    </row>
    <row r="305" spans="19:19">
      <c r="S305" s="34"/>
    </row>
    <row r="306" spans="19:19">
      <c r="S306" s="34"/>
    </row>
    <row r="307" spans="19:19">
      <c r="S307" s="34"/>
    </row>
    <row r="308" spans="19:19">
      <c r="S308" s="34"/>
    </row>
    <row r="309" spans="19:19">
      <c r="S309" s="34"/>
    </row>
    <row r="310" spans="19:19">
      <c r="S310" s="34"/>
    </row>
    <row r="311" spans="19:19">
      <c r="S311" s="34"/>
    </row>
    <row r="312" spans="19:19">
      <c r="S312" s="34"/>
    </row>
    <row r="313" spans="19:19">
      <c r="S313" s="34"/>
    </row>
    <row r="314" spans="19:19">
      <c r="S314" s="34"/>
    </row>
    <row r="315" spans="19:19">
      <c r="S315" s="34"/>
    </row>
    <row r="316" spans="19:19">
      <c r="S316" s="34"/>
    </row>
    <row r="317" spans="19:19">
      <c r="S317" s="34"/>
    </row>
    <row r="318" spans="19:19">
      <c r="S318" s="34"/>
    </row>
    <row r="319" spans="19:19">
      <c r="S319" s="34"/>
    </row>
    <row r="320" spans="19:19">
      <c r="S320" s="34"/>
    </row>
    <row r="321" spans="19:19">
      <c r="S321" s="34"/>
    </row>
    <row r="322" spans="19:19">
      <c r="S322" s="34"/>
    </row>
    <row r="323" spans="19:19">
      <c r="S323" s="34"/>
    </row>
    <row r="324" spans="19:19">
      <c r="S324" s="34"/>
    </row>
    <row r="325" spans="19:19">
      <c r="S325" s="34"/>
    </row>
    <row r="326" spans="19:19">
      <c r="S326" s="34"/>
    </row>
    <row r="327" spans="19:19">
      <c r="S327" s="34"/>
    </row>
    <row r="328" spans="19:19">
      <c r="S328" s="34"/>
    </row>
    <row r="329" spans="19:19">
      <c r="S329" s="34"/>
    </row>
    <row r="330" spans="19:19">
      <c r="S330" s="34"/>
    </row>
    <row r="331" spans="19:19">
      <c r="S331" s="34"/>
    </row>
    <row r="332" spans="19:19">
      <c r="S332" s="34"/>
    </row>
    <row r="333" spans="19:19">
      <c r="S333" s="34"/>
    </row>
    <row r="334" spans="19:19">
      <c r="S334" s="34"/>
    </row>
    <row r="335" spans="19:19">
      <c r="S335" s="34"/>
    </row>
    <row r="336" spans="19:19">
      <c r="S336" s="34"/>
    </row>
    <row r="337" spans="19:19">
      <c r="S337" s="34"/>
    </row>
    <row r="338" spans="19:19">
      <c r="S338" s="34"/>
    </row>
    <row r="339" spans="19:19">
      <c r="S339" s="34"/>
    </row>
    <row r="340" spans="19:19">
      <c r="S340" s="34"/>
    </row>
    <row r="341" spans="19:19">
      <c r="S341" s="34"/>
    </row>
    <row r="342" spans="19:19">
      <c r="S342" s="34"/>
    </row>
    <row r="343" spans="19:19">
      <c r="S343" s="34"/>
    </row>
    <row r="344" spans="19:19">
      <c r="S344" s="34"/>
    </row>
    <row r="345" spans="19:19">
      <c r="S345" s="34"/>
    </row>
    <row r="346" spans="19:19">
      <c r="S346" s="34"/>
    </row>
    <row r="347" spans="19:19">
      <c r="S347" s="34"/>
    </row>
    <row r="348" spans="19:19">
      <c r="S348" s="34"/>
    </row>
    <row r="349" spans="19:19">
      <c r="S349" s="34"/>
    </row>
    <row r="350" spans="19:19">
      <c r="S350" s="34"/>
    </row>
    <row r="351" spans="19:19">
      <c r="S351" s="34"/>
    </row>
    <row r="352" spans="19:19">
      <c r="S352" s="34"/>
    </row>
    <row r="353" spans="19:19">
      <c r="S353" s="34"/>
    </row>
    <row r="354" spans="19:19">
      <c r="S354" s="34"/>
    </row>
    <row r="355" spans="19:19">
      <c r="S355" s="34"/>
    </row>
    <row r="356" spans="19:19">
      <c r="S356" s="34"/>
    </row>
    <row r="357" spans="19:19">
      <c r="S357" s="34"/>
    </row>
    <row r="358" spans="19:19">
      <c r="S358" s="34"/>
    </row>
    <row r="359" spans="19:19">
      <c r="S359" s="34"/>
    </row>
    <row r="360" spans="19:19">
      <c r="S360" s="34"/>
    </row>
    <row r="361" spans="19:19">
      <c r="S361" s="34"/>
    </row>
    <row r="362" spans="19:19">
      <c r="S362" s="34"/>
    </row>
    <row r="363" spans="19:19">
      <c r="S363" s="34"/>
    </row>
    <row r="364" spans="19:19">
      <c r="S364" s="34"/>
    </row>
    <row r="365" spans="19:19">
      <c r="S365" s="34"/>
    </row>
    <row r="366" spans="19:19">
      <c r="S366" s="34"/>
    </row>
    <row r="367" spans="19:19">
      <c r="S367" s="34"/>
    </row>
    <row r="368" spans="19:19">
      <c r="S368" s="34"/>
    </row>
    <row r="369" spans="19:19">
      <c r="S369" s="34"/>
    </row>
    <row r="370" spans="19:19">
      <c r="S370" s="34"/>
    </row>
    <row r="371" spans="19:19">
      <c r="S371" s="34"/>
    </row>
    <row r="372" spans="19:19">
      <c r="S372" s="34"/>
    </row>
    <row r="373" spans="19:19">
      <c r="S373" s="34"/>
    </row>
    <row r="374" spans="19:19">
      <c r="S374" s="34"/>
    </row>
    <row r="375" spans="19:19">
      <c r="S375" s="34"/>
    </row>
    <row r="376" spans="19:19">
      <c r="S376" s="34"/>
    </row>
    <row r="377" spans="19:19">
      <c r="S377" s="34"/>
    </row>
    <row r="378" spans="19:19">
      <c r="S378" s="34"/>
    </row>
    <row r="379" spans="19:19">
      <c r="S379" s="34"/>
    </row>
    <row r="380" spans="19:19">
      <c r="S380" s="34"/>
    </row>
    <row r="381" spans="19:19">
      <c r="S381" s="34"/>
    </row>
    <row r="382" spans="19:19">
      <c r="S382" s="34"/>
    </row>
    <row r="383" spans="19:19">
      <c r="S383" s="34"/>
    </row>
    <row r="384" spans="19:19">
      <c r="S384" s="34"/>
    </row>
    <row r="385" spans="19:19">
      <c r="S385" s="34"/>
    </row>
    <row r="386" spans="19:19">
      <c r="S386" s="34"/>
    </row>
    <row r="387" spans="19:19">
      <c r="S387" s="34"/>
    </row>
    <row r="388" spans="19:19">
      <c r="S388" s="34"/>
    </row>
    <row r="389" spans="19:19">
      <c r="S389" s="34"/>
    </row>
    <row r="390" spans="19:19">
      <c r="S390" s="34"/>
    </row>
    <row r="391" spans="19:19">
      <c r="S391" s="34"/>
    </row>
    <row r="392" spans="19:19">
      <c r="S392" s="34"/>
    </row>
    <row r="393" spans="19:19">
      <c r="S393" s="34"/>
    </row>
    <row r="394" spans="19:19">
      <c r="S394" s="34"/>
    </row>
    <row r="395" spans="19:19">
      <c r="S395" s="34"/>
    </row>
    <row r="396" spans="19:19">
      <c r="S396" s="34"/>
    </row>
    <row r="397" spans="19:19">
      <c r="S397" s="34"/>
    </row>
    <row r="398" spans="19:19">
      <c r="S398" s="34"/>
    </row>
    <row r="399" spans="19:19">
      <c r="S399" s="34"/>
    </row>
    <row r="400" spans="19:19">
      <c r="S400" s="34"/>
    </row>
    <row r="401" spans="19:19">
      <c r="S401" s="34"/>
    </row>
    <row r="402" spans="19:19">
      <c r="S402" s="34"/>
    </row>
    <row r="403" spans="19:19">
      <c r="S403" s="34"/>
    </row>
    <row r="404" spans="19:19">
      <c r="S404" s="34"/>
    </row>
    <row r="405" spans="19:19">
      <c r="S405" s="34"/>
    </row>
    <row r="406" spans="19:19">
      <c r="S406" s="34"/>
    </row>
    <row r="407" spans="19:19">
      <c r="S407" s="34"/>
    </row>
    <row r="408" spans="19:19">
      <c r="S408" s="34"/>
    </row>
    <row r="409" spans="19:19">
      <c r="S409" s="34"/>
    </row>
    <row r="410" spans="19:19">
      <c r="S410" s="34"/>
    </row>
    <row r="411" spans="19:19">
      <c r="S411" s="34"/>
    </row>
    <row r="412" spans="19:19">
      <c r="S412" s="34"/>
    </row>
    <row r="413" spans="19:19">
      <c r="S413" s="34"/>
    </row>
    <row r="414" spans="19:19">
      <c r="S414" s="34"/>
    </row>
    <row r="415" spans="19:19">
      <c r="S415" s="34"/>
    </row>
    <row r="416" spans="19:19">
      <c r="S416" s="34"/>
    </row>
    <row r="417" spans="19:19">
      <c r="S417" s="34"/>
    </row>
    <row r="418" spans="19:19">
      <c r="S418" s="34"/>
    </row>
    <row r="419" spans="19:19">
      <c r="S419" s="34"/>
    </row>
    <row r="420" spans="19:19">
      <c r="S420" s="34"/>
    </row>
    <row r="421" spans="19:19">
      <c r="S421" s="34"/>
    </row>
    <row r="422" spans="19:19">
      <c r="S422" s="34"/>
    </row>
    <row r="423" spans="19:19">
      <c r="S423" s="34"/>
    </row>
    <row r="424" spans="19:19">
      <c r="S424" s="34"/>
    </row>
    <row r="425" spans="19:19">
      <c r="S425" s="34"/>
    </row>
    <row r="426" spans="19:19">
      <c r="S426" s="34"/>
    </row>
    <row r="427" spans="19:19">
      <c r="S427" s="34"/>
    </row>
    <row r="428" spans="19:19">
      <c r="S428" s="34"/>
    </row>
    <row r="429" spans="19:19">
      <c r="S429" s="34"/>
    </row>
    <row r="430" spans="19:19">
      <c r="S430" s="34"/>
    </row>
    <row r="431" spans="19:19">
      <c r="S431" s="34"/>
    </row>
    <row r="432" spans="19:19">
      <c r="S432" s="34"/>
    </row>
    <row r="433" spans="19:19">
      <c r="S433" s="34"/>
    </row>
    <row r="434" spans="19:19">
      <c r="S434" s="34"/>
    </row>
    <row r="435" spans="19:19">
      <c r="S435" s="34"/>
    </row>
    <row r="436" spans="19:19">
      <c r="S436" s="34"/>
    </row>
    <row r="437" spans="19:19">
      <c r="S437" s="34"/>
    </row>
    <row r="438" spans="19:19">
      <c r="S438" s="34"/>
    </row>
    <row r="439" spans="19:19">
      <c r="S439" s="34"/>
    </row>
    <row r="440" spans="19:19">
      <c r="S440" s="34"/>
    </row>
    <row r="441" spans="19:19">
      <c r="S441" s="34"/>
    </row>
    <row r="442" spans="19:19">
      <c r="S442" s="34"/>
    </row>
    <row r="443" spans="19:19">
      <c r="S443" s="34"/>
    </row>
    <row r="444" spans="19:19">
      <c r="S444" s="34"/>
    </row>
    <row r="445" spans="19:19">
      <c r="S445" s="34"/>
    </row>
    <row r="446" spans="19:19">
      <c r="S446" s="34"/>
    </row>
    <row r="447" spans="19:19">
      <c r="S447" s="34"/>
    </row>
    <row r="448" spans="19:19">
      <c r="S448" s="34"/>
    </row>
    <row r="449" spans="19:19">
      <c r="S449" s="34"/>
    </row>
    <row r="450" spans="19:19">
      <c r="S450" s="34"/>
    </row>
    <row r="451" spans="19:19">
      <c r="S451" s="34"/>
    </row>
    <row r="452" spans="19:19">
      <c r="S452" s="34"/>
    </row>
    <row r="453" spans="19:19">
      <c r="S453" s="34"/>
    </row>
    <row r="454" spans="19:19">
      <c r="S454" s="34"/>
    </row>
    <row r="455" spans="19:19">
      <c r="S455" s="34"/>
    </row>
    <row r="456" spans="19:19">
      <c r="S456" s="34"/>
    </row>
    <row r="457" spans="19:19">
      <c r="S457" s="34"/>
    </row>
    <row r="458" spans="19:19">
      <c r="S458" s="34"/>
    </row>
    <row r="459" spans="19:19">
      <c r="S459" s="34"/>
    </row>
    <row r="460" spans="19:19">
      <c r="S460" s="34"/>
    </row>
    <row r="461" spans="19:19">
      <c r="S461" s="34"/>
    </row>
    <row r="462" spans="19:19">
      <c r="S462" s="34"/>
    </row>
    <row r="463" spans="19:19">
      <c r="S463" s="34"/>
    </row>
    <row r="464" spans="19:19">
      <c r="S464" s="34"/>
    </row>
    <row r="465" spans="19:19">
      <c r="S465" s="34"/>
    </row>
    <row r="466" spans="19:19">
      <c r="S466" s="34"/>
    </row>
    <row r="467" spans="19:19">
      <c r="S467" s="34"/>
    </row>
    <row r="468" spans="19:19">
      <c r="S468" s="34"/>
    </row>
    <row r="469" spans="19:19">
      <c r="S469" s="34"/>
    </row>
    <row r="470" spans="19:19">
      <c r="S470" s="34"/>
    </row>
    <row r="471" spans="19:19">
      <c r="S471" s="34"/>
    </row>
    <row r="472" spans="19:19">
      <c r="S472" s="34"/>
    </row>
    <row r="473" spans="19:19">
      <c r="S473" s="34"/>
    </row>
    <row r="474" spans="19:19">
      <c r="S474" s="34"/>
    </row>
    <row r="475" spans="19:19">
      <c r="S475" s="34"/>
    </row>
    <row r="476" spans="19:19">
      <c r="S476" s="34"/>
    </row>
  </sheetData>
  <pageMargins left="0.7" right="0.7" top="0.75" bottom="0.75" header="0.3" footer="0.3"/>
  <pageSetup paperSize="9" orientation="portrait" horizontalDpi="1200" verticalDpi="120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Modeles</vt:lpstr>
      <vt:lpstr>vanne_calcul_nm</vt:lpstr>
      <vt:lpstr>Mesures_Pressions</vt:lpstr>
      <vt:lpstr>caracs_vannes_actionneurs</vt:lpstr>
      <vt:lpstr>Ref_vannes_spéciales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2010-02-16T07:40:20Z</dcterms:created>
  <dcterms:modified xsi:type="dcterms:W3CDTF">2010-02-28T16:16:47Z</dcterms:modified>
</cp:coreProperties>
</file>