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oinche\FICHIERS EXCEL\"/>
    </mc:Choice>
  </mc:AlternateContent>
  <bookViews>
    <workbookView xWindow="0" yWindow="0" windowWidth="28800" windowHeight="13785" tabRatio="820" activeTab="2"/>
  </bookViews>
  <sheets>
    <sheet name="EQUIPES" sheetId="1" r:id="rId1"/>
    <sheet name="POULES" sheetId="2" r:id="rId2"/>
    <sheet name="MATCH POULE 5" sheetId="8" r:id="rId3"/>
    <sheet name="MATCH POULE 6" sheetId="9" r:id="rId4"/>
    <sheet name="TOURNOI A 5" sheetId="26" r:id="rId5"/>
  </sheets>
  <definedNames>
    <definedName name="_xlnm._FilterDatabase" localSheetId="2" hidden="1">'MATCH POULE 5'!$S$19:$V$25</definedName>
    <definedName name="equipes">EQUIPES!$A$2:$B$17</definedName>
    <definedName name="resultats">'MATCH POULE 5'!$T$3:$V$7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1" i="8" l="1"/>
  <c r="S24" i="8"/>
  <c r="S20" i="8"/>
  <c r="S22" i="8"/>
  <c r="S23" i="8"/>
  <c r="U7" i="8"/>
  <c r="U24" i="8" s="1"/>
  <c r="U6" i="8"/>
  <c r="U5" i="8"/>
  <c r="U4" i="8"/>
  <c r="U3" i="8"/>
  <c r="T7" i="8"/>
  <c r="T6" i="8"/>
  <c r="T20" i="8" s="1"/>
  <c r="T5" i="8"/>
  <c r="T4" i="8"/>
  <c r="T24" i="8" s="1"/>
  <c r="T3" i="8"/>
  <c r="T23" i="8" s="1"/>
  <c r="V3" i="8"/>
  <c r="V4" i="8"/>
  <c r="V7" i="8"/>
  <c r="V5" i="8"/>
  <c r="V6" i="8"/>
  <c r="V20" i="8" s="1"/>
  <c r="A2" i="26"/>
  <c r="S3" i="8"/>
  <c r="S4" i="8"/>
  <c r="S7" i="8"/>
  <c r="S6" i="8"/>
  <c r="S5" i="8"/>
  <c r="R31" i="9"/>
  <c r="S31" i="9" s="1"/>
  <c r="R30" i="9"/>
  <c r="S29" i="9" s="1"/>
  <c r="R29" i="9"/>
  <c r="R17" i="9"/>
  <c r="S17" i="9" s="1"/>
  <c r="R18" i="9"/>
  <c r="S18" i="9" s="1"/>
  <c r="R19" i="9"/>
  <c r="S19" i="9" s="1"/>
  <c r="Q31" i="9"/>
  <c r="Q29" i="9"/>
  <c r="Q30" i="9"/>
  <c r="Q18" i="9"/>
  <c r="Q19" i="9"/>
  <c r="Q17" i="9"/>
  <c r="U20" i="8" l="1"/>
  <c r="V21" i="8"/>
  <c r="V23" i="8"/>
  <c r="U22" i="8"/>
  <c r="V24" i="8"/>
  <c r="V22" i="8"/>
  <c r="U21" i="8"/>
  <c r="T22" i="8"/>
  <c r="T21" i="8"/>
  <c r="U23" i="8"/>
  <c r="S30" i="9"/>
  <c r="T31" i="9"/>
  <c r="T30" i="9"/>
  <c r="T29" i="9"/>
  <c r="B32" i="9"/>
  <c r="C32" i="9" s="1"/>
  <c r="B31" i="9"/>
  <c r="B29" i="9"/>
  <c r="B28" i="9"/>
  <c r="C28" i="9" s="1"/>
  <c r="B26" i="9"/>
  <c r="C26" i="9" s="1"/>
  <c r="B25" i="9"/>
  <c r="C25" i="9" s="1"/>
  <c r="I32" i="9"/>
  <c r="I31" i="9"/>
  <c r="C31" i="9"/>
  <c r="I29" i="9"/>
  <c r="C29" i="9"/>
  <c r="I28" i="9"/>
  <c r="I26" i="9"/>
  <c r="I25" i="9"/>
  <c r="P7" i="8"/>
  <c r="P7" i="9"/>
  <c r="Q7" i="9"/>
  <c r="Q6" i="9"/>
  <c r="Q5" i="9"/>
  <c r="I21" i="9"/>
  <c r="C21" i="9"/>
  <c r="B21" i="9"/>
  <c r="I20" i="9"/>
  <c r="B20" i="9"/>
  <c r="C20" i="9" s="1"/>
  <c r="I18" i="9"/>
  <c r="B18" i="9"/>
  <c r="C18" i="9" s="1"/>
  <c r="I17" i="9"/>
  <c r="B17" i="9"/>
  <c r="C17" i="9" s="1"/>
  <c r="I15" i="9"/>
  <c r="C15" i="9"/>
  <c r="B15" i="9"/>
  <c r="I14" i="9"/>
  <c r="B14" i="9"/>
  <c r="C14" i="9" s="1"/>
  <c r="Q9" i="9"/>
  <c r="A7" i="9"/>
  <c r="P6" i="9"/>
  <c r="P5" i="9"/>
  <c r="N5" i="26"/>
  <c r="N4" i="26"/>
  <c r="G6" i="26"/>
  <c r="O3" i="26"/>
  <c r="N3" i="26"/>
  <c r="M3" i="26"/>
  <c r="L3" i="26"/>
  <c r="K3" i="26"/>
  <c r="E6" i="26"/>
  <c r="D6" i="26"/>
  <c r="C6" i="26"/>
  <c r="F6" i="26"/>
  <c r="F8" i="26"/>
  <c r="F7" i="26"/>
  <c r="F3" i="26"/>
  <c r="F2" i="26"/>
  <c r="E9" i="26"/>
  <c r="D9" i="26"/>
  <c r="E4" i="26"/>
  <c r="A8" i="26"/>
  <c r="B8" i="26" s="1"/>
  <c r="A3" i="26"/>
  <c r="B3" i="26" s="1"/>
  <c r="A7" i="26"/>
  <c r="C9" i="26" s="1"/>
  <c r="B2" i="26"/>
  <c r="C33" i="8"/>
  <c r="C32" i="8"/>
  <c r="Z60" i="2"/>
  <c r="Z59" i="2"/>
  <c r="Z58" i="2"/>
  <c r="AA52" i="2"/>
  <c r="AA51" i="2"/>
  <c r="AA50" i="2"/>
  <c r="Z52" i="2"/>
  <c r="Z51" i="2"/>
  <c r="Z50" i="2"/>
  <c r="AA42" i="2"/>
  <c r="Z44" i="2"/>
  <c r="Z43" i="2"/>
  <c r="Z42" i="2"/>
  <c r="T19" i="9" l="1"/>
  <c r="T18" i="9"/>
  <c r="T17" i="9"/>
  <c r="B7" i="26"/>
  <c r="D4" i="26"/>
  <c r="C4" i="26"/>
  <c r="G8" i="26"/>
  <c r="G7" i="26"/>
  <c r="G3" i="26" l="1"/>
  <c r="I5" i="26"/>
  <c r="G2" i="26"/>
  <c r="I4" i="26" l="1"/>
  <c r="J4" i="26" s="1"/>
  <c r="J5" i="26"/>
  <c r="L6" i="26"/>
  <c r="K6" i="26"/>
  <c r="M6" i="26"/>
  <c r="O4" i="26" l="1"/>
  <c r="O5" i="26"/>
  <c r="I21" i="8"/>
  <c r="I20" i="8"/>
  <c r="I18" i="8"/>
  <c r="I17" i="8"/>
  <c r="I15" i="8"/>
  <c r="I14" i="8"/>
  <c r="B21" i="8"/>
  <c r="C21" i="8" s="1"/>
  <c r="B20" i="8"/>
  <c r="C20" i="8" s="1"/>
  <c r="B18" i="8"/>
  <c r="C18" i="8" s="1"/>
  <c r="B17" i="8"/>
  <c r="C17" i="8" s="1"/>
  <c r="B15" i="8"/>
  <c r="C15" i="8" s="1"/>
  <c r="B14" i="8"/>
  <c r="Q9" i="8"/>
  <c r="A7" i="8"/>
  <c r="P6" i="8"/>
  <c r="P5" i="8"/>
  <c r="R6" i="2"/>
  <c r="X4" i="2"/>
  <c r="W4" i="2"/>
  <c r="V4" i="2"/>
  <c r="U4" i="2"/>
  <c r="T4" i="2"/>
  <c r="S4" i="2"/>
  <c r="R4" i="2"/>
  <c r="Q4" i="2"/>
  <c r="B4" i="2"/>
  <c r="X3" i="2"/>
  <c r="W3" i="2"/>
  <c r="V3" i="2"/>
  <c r="U3" i="2"/>
  <c r="T3" i="2"/>
  <c r="S3" i="2"/>
  <c r="R3" i="2"/>
  <c r="Q3" i="2"/>
  <c r="X2" i="2"/>
  <c r="W2" i="2"/>
  <c r="V2" i="2"/>
  <c r="U2" i="2"/>
  <c r="T2" i="2"/>
  <c r="S2" i="2"/>
  <c r="R2" i="2"/>
  <c r="Q2" i="2"/>
  <c r="J11" i="26" l="1"/>
  <c r="C14" i="8"/>
  <c r="R102" i="2" l="1"/>
  <c r="R94" i="2"/>
  <c r="R86" i="2"/>
  <c r="R78" i="2"/>
  <c r="R70" i="2"/>
  <c r="R62" i="2"/>
  <c r="R54" i="2"/>
  <c r="R46" i="2"/>
  <c r="R38" i="2"/>
  <c r="R30" i="2"/>
  <c r="R22" i="2"/>
  <c r="R14" i="2"/>
  <c r="X92" i="2"/>
  <c r="W92" i="2"/>
  <c r="V92" i="2"/>
  <c r="U92" i="2"/>
  <c r="T92" i="2"/>
  <c r="S92" i="2"/>
  <c r="R92" i="2"/>
  <c r="Q92" i="2"/>
  <c r="X91" i="2"/>
  <c r="W91" i="2"/>
  <c r="V91" i="2"/>
  <c r="U91" i="2"/>
  <c r="T91" i="2"/>
  <c r="S91" i="2"/>
  <c r="R91" i="2"/>
  <c r="Q91" i="2"/>
  <c r="X90" i="2"/>
  <c r="W90" i="2"/>
  <c r="V90" i="2"/>
  <c r="U90" i="2"/>
  <c r="T90" i="2"/>
  <c r="S90" i="2"/>
  <c r="R90" i="2"/>
  <c r="Q90" i="2"/>
  <c r="X100" i="2"/>
  <c r="W100" i="2"/>
  <c r="V100" i="2"/>
  <c r="U100" i="2"/>
  <c r="T100" i="2"/>
  <c r="S100" i="2"/>
  <c r="R100" i="2"/>
  <c r="Q100" i="2"/>
  <c r="X99" i="2"/>
  <c r="W99" i="2"/>
  <c r="V99" i="2"/>
  <c r="U99" i="2"/>
  <c r="T99" i="2"/>
  <c r="S99" i="2"/>
  <c r="R99" i="2"/>
  <c r="Q99" i="2"/>
  <c r="X98" i="2"/>
  <c r="W98" i="2"/>
  <c r="V98" i="2"/>
  <c r="U98" i="2"/>
  <c r="T98" i="2"/>
  <c r="S98" i="2"/>
  <c r="R98" i="2"/>
  <c r="Q98" i="2"/>
  <c r="X84" i="2"/>
  <c r="W84" i="2"/>
  <c r="V84" i="2"/>
  <c r="U84" i="2"/>
  <c r="T84" i="2"/>
  <c r="S84" i="2"/>
  <c r="R84" i="2"/>
  <c r="Q84" i="2"/>
  <c r="X83" i="2"/>
  <c r="W83" i="2"/>
  <c r="V83" i="2"/>
  <c r="U83" i="2"/>
  <c r="T83" i="2"/>
  <c r="S83" i="2"/>
  <c r="R83" i="2"/>
  <c r="Q83" i="2"/>
  <c r="X82" i="2"/>
  <c r="W82" i="2"/>
  <c r="V82" i="2"/>
  <c r="U82" i="2"/>
  <c r="T82" i="2"/>
  <c r="S82" i="2"/>
  <c r="R82" i="2"/>
  <c r="Q82" i="2"/>
  <c r="X76" i="2"/>
  <c r="W76" i="2"/>
  <c r="V76" i="2"/>
  <c r="U76" i="2"/>
  <c r="T76" i="2"/>
  <c r="S76" i="2"/>
  <c r="R76" i="2"/>
  <c r="Q76" i="2"/>
  <c r="X75" i="2"/>
  <c r="W75" i="2"/>
  <c r="V75" i="2"/>
  <c r="U75" i="2"/>
  <c r="T75" i="2"/>
  <c r="S75" i="2"/>
  <c r="R75" i="2"/>
  <c r="Q75" i="2"/>
  <c r="X74" i="2"/>
  <c r="W74" i="2"/>
  <c r="V74" i="2"/>
  <c r="U74" i="2"/>
  <c r="T74" i="2"/>
  <c r="S74" i="2"/>
  <c r="R74" i="2"/>
  <c r="Q74" i="2"/>
  <c r="X68" i="2"/>
  <c r="W68" i="2"/>
  <c r="V68" i="2"/>
  <c r="U68" i="2"/>
  <c r="T68" i="2"/>
  <c r="S68" i="2"/>
  <c r="R68" i="2"/>
  <c r="Q68" i="2"/>
  <c r="X67" i="2"/>
  <c r="W67" i="2"/>
  <c r="V67" i="2"/>
  <c r="U67" i="2"/>
  <c r="T67" i="2"/>
  <c r="S67" i="2"/>
  <c r="R67" i="2"/>
  <c r="Q67" i="2"/>
  <c r="X66" i="2"/>
  <c r="W66" i="2"/>
  <c r="V66" i="2"/>
  <c r="U66" i="2"/>
  <c r="T66" i="2"/>
  <c r="S66" i="2"/>
  <c r="R66" i="2"/>
  <c r="Q66" i="2"/>
  <c r="X60" i="2"/>
  <c r="W60" i="2"/>
  <c r="V60" i="2"/>
  <c r="U60" i="2"/>
  <c r="T60" i="2"/>
  <c r="S60" i="2"/>
  <c r="R60" i="2"/>
  <c r="Q60" i="2"/>
  <c r="X59" i="2"/>
  <c r="W59" i="2"/>
  <c r="V59" i="2"/>
  <c r="U59" i="2"/>
  <c r="T59" i="2"/>
  <c r="S59" i="2"/>
  <c r="R59" i="2"/>
  <c r="Q59" i="2"/>
  <c r="X58" i="2"/>
  <c r="W58" i="2"/>
  <c r="V58" i="2"/>
  <c r="U58" i="2"/>
  <c r="T58" i="2"/>
  <c r="S58" i="2"/>
  <c r="R58" i="2"/>
  <c r="Q58" i="2"/>
  <c r="X52" i="2"/>
  <c r="W52" i="2"/>
  <c r="V52" i="2"/>
  <c r="U52" i="2"/>
  <c r="T52" i="2"/>
  <c r="S52" i="2"/>
  <c r="R52" i="2"/>
  <c r="Q52" i="2"/>
  <c r="X51" i="2"/>
  <c r="W51" i="2"/>
  <c r="V51" i="2"/>
  <c r="U51" i="2"/>
  <c r="T51" i="2"/>
  <c r="S51" i="2"/>
  <c r="R51" i="2"/>
  <c r="Q51" i="2"/>
  <c r="X50" i="2"/>
  <c r="W50" i="2"/>
  <c r="V50" i="2"/>
  <c r="U50" i="2"/>
  <c r="T50" i="2"/>
  <c r="S50" i="2"/>
  <c r="R50" i="2"/>
  <c r="Q50" i="2"/>
  <c r="X44" i="2"/>
  <c r="W44" i="2"/>
  <c r="V44" i="2"/>
  <c r="U44" i="2"/>
  <c r="T44" i="2"/>
  <c r="S44" i="2"/>
  <c r="R44" i="2"/>
  <c r="Q44" i="2"/>
  <c r="X43" i="2"/>
  <c r="W43" i="2"/>
  <c r="V43" i="2"/>
  <c r="U43" i="2"/>
  <c r="T43" i="2"/>
  <c r="S43" i="2"/>
  <c r="R43" i="2"/>
  <c r="Q43" i="2"/>
  <c r="X42" i="2"/>
  <c r="W42" i="2"/>
  <c r="V42" i="2"/>
  <c r="U42" i="2"/>
  <c r="T42" i="2"/>
  <c r="S42" i="2"/>
  <c r="R42" i="2"/>
  <c r="Q42" i="2"/>
  <c r="X36" i="2"/>
  <c r="W36" i="2"/>
  <c r="V36" i="2"/>
  <c r="U36" i="2"/>
  <c r="T36" i="2"/>
  <c r="S36" i="2"/>
  <c r="R36" i="2"/>
  <c r="Q36" i="2"/>
  <c r="X35" i="2"/>
  <c r="W35" i="2"/>
  <c r="V35" i="2"/>
  <c r="U35" i="2"/>
  <c r="T35" i="2"/>
  <c r="S35" i="2"/>
  <c r="R35" i="2"/>
  <c r="Q35" i="2"/>
  <c r="X34" i="2"/>
  <c r="W34" i="2"/>
  <c r="V34" i="2"/>
  <c r="U34" i="2"/>
  <c r="T34" i="2"/>
  <c r="S34" i="2"/>
  <c r="R34" i="2"/>
  <c r="Q34" i="2"/>
  <c r="X28" i="2"/>
  <c r="W28" i="2"/>
  <c r="V28" i="2"/>
  <c r="U28" i="2"/>
  <c r="T28" i="2"/>
  <c r="S28" i="2"/>
  <c r="R28" i="2"/>
  <c r="Q28" i="2"/>
  <c r="X27" i="2"/>
  <c r="W27" i="2"/>
  <c r="V27" i="2"/>
  <c r="U27" i="2"/>
  <c r="T27" i="2"/>
  <c r="S27" i="2"/>
  <c r="R27" i="2"/>
  <c r="Q27" i="2"/>
  <c r="X26" i="2"/>
  <c r="W26" i="2"/>
  <c r="V26" i="2"/>
  <c r="U26" i="2"/>
  <c r="T26" i="2"/>
  <c r="S26" i="2"/>
  <c r="R26" i="2"/>
  <c r="Q26" i="2"/>
  <c r="X20" i="2"/>
  <c r="W20" i="2"/>
  <c r="V20" i="2"/>
  <c r="U20" i="2"/>
  <c r="T20" i="2"/>
  <c r="S20" i="2"/>
  <c r="R20" i="2"/>
  <c r="Q20" i="2"/>
  <c r="X19" i="2"/>
  <c r="W19" i="2"/>
  <c r="V19" i="2"/>
  <c r="U19" i="2"/>
  <c r="T19" i="2"/>
  <c r="S19" i="2"/>
  <c r="R19" i="2"/>
  <c r="Q19" i="2"/>
  <c r="X18" i="2"/>
  <c r="W18" i="2"/>
  <c r="V18" i="2"/>
  <c r="U18" i="2"/>
  <c r="T18" i="2"/>
  <c r="S18" i="2"/>
  <c r="R18" i="2"/>
  <c r="Q18" i="2"/>
  <c r="X12" i="2"/>
  <c r="W12" i="2"/>
  <c r="V12" i="2"/>
  <c r="U12" i="2"/>
  <c r="T12" i="2"/>
  <c r="S12" i="2"/>
  <c r="X11" i="2"/>
  <c r="W11" i="2"/>
  <c r="V11" i="2"/>
  <c r="U11" i="2"/>
  <c r="T11" i="2"/>
  <c r="S11" i="2"/>
  <c r="X10" i="2"/>
  <c r="W10" i="2"/>
  <c r="V10" i="2"/>
  <c r="U10" i="2"/>
  <c r="T10" i="2"/>
  <c r="S10" i="2"/>
  <c r="R12" i="2"/>
  <c r="R10" i="2"/>
  <c r="R11" i="2"/>
  <c r="Q12" i="2"/>
  <c r="Q11" i="2"/>
  <c r="Q10" i="2"/>
  <c r="B100" i="2"/>
  <c r="B92" i="2"/>
  <c r="B84" i="2"/>
  <c r="B76" i="2"/>
  <c r="B68" i="2"/>
  <c r="B28" i="2"/>
  <c r="B36" i="2"/>
  <c r="B44" i="2"/>
  <c r="B52" i="2"/>
  <c r="B60" i="2"/>
  <c r="B20" i="2"/>
  <c r="B12" i="2"/>
</calcChain>
</file>

<file path=xl/sharedStrings.xml><?xml version="1.0" encoding="utf-8"?>
<sst xmlns="http://schemas.openxmlformats.org/spreadsheetml/2006/main" count="224" uniqueCount="56">
  <si>
    <t>N°</t>
  </si>
  <si>
    <t>NOM EQUIPE</t>
  </si>
  <si>
    <t>EQUIPES</t>
  </si>
  <si>
    <t>POULE A</t>
  </si>
  <si>
    <t>POULE B</t>
  </si>
  <si>
    <t>POULE C</t>
  </si>
  <si>
    <t>POULE 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</si>
  <si>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</si>
  <si>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</si>
  <si>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</si>
  <si>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</si>
  <si>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</si>
  <si>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</si>
  <si>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</si>
  <si>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</si>
  <si>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</si>
  <si>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</si>
  <si>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POULE +</t>
  </si>
  <si>
    <t>PERSONNES</t>
  </si>
  <si>
    <t>POULE +2</t>
  </si>
  <si>
    <t>POULE ++</t>
  </si>
  <si>
    <t>NE FONCTIONNE PAS !</t>
  </si>
  <si>
    <t>ON PEUX JUSTE FAIRE</t>
  </si>
  <si>
    <t>UN MATCH SUR 1 POULE</t>
  </si>
  <si>
    <t>ET 2 EQUIPES SELECTIONNEES D'OFFICE</t>
  </si>
  <si>
    <t>BATMAN</t>
  </si>
  <si>
    <t>SUPERMAN</t>
  </si>
  <si>
    <t>GODZILLA</t>
  </si>
  <si>
    <t>LOUIS XVI</t>
  </si>
  <si>
    <t>MICKEL JACKSON</t>
  </si>
  <si>
    <t>NAPOLEON</t>
  </si>
  <si>
    <t>DARK VADOR</t>
  </si>
  <si>
    <t>E.T.</t>
  </si>
  <si>
    <t>DRACULA</t>
  </si>
  <si>
    <t>DARDEVIL</t>
  </si>
  <si>
    <t>IRON FIST</t>
  </si>
  <si>
    <t>AMELIE POULIN</t>
  </si>
  <si>
    <t>PACMAN</t>
  </si>
  <si>
    <t>DONALD TRUMP</t>
  </si>
  <si>
    <t>PICSOU</t>
  </si>
  <si>
    <t>ALICE DE KOUAOUA</t>
  </si>
  <si>
    <t>TIRAGE AU SORT POUR 3 EQUIPES DANS POULE A ET 2 SELECTIONNES D'OFFICE</t>
  </si>
  <si>
    <t>POINTS</t>
  </si>
  <si>
    <t>SOIT UNE EQUIPE NE GAGNE AUCUN MATCH ---&gt; ELIMINEE</t>
  </si>
  <si>
    <t>SOIT TOUTES LES EQUIPES ONT 1 POINTS, LES 2 PLUS GROS SCORES SONT SELECTIONNES</t>
  </si>
  <si>
    <t>GAGNANTS :</t>
  </si>
  <si>
    <t>NOM</t>
  </si>
  <si>
    <t>VICTOIRE</t>
  </si>
  <si>
    <t>Partie 1</t>
  </si>
  <si>
    <t>Partie 2</t>
  </si>
  <si>
    <t>Partie 3</t>
  </si>
  <si>
    <t>TOTAL</t>
  </si>
  <si>
    <t>V</t>
  </si>
  <si>
    <t>GRAND VAINQUEUR :</t>
  </si>
  <si>
    <t>SI TOUTES LES EQUIPES ONT 1 POINTS, LES 2 PLUS GROS SCORES SONT SELECTIONNES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</si>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</sst>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303030"/>
      <name val="Arial"/>
      <family val="2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3" borderId="0" xfId="0" applyFill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1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9" borderId="0" xfId="0" applyFill="1" applyAlignment="1">
      <alignment horizontal="center"/>
    </xf>
    <xf numFmtId="9" fontId="0" fillId="0" borderId="0" xfId="0" applyNumberFormat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right"/>
    </xf>
    <xf numFmtId="0" fontId="4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POULE 4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OURNOI A 5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TOURNOI A 5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ATCH POULE 5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47626</xdr:colOff>
      <xdr:row>4</xdr:row>
      <xdr:rowOff>28575</xdr:rowOff>
    </xdr:from>
    <xdr:to>
      <xdr:col>4</xdr:col>
      <xdr:colOff>561976</xdr:colOff>
      <xdr:row>4</xdr:row>
      <xdr:rowOff>295275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067176" y="113347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aseline="0">
              <a:solidFill>
                <a:sysClr val="windowText" lastClr="000000"/>
              </a:solidFill>
            </a:rPr>
            <a:t>1/2 FINALE</a:t>
          </a:r>
        </a:p>
      </xdr:txBody>
    </xdr:sp>
    <xdr:clientData/>
  </xdr:twoCellAnchor>
  <xdr:twoCellAnchor>
    <xdr:from>
      <xdr:col>3</xdr:col>
      <xdr:colOff>47626</xdr:colOff>
      <xdr:row>5</xdr:row>
      <xdr:rowOff>28575</xdr:rowOff>
    </xdr:from>
    <xdr:to>
      <xdr:col>4</xdr:col>
      <xdr:colOff>561976</xdr:colOff>
      <xdr:row>5</xdr:row>
      <xdr:rowOff>295275</xdr:rowOff>
    </xdr:to>
    <xdr:sp macro="" textlink="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4067176" y="143827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47626</xdr:colOff>
      <xdr:row>6</xdr:row>
      <xdr:rowOff>38100</xdr:rowOff>
    </xdr:from>
    <xdr:to>
      <xdr:col>4</xdr:col>
      <xdr:colOff>561976</xdr:colOff>
      <xdr:row>7</xdr:row>
      <xdr:rowOff>0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4067176" y="1752600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57151</xdr:colOff>
      <xdr:row>7</xdr:row>
      <xdr:rowOff>28575</xdr:rowOff>
    </xdr:from>
    <xdr:to>
      <xdr:col>4</xdr:col>
      <xdr:colOff>571501</xdr:colOff>
      <xdr:row>7</xdr:row>
      <xdr:rowOff>295275</xdr:rowOff>
    </xdr:to>
    <xdr:sp macro="" textlink="">
      <xdr:nvSpPr>
        <xdr:cNvPr id="7" name="Rectangle à coins arrondis 6">
          <a:hlinkClick xmlns:r="http://schemas.openxmlformats.org/officeDocument/2006/relationships" r:id="rId1"/>
        </xdr:cNvPr>
        <xdr:cNvSpPr/>
      </xdr:nvSpPr>
      <xdr:spPr>
        <a:xfrm>
          <a:off x="4076701" y="204787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57151</xdr:colOff>
      <xdr:row>8</xdr:row>
      <xdr:rowOff>28575</xdr:rowOff>
    </xdr:from>
    <xdr:to>
      <xdr:col>4</xdr:col>
      <xdr:colOff>571501</xdr:colOff>
      <xdr:row>8</xdr:row>
      <xdr:rowOff>295275</xdr:rowOff>
    </xdr:to>
    <xdr:sp macro="" textlink="">
      <xdr:nvSpPr>
        <xdr:cNvPr id="8" name="Rectangle à coins arrondis 7">
          <a:hlinkClick xmlns:r="http://schemas.openxmlformats.org/officeDocument/2006/relationships" r:id="rId1"/>
        </xdr:cNvPr>
        <xdr:cNvSpPr/>
      </xdr:nvSpPr>
      <xdr:spPr>
        <a:xfrm>
          <a:off x="4076701" y="235267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1/4 DE FINALE</a:t>
          </a:r>
          <a:endParaRPr lang="en-US" sz="1100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57151</xdr:colOff>
      <xdr:row>9</xdr:row>
      <xdr:rowOff>28575</xdr:rowOff>
    </xdr:from>
    <xdr:to>
      <xdr:col>4</xdr:col>
      <xdr:colOff>571501</xdr:colOff>
      <xdr:row>9</xdr:row>
      <xdr:rowOff>295275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4076701" y="265747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57151</xdr:colOff>
      <xdr:row>10</xdr:row>
      <xdr:rowOff>38100</xdr:rowOff>
    </xdr:from>
    <xdr:to>
      <xdr:col>4</xdr:col>
      <xdr:colOff>571501</xdr:colOff>
      <xdr:row>11</xdr:row>
      <xdr:rowOff>0</xdr:rowOff>
    </xdr:to>
    <xdr:sp macro="" textlink="">
      <xdr:nvSpPr>
        <xdr:cNvPr id="10" name="Rectangle à coins arrondis 9">
          <a:hlinkClick xmlns:r="http://schemas.openxmlformats.org/officeDocument/2006/relationships" r:id="rId1"/>
        </xdr:cNvPr>
        <xdr:cNvSpPr/>
      </xdr:nvSpPr>
      <xdr:spPr>
        <a:xfrm>
          <a:off x="4076701" y="2971800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66676</xdr:colOff>
      <xdr:row>11</xdr:row>
      <xdr:rowOff>28575</xdr:rowOff>
    </xdr:from>
    <xdr:to>
      <xdr:col>4</xdr:col>
      <xdr:colOff>581026</xdr:colOff>
      <xdr:row>11</xdr:row>
      <xdr:rowOff>295275</xdr:rowOff>
    </xdr:to>
    <xdr:sp macro="" textlink="">
      <xdr:nvSpPr>
        <xdr:cNvPr id="11" name="Rectangle à coins arrondis 10">
          <a:hlinkClick xmlns:r="http://schemas.openxmlformats.org/officeDocument/2006/relationships" r:id="rId1"/>
        </xdr:cNvPr>
        <xdr:cNvSpPr/>
      </xdr:nvSpPr>
      <xdr:spPr>
        <a:xfrm>
          <a:off x="4086226" y="326707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66676</xdr:colOff>
      <xdr:row>12</xdr:row>
      <xdr:rowOff>38100</xdr:rowOff>
    </xdr:from>
    <xdr:to>
      <xdr:col>4</xdr:col>
      <xdr:colOff>581026</xdr:colOff>
      <xdr:row>13</xdr:row>
      <xdr:rowOff>0</xdr:rowOff>
    </xdr:to>
    <xdr:sp macro="" textlink="">
      <xdr:nvSpPr>
        <xdr:cNvPr id="12" name="Rectangle à coins arrondis 11">
          <a:hlinkClick xmlns:r="http://schemas.openxmlformats.org/officeDocument/2006/relationships" r:id="rId1"/>
        </xdr:cNvPr>
        <xdr:cNvSpPr/>
      </xdr:nvSpPr>
      <xdr:spPr>
        <a:xfrm>
          <a:off x="4086226" y="3581400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66676</xdr:colOff>
      <xdr:row>13</xdr:row>
      <xdr:rowOff>38100</xdr:rowOff>
    </xdr:from>
    <xdr:to>
      <xdr:col>4</xdr:col>
      <xdr:colOff>581026</xdr:colOff>
      <xdr:row>14</xdr:row>
      <xdr:rowOff>0</xdr:rowOff>
    </xdr:to>
    <xdr:sp macro="" textlink="">
      <xdr:nvSpPr>
        <xdr:cNvPr id="13" name="Rectangle à coins arrondis 12">
          <a:hlinkClick xmlns:r="http://schemas.openxmlformats.org/officeDocument/2006/relationships" r:id="rId1"/>
        </xdr:cNvPr>
        <xdr:cNvSpPr/>
      </xdr:nvSpPr>
      <xdr:spPr>
        <a:xfrm>
          <a:off x="4086226" y="3886200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66676</xdr:colOff>
      <xdr:row>14</xdr:row>
      <xdr:rowOff>47625</xdr:rowOff>
    </xdr:from>
    <xdr:to>
      <xdr:col>4</xdr:col>
      <xdr:colOff>581026</xdr:colOff>
      <xdr:row>15</xdr:row>
      <xdr:rowOff>9525</xdr:rowOff>
    </xdr:to>
    <xdr:sp macro="" textlink="">
      <xdr:nvSpPr>
        <xdr:cNvPr id="14" name="Rectangle à coins arrondis 13">
          <a:hlinkClick xmlns:r="http://schemas.openxmlformats.org/officeDocument/2006/relationships" r:id="rId1"/>
        </xdr:cNvPr>
        <xdr:cNvSpPr/>
      </xdr:nvSpPr>
      <xdr:spPr>
        <a:xfrm>
          <a:off x="4086226" y="4200525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76201</xdr:colOff>
      <xdr:row>15</xdr:row>
      <xdr:rowOff>38100</xdr:rowOff>
    </xdr:from>
    <xdr:to>
      <xdr:col>4</xdr:col>
      <xdr:colOff>590551</xdr:colOff>
      <xdr:row>16</xdr:row>
      <xdr:rowOff>0</xdr:rowOff>
    </xdr:to>
    <xdr:sp macro="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4095751" y="4495800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MATCH</a:t>
          </a:r>
          <a:r>
            <a:rPr lang="en-US" sz="1100" baseline="0">
              <a:solidFill>
                <a:sysClr val="windowText" lastClr="000000"/>
              </a:solidFill>
            </a:rPr>
            <a:t> DE POULE</a:t>
          </a:r>
        </a:p>
      </xdr:txBody>
    </xdr:sp>
    <xdr:clientData/>
  </xdr:twoCellAnchor>
  <xdr:twoCellAnchor>
    <xdr:from>
      <xdr:col>3</xdr:col>
      <xdr:colOff>76201</xdr:colOff>
      <xdr:row>16</xdr:row>
      <xdr:rowOff>38100</xdr:rowOff>
    </xdr:from>
    <xdr:to>
      <xdr:col>4</xdr:col>
      <xdr:colOff>590551</xdr:colOff>
      <xdr:row>17</xdr:row>
      <xdr:rowOff>0</xdr:rowOff>
    </xdr:to>
    <xdr:sp macro="" textlink="">
      <xdr:nvSpPr>
        <xdr:cNvPr id="21" name="Rectangle à coins arrondis 20">
          <a:hlinkClick xmlns:r="http://schemas.openxmlformats.org/officeDocument/2006/relationships" r:id="rId1"/>
        </xdr:cNvPr>
        <xdr:cNvSpPr/>
      </xdr:nvSpPr>
      <xdr:spPr>
        <a:xfrm>
          <a:off x="4095751" y="4972050"/>
          <a:ext cx="127635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2X 1/4 DE FINALE</a:t>
          </a:r>
          <a:endParaRPr lang="en-US" sz="1100" baseline="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47625</xdr:colOff>
      <xdr:row>0</xdr:row>
      <xdr:rowOff>57150</xdr:rowOff>
    </xdr:from>
    <xdr:ext cx="2586798" cy="1125693"/>
    <xdr:sp macro="" textlink="">
      <xdr:nvSpPr>
        <xdr:cNvPr id="4" name="ZoneTexte 3"/>
        <xdr:cNvSpPr txBox="1"/>
      </xdr:nvSpPr>
      <xdr:spPr>
        <a:xfrm>
          <a:off x="4067175" y="57150"/>
          <a:ext cx="2586798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MATCH DE POULE :</a:t>
          </a:r>
        </a:p>
        <a:p>
          <a:r>
            <a:rPr lang="en-US" sz="1100"/>
            <a:t>Parties en 1000 pts 1 manche gagnante.</a:t>
          </a:r>
        </a:p>
        <a:p>
          <a:endParaRPr lang="en-US" sz="1100"/>
        </a:p>
        <a:p>
          <a:endParaRPr lang="en-US" sz="1100"/>
        </a:p>
        <a:p>
          <a:r>
            <a:rPr lang="en-US" sz="1100"/>
            <a:t>PHASES</a:t>
          </a:r>
          <a:r>
            <a:rPr lang="en-US" sz="1100" baseline="0"/>
            <a:t> FINALES :</a:t>
          </a:r>
        </a:p>
        <a:p>
          <a:r>
            <a:rPr lang="en-US" sz="1100" baseline="0"/>
            <a:t>Parties en 2000 pts 2 manches gagnantes.</a:t>
          </a:r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20</xdr:row>
      <xdr:rowOff>0</xdr:rowOff>
    </xdr:from>
    <xdr:to>
      <xdr:col>14</xdr:col>
      <xdr:colOff>438150</xdr:colOff>
      <xdr:row>21</xdr:row>
      <xdr:rowOff>76200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134100" y="3810000"/>
          <a:ext cx="133350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aseline="0">
              <a:solidFill>
                <a:sysClr val="windowText" lastClr="000000"/>
              </a:solidFill>
            </a:rPr>
            <a:t>PHASES FINALES</a:t>
          </a:r>
        </a:p>
      </xdr:txBody>
    </xdr:sp>
    <xdr:clientData/>
  </xdr:twoCellAnchor>
  <xdr:twoCellAnchor>
    <xdr:from>
      <xdr:col>19</xdr:col>
      <xdr:colOff>9525</xdr:colOff>
      <xdr:row>10</xdr:row>
      <xdr:rowOff>85725</xdr:rowOff>
    </xdr:from>
    <xdr:to>
      <xdr:col>20</xdr:col>
      <xdr:colOff>400050</xdr:colOff>
      <xdr:row>13</xdr:row>
      <xdr:rowOff>133350</xdr:rowOff>
    </xdr:to>
    <xdr:sp macro="[0]!POULE5_TRI_PTS" textlink="">
      <xdr:nvSpPr>
        <xdr:cNvPr id="25" name="Rectangle à coins arrondis 24"/>
        <xdr:cNvSpPr/>
      </xdr:nvSpPr>
      <xdr:spPr>
        <a:xfrm>
          <a:off x="12411075" y="1990725"/>
          <a:ext cx="1666875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TRI PAR POINTS</a:t>
          </a:r>
        </a:p>
      </xdr:txBody>
    </xdr:sp>
    <xdr:clientData/>
  </xdr:twoCellAnchor>
  <xdr:twoCellAnchor>
    <xdr:from>
      <xdr:col>20</xdr:col>
      <xdr:colOff>885825</xdr:colOff>
      <xdr:row>10</xdr:row>
      <xdr:rowOff>85725</xdr:rowOff>
    </xdr:from>
    <xdr:to>
      <xdr:col>22</xdr:col>
      <xdr:colOff>0</xdr:colOff>
      <xdr:row>13</xdr:row>
      <xdr:rowOff>133350</xdr:rowOff>
    </xdr:to>
    <xdr:sp macro="[0]!POULE5_TRI_VICTOIRES" textlink="">
      <xdr:nvSpPr>
        <xdr:cNvPr id="26" name="Rectangle à coins arrondis 25"/>
        <xdr:cNvSpPr/>
      </xdr:nvSpPr>
      <xdr:spPr>
        <a:xfrm>
          <a:off x="14563725" y="1990725"/>
          <a:ext cx="1666875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TRI PAR</a:t>
          </a:r>
          <a:r>
            <a:rPr lang="en-US" sz="1100" baseline="0"/>
            <a:t> VICTOIRES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35</xdr:row>
      <xdr:rowOff>28575</xdr:rowOff>
    </xdr:from>
    <xdr:to>
      <xdr:col>6</xdr:col>
      <xdr:colOff>123825</xdr:colOff>
      <xdr:row>36</xdr:row>
      <xdr:rowOff>104775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257425" y="6515100"/>
          <a:ext cx="1333500" cy="2667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aseline="0">
              <a:solidFill>
                <a:sysClr val="windowText" lastClr="000000"/>
              </a:solidFill>
            </a:rPr>
            <a:t>PHASES FINALES</a:t>
          </a:r>
        </a:p>
      </xdr:txBody>
    </xdr:sp>
    <xdr:clientData/>
  </xdr:twoCellAnchor>
  <xdr:twoCellAnchor>
    <xdr:from>
      <xdr:col>16</xdr:col>
      <xdr:colOff>609600</xdr:colOff>
      <xdr:row>12</xdr:row>
      <xdr:rowOff>9525</xdr:rowOff>
    </xdr:from>
    <xdr:to>
      <xdr:col>17</xdr:col>
      <xdr:colOff>1457324</xdr:colOff>
      <xdr:row>14</xdr:row>
      <xdr:rowOff>114300</xdr:rowOff>
    </xdr:to>
    <xdr:sp macro="[0]!A_TRI_PTS" textlink="">
      <xdr:nvSpPr>
        <xdr:cNvPr id="4" name="Rectangle à coins arrondis 3"/>
        <xdr:cNvSpPr/>
      </xdr:nvSpPr>
      <xdr:spPr>
        <a:xfrm>
          <a:off x="9172575" y="2295525"/>
          <a:ext cx="1619249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CLASSEMENT PAR</a:t>
          </a:r>
        </a:p>
        <a:p>
          <a:pPr algn="ctr"/>
          <a:r>
            <a:rPr lang="en-US" sz="1100"/>
            <a:t>POINT</a:t>
          </a:r>
        </a:p>
      </xdr:txBody>
    </xdr:sp>
    <xdr:clientData/>
  </xdr:twoCellAnchor>
  <xdr:twoCellAnchor>
    <xdr:from>
      <xdr:col>17</xdr:col>
      <xdr:colOff>1638300</xdr:colOff>
      <xdr:row>12</xdr:row>
      <xdr:rowOff>9525</xdr:rowOff>
    </xdr:from>
    <xdr:to>
      <xdr:col>19</xdr:col>
      <xdr:colOff>685799</xdr:colOff>
      <xdr:row>14</xdr:row>
      <xdr:rowOff>114300</xdr:rowOff>
    </xdr:to>
    <xdr:sp macro="[0]!A_TRI_VICTOIRES" textlink="">
      <xdr:nvSpPr>
        <xdr:cNvPr id="8" name="Rectangle à coins arrondis 7"/>
        <xdr:cNvSpPr/>
      </xdr:nvSpPr>
      <xdr:spPr>
        <a:xfrm>
          <a:off x="10972800" y="2295525"/>
          <a:ext cx="1619249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CLASSEMENT PAR VICTOIRE</a:t>
          </a:r>
        </a:p>
      </xdr:txBody>
    </xdr:sp>
    <xdr:clientData/>
  </xdr:twoCellAnchor>
  <xdr:twoCellAnchor>
    <xdr:from>
      <xdr:col>16</xdr:col>
      <xdr:colOff>628650</xdr:colOff>
      <xdr:row>24</xdr:row>
      <xdr:rowOff>28575</xdr:rowOff>
    </xdr:from>
    <xdr:to>
      <xdr:col>17</xdr:col>
      <xdr:colOff>1476374</xdr:colOff>
      <xdr:row>26</xdr:row>
      <xdr:rowOff>133350</xdr:rowOff>
    </xdr:to>
    <xdr:sp macro="[0]!B_TRI_PTS" textlink="">
      <xdr:nvSpPr>
        <xdr:cNvPr id="9" name="Rectangle à coins arrondis 8"/>
        <xdr:cNvSpPr/>
      </xdr:nvSpPr>
      <xdr:spPr>
        <a:xfrm>
          <a:off x="9191625" y="4600575"/>
          <a:ext cx="1619249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CLASSEMENT PAR</a:t>
          </a:r>
        </a:p>
        <a:p>
          <a:pPr algn="ctr"/>
          <a:r>
            <a:rPr lang="en-US" sz="1100"/>
            <a:t>POINT</a:t>
          </a:r>
        </a:p>
      </xdr:txBody>
    </xdr:sp>
    <xdr:clientData/>
  </xdr:twoCellAnchor>
  <xdr:twoCellAnchor>
    <xdr:from>
      <xdr:col>17</xdr:col>
      <xdr:colOff>1657350</xdr:colOff>
      <xdr:row>24</xdr:row>
      <xdr:rowOff>28575</xdr:rowOff>
    </xdr:from>
    <xdr:to>
      <xdr:col>19</xdr:col>
      <xdr:colOff>704849</xdr:colOff>
      <xdr:row>26</xdr:row>
      <xdr:rowOff>133350</xdr:rowOff>
    </xdr:to>
    <xdr:sp macro="[0]!B_TRI_VICTOIRES" textlink="">
      <xdr:nvSpPr>
        <xdr:cNvPr id="10" name="Rectangle à coins arrondis 9"/>
        <xdr:cNvSpPr/>
      </xdr:nvSpPr>
      <xdr:spPr>
        <a:xfrm>
          <a:off x="10991850" y="4600575"/>
          <a:ext cx="1619249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CLASSEMENT PAR VICTOIRE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323850</xdr:rowOff>
    </xdr:from>
    <xdr:to>
      <xdr:col>2</xdr:col>
      <xdr:colOff>28575</xdr:colOff>
      <xdr:row>14</xdr:row>
      <xdr:rowOff>219075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781050" y="4552950"/>
          <a:ext cx="2981325" cy="600075"/>
        </a:xfrm>
        <a:prstGeom prst="roundRect">
          <a:avLst>
            <a:gd name="adj" fmla="val 23016"/>
          </a:avLst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>
              <a:solidFill>
                <a:schemeClr val="tx1"/>
              </a:solidFill>
            </a:rPr>
            <a:t>MATCHS DE POULE</a:t>
          </a:r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S19:V24" totalsRowShown="0" headerRowDxfId="0" dataDxfId="5">
  <autoFilter ref="S19:V24"/>
  <sortState ref="S20:V24">
    <sortCondition ref="T19:T24"/>
  </sortState>
  <tableColumns count="4">
    <tableColumn id="1" name="Numéro" dataDxfId="4">
      <calculatedColumnFormula>S3</calculatedColumnFormula>
    </tableColumn>
    <tableColumn id="2" name="NOM" dataDxfId="3">
      <calculatedColumnFormula>T3</calculatedColumnFormula>
    </tableColumn>
    <tableColumn id="3" name="POINTS" dataDxfId="2">
      <calculatedColumnFormula>U3</calculatedColumnFormula>
    </tableColumn>
    <tableColumn id="4" name="VICTOIRE" dataDxfId="1">
      <calculatedColumnFormula>V3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showGridLines="0" view="pageLayout" topLeftCell="B1" zoomScaleNormal="100" workbookViewId="0">
      <selection activeCell="B4" sqref="B4"/>
    </sheetView>
  </sheetViews>
  <sheetFormatPr baseColWidth="10" defaultRowHeight="15" x14ac:dyDescent="0.25"/>
  <cols>
    <col min="1" max="1" width="11.42578125" hidden="1" customWidth="1"/>
    <col min="2" max="2" width="56.28515625" customWidth="1"/>
    <col min="3" max="3" width="4" bestFit="1" customWidth="1"/>
    <col min="6" max="6" width="15.28515625" customWidth="1"/>
  </cols>
  <sheetData>
    <row r="1" spans="1:3" ht="28.5" customHeight="1" x14ac:dyDescent="0.25">
      <c r="B1" s="22" t="s">
        <v>1</v>
      </c>
      <c r="C1" s="22" t="s">
        <v>0</v>
      </c>
    </row>
    <row r="2" spans="1:3" ht="24" customHeight="1" x14ac:dyDescent="0.25">
      <c r="A2">
        <v>1</v>
      </c>
      <c r="B2" s="2" t="s">
        <v>26</v>
      </c>
      <c r="C2" s="24">
        <v>1</v>
      </c>
    </row>
    <row r="3" spans="1:3" ht="24" customHeight="1" x14ac:dyDescent="0.25">
      <c r="A3">
        <v>2</v>
      </c>
      <c r="B3" t="s">
        <v>25</v>
      </c>
      <c r="C3" s="23">
        <v>2</v>
      </c>
    </row>
    <row r="4" spans="1:3" ht="24" customHeight="1" x14ac:dyDescent="0.25">
      <c r="A4">
        <v>3</v>
      </c>
      <c r="B4" s="2" t="s">
        <v>27</v>
      </c>
      <c r="C4" s="24">
        <v>3</v>
      </c>
    </row>
    <row r="5" spans="1:3" ht="24" customHeight="1" x14ac:dyDescent="0.25">
      <c r="A5">
        <v>4</v>
      </c>
      <c r="B5" t="s">
        <v>28</v>
      </c>
      <c r="C5" s="23">
        <v>4</v>
      </c>
    </row>
    <row r="6" spans="1:3" ht="24" customHeight="1" x14ac:dyDescent="0.25">
      <c r="A6">
        <v>5</v>
      </c>
      <c r="B6" s="2" t="s">
        <v>29</v>
      </c>
      <c r="C6" s="24">
        <v>5</v>
      </c>
    </row>
    <row r="7" spans="1:3" ht="24" customHeight="1" x14ac:dyDescent="0.25">
      <c r="A7">
        <v>6</v>
      </c>
      <c r="B7" t="s">
        <v>30</v>
      </c>
      <c r="C7" s="23">
        <v>6</v>
      </c>
    </row>
    <row r="8" spans="1:3" ht="24" customHeight="1" x14ac:dyDescent="0.25">
      <c r="A8">
        <v>7</v>
      </c>
      <c r="B8" s="2" t="s">
        <v>31</v>
      </c>
      <c r="C8" s="24">
        <v>7</v>
      </c>
    </row>
    <row r="9" spans="1:3" ht="24" customHeight="1" x14ac:dyDescent="0.25">
      <c r="A9">
        <v>8</v>
      </c>
      <c r="B9" t="s">
        <v>32</v>
      </c>
      <c r="C9" s="23">
        <v>8</v>
      </c>
    </row>
    <row r="10" spans="1:3" ht="24" customHeight="1" x14ac:dyDescent="0.25">
      <c r="A10">
        <v>9</v>
      </c>
      <c r="B10" s="2" t="s">
        <v>33</v>
      </c>
      <c r="C10" s="24">
        <v>9</v>
      </c>
    </row>
    <row r="11" spans="1:3" ht="24" customHeight="1" x14ac:dyDescent="0.25">
      <c r="A11">
        <v>10</v>
      </c>
      <c r="B11" t="s">
        <v>34</v>
      </c>
      <c r="C11" s="23">
        <v>10</v>
      </c>
    </row>
    <row r="12" spans="1:3" ht="24" customHeight="1" x14ac:dyDescent="0.25">
      <c r="A12">
        <v>11</v>
      </c>
      <c r="B12" s="2" t="s">
        <v>35</v>
      </c>
      <c r="C12" s="24">
        <v>11</v>
      </c>
    </row>
    <row r="13" spans="1:3" ht="24" customHeight="1" x14ac:dyDescent="0.25">
      <c r="A13">
        <v>12</v>
      </c>
      <c r="B13" t="s">
        <v>36</v>
      </c>
      <c r="C13" s="23">
        <v>12</v>
      </c>
    </row>
    <row r="14" spans="1:3" ht="24" customHeight="1" x14ac:dyDescent="0.25">
      <c r="A14">
        <v>13</v>
      </c>
      <c r="B14" s="2" t="s">
        <v>37</v>
      </c>
      <c r="C14" s="24">
        <v>13</v>
      </c>
    </row>
    <row r="15" spans="1:3" ht="24" customHeight="1" x14ac:dyDescent="0.25">
      <c r="A15">
        <v>14</v>
      </c>
      <c r="B15" t="s">
        <v>38</v>
      </c>
      <c r="C15" s="23">
        <v>14</v>
      </c>
    </row>
    <row r="16" spans="1:3" ht="24" customHeight="1" x14ac:dyDescent="0.25">
      <c r="A16">
        <v>15</v>
      </c>
      <c r="B16" s="2" t="s">
        <v>39</v>
      </c>
      <c r="C16" s="24">
        <v>15</v>
      </c>
    </row>
    <row r="17" spans="1:5" ht="24" customHeight="1" x14ac:dyDescent="0.25">
      <c r="A17">
        <v>16</v>
      </c>
      <c r="B17" t="s">
        <v>40</v>
      </c>
      <c r="C17" s="23">
        <v>16</v>
      </c>
    </row>
    <row r="18" spans="1:5" x14ac:dyDescent="0.25">
      <c r="B18" s="2"/>
      <c r="C18" s="2"/>
      <c r="D18" s="2"/>
      <c r="E18" s="2"/>
    </row>
  </sheetData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A106"/>
  <sheetViews>
    <sheetView workbookViewId="0">
      <selection activeCell="L51" sqref="L51"/>
    </sheetView>
  </sheetViews>
  <sheetFormatPr baseColWidth="10" defaultRowHeight="15" x14ac:dyDescent="0.25"/>
  <cols>
    <col min="3" max="3" width="14" customWidth="1"/>
    <col min="5" max="5" width="1.85546875" customWidth="1"/>
    <col min="7" max="7" width="1.85546875" customWidth="1"/>
    <col min="9" max="9" width="1.85546875" customWidth="1"/>
    <col min="11" max="11" width="1.85546875" customWidth="1"/>
    <col min="13" max="13" width="2" customWidth="1"/>
    <col min="15" max="15" width="2" customWidth="1"/>
  </cols>
  <sheetData>
    <row r="1" spans="2:24" x14ac:dyDescent="0.25">
      <c r="D1" s="12" t="s">
        <v>3</v>
      </c>
      <c r="E1" s="12"/>
      <c r="F1" s="12" t="s">
        <v>4</v>
      </c>
      <c r="G1" s="12"/>
      <c r="H1" s="12" t="s">
        <v>5</v>
      </c>
      <c r="I1" s="12"/>
      <c r="J1" s="12" t="s">
        <v>6</v>
      </c>
      <c r="K1" s="12"/>
      <c r="L1" s="12"/>
      <c r="M1" s="12"/>
      <c r="N1" s="12"/>
      <c r="O1" s="12"/>
      <c r="P1" s="12"/>
    </row>
    <row r="2" spans="2:24" x14ac:dyDescent="0.25"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" t="str">
        <f>CONCATENATE(D3,"-",D4)</f>
        <v>1-5</v>
      </c>
      <c r="R2" s="4" t="str">
        <f>CONCATENATE(D5,"-",D6)</f>
        <v>9-13</v>
      </c>
      <c r="S2" s="4" t="str">
        <f t="shared" ref="S2" si="0">CONCATENATE(F3,"-",F4)</f>
        <v>2-6</v>
      </c>
      <c r="T2" s="4" t="str">
        <f t="shared" ref="T2" si="1">CONCATENATE(F5,"-",F6)</f>
        <v>10-14</v>
      </c>
      <c r="U2" s="4" t="str">
        <f t="shared" ref="U2" si="2">CONCATENATE(H3,"-",H4)</f>
        <v>3-7</v>
      </c>
      <c r="V2" s="4" t="str">
        <f t="shared" ref="V2" si="3">CONCATENATE(H5,"-",H6)</f>
        <v>11-15</v>
      </c>
      <c r="W2" s="4" t="str">
        <f t="shared" ref="W2" si="4">CONCATENATE(J3,"-",J4)</f>
        <v>4-8</v>
      </c>
      <c r="X2" s="4" t="str">
        <f t="shared" ref="X2" si="5">CONCATENATE(J5,"-",J6)</f>
        <v>12-16</v>
      </c>
    </row>
    <row r="3" spans="2:24" x14ac:dyDescent="0.25">
      <c r="B3">
        <v>16</v>
      </c>
      <c r="C3" s="3" t="s">
        <v>2</v>
      </c>
      <c r="D3" s="13">
        <v>1</v>
      </c>
      <c r="E3" s="13"/>
      <c r="F3" s="13">
        <v>2</v>
      </c>
      <c r="G3" s="13"/>
      <c r="H3" s="13">
        <v>3</v>
      </c>
      <c r="I3" s="13"/>
      <c r="J3" s="13">
        <v>4</v>
      </c>
      <c r="K3" s="12"/>
      <c r="L3" s="12"/>
      <c r="M3" s="12"/>
      <c r="N3" s="12"/>
      <c r="O3" s="12"/>
      <c r="P3" s="12"/>
      <c r="Q3" s="5" t="str">
        <f>CONCATENATE(D3,"-",D5)</f>
        <v>1-9</v>
      </c>
      <c r="R3" s="5" t="str">
        <f>CONCATENATE(D4,"-",D6)</f>
        <v>5-13</v>
      </c>
      <c r="S3" s="5" t="str">
        <f t="shared" ref="S3" si="6">CONCATENATE(F3,"-",F5)</f>
        <v>2-10</v>
      </c>
      <c r="T3" s="5" t="str">
        <f t="shared" ref="T3" si="7">CONCATENATE(F4,"-",F6)</f>
        <v>6-14</v>
      </c>
      <c r="U3" s="5" t="str">
        <f t="shared" ref="U3" si="8">CONCATENATE(H3,"-",H5)</f>
        <v>3-11</v>
      </c>
      <c r="V3" s="5" t="str">
        <f t="shared" ref="V3" si="9">CONCATENATE(H4,"-",H6)</f>
        <v>7-15</v>
      </c>
      <c r="W3" s="5" t="str">
        <f t="shared" ref="W3" si="10">CONCATENATE(J3,"-",J5)</f>
        <v>4-12</v>
      </c>
      <c r="X3" s="5" t="str">
        <f t="shared" ref="X3" si="11">CONCATENATE(J4,"-",J6)</f>
        <v>8-16</v>
      </c>
    </row>
    <row r="4" spans="2:24" x14ac:dyDescent="0.25">
      <c r="B4">
        <f>+B3*2</f>
        <v>32</v>
      </c>
      <c r="C4" t="s">
        <v>18</v>
      </c>
      <c r="D4" s="13">
        <v>5</v>
      </c>
      <c r="E4" s="13"/>
      <c r="F4" s="13">
        <v>6</v>
      </c>
      <c r="G4" s="13"/>
      <c r="H4" s="13">
        <v>7</v>
      </c>
      <c r="I4" s="13"/>
      <c r="J4" s="13">
        <v>8</v>
      </c>
      <c r="K4" s="12"/>
      <c r="L4" s="12"/>
      <c r="M4" s="12"/>
      <c r="N4" s="12"/>
      <c r="O4" s="12"/>
      <c r="P4" s="12"/>
      <c r="Q4" s="6" t="str">
        <f>CONCATENATE(D3,"-",D6)</f>
        <v>1-13</v>
      </c>
      <c r="R4" s="6" t="str">
        <f>CONCATENATE(D4,"-",D5)</f>
        <v>5-9</v>
      </c>
      <c r="S4" s="6" t="str">
        <f t="shared" ref="S4" si="12">CONCATENATE(F3,"-",F6)</f>
        <v>2-14</v>
      </c>
      <c r="T4" s="6" t="str">
        <f t="shared" ref="T4" si="13">CONCATENATE(F4,"-",F5)</f>
        <v>6-10</v>
      </c>
      <c r="U4" s="6" t="str">
        <f t="shared" ref="U4" si="14">CONCATENATE(H3,"-",H6)</f>
        <v>3-15</v>
      </c>
      <c r="V4" s="6" t="str">
        <f t="shared" ref="V4" si="15">CONCATENATE(H4,"-",H5)</f>
        <v>7-11</v>
      </c>
      <c r="W4" s="6" t="str">
        <f t="shared" ref="W4" si="16">CONCATENATE(J3,"-",J6)</f>
        <v>4-16</v>
      </c>
      <c r="X4" s="6" t="str">
        <f t="shared" ref="X4" si="17">CONCATENATE(J4,"-",J5)</f>
        <v>8-12</v>
      </c>
    </row>
    <row r="5" spans="2:24" x14ac:dyDescent="0.25">
      <c r="D5" s="12">
        <v>9</v>
      </c>
      <c r="E5" s="12"/>
      <c r="F5" s="12">
        <v>10</v>
      </c>
      <c r="G5" s="12"/>
      <c r="H5" s="12">
        <v>11</v>
      </c>
      <c r="I5" s="12"/>
      <c r="J5" s="12">
        <v>12</v>
      </c>
      <c r="K5" s="12"/>
      <c r="L5" s="12"/>
      <c r="M5" s="12"/>
      <c r="N5" s="12"/>
      <c r="O5" s="12"/>
      <c r="P5" s="12"/>
    </row>
    <row r="6" spans="2:24" x14ac:dyDescent="0.25">
      <c r="D6" s="12">
        <v>13</v>
      </c>
      <c r="E6" s="12"/>
      <c r="F6" s="12">
        <v>14</v>
      </c>
      <c r="G6" s="12"/>
      <c r="H6" s="12">
        <v>15</v>
      </c>
      <c r="I6" s="12"/>
      <c r="J6" s="12">
        <v>16</v>
      </c>
      <c r="K6" s="12"/>
      <c r="L6" s="12"/>
      <c r="M6" s="12"/>
      <c r="N6" s="12"/>
      <c r="O6" s="12"/>
      <c r="P6" s="12"/>
      <c r="R6" t="str">
        <f>+CONCATENATE(COUNTA(D5:J6)," sortants")</f>
        <v>8 sortants</v>
      </c>
    </row>
    <row r="7" spans="2:24" x14ac:dyDescent="0.25"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2:24" x14ac:dyDescent="0.25">
      <c r="B8" s="9"/>
      <c r="C8" s="9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2:24" x14ac:dyDescent="0.25">
      <c r="D9" s="12" t="s">
        <v>3</v>
      </c>
      <c r="E9" s="12"/>
      <c r="F9" s="12" t="s">
        <v>4</v>
      </c>
      <c r="G9" s="12"/>
      <c r="H9" s="12" t="s">
        <v>5</v>
      </c>
      <c r="I9" s="12"/>
      <c r="J9" s="12" t="s">
        <v>6</v>
      </c>
      <c r="K9" s="12"/>
      <c r="L9" s="12"/>
      <c r="M9" s="12"/>
      <c r="N9" s="12"/>
      <c r="O9" s="12"/>
      <c r="P9" s="12"/>
    </row>
    <row r="10" spans="2:24" x14ac:dyDescent="0.25"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4" t="str">
        <f>CONCATENATE(D11,"-",D12)</f>
        <v>1-5</v>
      </c>
      <c r="R10" s="4" t="str">
        <f>CONCATENATE(D13,"-",D14)</f>
        <v>9-13</v>
      </c>
      <c r="S10" s="4" t="str">
        <f t="shared" ref="S10" si="18">CONCATENATE(F11,"-",F12)</f>
        <v>2-6</v>
      </c>
      <c r="T10" s="4" t="str">
        <f t="shared" ref="T10" si="19">CONCATENATE(F13,"-",F14)</f>
        <v>10-14</v>
      </c>
      <c r="U10" s="4" t="str">
        <f t="shared" ref="U10" si="20">CONCATENATE(H11,"-",H12)</f>
        <v>3-7</v>
      </c>
      <c r="V10" s="4" t="str">
        <f t="shared" ref="V10" si="21">CONCATENATE(H13,"-",H14)</f>
        <v>11-15</v>
      </c>
      <c r="W10" s="4" t="str">
        <f t="shared" ref="W10" si="22">CONCATENATE(J11,"-",J12)</f>
        <v>4-8</v>
      </c>
      <c r="X10" s="4" t="str">
        <f t="shared" ref="X10" si="23">CONCATENATE(J13,"-",J14)</f>
        <v>12-</v>
      </c>
    </row>
    <row r="11" spans="2:24" x14ac:dyDescent="0.25">
      <c r="B11">
        <v>15</v>
      </c>
      <c r="C11" s="3" t="s">
        <v>2</v>
      </c>
      <c r="D11" s="13">
        <v>1</v>
      </c>
      <c r="E11" s="13"/>
      <c r="F11" s="13">
        <v>2</v>
      </c>
      <c r="G11" s="13"/>
      <c r="H11" s="13">
        <v>3</v>
      </c>
      <c r="I11" s="13"/>
      <c r="J11" s="13">
        <v>4</v>
      </c>
      <c r="K11" s="12"/>
      <c r="L11" s="12"/>
      <c r="M11" s="12"/>
      <c r="N11" s="12"/>
      <c r="O11" s="12"/>
      <c r="P11" s="12"/>
      <c r="Q11" s="5" t="str">
        <f>CONCATENATE(D11,"-",D13)</f>
        <v>1-9</v>
      </c>
      <c r="R11" s="5" t="str">
        <f>CONCATENATE(D12,"-",D14)</f>
        <v>5-13</v>
      </c>
      <c r="S11" s="5" t="str">
        <f t="shared" ref="S11" si="24">CONCATENATE(F11,"-",F13)</f>
        <v>2-10</v>
      </c>
      <c r="T11" s="5" t="str">
        <f t="shared" ref="T11" si="25">CONCATENATE(F12,"-",F14)</f>
        <v>6-14</v>
      </c>
      <c r="U11" s="5" t="str">
        <f t="shared" ref="U11" si="26">CONCATENATE(H11,"-",H13)</f>
        <v>3-11</v>
      </c>
      <c r="V11" s="5" t="str">
        <f t="shared" ref="V11" si="27">CONCATENATE(H12,"-",H14)</f>
        <v>7-15</v>
      </c>
      <c r="W11" s="5" t="str">
        <f t="shared" ref="W11" si="28">CONCATENATE(J11,"-",J13)</f>
        <v>4-12</v>
      </c>
      <c r="X11" s="5" t="str">
        <f t="shared" ref="X11" si="29">CONCATENATE(J12,"-",J14)</f>
        <v>8-</v>
      </c>
    </row>
    <row r="12" spans="2:24" x14ac:dyDescent="0.25">
      <c r="B12">
        <f>+B11*2</f>
        <v>30</v>
      </c>
      <c r="C12" t="s">
        <v>18</v>
      </c>
      <c r="D12" s="13">
        <v>5</v>
      </c>
      <c r="E12" s="13"/>
      <c r="F12" s="13">
        <v>6</v>
      </c>
      <c r="G12" s="13"/>
      <c r="H12" s="13">
        <v>7</v>
      </c>
      <c r="I12" s="13"/>
      <c r="J12" s="13">
        <v>8</v>
      </c>
      <c r="K12" s="12"/>
      <c r="L12" s="12"/>
      <c r="M12" s="12"/>
      <c r="N12" s="12"/>
      <c r="O12" s="12"/>
      <c r="P12" s="12"/>
      <c r="Q12" s="6" t="str">
        <f>CONCATENATE(D11,"-",D14)</f>
        <v>1-13</v>
      </c>
      <c r="R12" s="6" t="str">
        <f>CONCATENATE(D12,"-",D13)</f>
        <v>5-9</v>
      </c>
      <c r="S12" s="6" t="str">
        <f t="shared" ref="S12" si="30">CONCATENATE(F11,"-",F14)</f>
        <v>2-14</v>
      </c>
      <c r="T12" s="6" t="str">
        <f t="shared" ref="T12" si="31">CONCATENATE(F12,"-",F13)</f>
        <v>6-10</v>
      </c>
      <c r="U12" s="6" t="str">
        <f t="shared" ref="U12" si="32">CONCATENATE(H11,"-",H14)</f>
        <v>3-15</v>
      </c>
      <c r="V12" s="6" t="str">
        <f t="shared" ref="V12" si="33">CONCATENATE(H12,"-",H13)</f>
        <v>7-11</v>
      </c>
      <c r="W12" s="6" t="str">
        <f t="shared" ref="W12" si="34">CONCATENATE(J11,"-",J14)</f>
        <v>4-</v>
      </c>
      <c r="X12" s="6" t="str">
        <f t="shared" ref="X12" si="35">CONCATENATE(J12,"-",J13)</f>
        <v>8-12</v>
      </c>
    </row>
    <row r="13" spans="2:24" x14ac:dyDescent="0.25">
      <c r="D13" s="12">
        <v>9</v>
      </c>
      <c r="E13" s="12"/>
      <c r="F13" s="12">
        <v>10</v>
      </c>
      <c r="G13" s="12"/>
      <c r="H13" s="12">
        <v>11</v>
      </c>
      <c r="I13" s="12"/>
      <c r="J13" s="12">
        <v>12</v>
      </c>
      <c r="K13" s="12"/>
      <c r="L13" s="12"/>
      <c r="M13" s="12"/>
      <c r="N13" s="12"/>
      <c r="O13" s="12"/>
      <c r="P13" s="12"/>
    </row>
    <row r="14" spans="2:24" x14ac:dyDescent="0.25">
      <c r="D14" s="12">
        <v>13</v>
      </c>
      <c r="E14" s="12"/>
      <c r="F14" s="12">
        <v>14</v>
      </c>
      <c r="G14" s="12"/>
      <c r="H14" s="12">
        <v>15</v>
      </c>
      <c r="I14" s="12"/>
      <c r="J14" s="12"/>
      <c r="K14" s="12"/>
      <c r="L14" s="12"/>
      <c r="M14" s="12"/>
      <c r="N14" s="12"/>
      <c r="O14" s="12"/>
      <c r="P14" s="12"/>
      <c r="R14" t="str">
        <f>+CONCATENATE(COUNTA(D13:J14)," sortants")</f>
        <v>7 sortants</v>
      </c>
    </row>
    <row r="15" spans="2:24" x14ac:dyDescent="0.25"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2:24" x14ac:dyDescent="0.25">
      <c r="B16" s="9"/>
      <c r="C16" s="9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2:24" x14ac:dyDescent="0.25">
      <c r="B17" s="10"/>
      <c r="C17" s="10"/>
      <c r="D17" s="15" t="s">
        <v>3</v>
      </c>
      <c r="E17" s="15"/>
      <c r="F17" s="15" t="s">
        <v>4</v>
      </c>
      <c r="G17" s="15"/>
      <c r="H17" s="15" t="s">
        <v>5</v>
      </c>
      <c r="I17" s="15"/>
      <c r="J17" s="15" t="s">
        <v>6</v>
      </c>
      <c r="K17" s="12"/>
      <c r="L17" s="12"/>
      <c r="M17" s="12"/>
      <c r="N17" s="12"/>
      <c r="O17" s="12"/>
      <c r="P17" s="12"/>
    </row>
    <row r="18" spans="2:24" x14ac:dyDescent="0.25"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4" t="str">
        <f>CONCATENATE(D19,"-",D20)</f>
        <v>1-5</v>
      </c>
      <c r="R18" s="4" t="str">
        <f>CONCATENATE(D21,"-",D22)</f>
        <v>9-13</v>
      </c>
      <c r="S18" s="4" t="str">
        <f t="shared" ref="S18" si="36">CONCATENATE(F19,"-",F20)</f>
        <v>2-6</v>
      </c>
      <c r="T18" s="4" t="str">
        <f t="shared" ref="T18" si="37">CONCATENATE(F21,"-",F22)</f>
        <v>10-14</v>
      </c>
      <c r="U18" s="4" t="str">
        <f t="shared" ref="U18" si="38">CONCATENATE(H19,"-",H20)</f>
        <v>3-7</v>
      </c>
      <c r="V18" s="4" t="str">
        <f t="shared" ref="V18" si="39">CONCATENATE(H21,"-",H22)</f>
        <v>11-</v>
      </c>
      <c r="W18" s="4" t="str">
        <f t="shared" ref="W18" si="40">CONCATENATE(J19,"-",J20)</f>
        <v>4-8</v>
      </c>
      <c r="X18" s="4" t="str">
        <f t="shared" ref="X18" si="41">CONCATENATE(J21,"-",J22)</f>
        <v>12-</v>
      </c>
    </row>
    <row r="19" spans="2:24" x14ac:dyDescent="0.25">
      <c r="B19">
        <v>14</v>
      </c>
      <c r="C19" s="3" t="s">
        <v>2</v>
      </c>
      <c r="D19" s="13">
        <v>1</v>
      </c>
      <c r="E19" s="13"/>
      <c r="F19" s="13">
        <v>2</v>
      </c>
      <c r="G19" s="13"/>
      <c r="H19" s="13">
        <v>3</v>
      </c>
      <c r="I19" s="13"/>
      <c r="J19" s="13">
        <v>4</v>
      </c>
      <c r="K19" s="12"/>
      <c r="L19" s="12"/>
      <c r="M19" s="12"/>
      <c r="N19" s="12"/>
      <c r="O19" s="12"/>
      <c r="P19" s="12"/>
      <c r="Q19" s="5" t="str">
        <f>CONCATENATE(D19,"-",D21)</f>
        <v>1-9</v>
      </c>
      <c r="R19" s="5" t="str">
        <f>CONCATENATE(D20,"-",D22)</f>
        <v>5-13</v>
      </c>
      <c r="S19" s="5" t="str">
        <f t="shared" ref="S19" si="42">CONCATENATE(F19,"-",F21)</f>
        <v>2-10</v>
      </c>
      <c r="T19" s="5" t="str">
        <f t="shared" ref="T19" si="43">CONCATENATE(F20,"-",F22)</f>
        <v>6-14</v>
      </c>
      <c r="U19" s="5" t="str">
        <f t="shared" ref="U19" si="44">CONCATENATE(H19,"-",H21)</f>
        <v>3-11</v>
      </c>
      <c r="V19" s="5" t="str">
        <f t="shared" ref="V19" si="45">CONCATENATE(H20,"-",H22)</f>
        <v>7-</v>
      </c>
      <c r="W19" s="5" t="str">
        <f t="shared" ref="W19" si="46">CONCATENATE(J19,"-",J21)</f>
        <v>4-12</v>
      </c>
      <c r="X19" s="5" t="str">
        <f t="shared" ref="X19" si="47">CONCATENATE(J20,"-",J22)</f>
        <v>8-</v>
      </c>
    </row>
    <row r="20" spans="2:24" x14ac:dyDescent="0.25">
      <c r="B20">
        <f>+B19*2</f>
        <v>28</v>
      </c>
      <c r="C20" t="s">
        <v>18</v>
      </c>
      <c r="D20" s="13">
        <v>5</v>
      </c>
      <c r="E20" s="13"/>
      <c r="F20" s="13">
        <v>6</v>
      </c>
      <c r="G20" s="13"/>
      <c r="H20" s="13">
        <v>7</v>
      </c>
      <c r="I20" s="13"/>
      <c r="J20" s="13">
        <v>8</v>
      </c>
      <c r="K20" s="12"/>
      <c r="L20" s="12"/>
      <c r="M20" s="12"/>
      <c r="N20" s="12"/>
      <c r="O20" s="12"/>
      <c r="P20" s="12"/>
      <c r="Q20" s="6" t="str">
        <f>CONCATENATE(D19,"-",D22)</f>
        <v>1-13</v>
      </c>
      <c r="R20" s="6" t="str">
        <f>CONCATENATE(D20,"-",D21)</f>
        <v>5-9</v>
      </c>
      <c r="S20" s="6" t="str">
        <f t="shared" ref="S20" si="48">CONCATENATE(F19,"-",F22)</f>
        <v>2-14</v>
      </c>
      <c r="T20" s="6" t="str">
        <f t="shared" ref="T20" si="49">CONCATENATE(F20,"-",F21)</f>
        <v>6-10</v>
      </c>
      <c r="U20" s="6" t="str">
        <f t="shared" ref="U20" si="50">CONCATENATE(H19,"-",H22)</f>
        <v>3-</v>
      </c>
      <c r="V20" s="6" t="str">
        <f t="shared" ref="V20" si="51">CONCATENATE(H20,"-",H21)</f>
        <v>7-11</v>
      </c>
      <c r="W20" s="6" t="str">
        <f t="shared" ref="W20" si="52">CONCATENATE(J19,"-",J22)</f>
        <v>4-</v>
      </c>
      <c r="X20" s="6" t="str">
        <f t="shared" ref="X20" si="53">CONCATENATE(J20,"-",J21)</f>
        <v>8-12</v>
      </c>
    </row>
    <row r="21" spans="2:24" x14ac:dyDescent="0.25">
      <c r="D21" s="12">
        <v>9</v>
      </c>
      <c r="E21" s="12"/>
      <c r="F21" s="12">
        <v>10</v>
      </c>
      <c r="G21" s="12"/>
      <c r="H21" s="12">
        <v>11</v>
      </c>
      <c r="I21" s="12"/>
      <c r="J21" s="12">
        <v>12</v>
      </c>
      <c r="K21" s="12"/>
      <c r="L21" s="12"/>
      <c r="M21" s="12"/>
      <c r="N21" s="12"/>
      <c r="O21" s="12"/>
      <c r="P21" s="12"/>
    </row>
    <row r="22" spans="2:24" x14ac:dyDescent="0.25">
      <c r="D22" s="12">
        <v>13</v>
      </c>
      <c r="E22" s="12"/>
      <c r="F22" s="12">
        <v>14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R22" t="str">
        <f>+CONCATENATE(COUNTA(D21:J22)," sortants")</f>
        <v>6 sortants</v>
      </c>
    </row>
    <row r="23" spans="2:24" x14ac:dyDescent="0.25"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2:24" x14ac:dyDescent="0.25">
      <c r="B24" s="9"/>
      <c r="C24" s="9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</row>
    <row r="25" spans="2:24" x14ac:dyDescent="0.25">
      <c r="B25" s="10"/>
      <c r="C25" s="10"/>
      <c r="D25" s="15" t="s">
        <v>3</v>
      </c>
      <c r="E25" s="15"/>
      <c r="F25" s="15" t="s">
        <v>4</v>
      </c>
      <c r="G25" s="15"/>
      <c r="H25" s="15" t="s">
        <v>5</v>
      </c>
      <c r="I25" s="15"/>
      <c r="J25" s="15" t="s">
        <v>6</v>
      </c>
      <c r="K25" s="12"/>
      <c r="L25" s="12"/>
      <c r="M25" s="12"/>
      <c r="N25" s="12"/>
      <c r="O25" s="12"/>
      <c r="P25" s="12"/>
    </row>
    <row r="26" spans="2:24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4" t="str">
        <f>CONCATENATE(D27,"-",D28)</f>
        <v>1-5</v>
      </c>
      <c r="R26" s="4" t="str">
        <f>CONCATENATE(D29,"-",D30)</f>
        <v>9-13</v>
      </c>
      <c r="S26" s="4" t="str">
        <f t="shared" ref="S26" si="54">CONCATENATE(F27,"-",F28)</f>
        <v>2-6</v>
      </c>
      <c r="T26" s="4" t="str">
        <f t="shared" ref="T26" si="55">CONCATENATE(F29,"-",F30)</f>
        <v>10-</v>
      </c>
      <c r="U26" s="4" t="str">
        <f t="shared" ref="U26" si="56">CONCATENATE(H27,"-",H28)</f>
        <v>3-7</v>
      </c>
      <c r="V26" s="4" t="str">
        <f t="shared" ref="V26" si="57">CONCATENATE(H29,"-",H30)</f>
        <v>11-</v>
      </c>
      <c r="W26" s="4" t="str">
        <f t="shared" ref="W26" si="58">CONCATENATE(J27,"-",J28)</f>
        <v>4-8</v>
      </c>
      <c r="X26" s="4" t="str">
        <f t="shared" ref="X26" si="59">CONCATENATE(J29,"-",J30)</f>
        <v>12-</v>
      </c>
    </row>
    <row r="27" spans="2:24" x14ac:dyDescent="0.25">
      <c r="B27">
        <v>13</v>
      </c>
      <c r="C27" s="3" t="s">
        <v>2</v>
      </c>
      <c r="D27" s="13">
        <v>1</v>
      </c>
      <c r="E27" s="13"/>
      <c r="F27" s="13">
        <v>2</v>
      </c>
      <c r="G27" s="13"/>
      <c r="H27" s="13">
        <v>3</v>
      </c>
      <c r="I27" s="13"/>
      <c r="J27" s="13">
        <v>4</v>
      </c>
      <c r="K27" s="12"/>
      <c r="L27" s="12"/>
      <c r="M27" s="12"/>
      <c r="N27" s="12"/>
      <c r="O27" s="12"/>
      <c r="P27" s="12"/>
      <c r="Q27" s="5" t="str">
        <f>CONCATENATE(D27,"-",D29)</f>
        <v>1-9</v>
      </c>
      <c r="R27" s="5" t="str">
        <f>CONCATENATE(D28,"-",D30)</f>
        <v>5-13</v>
      </c>
      <c r="S27" s="5" t="str">
        <f t="shared" ref="S27" si="60">CONCATENATE(F27,"-",F29)</f>
        <v>2-10</v>
      </c>
      <c r="T27" s="5" t="str">
        <f t="shared" ref="T27" si="61">CONCATENATE(F28,"-",F30)</f>
        <v>6-</v>
      </c>
      <c r="U27" s="5" t="str">
        <f t="shared" ref="U27" si="62">CONCATENATE(H27,"-",H29)</f>
        <v>3-11</v>
      </c>
      <c r="V27" s="5" t="str">
        <f t="shared" ref="V27" si="63">CONCATENATE(H28,"-",H30)</f>
        <v>7-</v>
      </c>
      <c r="W27" s="5" t="str">
        <f t="shared" ref="W27" si="64">CONCATENATE(J27,"-",J29)</f>
        <v>4-12</v>
      </c>
      <c r="X27" s="5" t="str">
        <f t="shared" ref="X27" si="65">CONCATENATE(J28,"-",J30)</f>
        <v>8-</v>
      </c>
    </row>
    <row r="28" spans="2:24" x14ac:dyDescent="0.25">
      <c r="B28">
        <f>+B27*2</f>
        <v>26</v>
      </c>
      <c r="C28" t="s">
        <v>18</v>
      </c>
      <c r="D28" s="13">
        <v>5</v>
      </c>
      <c r="E28" s="13"/>
      <c r="F28" s="13">
        <v>6</v>
      </c>
      <c r="G28" s="13"/>
      <c r="H28" s="13">
        <v>7</v>
      </c>
      <c r="I28" s="13"/>
      <c r="J28" s="13">
        <v>8</v>
      </c>
      <c r="K28" s="12"/>
      <c r="L28" s="12"/>
      <c r="M28" s="12"/>
      <c r="N28" s="12"/>
      <c r="O28" s="12"/>
      <c r="P28" s="12"/>
      <c r="Q28" s="6" t="str">
        <f>CONCATENATE(D27,"-",D30)</f>
        <v>1-13</v>
      </c>
      <c r="R28" s="6" t="str">
        <f>CONCATENATE(D28,"-",D29)</f>
        <v>5-9</v>
      </c>
      <c r="S28" s="6" t="str">
        <f t="shared" ref="S28" si="66">CONCATENATE(F27,"-",F30)</f>
        <v>2-</v>
      </c>
      <c r="T28" s="6" t="str">
        <f t="shared" ref="T28" si="67">CONCATENATE(F28,"-",F29)</f>
        <v>6-10</v>
      </c>
      <c r="U28" s="6" t="str">
        <f t="shared" ref="U28" si="68">CONCATENATE(H27,"-",H30)</f>
        <v>3-</v>
      </c>
      <c r="V28" s="6" t="str">
        <f t="shared" ref="V28" si="69">CONCATENATE(H28,"-",H29)</f>
        <v>7-11</v>
      </c>
      <c r="W28" s="6" t="str">
        <f t="shared" ref="W28" si="70">CONCATENATE(J27,"-",J30)</f>
        <v>4-</v>
      </c>
      <c r="X28" s="6" t="str">
        <f t="shared" ref="X28" si="71">CONCATENATE(J28,"-",J29)</f>
        <v>8-12</v>
      </c>
    </row>
    <row r="29" spans="2:24" x14ac:dyDescent="0.25">
      <c r="D29" s="12">
        <v>9</v>
      </c>
      <c r="E29" s="12"/>
      <c r="F29" s="12">
        <v>10</v>
      </c>
      <c r="G29" s="12"/>
      <c r="H29" s="12">
        <v>11</v>
      </c>
      <c r="I29" s="12"/>
      <c r="J29" s="12">
        <v>12</v>
      </c>
      <c r="K29" s="12"/>
      <c r="L29" s="12"/>
      <c r="M29" s="12"/>
      <c r="N29" s="12"/>
      <c r="O29" s="12"/>
      <c r="P29" s="12"/>
    </row>
    <row r="30" spans="2:24" x14ac:dyDescent="0.25">
      <c r="D30" s="12">
        <v>13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R30" t="str">
        <f>+CONCATENATE(COUNTA(D29:J30)," sortants")</f>
        <v>5 sortants</v>
      </c>
    </row>
    <row r="31" spans="2:24" x14ac:dyDescent="0.25"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2:24" x14ac:dyDescent="0.25">
      <c r="B32" s="9"/>
      <c r="C32" s="9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</row>
    <row r="33" spans="2:27" x14ac:dyDescent="0.25">
      <c r="B33" s="10"/>
      <c r="C33" s="10"/>
      <c r="D33" s="15" t="s">
        <v>3</v>
      </c>
      <c r="E33" s="15"/>
      <c r="F33" s="15" t="s">
        <v>4</v>
      </c>
      <c r="G33" s="15"/>
      <c r="H33" s="15" t="s">
        <v>5</v>
      </c>
      <c r="I33" s="15"/>
      <c r="J33" s="15" t="s">
        <v>6</v>
      </c>
      <c r="K33" s="12"/>
      <c r="L33" s="12"/>
      <c r="M33" s="12"/>
      <c r="N33" s="12"/>
      <c r="O33" s="12"/>
      <c r="P33" s="12"/>
    </row>
    <row r="34" spans="2:27" x14ac:dyDescent="0.25"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4" t="str">
        <f>CONCATENATE(D35,"-",D36)</f>
        <v>1-5</v>
      </c>
      <c r="R34" s="4" t="str">
        <f>CONCATENATE(D37,"-",D38)</f>
        <v>9-</v>
      </c>
      <c r="S34" s="4" t="str">
        <f t="shared" ref="S34" si="72">CONCATENATE(F35,"-",F36)</f>
        <v>2-6</v>
      </c>
      <c r="T34" s="4" t="str">
        <f t="shared" ref="T34" si="73">CONCATENATE(F37,"-",F38)</f>
        <v>10-</v>
      </c>
      <c r="U34" s="4" t="str">
        <f t="shared" ref="U34" si="74">CONCATENATE(H35,"-",H36)</f>
        <v>3-7</v>
      </c>
      <c r="V34" s="4" t="str">
        <f t="shared" ref="V34" si="75">CONCATENATE(H37,"-",H38)</f>
        <v>11-</v>
      </c>
      <c r="W34" s="4" t="str">
        <f t="shared" ref="W34" si="76">CONCATENATE(J35,"-",J36)</f>
        <v>4-8</v>
      </c>
      <c r="X34" s="4" t="str">
        <f t="shared" ref="X34" si="77">CONCATENATE(J37,"-",J38)</f>
        <v>12-</v>
      </c>
    </row>
    <row r="35" spans="2:27" x14ac:dyDescent="0.25">
      <c r="B35">
        <v>12</v>
      </c>
      <c r="C35" s="3" t="s">
        <v>2</v>
      </c>
      <c r="D35" s="13">
        <v>1</v>
      </c>
      <c r="E35" s="13"/>
      <c r="F35" s="13">
        <v>2</v>
      </c>
      <c r="G35" s="13"/>
      <c r="H35" s="13">
        <v>3</v>
      </c>
      <c r="I35" s="13"/>
      <c r="J35" s="13">
        <v>4</v>
      </c>
      <c r="K35" s="12"/>
      <c r="L35" s="12"/>
      <c r="M35" s="12"/>
      <c r="N35" s="12"/>
      <c r="O35" s="12"/>
      <c r="P35" s="12"/>
      <c r="Q35" s="5" t="str">
        <f>CONCATENATE(D35,"-",D37)</f>
        <v>1-9</v>
      </c>
      <c r="R35" s="5" t="str">
        <f>CONCATENATE(D36,"-",D38)</f>
        <v>5-</v>
      </c>
      <c r="S35" s="5" t="str">
        <f t="shared" ref="S35" si="78">CONCATENATE(F35,"-",F37)</f>
        <v>2-10</v>
      </c>
      <c r="T35" s="5" t="str">
        <f t="shared" ref="T35" si="79">CONCATENATE(F36,"-",F38)</f>
        <v>6-</v>
      </c>
      <c r="U35" s="5" t="str">
        <f t="shared" ref="U35" si="80">CONCATENATE(H35,"-",H37)</f>
        <v>3-11</v>
      </c>
      <c r="V35" s="5" t="str">
        <f t="shared" ref="V35" si="81">CONCATENATE(H36,"-",H38)</f>
        <v>7-</v>
      </c>
      <c r="W35" s="5" t="str">
        <f t="shared" ref="W35" si="82">CONCATENATE(J35,"-",J37)</f>
        <v>4-12</v>
      </c>
      <c r="X35" s="5" t="str">
        <f t="shared" ref="X35" si="83">CONCATENATE(J36,"-",J38)</f>
        <v>8-</v>
      </c>
    </row>
    <row r="36" spans="2:27" x14ac:dyDescent="0.25">
      <c r="B36">
        <f>+B35*2</f>
        <v>24</v>
      </c>
      <c r="C36" t="s">
        <v>18</v>
      </c>
      <c r="D36" s="13">
        <v>5</v>
      </c>
      <c r="E36" s="13"/>
      <c r="F36" s="13">
        <v>6</v>
      </c>
      <c r="G36" s="13"/>
      <c r="H36" s="13">
        <v>7</v>
      </c>
      <c r="I36" s="13"/>
      <c r="J36" s="13">
        <v>8</v>
      </c>
      <c r="K36" s="12"/>
      <c r="L36" s="12"/>
      <c r="M36" s="12"/>
      <c r="N36" s="12"/>
      <c r="O36" s="12"/>
      <c r="P36" s="12"/>
      <c r="Q36" s="6" t="str">
        <f>CONCATENATE(D35,"-",D38)</f>
        <v>1-</v>
      </c>
      <c r="R36" s="6" t="str">
        <f>CONCATENATE(D36,"-",D37)</f>
        <v>5-9</v>
      </c>
      <c r="S36" s="6" t="str">
        <f t="shared" ref="S36" si="84">CONCATENATE(F35,"-",F38)</f>
        <v>2-</v>
      </c>
      <c r="T36" s="6" t="str">
        <f t="shared" ref="T36" si="85">CONCATENATE(F36,"-",F37)</f>
        <v>6-10</v>
      </c>
      <c r="U36" s="6" t="str">
        <f t="shared" ref="U36" si="86">CONCATENATE(H35,"-",H38)</f>
        <v>3-</v>
      </c>
      <c r="V36" s="6" t="str">
        <f t="shared" ref="V36" si="87">CONCATENATE(H36,"-",H37)</f>
        <v>7-11</v>
      </c>
      <c r="W36" s="6" t="str">
        <f t="shared" ref="W36" si="88">CONCATENATE(J35,"-",J38)</f>
        <v>4-</v>
      </c>
      <c r="X36" s="6" t="str">
        <f t="shared" ref="X36" si="89">CONCATENATE(J36,"-",J37)</f>
        <v>8-12</v>
      </c>
    </row>
    <row r="37" spans="2:27" x14ac:dyDescent="0.25">
      <c r="D37" s="12">
        <v>9</v>
      </c>
      <c r="E37" s="12"/>
      <c r="F37" s="12">
        <v>10</v>
      </c>
      <c r="G37" s="12"/>
      <c r="H37" s="12">
        <v>11</v>
      </c>
      <c r="I37" s="12"/>
      <c r="J37" s="12">
        <v>12</v>
      </c>
      <c r="K37" s="12"/>
      <c r="L37" s="12"/>
      <c r="M37" s="12"/>
      <c r="N37" s="12"/>
      <c r="O37" s="12"/>
      <c r="P37" s="12"/>
    </row>
    <row r="38" spans="2:27" x14ac:dyDescent="0.25"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R38" t="str">
        <f>+CONCATENATE(COUNTA(D37:J38)," sortants")</f>
        <v>4 sortants</v>
      </c>
    </row>
    <row r="39" spans="2:27" x14ac:dyDescent="0.25"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2:27" x14ac:dyDescent="0.25">
      <c r="B40" s="9"/>
      <c r="C40" s="9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27" x14ac:dyDescent="0.25">
      <c r="B41" s="8"/>
      <c r="C41" s="8"/>
      <c r="D41" s="16" t="s">
        <v>3</v>
      </c>
      <c r="E41" s="16"/>
      <c r="F41" s="16" t="s">
        <v>4</v>
      </c>
      <c r="G41" s="16"/>
      <c r="H41" s="16" t="s">
        <v>5</v>
      </c>
      <c r="I41" s="16"/>
      <c r="J41" s="16" t="s">
        <v>6</v>
      </c>
      <c r="K41" s="16"/>
      <c r="L41" s="16" t="s">
        <v>17</v>
      </c>
      <c r="M41" s="16"/>
      <c r="N41" s="16" t="s">
        <v>19</v>
      </c>
      <c r="O41" s="16"/>
      <c r="P41" s="16" t="s">
        <v>20</v>
      </c>
    </row>
    <row r="42" spans="2:27" x14ac:dyDescent="0.25"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4" t="str">
        <f>CONCATENATE(D43,"-",D44)</f>
        <v>1-4</v>
      </c>
      <c r="R42" s="4" t="str">
        <f>CONCATENATE(D45,"-",D46)</f>
        <v>7-10</v>
      </c>
      <c r="S42" s="4" t="str">
        <f t="shared" ref="S42" si="90">CONCATENATE(F43,"-",F44)</f>
        <v>2-5</v>
      </c>
      <c r="T42" s="4" t="str">
        <f t="shared" ref="T42" si="91">CONCATENATE(F45,"-",F46)</f>
        <v>8-11</v>
      </c>
      <c r="U42" s="4" t="str">
        <f t="shared" ref="U42" si="92">CONCATENATE(H43,"-",H44)</f>
        <v>3-6</v>
      </c>
      <c r="V42" s="4" t="str">
        <f t="shared" ref="V42" si="93">CONCATENATE(H45,"-",H46)</f>
        <v>9-</v>
      </c>
      <c r="W42" s="4" t="str">
        <f t="shared" ref="W42" si="94">CONCATENATE(J43,"-",J44)</f>
        <v>-</v>
      </c>
      <c r="X42" s="4" t="str">
        <f t="shared" ref="X42" si="95">CONCATENATE(J45,"-",J46)</f>
        <v>-</v>
      </c>
      <c r="Z42" s="4" t="str">
        <f>CONCATENATE(L43,"-",L44)</f>
        <v>7-8</v>
      </c>
      <c r="AA42" s="4" t="str">
        <f>CONCATENATE(N43,"-",N44)</f>
        <v>10-11</v>
      </c>
    </row>
    <row r="43" spans="2:27" x14ac:dyDescent="0.25">
      <c r="B43">
        <v>11</v>
      </c>
      <c r="C43" s="3" t="s">
        <v>2</v>
      </c>
      <c r="D43" s="13">
        <v>1</v>
      </c>
      <c r="E43" s="13"/>
      <c r="F43" s="13">
        <v>2</v>
      </c>
      <c r="G43" s="13"/>
      <c r="H43" s="13">
        <v>3</v>
      </c>
      <c r="I43" s="13"/>
      <c r="J43" s="13"/>
      <c r="K43" s="12"/>
      <c r="L43" s="17">
        <v>7</v>
      </c>
      <c r="M43" s="12"/>
      <c r="N43" s="17">
        <v>10</v>
      </c>
      <c r="O43" s="12"/>
      <c r="P43" s="18"/>
      <c r="Q43" s="5" t="str">
        <f>CONCATENATE(D43,"-",D45)</f>
        <v>1-7</v>
      </c>
      <c r="R43" s="5" t="str">
        <f>CONCATENATE(D44,"-",D46)</f>
        <v>4-10</v>
      </c>
      <c r="S43" s="5" t="str">
        <f t="shared" ref="S43" si="96">CONCATENATE(F43,"-",F45)</f>
        <v>2-8</v>
      </c>
      <c r="T43" s="5" t="str">
        <f t="shared" ref="T43" si="97">CONCATENATE(F44,"-",F46)</f>
        <v>5-11</v>
      </c>
      <c r="U43" s="5" t="str">
        <f t="shared" ref="U43" si="98">CONCATENATE(H43,"-",H45)</f>
        <v>3-9</v>
      </c>
      <c r="V43" s="5" t="str">
        <f t="shared" ref="V43" si="99">CONCATENATE(H44,"-",H46)</f>
        <v>6-</v>
      </c>
      <c r="W43" s="5" t="str">
        <f t="shared" ref="W43" si="100">CONCATENATE(J43,"-",J45)</f>
        <v>-</v>
      </c>
      <c r="X43" s="5" t="str">
        <f t="shared" ref="X43" si="101">CONCATENATE(J44,"-",J46)</f>
        <v>-</v>
      </c>
      <c r="Z43" s="5" t="str">
        <f>CONCATENATE(L43,"-",L45)</f>
        <v>7-9</v>
      </c>
      <c r="AA43" s="5"/>
    </row>
    <row r="44" spans="2:27" x14ac:dyDescent="0.25">
      <c r="B44">
        <f>+B43*2</f>
        <v>22</v>
      </c>
      <c r="C44" t="s">
        <v>18</v>
      </c>
      <c r="D44" s="13">
        <v>4</v>
      </c>
      <c r="E44" s="13"/>
      <c r="F44" s="13">
        <v>5</v>
      </c>
      <c r="G44" s="13"/>
      <c r="H44" s="13">
        <v>6</v>
      </c>
      <c r="I44" s="13"/>
      <c r="J44" s="12"/>
      <c r="K44" s="12"/>
      <c r="L44" s="13">
        <v>8</v>
      </c>
      <c r="M44" s="13"/>
      <c r="N44" s="13">
        <v>11</v>
      </c>
      <c r="O44" s="13"/>
      <c r="P44" s="13"/>
      <c r="Q44" s="6" t="str">
        <f>CONCATENATE(D43,"-",D46)</f>
        <v>1-10</v>
      </c>
      <c r="R44" s="6" t="str">
        <f>CONCATENATE(D44,"-",D45)</f>
        <v>4-7</v>
      </c>
      <c r="S44" s="6" t="str">
        <f t="shared" ref="S44" si="102">CONCATENATE(F43,"-",F46)</f>
        <v>2-11</v>
      </c>
      <c r="T44" s="6" t="str">
        <f t="shared" ref="T44" si="103">CONCATENATE(F44,"-",F45)</f>
        <v>5-8</v>
      </c>
      <c r="U44" s="6" t="str">
        <f t="shared" ref="U44" si="104">CONCATENATE(H43,"-",H46)</f>
        <v>3-</v>
      </c>
      <c r="V44" s="6" t="str">
        <f t="shared" ref="V44" si="105">CONCATENATE(H44,"-",H45)</f>
        <v>6-9</v>
      </c>
      <c r="W44" s="6" t="str">
        <f t="shared" ref="W44" si="106">CONCATENATE(J43,"-",J46)</f>
        <v>-</v>
      </c>
      <c r="X44" s="6" t="str">
        <f t="shared" ref="X44" si="107">CONCATENATE(J44,"-",J45)</f>
        <v>-</v>
      </c>
      <c r="Z44" s="6" t="str">
        <f>CONCATENATE(L44,"-",L45)</f>
        <v>8-9</v>
      </c>
      <c r="AA44" s="6"/>
    </row>
    <row r="45" spans="2:27" x14ac:dyDescent="0.25">
      <c r="D45" s="12">
        <v>7</v>
      </c>
      <c r="E45" s="12"/>
      <c r="F45" s="12">
        <v>8</v>
      </c>
      <c r="G45" s="12"/>
      <c r="H45" s="12">
        <v>9</v>
      </c>
      <c r="I45" s="12"/>
      <c r="J45" s="12"/>
      <c r="K45" s="12"/>
      <c r="L45" s="12">
        <v>9</v>
      </c>
      <c r="M45" s="12"/>
      <c r="N45" s="12"/>
      <c r="O45" s="12"/>
      <c r="P45" s="12"/>
    </row>
    <row r="46" spans="2:27" x14ac:dyDescent="0.25">
      <c r="D46" s="12">
        <v>10</v>
      </c>
      <c r="E46" s="12"/>
      <c r="F46" s="12">
        <v>11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R46" t="str">
        <f>+CONCATENATE(COUNTA(L44:N45)," sortants")</f>
        <v>3 sortants</v>
      </c>
    </row>
    <row r="47" spans="2:27" x14ac:dyDescent="0.25"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 spans="2:27" x14ac:dyDescent="0.25">
      <c r="B48" s="9"/>
      <c r="C48" s="9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2:27" x14ac:dyDescent="0.25">
      <c r="B49" s="10"/>
      <c r="C49" s="10"/>
      <c r="D49" s="15" t="s">
        <v>3</v>
      </c>
      <c r="E49" s="15"/>
      <c r="F49" s="15" t="s">
        <v>4</v>
      </c>
      <c r="G49" s="15"/>
      <c r="H49" s="15" t="s">
        <v>5</v>
      </c>
      <c r="I49" s="15"/>
      <c r="J49" s="15" t="s">
        <v>6</v>
      </c>
      <c r="K49" s="15"/>
      <c r="L49" s="15" t="s">
        <v>17</v>
      </c>
      <c r="M49" s="15"/>
      <c r="N49" s="12"/>
      <c r="O49" s="12"/>
      <c r="P49" s="12"/>
    </row>
    <row r="50" spans="2:27" x14ac:dyDescent="0.25"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4" t="str">
        <f>CONCATENATE(D51,"-",D52)</f>
        <v>A-B</v>
      </c>
      <c r="R50" s="4" t="str">
        <f>CONCATENATE(D53,"-",D54)</f>
        <v>C-</v>
      </c>
      <c r="S50" s="4" t="str">
        <f t="shared" ref="S50" si="108">CONCATENATE(F51,"-",F52)</f>
        <v>D-E</v>
      </c>
      <c r="T50" s="4" t="str">
        <f t="shared" ref="T50" si="109">CONCATENATE(F53,"-",F54)</f>
        <v>F-</v>
      </c>
      <c r="U50" s="4" t="str">
        <f t="shared" ref="U50" si="110">CONCATENATE(H51,"-",H52)</f>
        <v>G-H</v>
      </c>
      <c r="V50" s="4" t="str">
        <f t="shared" ref="V50" si="111">CONCATENATE(H53,"-",H54)</f>
        <v>I-J</v>
      </c>
      <c r="W50" s="4" t="str">
        <f t="shared" ref="W50" si="112">CONCATENATE(J51,"-",J52)</f>
        <v>-</v>
      </c>
      <c r="X50" s="4" t="str">
        <f t="shared" ref="X50" si="113">CONCATENATE(J53,"-",J54)</f>
        <v>-</v>
      </c>
      <c r="Z50" s="4" t="str">
        <f>CONCATENATE(L51,"-",L52)</f>
        <v>C-F</v>
      </c>
      <c r="AA50" s="4" t="str">
        <f>CONCATENATE(L53,"-",L54)</f>
        <v>I-J</v>
      </c>
    </row>
    <row r="51" spans="2:27" x14ac:dyDescent="0.25">
      <c r="B51">
        <v>10</v>
      </c>
      <c r="C51" s="3" t="s">
        <v>2</v>
      </c>
      <c r="D51" s="13" t="s">
        <v>7</v>
      </c>
      <c r="E51" s="13"/>
      <c r="F51" s="13" t="s">
        <v>10</v>
      </c>
      <c r="G51" s="13"/>
      <c r="H51" s="13" t="s">
        <v>13</v>
      </c>
      <c r="I51" s="13"/>
      <c r="J51" s="13"/>
      <c r="K51" s="12"/>
      <c r="L51" s="13" t="s">
        <v>9</v>
      </c>
      <c r="M51" s="13"/>
      <c r="N51" s="12"/>
      <c r="O51" s="12"/>
      <c r="P51" s="12"/>
      <c r="Q51" s="5" t="str">
        <f>CONCATENATE(D51,"-",D53)</f>
        <v>A-C</v>
      </c>
      <c r="R51" s="5" t="str">
        <f>CONCATENATE(D52,"-",D54)</f>
        <v>B-</v>
      </c>
      <c r="S51" s="5" t="str">
        <f t="shared" ref="S51" si="114">CONCATENATE(F51,"-",F53)</f>
        <v>D-F</v>
      </c>
      <c r="T51" s="5" t="str">
        <f t="shared" ref="T51" si="115">CONCATENATE(F52,"-",F54)</f>
        <v>E-</v>
      </c>
      <c r="U51" s="5" t="str">
        <f t="shared" ref="U51" si="116">CONCATENATE(H51,"-",H53)</f>
        <v>G-I</v>
      </c>
      <c r="V51" s="5" t="str">
        <f t="shared" ref="V51" si="117">CONCATENATE(H52,"-",H54)</f>
        <v>H-J</v>
      </c>
      <c r="W51" s="5" t="str">
        <f t="shared" ref="W51" si="118">CONCATENATE(J51,"-",J53)</f>
        <v>-</v>
      </c>
      <c r="X51" s="5" t="str">
        <f t="shared" ref="X51" si="119">CONCATENATE(J52,"-",J54)</f>
        <v>-</v>
      </c>
      <c r="Z51" s="5" t="str">
        <f>CONCATENATE(L51,"-",L53)</f>
        <v>C-I</v>
      </c>
      <c r="AA51" s="5" t="str">
        <f>CONCATENATE(L52,"-",L54)</f>
        <v>F-J</v>
      </c>
    </row>
    <row r="52" spans="2:27" x14ac:dyDescent="0.25">
      <c r="B52">
        <f>+B51*2</f>
        <v>20</v>
      </c>
      <c r="C52" t="s">
        <v>18</v>
      </c>
      <c r="D52" s="13" t="s">
        <v>8</v>
      </c>
      <c r="E52" s="13"/>
      <c r="F52" s="13" t="s">
        <v>11</v>
      </c>
      <c r="G52" s="13"/>
      <c r="H52" s="13" t="s">
        <v>14</v>
      </c>
      <c r="I52" s="13"/>
      <c r="J52" s="13"/>
      <c r="K52" s="12"/>
      <c r="L52" s="13" t="s">
        <v>12</v>
      </c>
      <c r="M52" s="13"/>
      <c r="N52" s="12"/>
      <c r="O52" s="12"/>
      <c r="P52" s="12"/>
      <c r="Q52" s="6" t="str">
        <f>CONCATENATE(D51,"-",D54)</f>
        <v>A-</v>
      </c>
      <c r="R52" s="6" t="str">
        <f>CONCATENATE(D52,"-",D53)</f>
        <v>B-C</v>
      </c>
      <c r="S52" s="6" t="str">
        <f t="shared" ref="S52" si="120">CONCATENATE(F51,"-",F54)</f>
        <v>D-</v>
      </c>
      <c r="T52" s="6" t="str">
        <f t="shared" ref="T52" si="121">CONCATENATE(F52,"-",F53)</f>
        <v>E-F</v>
      </c>
      <c r="U52" s="6" t="str">
        <f t="shared" ref="U52" si="122">CONCATENATE(H51,"-",H54)</f>
        <v>G-J</v>
      </c>
      <c r="V52" s="6" t="str">
        <f t="shared" ref="V52" si="123">CONCATENATE(H52,"-",H53)</f>
        <v>H-I</v>
      </c>
      <c r="W52" s="6" t="str">
        <f t="shared" ref="W52" si="124">CONCATENATE(J51,"-",J54)</f>
        <v>-</v>
      </c>
      <c r="X52" s="6" t="str">
        <f t="shared" ref="X52" si="125">CONCATENATE(J52,"-",J53)</f>
        <v>-</v>
      </c>
      <c r="Z52" s="6" t="str">
        <f>CONCATENATE(L52,"-",L53)</f>
        <v>F-I</v>
      </c>
      <c r="AA52" s="6" t="str">
        <f>CONCATENATE(L51,"-",L54)</f>
        <v>C-J</v>
      </c>
    </row>
    <row r="53" spans="2:27" x14ac:dyDescent="0.25">
      <c r="D53" s="12" t="s">
        <v>9</v>
      </c>
      <c r="E53" s="12"/>
      <c r="F53" s="12" t="s">
        <v>12</v>
      </c>
      <c r="G53" s="12"/>
      <c r="H53" s="12" t="s">
        <v>15</v>
      </c>
      <c r="I53" s="12"/>
      <c r="J53" s="12"/>
      <c r="K53" s="12"/>
      <c r="L53" s="12" t="s">
        <v>15</v>
      </c>
      <c r="M53" s="12"/>
      <c r="N53" s="12"/>
      <c r="O53" s="12"/>
      <c r="P53" s="12"/>
    </row>
    <row r="54" spans="2:27" x14ac:dyDescent="0.25">
      <c r="D54" s="12"/>
      <c r="E54" s="12"/>
      <c r="F54" s="12"/>
      <c r="G54" s="12"/>
      <c r="H54" s="12" t="s">
        <v>16</v>
      </c>
      <c r="I54" s="12"/>
      <c r="J54" s="12"/>
      <c r="K54" s="12"/>
      <c r="L54" s="12" t="s">
        <v>16</v>
      </c>
      <c r="M54" s="12"/>
      <c r="N54" s="12"/>
      <c r="O54" s="12"/>
      <c r="P54" s="12"/>
      <c r="R54" t="str">
        <f>+CONCATENATE(COUNTA(L53:L54)," sortants")</f>
        <v>2 sortants</v>
      </c>
    </row>
    <row r="55" spans="2:27" x14ac:dyDescent="0.25"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 spans="2:27" x14ac:dyDescent="0.25">
      <c r="B56" s="9"/>
      <c r="C56" s="9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2:27" x14ac:dyDescent="0.25">
      <c r="B57" s="10"/>
      <c r="C57" s="10"/>
      <c r="D57" s="15" t="s">
        <v>3</v>
      </c>
      <c r="E57" s="15"/>
      <c r="F57" s="15" t="s">
        <v>4</v>
      </c>
      <c r="G57" s="15"/>
      <c r="H57" s="15" t="s">
        <v>5</v>
      </c>
      <c r="I57" s="15"/>
      <c r="J57" s="15" t="s">
        <v>6</v>
      </c>
      <c r="K57" s="15"/>
      <c r="L57" s="15" t="s">
        <v>17</v>
      </c>
      <c r="M57" s="15"/>
      <c r="N57" s="12"/>
      <c r="O57" s="12"/>
      <c r="P57" s="12"/>
    </row>
    <row r="58" spans="2:27" x14ac:dyDescent="0.25"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4" t="str">
        <f>CONCATENATE(D59,"-",D60)</f>
        <v>A-B</v>
      </c>
      <c r="R58" s="4" t="str">
        <f>CONCATENATE(D61,"-",D62)</f>
        <v>C-</v>
      </c>
      <c r="S58" s="4" t="str">
        <f t="shared" ref="S58" si="126">CONCATENATE(F59,"-",F60)</f>
        <v>D-E</v>
      </c>
      <c r="T58" s="4" t="str">
        <f t="shared" ref="T58" si="127">CONCATENATE(F61,"-",F62)</f>
        <v>F-</v>
      </c>
      <c r="U58" s="4" t="str">
        <f t="shared" ref="U58" si="128">CONCATENATE(H59,"-",H60)</f>
        <v>G-H</v>
      </c>
      <c r="V58" s="4" t="str">
        <f t="shared" ref="V58" si="129">CONCATENATE(H61,"-",H62)</f>
        <v>I-</v>
      </c>
      <c r="W58" s="4" t="str">
        <f t="shared" ref="W58" si="130">CONCATENATE(J59,"-",J60)</f>
        <v>-</v>
      </c>
      <c r="X58" s="4" t="str">
        <f t="shared" ref="X58" si="131">CONCATENATE(J61,"-",J62)</f>
        <v>-</v>
      </c>
      <c r="Z58" s="4" t="str">
        <f>CONCATENATE(L59,"-",L60)</f>
        <v>C-F</v>
      </c>
    </row>
    <row r="59" spans="2:27" x14ac:dyDescent="0.25">
      <c r="B59">
        <v>9</v>
      </c>
      <c r="C59" s="3" t="s">
        <v>2</v>
      </c>
      <c r="D59" s="13" t="s">
        <v>7</v>
      </c>
      <c r="E59" s="13"/>
      <c r="F59" s="13" t="s">
        <v>10</v>
      </c>
      <c r="G59" s="13"/>
      <c r="H59" s="13" t="s">
        <v>13</v>
      </c>
      <c r="I59" s="13"/>
      <c r="J59" s="13"/>
      <c r="K59" s="12"/>
      <c r="L59" s="13" t="s">
        <v>9</v>
      </c>
      <c r="M59" s="13"/>
      <c r="N59" s="12"/>
      <c r="O59" s="12"/>
      <c r="P59" s="12"/>
      <c r="Q59" s="5" t="str">
        <f>CONCATENATE(D59,"-",D61)</f>
        <v>A-C</v>
      </c>
      <c r="R59" s="5" t="str">
        <f>CONCATENATE(D60,"-",D62)</f>
        <v>B-</v>
      </c>
      <c r="S59" s="5" t="str">
        <f t="shared" ref="S59" si="132">CONCATENATE(F59,"-",F61)</f>
        <v>D-F</v>
      </c>
      <c r="T59" s="5" t="str">
        <f t="shared" ref="T59" si="133">CONCATENATE(F60,"-",F62)</f>
        <v>E-</v>
      </c>
      <c r="U59" s="5" t="str">
        <f t="shared" ref="U59" si="134">CONCATENATE(H59,"-",H61)</f>
        <v>G-I</v>
      </c>
      <c r="V59" s="5" t="str">
        <f t="shared" ref="V59" si="135">CONCATENATE(H60,"-",H62)</f>
        <v>H-</v>
      </c>
      <c r="W59" s="5" t="str">
        <f t="shared" ref="W59" si="136">CONCATENATE(J59,"-",J61)</f>
        <v>-</v>
      </c>
      <c r="X59" s="5" t="str">
        <f t="shared" ref="X59" si="137">CONCATENATE(J60,"-",J62)</f>
        <v>-</v>
      </c>
      <c r="Z59" s="5" t="str">
        <f>CONCATENATE(L59,"-",L61)</f>
        <v>C-I</v>
      </c>
    </row>
    <row r="60" spans="2:27" x14ac:dyDescent="0.25">
      <c r="B60">
        <f>+B59*2</f>
        <v>18</v>
      </c>
      <c r="C60" t="s">
        <v>18</v>
      </c>
      <c r="D60" s="13" t="s">
        <v>8</v>
      </c>
      <c r="E60" s="13"/>
      <c r="F60" s="13" t="s">
        <v>11</v>
      </c>
      <c r="G60" s="13"/>
      <c r="H60" s="13" t="s">
        <v>14</v>
      </c>
      <c r="I60" s="13"/>
      <c r="J60" s="13"/>
      <c r="K60" s="12"/>
      <c r="L60" s="13" t="s">
        <v>12</v>
      </c>
      <c r="M60" s="13"/>
      <c r="N60" s="12"/>
      <c r="O60" s="12"/>
      <c r="P60" s="12"/>
      <c r="Q60" s="6" t="str">
        <f>CONCATENATE(D59,"-",D62)</f>
        <v>A-</v>
      </c>
      <c r="R60" s="6" t="str">
        <f>CONCATENATE(D60,"-",D61)</f>
        <v>B-C</v>
      </c>
      <c r="S60" s="6" t="str">
        <f t="shared" ref="S60" si="138">CONCATENATE(F59,"-",F62)</f>
        <v>D-</v>
      </c>
      <c r="T60" s="6" t="str">
        <f t="shared" ref="T60" si="139">CONCATENATE(F60,"-",F61)</f>
        <v>E-F</v>
      </c>
      <c r="U60" s="6" t="str">
        <f t="shared" ref="U60" si="140">CONCATENATE(H59,"-",H62)</f>
        <v>G-</v>
      </c>
      <c r="V60" s="6" t="str">
        <f t="shared" ref="V60" si="141">CONCATENATE(H60,"-",H61)</f>
        <v>H-I</v>
      </c>
      <c r="W60" s="6" t="str">
        <f t="shared" ref="W60" si="142">CONCATENATE(J59,"-",J62)</f>
        <v>-</v>
      </c>
      <c r="X60" s="6" t="str">
        <f t="shared" ref="X60" si="143">CONCATENATE(J60,"-",J61)</f>
        <v>-</v>
      </c>
      <c r="Z60" s="6" t="str">
        <f>CONCATENATE(L60,"-",L61)</f>
        <v>F-I</v>
      </c>
    </row>
    <row r="61" spans="2:27" x14ac:dyDescent="0.25">
      <c r="D61" s="12" t="s">
        <v>9</v>
      </c>
      <c r="E61" s="12"/>
      <c r="F61" s="12" t="s">
        <v>12</v>
      </c>
      <c r="G61" s="12"/>
      <c r="H61" s="12" t="s">
        <v>15</v>
      </c>
      <c r="I61" s="12"/>
      <c r="J61" s="12"/>
      <c r="K61" s="12"/>
      <c r="L61" s="12" t="s">
        <v>15</v>
      </c>
      <c r="M61" s="12"/>
      <c r="N61" s="12"/>
      <c r="O61" s="12"/>
      <c r="P61" s="12"/>
    </row>
    <row r="62" spans="2:27" x14ac:dyDescent="0.25"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R62" t="str">
        <f>+CONCATENATE(COUNTA(L61:L62)," sortants")</f>
        <v>1 sortants</v>
      </c>
    </row>
    <row r="63" spans="2:27" x14ac:dyDescent="0.25"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 spans="2:27" x14ac:dyDescent="0.25">
      <c r="B64" s="9"/>
      <c r="C64" s="9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2:24" x14ac:dyDescent="0.25">
      <c r="B65" s="10"/>
      <c r="C65" s="10"/>
      <c r="D65" s="15" t="s">
        <v>3</v>
      </c>
      <c r="E65" s="15"/>
      <c r="F65" s="15" t="s">
        <v>4</v>
      </c>
      <c r="G65" s="15"/>
      <c r="H65" s="15" t="s">
        <v>5</v>
      </c>
      <c r="I65" s="15"/>
      <c r="J65" s="15" t="s">
        <v>6</v>
      </c>
      <c r="K65" s="12"/>
      <c r="L65" s="12"/>
      <c r="M65" s="12"/>
      <c r="N65" s="12"/>
      <c r="O65" s="12"/>
      <c r="P65" s="12"/>
    </row>
    <row r="66" spans="2:24" x14ac:dyDescent="0.25"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4" t="str">
        <f>CONCATENATE(D67,"-",D68)</f>
        <v>A-B</v>
      </c>
      <c r="R66" s="4" t="str">
        <f>CONCATENATE(D69,"-",D70)</f>
        <v>-</v>
      </c>
      <c r="S66" s="4" t="str">
        <f t="shared" ref="S66" si="144">CONCATENATE(F67,"-",F68)</f>
        <v>C-D</v>
      </c>
      <c r="T66" s="4" t="str">
        <f t="shared" ref="T66" si="145">CONCATENATE(F69,"-",F70)</f>
        <v>-</v>
      </c>
      <c r="U66" s="4" t="str">
        <f t="shared" ref="U66" si="146">CONCATENATE(H67,"-",H68)</f>
        <v>E-F</v>
      </c>
      <c r="V66" s="4" t="str">
        <f t="shared" ref="V66" si="147">CONCATENATE(H69,"-",H70)</f>
        <v>-</v>
      </c>
      <c r="W66" s="4" t="str">
        <f t="shared" ref="W66" si="148">CONCATENATE(J67,"-",J68)</f>
        <v>G-H</v>
      </c>
      <c r="X66" s="4" t="str">
        <f t="shared" ref="X66" si="149">CONCATENATE(J69,"-",J70)</f>
        <v>-</v>
      </c>
    </row>
    <row r="67" spans="2:24" x14ac:dyDescent="0.25">
      <c r="B67">
        <v>8</v>
      </c>
      <c r="C67" s="3" t="s">
        <v>2</v>
      </c>
      <c r="D67" s="13" t="s">
        <v>7</v>
      </c>
      <c r="E67" s="13"/>
      <c r="F67" s="13" t="s">
        <v>9</v>
      </c>
      <c r="G67" s="13"/>
      <c r="H67" s="13" t="s">
        <v>11</v>
      </c>
      <c r="I67" s="13"/>
      <c r="J67" s="13" t="s">
        <v>13</v>
      </c>
      <c r="K67" s="12"/>
      <c r="L67" s="12"/>
      <c r="M67" s="12"/>
      <c r="N67" s="12"/>
      <c r="O67" s="12"/>
      <c r="P67" s="12"/>
      <c r="Q67" s="5" t="str">
        <f>CONCATENATE(D67,"-",D69)</f>
        <v>A-</v>
      </c>
      <c r="R67" s="5" t="str">
        <f>CONCATENATE(D68,"-",D70)</f>
        <v>B-</v>
      </c>
      <c r="S67" s="5" t="str">
        <f t="shared" ref="S67" si="150">CONCATENATE(F67,"-",F69)</f>
        <v>C-</v>
      </c>
      <c r="T67" s="5" t="str">
        <f t="shared" ref="T67" si="151">CONCATENATE(F68,"-",F70)</f>
        <v>D-</v>
      </c>
      <c r="U67" s="5" t="str">
        <f t="shared" ref="U67" si="152">CONCATENATE(H67,"-",H69)</f>
        <v>E-</v>
      </c>
      <c r="V67" s="5" t="str">
        <f t="shared" ref="V67" si="153">CONCATENATE(H68,"-",H70)</f>
        <v>F-</v>
      </c>
      <c r="W67" s="5" t="str">
        <f t="shared" ref="W67" si="154">CONCATENATE(J67,"-",J69)</f>
        <v>G-</v>
      </c>
      <c r="X67" s="5" t="str">
        <f t="shared" ref="X67" si="155">CONCATENATE(J68,"-",J70)</f>
        <v>H-</v>
      </c>
    </row>
    <row r="68" spans="2:24" x14ac:dyDescent="0.25">
      <c r="B68">
        <f>+B67*2</f>
        <v>16</v>
      </c>
      <c r="C68" t="s">
        <v>18</v>
      </c>
      <c r="D68" s="13" t="s">
        <v>8</v>
      </c>
      <c r="E68" s="13"/>
      <c r="F68" s="13" t="s">
        <v>10</v>
      </c>
      <c r="G68" s="13"/>
      <c r="H68" s="13" t="s">
        <v>12</v>
      </c>
      <c r="I68" s="13"/>
      <c r="J68" s="13" t="s">
        <v>14</v>
      </c>
      <c r="K68" s="12"/>
      <c r="L68" s="12"/>
      <c r="M68" s="12"/>
      <c r="N68" s="12"/>
      <c r="O68" s="12"/>
      <c r="P68" s="12"/>
      <c r="Q68" s="6" t="str">
        <f>CONCATENATE(D67,"-",D70)</f>
        <v>A-</v>
      </c>
      <c r="R68" s="6" t="str">
        <f>CONCATENATE(D68,"-",D69)</f>
        <v>B-</v>
      </c>
      <c r="S68" s="6" t="str">
        <f t="shared" ref="S68" si="156">CONCATENATE(F67,"-",F70)</f>
        <v>C-</v>
      </c>
      <c r="T68" s="6" t="str">
        <f t="shared" ref="T68" si="157">CONCATENATE(F68,"-",F69)</f>
        <v>D-</v>
      </c>
      <c r="U68" s="6" t="str">
        <f t="shared" ref="U68" si="158">CONCATENATE(H67,"-",H70)</f>
        <v>E-</v>
      </c>
      <c r="V68" s="6" t="str">
        <f t="shared" ref="V68" si="159">CONCATENATE(H68,"-",H69)</f>
        <v>F-</v>
      </c>
      <c r="W68" s="6" t="str">
        <f t="shared" ref="W68" si="160">CONCATENATE(J67,"-",J70)</f>
        <v>G-</v>
      </c>
      <c r="X68" s="6" t="str">
        <f t="shared" ref="X68" si="161">CONCATENATE(J68,"-",J69)</f>
        <v>H-</v>
      </c>
    </row>
    <row r="69" spans="2:24" x14ac:dyDescent="0.25"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 spans="2:24" x14ac:dyDescent="0.25"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R70" t="str">
        <f>+CONCATENATE(COUNTA(L69:L70)," sortants")</f>
        <v>0 sortants</v>
      </c>
    </row>
    <row r="71" spans="2:24" x14ac:dyDescent="0.25"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 spans="2:24" x14ac:dyDescent="0.25">
      <c r="B72" s="9"/>
      <c r="C72" s="9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</row>
    <row r="73" spans="2:24" x14ac:dyDescent="0.25">
      <c r="B73" s="8"/>
      <c r="C73" s="8"/>
      <c r="D73" s="16" t="s">
        <v>3</v>
      </c>
      <c r="E73" s="16"/>
      <c r="F73" s="16" t="s">
        <v>4</v>
      </c>
      <c r="G73" s="16"/>
      <c r="H73" s="16" t="s">
        <v>5</v>
      </c>
      <c r="I73" s="16"/>
      <c r="J73" s="16" t="s">
        <v>6</v>
      </c>
      <c r="K73" s="16"/>
      <c r="L73" s="16" t="s">
        <v>17</v>
      </c>
      <c r="M73" s="16"/>
      <c r="N73" s="16" t="s">
        <v>19</v>
      </c>
      <c r="O73" s="16"/>
      <c r="P73" s="16" t="s">
        <v>20</v>
      </c>
    </row>
    <row r="74" spans="2:24" x14ac:dyDescent="0.25"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4" t="str">
        <f>CONCATENATE(D75,"-",D76)</f>
        <v>A-B</v>
      </c>
      <c r="R74" s="4" t="str">
        <f>CONCATENATE(D77,"-",D78)</f>
        <v>C-D</v>
      </c>
      <c r="S74" s="4" t="str">
        <f t="shared" ref="S74" si="162">CONCATENATE(F75,"-",F76)</f>
        <v>E-F</v>
      </c>
      <c r="T74" s="4" t="str">
        <f t="shared" ref="T74" si="163">CONCATENATE(F77,"-",F78)</f>
        <v>G-</v>
      </c>
      <c r="U74" s="4" t="str">
        <f t="shared" ref="U74" si="164">CONCATENATE(H75,"-",H76)</f>
        <v>-</v>
      </c>
      <c r="V74" s="4" t="str">
        <f t="shared" ref="V74" si="165">CONCATENATE(H77,"-",H78)</f>
        <v>-</v>
      </c>
      <c r="W74" s="4" t="str">
        <f t="shared" ref="W74" si="166">CONCATENATE(J75,"-",J76)</f>
        <v>-</v>
      </c>
      <c r="X74" s="4" t="str">
        <f t="shared" ref="X74" si="167">CONCATENATE(J77,"-",J78)</f>
        <v>-</v>
      </c>
    </row>
    <row r="75" spans="2:24" x14ac:dyDescent="0.25">
      <c r="B75">
        <v>7</v>
      </c>
      <c r="C75" s="3" t="s">
        <v>2</v>
      </c>
      <c r="D75" s="13" t="s">
        <v>7</v>
      </c>
      <c r="E75" s="13"/>
      <c r="F75" s="13" t="s">
        <v>11</v>
      </c>
      <c r="G75" s="13"/>
      <c r="H75" s="13"/>
      <c r="I75" s="13"/>
      <c r="J75" s="13"/>
      <c r="K75" s="12"/>
      <c r="L75" s="12"/>
      <c r="M75" s="12"/>
      <c r="N75" s="12"/>
      <c r="O75" s="12"/>
      <c r="P75" s="12"/>
      <c r="Q75" s="5" t="str">
        <f>CONCATENATE(D75,"-",D77)</f>
        <v>A-C</v>
      </c>
      <c r="R75" s="5" t="str">
        <f>CONCATENATE(D76,"-",D78)</f>
        <v>B-D</v>
      </c>
      <c r="S75" s="5" t="str">
        <f t="shared" ref="S75" si="168">CONCATENATE(F75,"-",F77)</f>
        <v>E-G</v>
      </c>
      <c r="T75" s="5" t="str">
        <f t="shared" ref="T75" si="169">CONCATENATE(F76,"-",F78)</f>
        <v>F-</v>
      </c>
      <c r="U75" s="5" t="str">
        <f t="shared" ref="U75" si="170">CONCATENATE(H75,"-",H77)</f>
        <v>-</v>
      </c>
      <c r="V75" s="5" t="str">
        <f t="shared" ref="V75" si="171">CONCATENATE(H76,"-",H78)</f>
        <v>-</v>
      </c>
      <c r="W75" s="5" t="str">
        <f t="shared" ref="W75" si="172">CONCATENATE(J75,"-",J77)</f>
        <v>-</v>
      </c>
      <c r="X75" s="5" t="str">
        <f t="shared" ref="X75" si="173">CONCATENATE(J76,"-",J78)</f>
        <v>-</v>
      </c>
    </row>
    <row r="76" spans="2:24" x14ac:dyDescent="0.25">
      <c r="B76">
        <f>+B75*2</f>
        <v>14</v>
      </c>
      <c r="C76" t="s">
        <v>18</v>
      </c>
      <c r="D76" s="13" t="s">
        <v>8</v>
      </c>
      <c r="E76" s="13"/>
      <c r="F76" s="13" t="s">
        <v>12</v>
      </c>
      <c r="G76" s="13"/>
      <c r="H76" s="13"/>
      <c r="I76" s="13"/>
      <c r="J76" s="13"/>
      <c r="K76" s="12"/>
      <c r="L76" s="13"/>
      <c r="M76" s="13"/>
      <c r="N76" s="13"/>
      <c r="O76" s="13"/>
      <c r="P76" s="13"/>
      <c r="Q76" s="6" t="str">
        <f>CONCATENATE(D75,"-",D78)</f>
        <v>A-D</v>
      </c>
      <c r="R76" s="6" t="str">
        <f>CONCATENATE(D76,"-",D77)</f>
        <v>B-C</v>
      </c>
      <c r="S76" s="6" t="str">
        <f t="shared" ref="S76" si="174">CONCATENATE(F75,"-",F78)</f>
        <v>E-</v>
      </c>
      <c r="T76" s="6" t="str">
        <f t="shared" ref="T76" si="175">CONCATENATE(F76,"-",F77)</f>
        <v>F-G</v>
      </c>
      <c r="U76" s="6" t="str">
        <f t="shared" ref="U76" si="176">CONCATENATE(H75,"-",H78)</f>
        <v>-</v>
      </c>
      <c r="V76" s="6" t="str">
        <f t="shared" ref="V76" si="177">CONCATENATE(H76,"-",H77)</f>
        <v>-</v>
      </c>
      <c r="W76" s="6" t="str">
        <f t="shared" ref="W76" si="178">CONCATENATE(J75,"-",J78)</f>
        <v>-</v>
      </c>
      <c r="X76" s="6" t="str">
        <f t="shared" ref="X76" si="179">CONCATENATE(J76,"-",J77)</f>
        <v>-</v>
      </c>
    </row>
    <row r="77" spans="2:24" x14ac:dyDescent="0.25">
      <c r="D77" s="12" t="s">
        <v>9</v>
      </c>
      <c r="E77" s="12"/>
      <c r="F77" s="12" t="s">
        <v>13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 spans="2:24" x14ac:dyDescent="0.25">
      <c r="D78" s="12" t="s">
        <v>10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R78" t="str">
        <f>+CONCATENATE(COUNTA(D77:J78)," sortants")</f>
        <v>3 sortants</v>
      </c>
    </row>
    <row r="79" spans="2:24" x14ac:dyDescent="0.25"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2:24" x14ac:dyDescent="0.25">
      <c r="B80" s="9"/>
      <c r="C80" s="9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</row>
    <row r="81" spans="2:24" x14ac:dyDescent="0.25">
      <c r="B81" s="8"/>
      <c r="C81" s="8"/>
      <c r="D81" s="16" t="s">
        <v>3</v>
      </c>
      <c r="E81" s="16"/>
      <c r="F81" s="16" t="s">
        <v>4</v>
      </c>
      <c r="G81" s="16"/>
      <c r="H81" s="16" t="s">
        <v>5</v>
      </c>
      <c r="I81" s="16"/>
      <c r="J81" s="16" t="s">
        <v>6</v>
      </c>
      <c r="K81" s="16"/>
      <c r="L81" s="16" t="s">
        <v>17</v>
      </c>
      <c r="M81" s="16"/>
      <c r="N81" s="16" t="s">
        <v>19</v>
      </c>
      <c r="O81" s="16"/>
      <c r="P81" s="16" t="s">
        <v>20</v>
      </c>
    </row>
    <row r="82" spans="2:24" x14ac:dyDescent="0.25"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4" t="str">
        <f>CONCATENATE(D83,"-",D84)</f>
        <v>A-B</v>
      </c>
      <c r="R82" s="4" t="str">
        <f>CONCATENATE(D85,"-",D86)</f>
        <v>C-</v>
      </c>
      <c r="S82" s="4" t="str">
        <f t="shared" ref="S82" si="180">CONCATENATE(F83,"-",F84)</f>
        <v>D-E</v>
      </c>
      <c r="T82" s="4" t="str">
        <f t="shared" ref="T82" si="181">CONCATENATE(F85,"-",F86)</f>
        <v>F-</v>
      </c>
      <c r="U82" s="4" t="str">
        <f t="shared" ref="U82" si="182">CONCATENATE(H83,"-",H84)</f>
        <v>-</v>
      </c>
      <c r="V82" s="4" t="str">
        <f t="shared" ref="V82" si="183">CONCATENATE(H85,"-",H86)</f>
        <v>-</v>
      </c>
      <c r="W82" s="4" t="str">
        <f t="shared" ref="W82" si="184">CONCATENATE(J83,"-",J84)</f>
        <v>-</v>
      </c>
      <c r="X82" s="4" t="str">
        <f t="shared" ref="X82" si="185">CONCATENATE(J85,"-",J86)</f>
        <v>-</v>
      </c>
    </row>
    <row r="83" spans="2:24" x14ac:dyDescent="0.25">
      <c r="B83">
        <v>6</v>
      </c>
      <c r="C83" s="3" t="s">
        <v>2</v>
      </c>
      <c r="D83" s="13" t="s">
        <v>7</v>
      </c>
      <c r="E83" s="13"/>
      <c r="F83" s="13" t="s">
        <v>10</v>
      </c>
      <c r="G83" s="13"/>
      <c r="H83" s="13"/>
      <c r="I83" s="13"/>
      <c r="J83" s="13"/>
      <c r="K83" s="12"/>
      <c r="L83" s="12"/>
      <c r="M83" s="12"/>
      <c r="N83" s="12"/>
      <c r="O83" s="12"/>
      <c r="P83" s="12"/>
      <c r="Q83" s="5" t="str">
        <f>CONCATENATE(D83,"-",D85)</f>
        <v>A-C</v>
      </c>
      <c r="R83" s="5" t="str">
        <f>CONCATENATE(D84,"-",D86)</f>
        <v>B-</v>
      </c>
      <c r="S83" s="5" t="str">
        <f t="shared" ref="S83" si="186">CONCATENATE(F83,"-",F85)</f>
        <v>D-F</v>
      </c>
      <c r="T83" s="5" t="str">
        <f t="shared" ref="T83" si="187">CONCATENATE(F84,"-",F86)</f>
        <v>E-</v>
      </c>
      <c r="U83" s="5" t="str">
        <f t="shared" ref="U83" si="188">CONCATENATE(H83,"-",H85)</f>
        <v>-</v>
      </c>
      <c r="V83" s="5" t="str">
        <f t="shared" ref="V83" si="189">CONCATENATE(H84,"-",H86)</f>
        <v>-</v>
      </c>
      <c r="W83" s="5" t="str">
        <f t="shared" ref="W83" si="190">CONCATENATE(J83,"-",J85)</f>
        <v>-</v>
      </c>
      <c r="X83" s="5" t="str">
        <f t="shared" ref="X83" si="191">CONCATENATE(J84,"-",J86)</f>
        <v>-</v>
      </c>
    </row>
    <row r="84" spans="2:24" x14ac:dyDescent="0.25">
      <c r="B84">
        <f>+B83*2</f>
        <v>12</v>
      </c>
      <c r="C84" t="s">
        <v>18</v>
      </c>
      <c r="D84" s="13" t="s">
        <v>8</v>
      </c>
      <c r="E84" s="13"/>
      <c r="F84" s="13" t="s">
        <v>11</v>
      </c>
      <c r="G84" s="13"/>
      <c r="H84" s="13"/>
      <c r="I84" s="13"/>
      <c r="J84" s="13"/>
      <c r="K84" s="12"/>
      <c r="L84" s="12"/>
      <c r="M84" s="12"/>
      <c r="N84" s="12"/>
      <c r="O84" s="12"/>
      <c r="P84" s="12"/>
      <c r="Q84" s="6" t="str">
        <f>CONCATENATE(D83,"-",D86)</f>
        <v>A-</v>
      </c>
      <c r="R84" s="6" t="str">
        <f>CONCATENATE(D84,"-",D85)</f>
        <v>B-C</v>
      </c>
      <c r="S84" s="6" t="str">
        <f t="shared" ref="S84" si="192">CONCATENATE(F83,"-",F86)</f>
        <v>D-</v>
      </c>
      <c r="T84" s="6" t="str">
        <f t="shared" ref="T84" si="193">CONCATENATE(F84,"-",F85)</f>
        <v>E-F</v>
      </c>
      <c r="U84" s="6" t="str">
        <f t="shared" ref="U84" si="194">CONCATENATE(H83,"-",H86)</f>
        <v>-</v>
      </c>
      <c r="V84" s="6" t="str">
        <f t="shared" ref="V84" si="195">CONCATENATE(H84,"-",H85)</f>
        <v>-</v>
      </c>
      <c r="W84" s="6" t="str">
        <f t="shared" ref="W84" si="196">CONCATENATE(J83,"-",J86)</f>
        <v>-</v>
      </c>
      <c r="X84" s="6" t="str">
        <f t="shared" ref="X84" si="197">CONCATENATE(J84,"-",J85)</f>
        <v>-</v>
      </c>
    </row>
    <row r="85" spans="2:24" x14ac:dyDescent="0.25">
      <c r="D85" s="12" t="s">
        <v>9</v>
      </c>
      <c r="E85" s="12"/>
      <c r="F85" s="12" t="s">
        <v>12</v>
      </c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2:24" x14ac:dyDescent="0.25"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R86" t="str">
        <f>+CONCATENATE(COUNTA(D85:J86)," sortants")</f>
        <v>2 sortants</v>
      </c>
    </row>
    <row r="87" spans="2:24" x14ac:dyDescent="0.25"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 spans="2:24" x14ac:dyDescent="0.25">
      <c r="B88" s="9"/>
      <c r="C88" s="9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</row>
    <row r="89" spans="2:24" x14ac:dyDescent="0.25">
      <c r="B89" s="8"/>
      <c r="C89" s="8"/>
      <c r="D89" s="16" t="s">
        <v>3</v>
      </c>
      <c r="E89" s="16"/>
      <c r="F89" s="16" t="s">
        <v>4</v>
      </c>
      <c r="G89" s="16"/>
      <c r="H89" s="16" t="s">
        <v>5</v>
      </c>
      <c r="I89" s="16"/>
      <c r="J89" s="16" t="s">
        <v>6</v>
      </c>
      <c r="K89" s="16"/>
      <c r="L89" s="16" t="s">
        <v>17</v>
      </c>
      <c r="M89" s="16"/>
      <c r="N89" s="16" t="s">
        <v>19</v>
      </c>
      <c r="O89" s="16"/>
      <c r="P89" s="16" t="s">
        <v>20</v>
      </c>
    </row>
    <row r="90" spans="2:24" x14ac:dyDescent="0.25"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4" t="str">
        <f>CONCATENATE(D91,"-",D92)</f>
        <v>A-B</v>
      </c>
      <c r="R90" s="4" t="str">
        <f>CONCATENATE(D93,"-",D94)</f>
        <v>C-</v>
      </c>
      <c r="S90" s="4" t="str">
        <f t="shared" ref="S90" si="198">CONCATENATE(F91,"-",F92)</f>
        <v>D-E</v>
      </c>
      <c r="T90" s="4" t="str">
        <f t="shared" ref="T90" si="199">CONCATENATE(F93,"-",F94)</f>
        <v>-</v>
      </c>
      <c r="U90" s="4" t="str">
        <f>CONCATENATE(H91,"-",H92)</f>
        <v>-</v>
      </c>
      <c r="V90" s="4" t="str">
        <f>CONCATENATE(H93,"-",H94)</f>
        <v>-</v>
      </c>
      <c r="W90" s="4" t="str">
        <f>CONCATENATE(J91,"-",J92)</f>
        <v>-</v>
      </c>
      <c r="X90" s="4" t="str">
        <f>CONCATENATE(J93,"-",J94)</f>
        <v>-</v>
      </c>
    </row>
    <row r="91" spans="2:24" x14ac:dyDescent="0.25">
      <c r="B91" s="11">
        <v>5</v>
      </c>
      <c r="C91" s="11" t="s">
        <v>2</v>
      </c>
      <c r="D91" s="13" t="s">
        <v>7</v>
      </c>
      <c r="E91" s="13"/>
      <c r="F91" s="13" t="s">
        <v>10</v>
      </c>
      <c r="G91" s="13"/>
      <c r="H91" s="19"/>
      <c r="I91" s="19"/>
      <c r="J91" s="19"/>
      <c r="K91" s="19"/>
      <c r="L91" s="12"/>
      <c r="M91" s="37" t="s">
        <v>21</v>
      </c>
      <c r="N91" s="37"/>
      <c r="O91" s="37"/>
      <c r="P91" s="37"/>
      <c r="Q91" s="5" t="str">
        <f>CONCATENATE(D91,"-",D93)</f>
        <v>A-C</v>
      </c>
      <c r="R91" s="5" t="str">
        <f>CONCATENATE(D92,"-",D94)</f>
        <v>B-</v>
      </c>
      <c r="S91" s="5" t="str">
        <f t="shared" ref="S91" si="200">CONCATENATE(F91,"-",F93)</f>
        <v>D-</v>
      </c>
      <c r="T91" s="5" t="str">
        <f t="shared" ref="T91" si="201">CONCATENATE(F92,"-",F94)</f>
        <v>E-</v>
      </c>
      <c r="U91" s="5" t="str">
        <f>CONCATENATE(H91,"-",H93)</f>
        <v>-</v>
      </c>
      <c r="V91" s="5" t="str">
        <f>CONCATENATE(H92,"-",H94)</f>
        <v>-</v>
      </c>
      <c r="W91" s="5" t="str">
        <f>CONCATENATE(J91,"-",J93)</f>
        <v>-</v>
      </c>
      <c r="X91" s="5" t="str">
        <f>CONCATENATE(J92,"-",J94)</f>
        <v>-</v>
      </c>
    </row>
    <row r="92" spans="2:24" x14ac:dyDescent="0.25">
      <c r="B92" s="11">
        <f>+B91*2</f>
        <v>10</v>
      </c>
      <c r="C92" s="11" t="s">
        <v>18</v>
      </c>
      <c r="D92" s="13" t="s">
        <v>8</v>
      </c>
      <c r="E92" s="13"/>
      <c r="F92" s="13" t="s">
        <v>11</v>
      </c>
      <c r="G92" s="13"/>
      <c r="H92" s="19"/>
      <c r="I92" s="19"/>
      <c r="J92" s="19"/>
      <c r="K92" s="19"/>
      <c r="L92" s="12"/>
      <c r="M92" s="37"/>
      <c r="N92" s="37"/>
      <c r="O92" s="37"/>
      <c r="P92" s="37"/>
      <c r="Q92" s="6" t="str">
        <f>CONCATENATE(D91,"-",D94)</f>
        <v>A-</v>
      </c>
      <c r="R92" s="6" t="str">
        <f>CONCATENATE(D92,"-",D93)</f>
        <v>B-C</v>
      </c>
      <c r="S92" s="6" t="str">
        <f t="shared" ref="S92" si="202">CONCATENATE(F91,"-",F94)</f>
        <v>D-</v>
      </c>
      <c r="T92" s="6" t="str">
        <f t="shared" ref="T92" si="203">CONCATENATE(F92,"-",F93)</f>
        <v>E-</v>
      </c>
      <c r="U92" s="6" t="str">
        <f>CONCATENATE(H91,"-",H94)</f>
        <v>-</v>
      </c>
      <c r="V92" s="6" t="str">
        <f>CONCATENATE(H92,"-",H93)</f>
        <v>-</v>
      </c>
      <c r="W92" s="6" t="str">
        <f>CONCATENATE(J91,"-",J94)</f>
        <v>-</v>
      </c>
      <c r="X92" s="6" t="str">
        <f>CONCATENATE(J92,"-",J93)</f>
        <v>-</v>
      </c>
    </row>
    <row r="93" spans="2:24" x14ac:dyDescent="0.25">
      <c r="D93" s="12" t="s">
        <v>9</v>
      </c>
      <c r="E93" s="12"/>
      <c r="F93" s="12"/>
      <c r="G93" s="12"/>
      <c r="H93" s="12"/>
      <c r="I93" s="12"/>
      <c r="J93" s="12"/>
      <c r="K93" s="12"/>
      <c r="L93" s="12"/>
      <c r="M93" s="12"/>
      <c r="O93" s="12" t="s">
        <v>22</v>
      </c>
      <c r="P93" s="12"/>
    </row>
    <row r="94" spans="2:24" x14ac:dyDescent="0.25">
      <c r="D94" s="12"/>
      <c r="E94" s="12"/>
      <c r="F94" s="12"/>
      <c r="G94" s="12"/>
      <c r="H94" s="12"/>
      <c r="I94" s="12"/>
      <c r="J94" s="12"/>
      <c r="K94" s="12"/>
      <c r="L94" s="12"/>
      <c r="M94" s="12"/>
      <c r="O94" s="12" t="s">
        <v>23</v>
      </c>
      <c r="P94" s="12"/>
      <c r="R94" t="str">
        <f>+CONCATENATE(COUNTA(D93:J94)," sortants")</f>
        <v>1 sortants</v>
      </c>
    </row>
    <row r="95" spans="2:24" x14ac:dyDescent="0.25">
      <c r="D95" s="12"/>
      <c r="E95" s="12"/>
      <c r="F95" s="12"/>
      <c r="G95" s="12"/>
      <c r="H95" s="12"/>
      <c r="I95" s="12"/>
      <c r="J95" s="12"/>
      <c r="K95" s="12"/>
      <c r="L95" s="12"/>
      <c r="M95" s="12"/>
      <c r="O95" s="12" t="s">
        <v>24</v>
      </c>
      <c r="P95" s="12"/>
    </row>
    <row r="96" spans="2:24" x14ac:dyDescent="0.25">
      <c r="B96" s="9"/>
      <c r="C96" s="9"/>
      <c r="D96" s="14"/>
      <c r="E96" s="14"/>
      <c r="F96" s="14"/>
      <c r="G96" s="14"/>
      <c r="H96" s="14"/>
      <c r="I96" s="14"/>
      <c r="J96" s="14"/>
      <c r="K96" s="14"/>
      <c r="L96" s="12"/>
      <c r="M96" s="12"/>
      <c r="N96" s="14"/>
      <c r="O96" s="14"/>
      <c r="P96" s="14"/>
    </row>
    <row r="97" spans="2:24" x14ac:dyDescent="0.25">
      <c r="B97" s="8"/>
      <c r="C97" s="8"/>
      <c r="D97" s="16" t="s">
        <v>3</v>
      </c>
      <c r="E97" s="16"/>
      <c r="F97" s="16" t="s">
        <v>4</v>
      </c>
      <c r="G97" s="16"/>
      <c r="H97" s="16" t="s">
        <v>5</v>
      </c>
      <c r="I97" s="16"/>
      <c r="J97" s="16" t="s">
        <v>6</v>
      </c>
      <c r="K97" s="16"/>
      <c r="L97" s="16" t="s">
        <v>17</v>
      </c>
      <c r="M97" s="16"/>
      <c r="N97" s="16" t="s">
        <v>19</v>
      </c>
      <c r="O97" s="16"/>
      <c r="P97" s="16" t="s">
        <v>20</v>
      </c>
    </row>
    <row r="98" spans="2:24" x14ac:dyDescent="0.25"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4" t="str">
        <f>CONCATENATE(D99,"-",D100)</f>
        <v>A-B</v>
      </c>
      <c r="R98" s="4" t="str">
        <f>CONCATENATE(D101,"-",D102)</f>
        <v>-</v>
      </c>
      <c r="S98" s="4" t="str">
        <f t="shared" ref="S98" si="204">CONCATENATE(F99,"-",F100)</f>
        <v>D-E</v>
      </c>
      <c r="T98" s="4" t="str">
        <f t="shared" ref="T98" si="205">CONCATENATE(F101,"-",F102)</f>
        <v>-</v>
      </c>
      <c r="U98" s="4" t="str">
        <f t="shared" ref="U98" si="206">CONCATENATE(H99,"-",H100)</f>
        <v>-</v>
      </c>
      <c r="V98" s="4" t="str">
        <f t="shared" ref="V98" si="207">CONCATENATE(H101,"-",H102)</f>
        <v>-</v>
      </c>
      <c r="W98" s="4" t="str">
        <f t="shared" ref="W98" si="208">CONCATENATE(J99,"-",J100)</f>
        <v>-</v>
      </c>
      <c r="X98" s="4" t="str">
        <f t="shared" ref="X98" si="209">CONCATENATE(J101,"-",J102)</f>
        <v>-</v>
      </c>
    </row>
    <row r="99" spans="2:24" x14ac:dyDescent="0.25">
      <c r="B99">
        <v>4</v>
      </c>
      <c r="C99" s="3" t="s">
        <v>2</v>
      </c>
      <c r="D99" s="13" t="s">
        <v>7</v>
      </c>
      <c r="E99" s="13"/>
      <c r="F99" s="13" t="s">
        <v>10</v>
      </c>
      <c r="G99" s="13"/>
      <c r="H99" s="13"/>
      <c r="I99" s="13"/>
      <c r="J99" s="13"/>
      <c r="K99" s="12"/>
      <c r="L99" s="12"/>
      <c r="M99" s="12"/>
      <c r="N99" s="12"/>
      <c r="O99" s="12"/>
      <c r="P99" s="12"/>
      <c r="Q99" s="5" t="str">
        <f>CONCATENATE(D99,"-",D101)</f>
        <v>A-</v>
      </c>
      <c r="R99" s="5" t="str">
        <f>CONCATENATE(D100,"-",D102)</f>
        <v>B-</v>
      </c>
      <c r="S99" s="5" t="str">
        <f t="shared" ref="S99" si="210">CONCATENATE(F99,"-",F101)</f>
        <v>D-</v>
      </c>
      <c r="T99" s="5" t="str">
        <f t="shared" ref="T99" si="211">CONCATENATE(F100,"-",F102)</f>
        <v>E-</v>
      </c>
      <c r="U99" s="5" t="str">
        <f t="shared" ref="U99" si="212">CONCATENATE(H99,"-",H101)</f>
        <v>-</v>
      </c>
      <c r="V99" s="5" t="str">
        <f t="shared" ref="V99" si="213">CONCATENATE(H100,"-",H102)</f>
        <v>-</v>
      </c>
      <c r="W99" s="5" t="str">
        <f t="shared" ref="W99" si="214">CONCATENATE(J99,"-",J101)</f>
        <v>-</v>
      </c>
      <c r="X99" s="5" t="str">
        <f t="shared" ref="X99" si="215">CONCATENATE(J100,"-",J102)</f>
        <v>-</v>
      </c>
    </row>
    <row r="100" spans="2:24" x14ac:dyDescent="0.25">
      <c r="B100">
        <f>+B99*2</f>
        <v>8</v>
      </c>
      <c r="C100" t="s">
        <v>18</v>
      </c>
      <c r="D100" s="13" t="s">
        <v>8</v>
      </c>
      <c r="E100" s="13"/>
      <c r="F100" s="13" t="s">
        <v>11</v>
      </c>
      <c r="G100" s="13"/>
      <c r="H100" s="13"/>
      <c r="I100" s="13"/>
      <c r="J100" s="13"/>
      <c r="K100" s="12"/>
      <c r="L100" s="13"/>
      <c r="M100" s="13"/>
      <c r="N100" s="13"/>
      <c r="O100" s="13"/>
      <c r="P100" s="13"/>
      <c r="Q100" s="6" t="str">
        <f>CONCATENATE(D99,"-",D102)</f>
        <v>A-</v>
      </c>
      <c r="R100" s="6" t="str">
        <f>CONCATENATE(D100,"-",D101)</f>
        <v>B-</v>
      </c>
      <c r="S100" s="6" t="str">
        <f t="shared" ref="S100" si="216">CONCATENATE(F99,"-",F102)</f>
        <v>D-</v>
      </c>
      <c r="T100" s="6" t="str">
        <f t="shared" ref="T100" si="217">CONCATENATE(F100,"-",F101)</f>
        <v>E-</v>
      </c>
      <c r="U100" s="6" t="str">
        <f t="shared" ref="U100" si="218">CONCATENATE(H99,"-",H102)</f>
        <v>-</v>
      </c>
      <c r="V100" s="6" t="str">
        <f t="shared" ref="V100" si="219">CONCATENATE(H100,"-",H101)</f>
        <v>-</v>
      </c>
      <c r="W100" s="6" t="str">
        <f t="shared" ref="W100" si="220">CONCATENATE(J99,"-",J102)</f>
        <v>-</v>
      </c>
      <c r="X100" s="6" t="str">
        <f t="shared" ref="X100" si="221">CONCATENATE(J100,"-",J101)</f>
        <v>-</v>
      </c>
    </row>
    <row r="101" spans="2:24" x14ac:dyDescent="0.25"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2:24" x14ac:dyDescent="0.25"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R102" t="str">
        <f>+CONCATENATE(COUNTA(D101:J102)," sortants")</f>
        <v>0 sortants</v>
      </c>
    </row>
    <row r="103" spans="2:24" x14ac:dyDescent="0.25"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 spans="2:24" x14ac:dyDescent="0.25">
      <c r="B104" s="9"/>
      <c r="C104" s="9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2:24" x14ac:dyDescent="0.25"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2:24" x14ac:dyDescent="0.25"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</sheetData>
  <mergeCells count="1">
    <mergeCell ref="M91:P92"/>
  </mergeCells>
  <conditionalFormatting sqref="B11 B19 B27 B35 B43 B51 B59 B67 B91">
    <cfRule type="expression" dxfId="33" priority="41">
      <formula>B11&lt;&gt;COUNTA(D11:J14)</formula>
    </cfRule>
  </conditionalFormatting>
  <conditionalFormatting sqref="D43:J44">
    <cfRule type="expression" dxfId="32" priority="27">
      <formula>COUNTA(D43)&gt;0</formula>
    </cfRule>
  </conditionalFormatting>
  <conditionalFormatting sqref="L51:M52">
    <cfRule type="expression" dxfId="31" priority="25">
      <formula>COUNTA($D$43)&gt;0</formula>
    </cfRule>
  </conditionalFormatting>
  <conditionalFormatting sqref="L59:M60">
    <cfRule type="expression" dxfId="30" priority="23">
      <formula>COUNTA($D$43)&gt;0</formula>
    </cfRule>
  </conditionalFormatting>
  <conditionalFormatting sqref="B75">
    <cfRule type="expression" dxfId="29" priority="21">
      <formula>B75&lt;&gt;COUNTA(D75:J78)</formula>
    </cfRule>
  </conditionalFormatting>
  <conditionalFormatting sqref="B83">
    <cfRule type="expression" dxfId="28" priority="19">
      <formula>B83&lt;&gt;COUNTA(D83:J86)</formula>
    </cfRule>
  </conditionalFormatting>
  <conditionalFormatting sqref="B99">
    <cfRule type="expression" dxfId="27" priority="15">
      <formula>B99&lt;&gt;COUNTA(D99:J102)</formula>
    </cfRule>
  </conditionalFormatting>
  <conditionalFormatting sqref="D35:J36">
    <cfRule type="expression" dxfId="26" priority="13">
      <formula>COUNTA(D35)&gt;0</formula>
    </cfRule>
  </conditionalFormatting>
  <conditionalFormatting sqref="D27:J28">
    <cfRule type="expression" dxfId="25" priority="12">
      <formula>COUNTA(D27)&gt;0</formula>
    </cfRule>
  </conditionalFormatting>
  <conditionalFormatting sqref="D19:J20">
    <cfRule type="expression" dxfId="24" priority="11">
      <formula>COUNTA(D19)&gt;0</formula>
    </cfRule>
  </conditionalFormatting>
  <conditionalFormatting sqref="D11:J12">
    <cfRule type="expression" dxfId="23" priority="10">
      <formula>COUNTA(D11)&gt;0</formula>
    </cfRule>
  </conditionalFormatting>
  <conditionalFormatting sqref="D51:J52">
    <cfRule type="expression" dxfId="22" priority="9">
      <formula>COUNTA(D51)&gt;0</formula>
    </cfRule>
  </conditionalFormatting>
  <conditionalFormatting sqref="D59:J60">
    <cfRule type="expression" dxfId="21" priority="8">
      <formula>COUNTA(D59)&gt;0</formula>
    </cfRule>
  </conditionalFormatting>
  <conditionalFormatting sqref="D67:J68">
    <cfRule type="expression" dxfId="20" priority="7">
      <formula>COUNTA(D67)&gt;0</formula>
    </cfRule>
  </conditionalFormatting>
  <conditionalFormatting sqref="D75:J76">
    <cfRule type="expression" dxfId="19" priority="6">
      <formula>COUNTA(D75)&gt;0</formula>
    </cfRule>
  </conditionalFormatting>
  <conditionalFormatting sqref="D83:J84">
    <cfRule type="expression" dxfId="18" priority="5">
      <formula>COUNTA(D83)&gt;0</formula>
    </cfRule>
  </conditionalFormatting>
  <conditionalFormatting sqref="D91:G92">
    <cfRule type="expression" dxfId="17" priority="4">
      <formula>COUNTA(D91)&gt;0</formula>
    </cfRule>
  </conditionalFormatting>
  <conditionalFormatting sqref="D99:J100">
    <cfRule type="expression" dxfId="16" priority="3">
      <formula>COUNTA(D99)&gt;0</formula>
    </cfRule>
  </conditionalFormatting>
  <conditionalFormatting sqref="B3">
    <cfRule type="expression" dxfId="15" priority="2">
      <formula>B3&lt;&gt;COUNTA(D3:J6)</formula>
    </cfRule>
  </conditionalFormatting>
  <conditionalFormatting sqref="D3:J4">
    <cfRule type="expression" dxfId="14" priority="1">
      <formula>COUNTA(D3)&gt;0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V33"/>
  <sheetViews>
    <sheetView tabSelected="1" workbookViewId="0">
      <selection activeCell="T20" sqref="T20"/>
    </sheetView>
  </sheetViews>
  <sheetFormatPr baseColWidth="10" defaultRowHeight="15" x14ac:dyDescent="0.25"/>
  <cols>
    <col min="2" max="2" width="14" customWidth="1"/>
    <col min="4" max="4" width="1.85546875" customWidth="1"/>
    <col min="6" max="6" width="1.85546875" customWidth="1"/>
    <col min="8" max="8" width="1.85546875" customWidth="1"/>
    <col min="10" max="10" width="1.85546875" customWidth="1"/>
    <col min="12" max="12" width="2" customWidth="1"/>
    <col min="14" max="14" width="2" customWidth="1"/>
    <col min="17" max="17" width="21" customWidth="1"/>
    <col min="18" max="18" width="17.5703125" customWidth="1"/>
    <col min="19" max="21" width="19.140625" customWidth="1"/>
    <col min="22" max="22" width="19.140625" bestFit="1" customWidth="1"/>
    <col min="23" max="24" width="19.140625" customWidth="1"/>
    <col min="25" max="25" width="19.140625" bestFit="1" customWidth="1"/>
    <col min="26" max="27" width="19.140625" customWidth="1"/>
    <col min="28" max="28" width="16.28515625" customWidth="1"/>
    <col min="29" max="29" width="11.28515625" customWidth="1"/>
    <col min="30" max="30" width="22.5703125" bestFit="1" customWidth="1"/>
    <col min="31" max="31" width="24.140625" bestFit="1" customWidth="1"/>
  </cols>
  <sheetData>
    <row r="2" spans="1:22" x14ac:dyDescent="0.25">
      <c r="A2" s="39" t="s">
        <v>41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S2" s="30" t="s">
        <v>0</v>
      </c>
      <c r="T2" t="s">
        <v>46</v>
      </c>
      <c r="U2" t="s">
        <v>42</v>
      </c>
      <c r="V2" t="s">
        <v>47</v>
      </c>
    </row>
    <row r="3" spans="1:22" x14ac:dyDescent="0.25">
      <c r="S3">
        <f>$E$7</f>
        <v>5</v>
      </c>
      <c r="T3" s="27" t="str">
        <f>VLOOKUP($S$3,EQUIPES!$A:$C,2,TRUE)</f>
        <v>MICKEL JACKSON</v>
      </c>
      <c r="U3">
        <f>SUMIF($B$14:$B$21,$S$3,$G$14:$G$21)</f>
        <v>0</v>
      </c>
      <c r="V3">
        <f>SUMIF($B$14:$B$21,$S$7,$I$14:$I$21)</f>
        <v>2</v>
      </c>
    </row>
    <row r="4" spans="1:22" x14ac:dyDescent="0.25">
      <c r="A4" s="8"/>
      <c r="B4" s="8"/>
      <c r="C4" s="16" t="s">
        <v>3</v>
      </c>
      <c r="D4" s="16"/>
      <c r="E4" s="16" t="s">
        <v>4</v>
      </c>
      <c r="F4" s="16"/>
      <c r="G4" s="16" t="s">
        <v>5</v>
      </c>
      <c r="H4" s="16"/>
      <c r="I4" s="16" t="s">
        <v>6</v>
      </c>
      <c r="J4" s="16"/>
      <c r="K4" s="16" t="s">
        <v>17</v>
      </c>
      <c r="L4" s="16"/>
      <c r="M4" s="16" t="s">
        <v>19</v>
      </c>
      <c r="N4" s="16"/>
      <c r="O4" s="16" t="s">
        <v>20</v>
      </c>
      <c r="S4">
        <f>$E$6</f>
        <v>3</v>
      </c>
      <c r="T4" s="27" t="str">
        <f>VLOOKUP($S$4,EQUIPES!$A:$C,2,TRUE)</f>
        <v>GODZILLA</v>
      </c>
      <c r="U4">
        <f>SUMIF($B$14:$B$21,$S$4,$G$14:$G$21)</f>
        <v>0</v>
      </c>
      <c r="V4">
        <f>SUMIF($B$14:$B$21,$S$6,$I$14:$I$21)</f>
        <v>0</v>
      </c>
    </row>
    <row r="5" spans="1:22" x14ac:dyDescent="0.25"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4" t="str">
        <f>CONCATENATE(C6,"-",C7)</f>
        <v>2-4</v>
      </c>
      <c r="S5">
        <f>$C$6</f>
        <v>2</v>
      </c>
      <c r="T5" s="27" t="str">
        <f>VLOOKUP($S$5,EQUIPES!$A:$C,2,TRUE)</f>
        <v>BATMAN</v>
      </c>
      <c r="U5">
        <f>SUMIF($B$14:$B$21,$S$5,$G$14:$G$21)</f>
        <v>2200</v>
      </c>
      <c r="V5">
        <f>SUMIF($B$14:$B$21,$S$4,$I$14:$I$21)</f>
        <v>0</v>
      </c>
    </row>
    <row r="6" spans="1:22" x14ac:dyDescent="0.25">
      <c r="A6" s="3">
        <v>5</v>
      </c>
      <c r="B6" s="3" t="s">
        <v>2</v>
      </c>
      <c r="C6" s="13">
        <v>2</v>
      </c>
      <c r="D6" s="13"/>
      <c r="E6" s="13">
        <v>3</v>
      </c>
      <c r="F6" s="13"/>
      <c r="G6" s="19"/>
      <c r="H6" s="19"/>
      <c r="I6" s="19"/>
      <c r="J6" s="19"/>
      <c r="K6" s="12"/>
      <c r="L6" s="37"/>
      <c r="M6" s="37"/>
      <c r="N6" s="37"/>
      <c r="O6" s="37"/>
      <c r="P6" s="5" t="str">
        <f>CONCATENATE(C6,"-",C8)</f>
        <v>2-1</v>
      </c>
      <c r="S6">
        <f>$C$7</f>
        <v>4</v>
      </c>
      <c r="T6" s="27" t="str">
        <f>VLOOKUP($S$6,EQUIPES!$A:$C,2,TRUE)</f>
        <v>LOUIS XVI</v>
      </c>
      <c r="U6">
        <f>SUMIF($B$14:$B$21,$S$6,$G$14:$G$21)</f>
        <v>760</v>
      </c>
      <c r="V6">
        <f>SUMIF($B$14:$B$21,$S$5,$I$14:$I$21)</f>
        <v>1</v>
      </c>
    </row>
    <row r="7" spans="1:22" x14ac:dyDescent="0.25">
      <c r="A7" s="3">
        <f>+A6*2</f>
        <v>10</v>
      </c>
      <c r="B7" s="3" t="s">
        <v>18</v>
      </c>
      <c r="C7" s="13">
        <v>4</v>
      </c>
      <c r="D7" s="13"/>
      <c r="E7" s="13">
        <v>5</v>
      </c>
      <c r="F7" s="13"/>
      <c r="G7" s="19"/>
      <c r="H7" s="19"/>
      <c r="I7" s="19"/>
      <c r="J7" s="19"/>
      <c r="K7" s="12"/>
      <c r="L7" s="37"/>
      <c r="M7" s="37"/>
      <c r="N7" s="37"/>
      <c r="O7" s="37"/>
      <c r="P7" s="6" t="str">
        <f>CONCATENATE(C7,"-",C8)</f>
        <v>4-1</v>
      </c>
      <c r="S7">
        <f>$C$8</f>
        <v>1</v>
      </c>
      <c r="T7" s="27" t="str">
        <f>VLOOKUP($S$7,EQUIPES!$A:$C,2,TRUE)</f>
        <v>SUPERMAN</v>
      </c>
      <c r="U7">
        <f>SUMIF($B$14:$B$21,$S$7,$G$14:$G$21)</f>
        <v>3000</v>
      </c>
      <c r="V7">
        <f>SUMIF($B$14:$B$21,$S$3,$I$14:$I$21)</f>
        <v>0</v>
      </c>
    </row>
    <row r="8" spans="1:22" x14ac:dyDescent="0.25">
      <c r="C8" s="25">
        <v>1</v>
      </c>
      <c r="D8" s="12"/>
      <c r="E8" s="12"/>
      <c r="F8" s="12"/>
      <c r="G8" s="12"/>
      <c r="H8" s="12"/>
      <c r="I8" s="12"/>
      <c r="J8" s="12"/>
      <c r="K8" s="12"/>
      <c r="L8" s="12"/>
      <c r="N8" s="12"/>
      <c r="O8" s="12"/>
    </row>
    <row r="9" spans="1:22" x14ac:dyDescent="0.25">
      <c r="C9" s="12"/>
      <c r="D9" s="12"/>
      <c r="E9" s="12"/>
      <c r="F9" s="12"/>
      <c r="G9" s="12"/>
      <c r="H9" s="12"/>
      <c r="I9" s="12"/>
      <c r="J9" s="12"/>
      <c r="K9" s="12"/>
      <c r="L9" s="12"/>
      <c r="N9" s="12"/>
      <c r="O9" s="12"/>
      <c r="Q9" t="str">
        <f>+CONCATENATE(COUNTA(C8:I9)," sortants")</f>
        <v>1 sortants</v>
      </c>
    </row>
    <row r="10" spans="1:22" x14ac:dyDescent="0.25">
      <c r="C10" s="12"/>
      <c r="D10" s="12"/>
      <c r="E10" s="12"/>
      <c r="F10" s="12"/>
      <c r="G10" s="12"/>
      <c r="H10" s="12"/>
      <c r="I10" s="12"/>
      <c r="J10" s="12"/>
      <c r="K10" s="12"/>
      <c r="L10" s="12"/>
      <c r="N10" s="12"/>
      <c r="O10" s="12"/>
    </row>
    <row r="11" spans="1:22" x14ac:dyDescent="0.25">
      <c r="A11" s="9"/>
      <c r="B11" s="9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3" spans="1:22" x14ac:dyDescent="0.25">
      <c r="G13" t="s">
        <v>42</v>
      </c>
    </row>
    <row r="14" spans="1:22" x14ac:dyDescent="0.25">
      <c r="B14">
        <f>+C6</f>
        <v>2</v>
      </c>
      <c r="C14" s="38" t="str">
        <f>VLOOKUP(B14,EQUIPES!$A:$C,2,TRUE)</f>
        <v>BATMAN</v>
      </c>
      <c r="D14" s="38"/>
      <c r="E14" s="38"/>
      <c r="F14" s="1"/>
      <c r="G14" s="35">
        <v>1250</v>
      </c>
      <c r="I14">
        <f>+IF(G14&gt;=1000,1,0)</f>
        <v>1</v>
      </c>
    </row>
    <row r="15" spans="1:22" x14ac:dyDescent="0.25">
      <c r="B15">
        <f>+C7</f>
        <v>4</v>
      </c>
      <c r="C15" s="38" t="str">
        <f>VLOOKUP(B15,EQUIPES!$A:$C,2,TRUE)</f>
        <v>LOUIS XVI</v>
      </c>
      <c r="D15" s="38"/>
      <c r="E15" s="38"/>
      <c r="F15" s="1"/>
      <c r="G15" s="35">
        <v>520</v>
      </c>
      <c r="I15">
        <f>+IF(G15&gt;=1000,1,0)</f>
        <v>0</v>
      </c>
    </row>
    <row r="16" spans="1:22" x14ac:dyDescent="0.25">
      <c r="M16" t="s">
        <v>43</v>
      </c>
    </row>
    <row r="17" spans="2:22" x14ac:dyDescent="0.25">
      <c r="B17">
        <f>+C6</f>
        <v>2</v>
      </c>
      <c r="C17" s="38" t="str">
        <f>VLOOKUP(B17,EQUIPES!$A:$C,2,TRUE)</f>
        <v>BATMAN</v>
      </c>
      <c r="D17" s="38"/>
      <c r="E17" s="38"/>
      <c r="F17" s="1"/>
      <c r="G17" s="35">
        <v>950</v>
      </c>
      <c r="I17">
        <f t="shared" ref="I17:I18" si="0">+IF(G17&gt;=1000,1,0)</f>
        <v>0</v>
      </c>
      <c r="M17" t="s">
        <v>44</v>
      </c>
    </row>
    <row r="18" spans="2:22" x14ac:dyDescent="0.25">
      <c r="B18">
        <f>+C8</f>
        <v>1</v>
      </c>
      <c r="C18" s="38" t="str">
        <f>VLOOKUP(B18,EQUIPES!$A:$C,2,TRUE)</f>
        <v>SUPERMAN</v>
      </c>
      <c r="D18" s="38"/>
      <c r="E18" s="38"/>
      <c r="F18" s="1"/>
      <c r="G18" s="35">
        <v>1950</v>
      </c>
      <c r="I18">
        <f t="shared" si="0"/>
        <v>1</v>
      </c>
    </row>
    <row r="19" spans="2:22" x14ac:dyDescent="0.25">
      <c r="S19" s="43" t="s">
        <v>55</v>
      </c>
      <c r="T19" s="43" t="s">
        <v>46</v>
      </c>
      <c r="U19" s="43" t="s">
        <v>42</v>
      </c>
      <c r="V19" s="43" t="s">
        <v>47</v>
      </c>
    </row>
    <row r="20" spans="2:22" x14ac:dyDescent="0.25">
      <c r="B20">
        <f>+C7</f>
        <v>4</v>
      </c>
      <c r="C20" s="38" t="str">
        <f>VLOOKUP(B20,EQUIPES!$A:$C,2,TRUE)</f>
        <v>LOUIS XVI</v>
      </c>
      <c r="D20" s="38"/>
      <c r="E20" s="38"/>
      <c r="F20" s="1"/>
      <c r="G20" s="35">
        <v>240</v>
      </c>
      <c r="I20">
        <f t="shared" ref="I20:I21" si="1">+IF(G20&gt;=1000,1,0)</f>
        <v>0</v>
      </c>
      <c r="R20" s="29"/>
      <c r="S20" s="42">
        <f>S3</f>
        <v>5</v>
      </c>
      <c r="T20" s="42" t="str">
        <f>T3</f>
        <v>MICKEL JACKSON</v>
      </c>
      <c r="U20" s="42">
        <f>U3</f>
        <v>0</v>
      </c>
      <c r="V20" s="42">
        <f>V3</f>
        <v>2</v>
      </c>
    </row>
    <row r="21" spans="2:22" x14ac:dyDescent="0.25">
      <c r="B21">
        <f>+C8</f>
        <v>1</v>
      </c>
      <c r="C21" s="38" t="str">
        <f>VLOOKUP(B21,EQUIPES!$A:$C,2,TRUE)</f>
        <v>SUPERMAN</v>
      </c>
      <c r="D21" s="38"/>
      <c r="E21" s="38"/>
      <c r="F21" s="1"/>
      <c r="G21" s="35">
        <v>1050</v>
      </c>
      <c r="I21">
        <f t="shared" si="1"/>
        <v>1</v>
      </c>
      <c r="S21" s="42">
        <f>S4</f>
        <v>3</v>
      </c>
      <c r="T21" s="42" t="str">
        <f>T4</f>
        <v>GODZILLA</v>
      </c>
      <c r="U21" s="42">
        <f>U4</f>
        <v>0</v>
      </c>
      <c r="V21" s="42">
        <f>V4</f>
        <v>0</v>
      </c>
    </row>
    <row r="22" spans="2:22" x14ac:dyDescent="0.25">
      <c r="Q22" s="28"/>
      <c r="R22" s="29"/>
      <c r="S22" s="42">
        <f>S5</f>
        <v>2</v>
      </c>
      <c r="T22" s="42" t="str">
        <f>T5</f>
        <v>BATMAN</v>
      </c>
      <c r="U22" s="42">
        <f>U5</f>
        <v>2200</v>
      </c>
      <c r="V22" s="42">
        <f>V5</f>
        <v>0</v>
      </c>
    </row>
    <row r="23" spans="2:22" x14ac:dyDescent="0.25">
      <c r="Q23" s="28"/>
      <c r="R23" s="29"/>
      <c r="S23" s="42">
        <f>S6</f>
        <v>4</v>
      </c>
      <c r="T23" s="42" t="str">
        <f>T6</f>
        <v>LOUIS XVI</v>
      </c>
      <c r="U23" s="42">
        <f>U6</f>
        <v>760</v>
      </c>
      <c r="V23" s="42">
        <f>V6</f>
        <v>1</v>
      </c>
    </row>
    <row r="24" spans="2:22" x14ac:dyDescent="0.25">
      <c r="M24" s="26"/>
      <c r="Q24" s="28"/>
      <c r="R24" s="29"/>
      <c r="S24" s="42">
        <f>S7</f>
        <v>1</v>
      </c>
      <c r="T24" s="42" t="str">
        <f>T7</f>
        <v>SUPERMAN</v>
      </c>
      <c r="U24" s="42">
        <f>U7</f>
        <v>3000</v>
      </c>
      <c r="V24" s="42">
        <f>V7</f>
        <v>0</v>
      </c>
    </row>
    <row r="25" spans="2:22" x14ac:dyDescent="0.25">
      <c r="Q25" s="28"/>
      <c r="R25" s="29"/>
      <c r="S25" s="42"/>
      <c r="T25" s="42"/>
      <c r="U25" s="42"/>
      <c r="V25" s="42"/>
    </row>
    <row r="26" spans="2:22" x14ac:dyDescent="0.25">
      <c r="Q26" s="28"/>
      <c r="R26" s="29"/>
    </row>
    <row r="27" spans="2:22" x14ac:dyDescent="0.25">
      <c r="Q27" s="28"/>
      <c r="R27" s="29"/>
      <c r="S27" s="29"/>
    </row>
    <row r="30" spans="2:22" ht="15.75" x14ac:dyDescent="0.25">
      <c r="O30" s="31"/>
    </row>
    <row r="32" spans="2:22" x14ac:dyDescent="0.25">
      <c r="B32" t="s">
        <v>45</v>
      </c>
      <c r="C32">
        <f>+E6</f>
        <v>3</v>
      </c>
    </row>
    <row r="33" spans="3:3" x14ac:dyDescent="0.25">
      <c r="C33">
        <f>+E7</f>
        <v>5</v>
      </c>
    </row>
  </sheetData>
  <sortState ref="S20:V25">
    <sortCondition descending="1" ref="S19"/>
  </sortState>
  <mergeCells count="8">
    <mergeCell ref="C20:E20"/>
    <mergeCell ref="C21:E21"/>
    <mergeCell ref="L6:O7"/>
    <mergeCell ref="A2:O2"/>
    <mergeCell ref="C14:E14"/>
    <mergeCell ref="C15:E15"/>
    <mergeCell ref="C17:E17"/>
    <mergeCell ref="C18:E18"/>
  </mergeCells>
  <conditionalFormatting sqref="C6:F7">
    <cfRule type="expression" dxfId="13" priority="1">
      <formula>COUNTA(C6)&gt;0</formula>
    </cfRule>
  </conditionalFormatting>
  <conditionalFormatting sqref="A6">
    <cfRule type="expression" dxfId="12" priority="2">
      <formula>A6&lt;&gt;COUNTA(C6:I9)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T43"/>
  <sheetViews>
    <sheetView workbookViewId="0">
      <selection activeCell="O39" sqref="O39"/>
    </sheetView>
  </sheetViews>
  <sheetFormatPr baseColWidth="10" defaultRowHeight="15" x14ac:dyDescent="0.25"/>
  <cols>
    <col min="2" max="2" width="14" customWidth="1"/>
    <col min="4" max="4" width="1.85546875" customWidth="1"/>
    <col min="6" max="6" width="1.85546875" customWidth="1"/>
    <col min="8" max="8" width="1.85546875" customWidth="1"/>
    <col min="10" max="10" width="1.85546875" customWidth="1"/>
    <col min="12" max="12" width="2" customWidth="1"/>
    <col min="14" max="14" width="2" customWidth="1"/>
    <col min="16" max="17" width="11.5703125" customWidth="1"/>
    <col min="18" max="18" width="29.42578125" customWidth="1"/>
    <col min="19" max="19" width="9.140625" bestFit="1" customWidth="1"/>
    <col min="20" max="20" width="13.7109375" customWidth="1"/>
    <col min="21" max="21" width="19.140625" customWidth="1"/>
    <col min="22" max="22" width="19.140625" bestFit="1" customWidth="1"/>
    <col min="23" max="24" width="19.140625" customWidth="1"/>
    <col min="25" max="25" width="19.140625" bestFit="1" customWidth="1"/>
    <col min="26" max="27" width="19.140625" customWidth="1"/>
    <col min="28" max="28" width="16.28515625" customWidth="1"/>
    <col min="29" max="29" width="11.28515625" customWidth="1"/>
    <col min="30" max="30" width="22.5703125" bestFit="1" customWidth="1"/>
    <col min="31" max="31" width="24.140625" bestFit="1" customWidth="1"/>
  </cols>
  <sheetData>
    <row r="2" spans="1:20" x14ac:dyDescent="0.25">
      <c r="A2" s="39" t="s">
        <v>41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4" spans="1:20" x14ac:dyDescent="0.25">
      <c r="A4" s="8"/>
      <c r="B4" s="8"/>
      <c r="C4" s="16" t="s">
        <v>3</v>
      </c>
      <c r="D4" s="16"/>
      <c r="E4" s="16" t="s">
        <v>4</v>
      </c>
      <c r="F4" s="16"/>
      <c r="G4" s="16" t="s">
        <v>5</v>
      </c>
      <c r="H4" s="16"/>
      <c r="I4" s="16" t="s">
        <v>6</v>
      </c>
      <c r="J4" s="16"/>
      <c r="K4" s="16" t="s">
        <v>17</v>
      </c>
      <c r="L4" s="16"/>
      <c r="M4" s="16" t="s">
        <v>19</v>
      </c>
      <c r="N4" s="16"/>
      <c r="O4" s="16" t="s">
        <v>20</v>
      </c>
    </row>
    <row r="5" spans="1:20" x14ac:dyDescent="0.25"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4" t="str">
        <f>CONCATENATE(C6,"-",C7)</f>
        <v>2-4</v>
      </c>
      <c r="Q5" s="4" t="str">
        <f>CONCATENATE(E6,"-",E7)</f>
        <v>3-5</v>
      </c>
    </row>
    <row r="6" spans="1:20" x14ac:dyDescent="0.25">
      <c r="A6" s="3">
        <v>6</v>
      </c>
      <c r="B6" s="3" t="s">
        <v>2</v>
      </c>
      <c r="C6" s="13">
        <v>2</v>
      </c>
      <c r="D6" s="13"/>
      <c r="E6" s="13">
        <v>3</v>
      </c>
      <c r="F6" s="13"/>
      <c r="G6" s="19"/>
      <c r="H6" s="19"/>
      <c r="I6" s="19"/>
      <c r="J6" s="19"/>
      <c r="K6" s="12"/>
      <c r="L6" s="37"/>
      <c r="M6" s="37"/>
      <c r="N6" s="37"/>
      <c r="O6" s="37"/>
      <c r="P6" s="5" t="str">
        <f>CONCATENATE(C6,"-",C8)</f>
        <v>2-1</v>
      </c>
      <c r="Q6" s="5" t="str">
        <f>CONCATENATE(E6,"-",E8)</f>
        <v>3-6</v>
      </c>
    </row>
    <row r="7" spans="1:20" x14ac:dyDescent="0.25">
      <c r="A7" s="3">
        <f>+A6*2</f>
        <v>12</v>
      </c>
      <c r="B7" s="3" t="s">
        <v>18</v>
      </c>
      <c r="C7" s="13">
        <v>4</v>
      </c>
      <c r="D7" s="13"/>
      <c r="E7" s="13">
        <v>5</v>
      </c>
      <c r="F7" s="13"/>
      <c r="G7" s="19"/>
      <c r="H7" s="19"/>
      <c r="I7" s="19"/>
      <c r="J7" s="19"/>
      <c r="K7" s="12"/>
      <c r="L7" s="37"/>
      <c r="M7" s="37"/>
      <c r="N7" s="37"/>
      <c r="O7" s="37"/>
      <c r="P7" s="6" t="str">
        <f>CONCATENATE(C7,"-",C8)</f>
        <v>4-1</v>
      </c>
      <c r="Q7" s="6" t="str">
        <f>CONCATENATE(E7,"-",E8)</f>
        <v>5-6</v>
      </c>
    </row>
    <row r="8" spans="1:20" x14ac:dyDescent="0.25">
      <c r="C8" s="25">
        <v>1</v>
      </c>
      <c r="D8" s="12"/>
      <c r="E8" s="25">
        <v>6</v>
      </c>
      <c r="F8" s="12"/>
      <c r="G8" s="12"/>
      <c r="H8" s="12"/>
      <c r="I8" s="12"/>
      <c r="J8" s="12"/>
      <c r="K8" s="12"/>
      <c r="L8" s="12"/>
      <c r="N8" s="12"/>
      <c r="O8" s="12"/>
    </row>
    <row r="9" spans="1:20" x14ac:dyDescent="0.25">
      <c r="C9" s="12"/>
      <c r="D9" s="12"/>
      <c r="E9" s="12"/>
      <c r="F9" s="12"/>
      <c r="G9" s="12"/>
      <c r="H9" s="12"/>
      <c r="I9" s="12"/>
      <c r="J9" s="12"/>
      <c r="K9" s="12"/>
      <c r="L9" s="12"/>
      <c r="N9" s="12"/>
      <c r="O9" s="12"/>
      <c r="Q9" t="str">
        <f>+CONCATENATE(COUNTA(C8:I9)," sortants")</f>
        <v>2 sortants</v>
      </c>
    </row>
    <row r="10" spans="1:20" x14ac:dyDescent="0.25">
      <c r="C10" s="12"/>
      <c r="D10" s="12"/>
      <c r="E10" s="12"/>
      <c r="F10" s="12"/>
      <c r="G10" s="12"/>
      <c r="H10" s="12"/>
      <c r="I10" s="12"/>
      <c r="J10" s="12"/>
      <c r="K10" s="12"/>
      <c r="L10" s="12"/>
      <c r="N10" s="12"/>
      <c r="O10" s="12"/>
    </row>
    <row r="11" spans="1:20" x14ac:dyDescent="0.25">
      <c r="A11" s="9"/>
      <c r="B11" s="9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3" spans="1:20" x14ac:dyDescent="0.25">
      <c r="G13" t="s">
        <v>42</v>
      </c>
    </row>
    <row r="14" spans="1:20" x14ac:dyDescent="0.25">
      <c r="B14">
        <f>+C6</f>
        <v>2</v>
      </c>
      <c r="C14" s="38" t="str">
        <f>VLOOKUP(B14,EQUIPES!$A:$C,2,TRUE)</f>
        <v>BATMAN</v>
      </c>
      <c r="D14" s="38"/>
      <c r="E14" s="38"/>
      <c r="F14" s="1"/>
      <c r="G14" s="35">
        <v>500</v>
      </c>
      <c r="I14">
        <f>+IF(G14&gt;=1000,1,0)</f>
        <v>0</v>
      </c>
    </row>
    <row r="15" spans="1:20" x14ac:dyDescent="0.25">
      <c r="B15">
        <f>+C7</f>
        <v>4</v>
      </c>
      <c r="C15" s="38" t="str">
        <f>VLOOKUP(B15,EQUIPES!$A:$C,2,TRUE)</f>
        <v>LOUIS XVI</v>
      </c>
      <c r="D15" s="38"/>
      <c r="E15" s="38"/>
      <c r="F15" s="1"/>
      <c r="G15" s="35">
        <v>1050</v>
      </c>
      <c r="I15">
        <f>+IF(G15&gt;=1000,1,0)</f>
        <v>1</v>
      </c>
    </row>
    <row r="16" spans="1:20" x14ac:dyDescent="0.25">
      <c r="Q16" s="30" t="s">
        <v>0</v>
      </c>
      <c r="R16" t="s">
        <v>46</v>
      </c>
      <c r="S16" s="36" t="s">
        <v>42</v>
      </c>
      <c r="T16" s="36" t="s">
        <v>47</v>
      </c>
    </row>
    <row r="17" spans="1:20" x14ac:dyDescent="0.25">
      <c r="A17" t="s">
        <v>3</v>
      </c>
      <c r="B17">
        <f>+C6</f>
        <v>2</v>
      </c>
      <c r="C17" s="38" t="str">
        <f>VLOOKUP(B17,EQUIPES!$A:$C,2,TRUE)</f>
        <v>BATMAN</v>
      </c>
      <c r="D17" s="38"/>
      <c r="E17" s="38"/>
      <c r="F17" s="1"/>
      <c r="G17" s="35">
        <v>10000</v>
      </c>
      <c r="I17">
        <f t="shared" ref="I17:I18" si="0">+IF(G17&gt;=1000,1,0)</f>
        <v>1</v>
      </c>
      <c r="Q17">
        <f>+$C$6</f>
        <v>2</v>
      </c>
      <c r="R17" s="27" t="str">
        <f>VLOOKUP($Q$17,EQUIPES!$A:$C,2,TRUE)</f>
        <v>BATMAN</v>
      </c>
      <c r="S17" s="36">
        <f ca="1">SUMIF($C$14:$E$21,$R$17,$G$14:$G$21)</f>
        <v>10500</v>
      </c>
      <c r="T17" s="36">
        <f ca="1">SUMIF($C$14:$E$21,$R$18,$I$14:$I$21)</f>
        <v>1</v>
      </c>
    </row>
    <row r="18" spans="1:20" x14ac:dyDescent="0.25">
      <c r="B18">
        <f>+C8</f>
        <v>1</v>
      </c>
      <c r="C18" s="38" t="str">
        <f>VLOOKUP(B18,EQUIPES!$A:$C,2,TRUE)</f>
        <v>SUPERMAN</v>
      </c>
      <c r="D18" s="38"/>
      <c r="E18" s="38"/>
      <c r="F18" s="1"/>
      <c r="G18" s="35">
        <v>1850</v>
      </c>
      <c r="I18">
        <f t="shared" si="0"/>
        <v>1</v>
      </c>
      <c r="Q18">
        <f>+$C$8</f>
        <v>1</v>
      </c>
      <c r="R18" s="27" t="str">
        <f>VLOOKUP($Q$18,EQUIPES!$A:$C,2,TRUE)</f>
        <v>SUPERMAN</v>
      </c>
      <c r="S18" s="36">
        <f ca="1">SUMIF($C$14:$E$21,$R$18,$G$14:$G$21)</f>
        <v>2770</v>
      </c>
      <c r="T18" s="36">
        <f ca="1">SUMIF($C$14:$E$21,$R$19,$I$14:$I$21)</f>
        <v>2</v>
      </c>
    </row>
    <row r="19" spans="1:20" x14ac:dyDescent="0.25">
      <c r="Q19">
        <f>+$C$7</f>
        <v>4</v>
      </c>
      <c r="R19" s="27" t="str">
        <f>VLOOKUP($Q$19,EQUIPES!$A:$C,2,TRUE)</f>
        <v>LOUIS XVI</v>
      </c>
      <c r="S19" s="36">
        <f ca="1">SUMIF($C$14:$E$21,$R$19,$G$14:$G$21)</f>
        <v>2450</v>
      </c>
      <c r="T19" s="36">
        <f ca="1">SUMIF($C$14:$E$21,$R$17,$I$14:$I$21)</f>
        <v>1</v>
      </c>
    </row>
    <row r="20" spans="1:20" x14ac:dyDescent="0.25">
      <c r="B20">
        <f>+C7</f>
        <v>4</v>
      </c>
      <c r="C20" s="38" t="str">
        <f>VLOOKUP(B20,EQUIPES!$A:$C,2,TRUE)</f>
        <v>LOUIS XVI</v>
      </c>
      <c r="D20" s="38"/>
      <c r="E20" s="38"/>
      <c r="F20" s="1"/>
      <c r="G20" s="35">
        <v>1400</v>
      </c>
      <c r="I20">
        <f t="shared" ref="I20:I21" si="1">+IF(G20&gt;=1000,1,0)</f>
        <v>1</v>
      </c>
    </row>
    <row r="21" spans="1:20" x14ac:dyDescent="0.25">
      <c r="B21">
        <f>+C8</f>
        <v>1</v>
      </c>
      <c r="C21" s="38" t="str">
        <f>VLOOKUP(B21,EQUIPES!$A:$C,2,TRUE)</f>
        <v>SUPERMAN</v>
      </c>
      <c r="D21" s="38"/>
      <c r="E21" s="38"/>
      <c r="F21" s="1"/>
      <c r="G21" s="35">
        <v>920</v>
      </c>
      <c r="I21">
        <f t="shared" si="1"/>
        <v>0</v>
      </c>
    </row>
    <row r="23" spans="1:20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20" x14ac:dyDescent="0.25">
      <c r="Q24" s="28"/>
      <c r="R24" s="29"/>
      <c r="S24" s="29"/>
    </row>
    <row r="25" spans="1:20" x14ac:dyDescent="0.25">
      <c r="B25">
        <f>+E6</f>
        <v>3</v>
      </c>
      <c r="C25" s="38" t="str">
        <f>VLOOKUP(B25,EQUIPES!$A:$C,2,TRUE)</f>
        <v>GODZILLA</v>
      </c>
      <c r="D25" s="38"/>
      <c r="E25" s="38"/>
      <c r="F25" s="1"/>
      <c r="G25" s="35">
        <v>200</v>
      </c>
      <c r="I25">
        <f>+IF(G25&gt;=1000,1,0)</f>
        <v>0</v>
      </c>
      <c r="M25" s="26"/>
      <c r="Q25" s="28"/>
      <c r="R25" s="29"/>
      <c r="S25" s="29"/>
    </row>
    <row r="26" spans="1:20" x14ac:dyDescent="0.25">
      <c r="B26">
        <f>+E7</f>
        <v>5</v>
      </c>
      <c r="C26" s="38" t="str">
        <f>VLOOKUP(B26,EQUIPES!$A:$C,2,TRUE)</f>
        <v>MICKEL JACKSON</v>
      </c>
      <c r="D26" s="38"/>
      <c r="E26" s="38"/>
      <c r="F26" s="1"/>
      <c r="G26" s="35">
        <v>1010</v>
      </c>
      <c r="I26">
        <f>+IF(G26&gt;=1000,1,0)</f>
        <v>1</v>
      </c>
      <c r="Q26" s="28"/>
      <c r="R26" s="29"/>
      <c r="S26" s="29"/>
    </row>
    <row r="27" spans="1:20" x14ac:dyDescent="0.25">
      <c r="Q27" s="28"/>
      <c r="R27" s="29"/>
      <c r="S27" s="29"/>
    </row>
    <row r="28" spans="1:20" x14ac:dyDescent="0.25">
      <c r="A28" t="s">
        <v>4</v>
      </c>
      <c r="B28">
        <f>+E6</f>
        <v>3</v>
      </c>
      <c r="C28" s="38" t="str">
        <f>VLOOKUP(B28,EQUIPES!$A:$C,2,TRUE)</f>
        <v>GODZILLA</v>
      </c>
      <c r="D28" s="38"/>
      <c r="E28" s="38"/>
      <c r="F28" s="1"/>
      <c r="G28" s="35">
        <v>1060</v>
      </c>
      <c r="I28">
        <f t="shared" ref="I28:I29" si="2">+IF(G28&gt;=1000,1,0)</f>
        <v>1</v>
      </c>
      <c r="Q28" s="30" t="s">
        <v>0</v>
      </c>
      <c r="R28" t="s">
        <v>46</v>
      </c>
      <c r="S28" s="36" t="s">
        <v>42</v>
      </c>
      <c r="T28" s="36" t="s">
        <v>47</v>
      </c>
    </row>
    <row r="29" spans="1:20" x14ac:dyDescent="0.25">
      <c r="B29">
        <f>+E8</f>
        <v>6</v>
      </c>
      <c r="C29" s="38" t="str">
        <f>VLOOKUP(B29,EQUIPES!$A:$C,2,TRUE)</f>
        <v>NAPOLEON</v>
      </c>
      <c r="D29" s="38"/>
      <c r="E29" s="38"/>
      <c r="F29" s="1"/>
      <c r="G29" s="35">
        <v>680</v>
      </c>
      <c r="I29">
        <f t="shared" si="2"/>
        <v>0</v>
      </c>
      <c r="Q29">
        <f>$E$7</f>
        <v>5</v>
      </c>
      <c r="R29" s="27" t="str">
        <f>VLOOKUP($Q$29,EQUIPES!$A:$C,2,TRUE)</f>
        <v>MICKEL JACKSON</v>
      </c>
      <c r="S29" s="36">
        <f ca="1">SUMIF($C$25:$E$32,$R$29,$G$25:$G$32)</f>
        <v>2250</v>
      </c>
      <c r="T29" s="36">
        <f ca="1">SUMIF($C$25:$E$32,$R$30,$I$25:$I$32)</f>
        <v>1</v>
      </c>
    </row>
    <row r="30" spans="1:20" x14ac:dyDescent="0.25">
      <c r="Q30">
        <f>$E$6</f>
        <v>3</v>
      </c>
      <c r="R30" s="27" t="str">
        <f>VLOOKUP($Q$30,EQUIPES!$A:$C,2,TRUE)</f>
        <v>GODZILLA</v>
      </c>
      <c r="S30" s="36">
        <f ca="1">SUMIF($C$25:$E$32,$R$30,$G$25:$G$32)</f>
        <v>1260</v>
      </c>
      <c r="T30" s="36">
        <f ca="1">SUMIF($C$25:$E$32,$R$29,$I$25:$I$32)</f>
        <v>2</v>
      </c>
    </row>
    <row r="31" spans="1:20" ht="15.75" x14ac:dyDescent="0.25">
      <c r="B31">
        <f>+E7</f>
        <v>5</v>
      </c>
      <c r="C31" s="38" t="str">
        <f>VLOOKUP(B31,EQUIPES!$A:$C,2,TRUE)</f>
        <v>MICKEL JACKSON</v>
      </c>
      <c r="D31" s="38"/>
      <c r="E31" s="38"/>
      <c r="F31" s="1"/>
      <c r="G31" s="35">
        <v>1240</v>
      </c>
      <c r="I31">
        <f t="shared" ref="I31:I32" si="3">+IF(G31&gt;=1000,1,0)</f>
        <v>1</v>
      </c>
      <c r="O31" s="31"/>
      <c r="Q31">
        <f>$E$8</f>
        <v>6</v>
      </c>
      <c r="R31" s="27" t="str">
        <f>VLOOKUP($Q$31,EQUIPES!$A:$C,2,TRUE)</f>
        <v>NAPOLEON</v>
      </c>
      <c r="S31" s="36">
        <f ca="1">SUMIF($C$25:$E$32,$R$31,$G$25:$G$32)</f>
        <v>890</v>
      </c>
      <c r="T31" s="36">
        <f ca="1">SUMIF($C$25:$E$32,$R$31,$I$25:$I$32)</f>
        <v>0</v>
      </c>
    </row>
    <row r="32" spans="1:20" x14ac:dyDescent="0.25">
      <c r="B32">
        <f>+E8</f>
        <v>6</v>
      </c>
      <c r="C32" s="38" t="str">
        <f>VLOOKUP(B32,EQUIPES!$A:$C,2,TRUE)</f>
        <v>NAPOLEON</v>
      </c>
      <c r="D32" s="38"/>
      <c r="E32" s="38"/>
      <c r="F32" s="1"/>
      <c r="G32" s="35">
        <v>210</v>
      </c>
      <c r="I32">
        <f t="shared" si="3"/>
        <v>0</v>
      </c>
    </row>
    <row r="42" spans="2:2" x14ac:dyDescent="0.25">
      <c r="B42" t="s">
        <v>43</v>
      </c>
    </row>
    <row r="43" spans="2:2" x14ac:dyDescent="0.25">
      <c r="B43" t="s">
        <v>54</v>
      </c>
    </row>
  </sheetData>
  <sortState ref="Q29:T32">
    <sortCondition descending="1" ref="S29:S32"/>
  </sortState>
  <mergeCells count="14">
    <mergeCell ref="C31:E31"/>
    <mergeCell ref="C32:E32"/>
    <mergeCell ref="C20:E20"/>
    <mergeCell ref="C21:E21"/>
    <mergeCell ref="C25:E25"/>
    <mergeCell ref="C26:E26"/>
    <mergeCell ref="C28:E28"/>
    <mergeCell ref="C29:E29"/>
    <mergeCell ref="C18:E18"/>
    <mergeCell ref="A2:O2"/>
    <mergeCell ref="L6:O7"/>
    <mergeCell ref="C14:E14"/>
    <mergeCell ref="C15:E15"/>
    <mergeCell ref="C17:E17"/>
  </mergeCells>
  <conditionalFormatting sqref="C6:F7">
    <cfRule type="expression" dxfId="11" priority="1">
      <formula>COUNTA(C6)&gt;0</formula>
    </cfRule>
  </conditionalFormatting>
  <conditionalFormatting sqref="A6">
    <cfRule type="expression" dxfId="10" priority="2">
      <formula>A6&lt;&gt;COUNTA(C6:I9)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O28"/>
  <sheetViews>
    <sheetView workbookViewId="0">
      <selection activeCell="A2" sqref="A2"/>
    </sheetView>
  </sheetViews>
  <sheetFormatPr baseColWidth="10" defaultRowHeight="15" x14ac:dyDescent="0.25"/>
  <cols>
    <col min="2" max="2" width="44.5703125" customWidth="1"/>
    <col min="6" max="6" width="15.28515625" bestFit="1" customWidth="1"/>
    <col min="7" max="8" width="6" customWidth="1"/>
    <col min="9" max="9" width="6.5703125" customWidth="1"/>
    <col min="10" max="10" width="44.5703125" customWidth="1"/>
  </cols>
  <sheetData>
    <row r="1" spans="1:15" ht="27.75" customHeight="1" x14ac:dyDescent="0.25">
      <c r="C1" s="33" t="s">
        <v>48</v>
      </c>
      <c r="D1" s="33" t="s">
        <v>49</v>
      </c>
      <c r="E1" s="33" t="s">
        <v>50</v>
      </c>
      <c r="F1" s="33" t="s">
        <v>51</v>
      </c>
      <c r="G1" s="33" t="s">
        <v>52</v>
      </c>
      <c r="H1" s="12"/>
    </row>
    <row r="2" spans="1:15" ht="27.75" customHeight="1" x14ac:dyDescent="0.25">
      <c r="A2" s="20">
        <f>'MATCH POULE 5'!S3</f>
        <v>5</v>
      </c>
      <c r="B2" s="32" t="str">
        <f>VLOOKUP(A2,equipes,2,TRUE)</f>
        <v>MICKEL JACKSON</v>
      </c>
      <c r="C2" s="34"/>
      <c r="D2" s="34"/>
      <c r="E2" s="34"/>
      <c r="F2" s="33">
        <f>SUM(C2:E2)</f>
        <v>0</v>
      </c>
      <c r="G2" s="33">
        <f>COUNTIF(C4:E4,A2)</f>
        <v>0</v>
      </c>
      <c r="H2" s="21"/>
    </row>
    <row r="3" spans="1:15" ht="27.75" customHeight="1" x14ac:dyDescent="0.25">
      <c r="A3" s="20">
        <f>'MATCH POULE 5'!E7</f>
        <v>5</v>
      </c>
      <c r="B3" s="32" t="str">
        <f>VLOOKUP(A3,equipes,2,TRUE)</f>
        <v>MICKEL JACKSON</v>
      </c>
      <c r="C3" s="34"/>
      <c r="D3" s="34"/>
      <c r="E3" s="34"/>
      <c r="F3" s="33">
        <f>SUM(C3:E3)</f>
        <v>0</v>
      </c>
      <c r="G3" s="33">
        <f>COUNTIF(C4:E4,A3)</f>
        <v>0</v>
      </c>
      <c r="H3" s="21"/>
      <c r="K3" s="33" t="str">
        <f>+C1</f>
        <v>Partie 1</v>
      </c>
      <c r="L3" s="33" t="str">
        <f t="shared" ref="L3:O3" si="0">+D1</f>
        <v>Partie 2</v>
      </c>
      <c r="M3" s="33" t="str">
        <f t="shared" si="0"/>
        <v>Partie 3</v>
      </c>
      <c r="N3" s="33" t="str">
        <f t="shared" si="0"/>
        <v>TOTAL</v>
      </c>
      <c r="O3" s="33" t="str">
        <f t="shared" si="0"/>
        <v>V</v>
      </c>
    </row>
    <row r="4" spans="1:15" ht="27.75" customHeight="1" x14ac:dyDescent="0.25">
      <c r="A4" s="20"/>
      <c r="B4" s="20"/>
      <c r="C4" s="21" t="str">
        <f>IF(AND(C2&gt;0,C3&gt;0),IF(C2&gt;C3,$A$2,$A$3),"")</f>
        <v/>
      </c>
      <c r="D4" s="21" t="str">
        <f t="shared" ref="D4:E4" si="1">IF(AND(D2&gt;0,D3&gt;0),IF(D2&gt;D3,$A$2,$A$3),"")</f>
        <v/>
      </c>
      <c r="E4" s="21" t="str">
        <f t="shared" si="1"/>
        <v/>
      </c>
      <c r="F4" s="21"/>
      <c r="G4" s="21"/>
      <c r="H4" s="21"/>
      <c r="I4" s="20" t="str">
        <f>IF(G3=2,A3,IF(G2=2,A2,""))</f>
        <v/>
      </c>
      <c r="J4" s="32" t="e">
        <f>VLOOKUP(I4,equipes,2,TRUE)</f>
        <v>#N/A</v>
      </c>
      <c r="K4" s="34"/>
      <c r="L4" s="34"/>
      <c r="M4" s="34"/>
      <c r="N4" s="33">
        <f t="shared" ref="N4:N5" si="2">SUM(K4:M4)</f>
        <v>0</v>
      </c>
      <c r="O4" s="33">
        <f>COUNTIF(K6:M6,I4)</f>
        <v>3</v>
      </c>
    </row>
    <row r="5" spans="1:15" ht="27.75" customHeight="1" x14ac:dyDescent="0.25">
      <c r="A5" s="20"/>
      <c r="B5" s="20"/>
      <c r="C5" s="21"/>
      <c r="D5" s="21"/>
      <c r="E5" s="21"/>
      <c r="F5" s="21"/>
      <c r="G5" s="21"/>
      <c r="H5" s="21"/>
      <c r="I5" s="20" t="str">
        <f>IF(G8=2,A8,IF(G7=2,A7,""))</f>
        <v/>
      </c>
      <c r="J5" s="32" t="e">
        <f>VLOOKUP(I5,equipes,2,TRUE)</f>
        <v>#N/A</v>
      </c>
      <c r="K5" s="34"/>
      <c r="L5" s="34"/>
      <c r="M5" s="34"/>
      <c r="N5" s="33">
        <f t="shared" si="2"/>
        <v>0</v>
      </c>
      <c r="O5" s="33">
        <f>COUNTIF(K6:M6,I5)</f>
        <v>3</v>
      </c>
    </row>
    <row r="6" spans="1:15" ht="27.75" customHeight="1" x14ac:dyDescent="0.25">
      <c r="A6" s="20"/>
      <c r="B6" s="20"/>
      <c r="C6" s="33" t="str">
        <f t="shared" ref="C6:E6" si="3">+C1</f>
        <v>Partie 1</v>
      </c>
      <c r="D6" s="33" t="str">
        <f t="shared" si="3"/>
        <v>Partie 2</v>
      </c>
      <c r="E6" s="33" t="str">
        <f t="shared" si="3"/>
        <v>Partie 3</v>
      </c>
      <c r="F6" s="33" t="str">
        <f>+F1</f>
        <v>TOTAL</v>
      </c>
      <c r="G6" s="33" t="str">
        <f>+G1</f>
        <v>V</v>
      </c>
      <c r="H6" s="21"/>
      <c r="K6" s="21" t="str">
        <f>IF(AND(K4&gt;0,K5&gt;0),IF(K4&gt;K5,$I$4,$I$5),"")</f>
        <v/>
      </c>
      <c r="L6" s="21" t="str">
        <f t="shared" ref="L6:M6" si="4">IF(AND(L4&gt;0,L5&gt;0),IF(L4&gt;L5,$I$4,$I$5),"")</f>
        <v/>
      </c>
      <c r="M6" s="21" t="str">
        <f t="shared" si="4"/>
        <v/>
      </c>
      <c r="N6" s="21"/>
    </row>
    <row r="7" spans="1:15" ht="27.75" customHeight="1" x14ac:dyDescent="0.25">
      <c r="A7" s="20">
        <f>'MATCH POULE 5'!E6</f>
        <v>3</v>
      </c>
      <c r="B7" s="32" t="str">
        <f>VLOOKUP(A7,equipes,2,TRUE)</f>
        <v>GODZILLA</v>
      </c>
      <c r="C7" s="34"/>
      <c r="D7" s="34"/>
      <c r="E7" s="34"/>
      <c r="F7" s="33">
        <f t="shared" ref="F7:F8" si="5">SUM(C7:E7)</f>
        <v>0</v>
      </c>
      <c r="G7" s="33">
        <f>COUNTIF(C9:E9,A7)</f>
        <v>0</v>
      </c>
      <c r="H7" s="21"/>
    </row>
    <row r="8" spans="1:15" ht="27.75" customHeight="1" x14ac:dyDescent="0.25">
      <c r="A8" s="20">
        <f>'MATCH POULE 5'!S4</f>
        <v>3</v>
      </c>
      <c r="B8" s="32" t="str">
        <f>VLOOKUP(A8,equipes,2,TRUE)</f>
        <v>GODZILLA</v>
      </c>
      <c r="C8" s="34"/>
      <c r="D8" s="34"/>
      <c r="E8" s="34"/>
      <c r="F8" s="33">
        <f t="shared" si="5"/>
        <v>0</v>
      </c>
      <c r="G8" s="33">
        <f>COUNTIF(C9:E9,A8)</f>
        <v>0</v>
      </c>
      <c r="H8" s="21"/>
    </row>
    <row r="9" spans="1:15" ht="27.75" customHeight="1" x14ac:dyDescent="0.25">
      <c r="A9" s="20"/>
      <c r="B9" s="20"/>
      <c r="C9" s="21" t="str">
        <f>IF(AND(C7&gt;0,C8&gt;0),IF(C7&gt;C8,$A$7,$A$8),"")</f>
        <v/>
      </c>
      <c r="D9" s="21" t="str">
        <f t="shared" ref="D9:E9" si="6">IF(AND(D7&gt;0,D8&gt;0),IF(D7&gt;D8,$A$7,$A$8),"")</f>
        <v/>
      </c>
      <c r="E9" s="21" t="str">
        <f t="shared" si="6"/>
        <v/>
      </c>
      <c r="F9" s="21"/>
      <c r="G9" s="21"/>
      <c r="H9" s="21"/>
    </row>
    <row r="10" spans="1:15" ht="27.75" customHeight="1" x14ac:dyDescent="0.25"/>
    <row r="11" spans="1:15" ht="27.75" customHeight="1" x14ac:dyDescent="0.25">
      <c r="D11" s="40" t="s">
        <v>53</v>
      </c>
      <c r="E11" s="40"/>
      <c r="F11" s="40"/>
      <c r="G11" s="40"/>
      <c r="H11" s="40"/>
      <c r="I11" s="40"/>
      <c r="J11" s="41" t="str">
        <f>IF(OR(O4=2,O5=2),IF(O4=2,CONCATENATE("EQUIPE ",I4," : ",J4),CONCATENATE("EQUIPE ",I5," : ",J5)),"")</f>
        <v/>
      </c>
      <c r="K11" s="41"/>
      <c r="L11" s="41"/>
      <c r="M11" s="41"/>
      <c r="N11" s="41"/>
      <c r="O11" s="41"/>
    </row>
    <row r="12" spans="1:15" ht="27.75" customHeight="1" x14ac:dyDescent="0.25">
      <c r="D12" s="40"/>
      <c r="E12" s="40"/>
      <c r="F12" s="40"/>
      <c r="G12" s="40"/>
      <c r="H12" s="40"/>
      <c r="I12" s="40"/>
      <c r="J12" s="41"/>
      <c r="K12" s="41"/>
      <c r="L12" s="41"/>
      <c r="M12" s="41"/>
      <c r="N12" s="41"/>
      <c r="O12" s="41"/>
    </row>
    <row r="13" spans="1:15" ht="27.75" customHeight="1" x14ac:dyDescent="0.25"/>
    <row r="14" spans="1:15" ht="27.75" customHeight="1" x14ac:dyDescent="0.25"/>
    <row r="15" spans="1:15" ht="27.75" customHeight="1" x14ac:dyDescent="0.25"/>
    <row r="16" spans="1:15" ht="27.75" customHeight="1" x14ac:dyDescent="0.25"/>
    <row r="17" ht="27.75" customHeight="1" x14ac:dyDescent="0.25"/>
    <row r="18" ht="27.75" customHeight="1" x14ac:dyDescent="0.25"/>
    <row r="19" ht="27.75" customHeight="1" x14ac:dyDescent="0.25"/>
    <row r="20" ht="27.75" customHeight="1" x14ac:dyDescent="0.25"/>
    <row r="21" ht="27.75" customHeight="1" x14ac:dyDescent="0.25"/>
    <row r="22" ht="27.75" customHeight="1" x14ac:dyDescent="0.25"/>
    <row r="23" ht="27.75" customHeight="1" x14ac:dyDescent="0.25"/>
    <row r="24" ht="27.75" customHeight="1" x14ac:dyDescent="0.25"/>
    <row r="25" ht="27.75" customHeight="1" x14ac:dyDescent="0.25"/>
    <row r="26" ht="27.75" customHeight="1" x14ac:dyDescent="0.25"/>
    <row r="27" ht="27.75" customHeight="1" x14ac:dyDescent="0.25"/>
    <row r="28" ht="27.75" customHeight="1" x14ac:dyDescent="0.25"/>
  </sheetData>
  <sheetProtection selectLockedCells="1"/>
  <mergeCells count="2">
    <mergeCell ref="D11:I12"/>
    <mergeCell ref="J11:O12"/>
  </mergeCells>
  <conditionalFormatting sqref="B3">
    <cfRule type="expression" dxfId="9" priority="8">
      <formula>G3=2</formula>
    </cfRule>
  </conditionalFormatting>
  <conditionalFormatting sqref="B2">
    <cfRule type="expression" dxfId="8" priority="3">
      <formula>G2=2</formula>
    </cfRule>
  </conditionalFormatting>
  <conditionalFormatting sqref="B7:B8">
    <cfRule type="expression" dxfId="7" priority="2">
      <formula>G7=2</formula>
    </cfRule>
  </conditionalFormatting>
  <conditionalFormatting sqref="J4:J5">
    <cfRule type="expression" dxfId="6" priority="1">
      <formula>O4=2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EQUIPES</vt:lpstr>
      <vt:lpstr>POULES</vt:lpstr>
      <vt:lpstr>MATCH POULE 5</vt:lpstr>
      <vt:lpstr>MATCH POULE 6</vt:lpstr>
      <vt:lpstr>TOURNOI A 5</vt:lpstr>
      <vt:lpstr>equipes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2022-03-09T23:08:52Z</dcterms:created>
  <dcterms:modified xsi:type="dcterms:W3CDTF">2022-03-12T05:23:27Z</dcterms:modified>
</cp:coreProperties>
</file>