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ann\projets kciope\helvetia_boats\ressources\tests\"/>
    </mc:Choice>
  </mc:AlternateContent>
  <xr:revisionPtr revIDLastSave="0" documentId="13_ncr:1_{C56C9BB4-7A97-445A-807D-38EA5B176F7A}" xr6:coauthVersionLast="47" xr6:coauthVersionMax="47" xr10:uidLastSave="{00000000-0000-0000-0000-000000000000}"/>
  <bookViews>
    <workbookView xWindow="-120" yWindow="-120" windowWidth="38640" windowHeight="21240" xr2:uid="{350ADE2D-C291-482C-9B6A-E7CCDD3F391D}"/>
  </bookViews>
  <sheets>
    <sheet name="base bateaux test " sheetId="24" r:id="rId1"/>
    <sheet name="am_models" sheetId="23" r:id="rId2"/>
    <sheet name="output_matching_groupe" sheetId="2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24" l="1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F4" i="24"/>
  <c r="F3" i="24"/>
  <c r="F2" i="24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3" i="23"/>
  <c r="A2" i="23"/>
  <c r="C23" i="22"/>
  <c r="C22" i="22"/>
  <c r="C21" i="22"/>
  <c r="C20" i="22"/>
  <c r="C19" i="22"/>
  <c r="C18" i="22"/>
  <c r="C17" i="22"/>
  <c r="C16" i="22"/>
  <c r="C15" i="22"/>
  <c r="C14" i="22"/>
  <c r="C13" i="22"/>
  <c r="C12" i="22"/>
  <c r="C11" i="22"/>
  <c r="C10" i="22"/>
  <c r="C9" i="22"/>
  <c r="C8" i="22"/>
  <c r="C7" i="22"/>
  <c r="C6" i="22"/>
  <c r="C5" i="22"/>
  <c r="C4" i="22"/>
  <c r="C3" i="22"/>
  <c r="C2" i="22"/>
</calcChain>
</file>

<file path=xl/sharedStrings.xml><?xml version="1.0" encoding="utf-8"?>
<sst xmlns="http://schemas.openxmlformats.org/spreadsheetml/2006/main" count="185" uniqueCount="103">
  <si>
    <t>MODELE</t>
  </si>
  <si>
    <t>CONSTRUCTEUR</t>
  </si>
  <si>
    <t>1401</t>
  </si>
  <si>
    <t>GUY COUACH</t>
  </si>
  <si>
    <t>BLUEWATER 2460</t>
  </si>
  <si>
    <t>KARNIC</t>
  </si>
  <si>
    <t>46 CHINOOK</t>
  </si>
  <si>
    <t>WINDY</t>
  </si>
  <si>
    <t>NAVETTA 52</t>
  </si>
  <si>
    <t>ABSOLUTE</t>
  </si>
  <si>
    <t>SLOOP</t>
  </si>
  <si>
    <t>A PRECISER</t>
  </si>
  <si>
    <t>AQUARIUS OPEN</t>
  </si>
  <si>
    <t>CLEAR</t>
  </si>
  <si>
    <t>2000 SC</t>
  </si>
  <si>
    <t>MAXUM</t>
  </si>
  <si>
    <t>AQUANAUT</t>
  </si>
  <si>
    <t>220 SUPER PRO</t>
  </si>
  <si>
    <t>BWA</t>
  </si>
  <si>
    <t>ANTIOCHE 700</t>
  </si>
  <si>
    <t>GUY MARINE</t>
  </si>
  <si>
    <t>ANTARES 760</t>
  </si>
  <si>
    <t>BENETEAU</t>
  </si>
  <si>
    <t>SCORPION 13</t>
  </si>
  <si>
    <t>LEADER 705</t>
  </si>
  <si>
    <t>JEANNEAU</t>
  </si>
  <si>
    <t>SUNSETTER VLX</t>
  </si>
  <si>
    <t>MALIBU</t>
  </si>
  <si>
    <t>OCEANIS 331</t>
  </si>
  <si>
    <t>SUN ODYSSEY 45.1</t>
  </si>
  <si>
    <t>30</t>
  </si>
  <si>
    <t>FIART</t>
  </si>
  <si>
    <t>ACM</t>
  </si>
  <si>
    <t>ACM 1060</t>
  </si>
  <si>
    <t>ABACO 25</t>
  </si>
  <si>
    <t>ACM 800</t>
  </si>
  <si>
    <t>ABACO 20</t>
  </si>
  <si>
    <t>ABACO 16</t>
  </si>
  <si>
    <t>ACM 980</t>
  </si>
  <si>
    <t>ABSOLUTE 41</t>
  </si>
  <si>
    <t>:ANTARES 10.80</t>
  </si>
  <si>
    <t>ABACO 18</t>
  </si>
  <si>
    <t>ACM 750</t>
  </si>
  <si>
    <t>ABACO 21 OPEN</t>
  </si>
  <si>
    <t>Guy Couach</t>
  </si>
  <si>
    <t>Karnic</t>
  </si>
  <si>
    <t>Windy</t>
  </si>
  <si>
    <t>Absolute</t>
  </si>
  <si>
    <t>Clear</t>
  </si>
  <si>
    <t>Maxum</t>
  </si>
  <si>
    <t>Aquanaut</t>
  </si>
  <si>
    <t>Beneteau</t>
  </si>
  <si>
    <t>Jeanneau</t>
  </si>
  <si>
    <t>Guymarine</t>
  </si>
  <si>
    <t>Malibu</t>
  </si>
  <si>
    <t>Fiart Mare</t>
  </si>
  <si>
    <t>Ocqueteau</t>
  </si>
  <si>
    <t>Ultramar</t>
  </si>
  <si>
    <t>id_type</t>
  </si>
  <si>
    <t>id_marque</t>
  </si>
  <si>
    <t>lib_model</t>
  </si>
  <si>
    <t>id_model</t>
  </si>
  <si>
    <t>lib_marque</t>
  </si>
  <si>
    <t>marque_modele_ref</t>
  </si>
  <si>
    <t>Brise Lames</t>
  </si>
  <si>
    <t>Cap Ferrat</t>
  </si>
  <si>
    <t>Chiberta</t>
  </si>
  <si>
    <t>Shaft 550</t>
  </si>
  <si>
    <t>Shaft 600</t>
  </si>
  <si>
    <t>Shaft 660</t>
  </si>
  <si>
    <t>Shaft 680</t>
  </si>
  <si>
    <t>Shaft 700</t>
  </si>
  <si>
    <t>Shaft 730</t>
  </si>
  <si>
    <t>Shaft 730 Fish</t>
  </si>
  <si>
    <t>Texas 270</t>
  </si>
  <si>
    <t>Texas 360</t>
  </si>
  <si>
    <t>Texas 420</t>
  </si>
  <si>
    <t>Texas 440</t>
  </si>
  <si>
    <t>Texas 490</t>
  </si>
  <si>
    <t>Texas 495</t>
  </si>
  <si>
    <t>Texas 530</t>
  </si>
  <si>
    <t>Texas 580</t>
  </si>
  <si>
    <t>Texas 640</t>
  </si>
  <si>
    <t>Ultra 405</t>
  </si>
  <si>
    <t>Ultra 420</t>
  </si>
  <si>
    <t>Ultra 425</t>
  </si>
  <si>
    <t>Antares 10.80</t>
  </si>
  <si>
    <t>Abaco 16</t>
  </si>
  <si>
    <t>Abaco 18</t>
  </si>
  <si>
    <t>Abaco 20</t>
  </si>
  <si>
    <t>Abaco 21 Open</t>
  </si>
  <si>
    <t>Abaco 25</t>
  </si>
  <si>
    <t>Absolute 41</t>
  </si>
  <si>
    <t/>
  </si>
  <si>
    <t>MARQUE_REF</t>
  </si>
  <si>
    <t>MARQUE_REF_ID</t>
  </si>
  <si>
    <t>score</t>
  </si>
  <si>
    <t>ref</t>
  </si>
  <si>
    <t>lambda</t>
  </si>
  <si>
    <t>marque</t>
  </si>
  <si>
    <t>marque ref + modele</t>
  </si>
  <si>
    <t>marque + lambda</t>
  </si>
  <si>
    <t>Modele_ref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</si>
</sst>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5" fillId="0" borderId="0" xfId="0" applyFont="1"/>
    <xf numFmtId="0" fontId="0" fillId="0" borderId="0" xfId="0" applyAlignment="1">
      <alignment horizontal="center"/>
    </xf>
    <xf numFmtId="0" fontId="6" fillId="0" borderId="0" xfId="3" applyFont="1"/>
    <xf numFmtId="0" fontId="2" fillId="0" borderId="0" xfId="3"/>
    <xf numFmtId="0" fontId="5" fillId="0" borderId="0" xfId="0" applyFont="1" applyAlignment="1">
      <alignment horizontal="center"/>
    </xf>
    <xf numFmtId="0" fontId="1" fillId="0" borderId="0" xfId="4"/>
    <xf numFmtId="0" fontId="5" fillId="2" borderId="0" xfId="0" applyFont="1" applyFill="1"/>
    <xf numFmtId="49" fontId="0" fillId="2" borderId="0" xfId="0" applyNumberFormat="1" applyFill="1"/>
  </cellXfs>
  <cellStyles count="5">
    <cellStyle name="Normal" xfId="0" builtinId="0"/>
    <cellStyle name="Normal 2" xfId="1" xr:uid="{1A3535D9-EDEF-B448-A776-090748C290EB}"/>
    <cellStyle name="Normal 3" xfId="2" xr:uid="{ABA3B2A1-DFF9-3E4B-8C58-56E5A0D51C12}"/>
    <cellStyle name="Normal 4" xfId="3" xr:uid="{3324F667-10E7-B04E-B789-605A8BD816E2}"/>
    <cellStyle name="Normal 5" xfId="4" xr:uid="{B51909DF-09D5-8948-949F-DCE355AD3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DF687-CF16-4887-B998-98229A980BB2}">
  <dimension ref="A1:F23"/>
  <sheetViews>
    <sheetView tabSelected="1" workbookViewId="0">
      <selection activeCell="D37" sqref="D37"/>
    </sheetView>
  </sheetViews>
  <sheetFormatPr baseColWidth="10" defaultRowHeight="12.75" x14ac:dyDescent="0.2"/>
  <cols>
    <col min="2" max="2" width="36.28515625" customWidth="1"/>
    <col min="3" max="3" width="30.42578125" customWidth="1"/>
    <col min="4" max="4" width="27" customWidth="1"/>
    <col min="5" max="5" width="30.7109375" customWidth="1"/>
    <col min="6" max="6" width="31.85546875" customWidth="1"/>
  </cols>
  <sheetData>
    <row r="1" spans="1:6" x14ac:dyDescent="0.2">
      <c r="A1" s="7" t="s">
        <v>0</v>
      </c>
      <c r="B1" s="7" t="s">
        <v>1</v>
      </c>
      <c r="C1" s="5" t="s">
        <v>95</v>
      </c>
      <c r="D1" s="1" t="s">
        <v>94</v>
      </c>
      <c r="E1" s="1" t="s">
        <v>102</v>
      </c>
      <c r="F1" s="1" t="s">
        <v>100</v>
      </c>
    </row>
    <row r="2" spans="1:6" x14ac:dyDescent="0.2">
      <c r="A2" s="8" t="s">
        <v>2</v>
      </c>
      <c r="B2" s="8" t="s">
        <v>3</v>
      </c>
      <c r="C2" s="2">
        <v>10</v>
      </c>
      <c r="D2" t="s">
        <v>44</v>
      </c>
      <c r="E2" t="e">
        <f>VLOOKUP(F2,output_matching_groupe!A1:E23,FALSE)</f>
        <v>#N/A</v>
      </c>
      <c r="F2" t="str">
        <f t="shared" ref="F2:F23" si="0" xml:space="preserve"> D2 &amp; " " &amp;A2</f>
        <v>Guy Couach 1401</v>
      </c>
    </row>
    <row r="3" spans="1:6" x14ac:dyDescent="0.2">
      <c r="A3" s="8" t="s">
        <v>4</v>
      </c>
      <c r="B3" s="8" t="s">
        <v>5</v>
      </c>
      <c r="C3" s="2">
        <v>182</v>
      </c>
      <c r="D3" t="s">
        <v>45</v>
      </c>
      <c r="E3" t="e">
        <f>VLOOKUP(F3,output_matching_groupe!A2:E24,FALSE)</f>
        <v>#VALUE!</v>
      </c>
      <c r="F3" t="str">
        <f t="shared" si="0"/>
        <v>Karnic BLUEWATER 2460</v>
      </c>
    </row>
    <row r="4" spans="1:6" x14ac:dyDescent="0.2">
      <c r="A4" s="8" t="s">
        <v>6</v>
      </c>
      <c r="B4" s="8" t="s">
        <v>7</v>
      </c>
      <c r="C4" s="2">
        <v>84</v>
      </c>
      <c r="D4" t="s">
        <v>46</v>
      </c>
      <c r="E4" t="e">
        <f>VLOOKUP(F4,output_matching_groupe!A3:E25,FALSE)</f>
        <v>#VALUE!</v>
      </c>
      <c r="F4" t="str">
        <f t="shared" si="0"/>
        <v>Windy 46 CHINOOK</v>
      </c>
    </row>
    <row r="5" spans="1:6" x14ac:dyDescent="0.2">
      <c r="A5" s="8"/>
      <c r="B5" s="8"/>
      <c r="C5" s="2" t="e">
        <v>#N/A</v>
      </c>
      <c r="D5" t="s">
        <v>93</v>
      </c>
      <c r="E5" t="e">
        <f>VLOOKUP(F5,output_matching_groupe!A4:E26,FALSE)</f>
        <v>#N/A</v>
      </c>
      <c r="F5" t="str">
        <f t="shared" si="0"/>
        <v xml:space="preserve"> </v>
      </c>
    </row>
    <row r="6" spans="1:6" x14ac:dyDescent="0.2">
      <c r="A6" s="8" t="s">
        <v>8</v>
      </c>
      <c r="B6" s="8" t="s">
        <v>9</v>
      </c>
      <c r="C6" s="2">
        <v>1507</v>
      </c>
      <c r="D6" t="s">
        <v>47</v>
      </c>
      <c r="E6" t="e">
        <f>VLOOKUP(F6,output_matching_groupe!A5:E27,FALSE)</f>
        <v>#VALUE!</v>
      </c>
      <c r="F6" t="str">
        <f t="shared" si="0"/>
        <v>Absolute NAVETTA 52</v>
      </c>
    </row>
    <row r="7" spans="1:6" x14ac:dyDescent="0.2">
      <c r="A7" s="8" t="s">
        <v>10</v>
      </c>
      <c r="B7" s="8" t="s">
        <v>11</v>
      </c>
      <c r="C7" s="2" t="e">
        <v>#N/A</v>
      </c>
      <c r="D7" t="s">
        <v>93</v>
      </c>
      <c r="E7" t="e">
        <f>VLOOKUP(F7,output_matching_groupe!A6:E28,FALSE)</f>
        <v>#N/A</v>
      </c>
      <c r="F7" t="str">
        <f t="shared" si="0"/>
        <v xml:space="preserve"> SLOOP</v>
      </c>
    </row>
    <row r="8" spans="1:6" x14ac:dyDescent="0.2">
      <c r="A8" s="8" t="s">
        <v>12</v>
      </c>
      <c r="B8" s="8" t="s">
        <v>13</v>
      </c>
      <c r="C8" s="2">
        <v>2338</v>
      </c>
      <c r="D8" t="s">
        <v>48</v>
      </c>
      <c r="E8" t="e">
        <f>VLOOKUP(F8,output_matching_groupe!A7:E29,FALSE)</f>
        <v>#VALUE!</v>
      </c>
      <c r="F8" t="str">
        <f t="shared" si="0"/>
        <v>Clear AQUARIUS OPEN</v>
      </c>
    </row>
    <row r="9" spans="1:6" x14ac:dyDescent="0.2">
      <c r="A9" s="8" t="s">
        <v>14</v>
      </c>
      <c r="B9" s="8" t="s">
        <v>15</v>
      </c>
      <c r="C9" s="2">
        <v>51</v>
      </c>
      <c r="D9" t="s">
        <v>49</v>
      </c>
      <c r="E9" t="e">
        <f>VLOOKUP(F9,output_matching_groupe!A8:E30,FALSE)</f>
        <v>#VALUE!</v>
      </c>
      <c r="F9" t="str">
        <f t="shared" si="0"/>
        <v>Maxum 2000 SC</v>
      </c>
    </row>
    <row r="10" spans="1:6" x14ac:dyDescent="0.2">
      <c r="A10" s="8" t="s">
        <v>11</v>
      </c>
      <c r="B10" s="8" t="s">
        <v>16</v>
      </c>
      <c r="C10" s="2">
        <v>520</v>
      </c>
      <c r="D10" t="s">
        <v>50</v>
      </c>
      <c r="E10" t="e">
        <f>VLOOKUP(F10,output_matching_groupe!A9:E31,FALSE)</f>
        <v>#VALUE!</v>
      </c>
      <c r="F10" t="str">
        <f t="shared" si="0"/>
        <v>Aquanaut A PRECISER</v>
      </c>
    </row>
    <row r="11" spans="1:6" x14ac:dyDescent="0.2">
      <c r="A11" s="8" t="s">
        <v>17</v>
      </c>
      <c r="B11" s="8" t="s">
        <v>18</v>
      </c>
      <c r="C11" s="2">
        <v>233</v>
      </c>
      <c r="D11" t="s">
        <v>18</v>
      </c>
      <c r="E11" t="e">
        <f>VLOOKUP(F11,output_matching_groupe!A10:E32,FALSE)</f>
        <v>#VALUE!</v>
      </c>
      <c r="F11" t="str">
        <f t="shared" si="0"/>
        <v>BWA 220 SUPER PRO</v>
      </c>
    </row>
    <row r="12" spans="1:6" x14ac:dyDescent="0.2">
      <c r="A12" s="8" t="s">
        <v>19</v>
      </c>
      <c r="B12" s="8" t="s">
        <v>20</v>
      </c>
      <c r="C12" s="2">
        <v>140</v>
      </c>
      <c r="D12" t="s">
        <v>53</v>
      </c>
      <c r="E12" t="e">
        <f>VLOOKUP(F12,output_matching_groupe!A11:E33,FALSE)</f>
        <v>#VALUE!</v>
      </c>
      <c r="F12" t="str">
        <f t="shared" si="0"/>
        <v>Guymarine ANTIOCHE 700</v>
      </c>
    </row>
    <row r="13" spans="1:6" x14ac:dyDescent="0.2">
      <c r="A13" s="8"/>
      <c r="B13" s="8"/>
      <c r="C13" s="2" t="e">
        <v>#N/A</v>
      </c>
      <c r="D13" t="s">
        <v>93</v>
      </c>
      <c r="E13" t="e">
        <f>VLOOKUP(F13,output_matching_groupe!A12:E34,FALSE)</f>
        <v>#N/A</v>
      </c>
      <c r="F13" t="str">
        <f t="shared" si="0"/>
        <v xml:space="preserve"> </v>
      </c>
    </row>
    <row r="14" spans="1:6" x14ac:dyDescent="0.2">
      <c r="A14" s="8" t="s">
        <v>11</v>
      </c>
      <c r="B14" s="8" t="s">
        <v>11</v>
      </c>
      <c r="C14" s="2" t="e">
        <v>#N/A</v>
      </c>
      <c r="D14" t="s">
        <v>93</v>
      </c>
      <c r="E14" t="e">
        <f>VLOOKUP(F14,output_matching_groupe!A13:E35,FALSE)</f>
        <v>#N/A</v>
      </c>
      <c r="F14" t="str">
        <f t="shared" si="0"/>
        <v xml:space="preserve"> A PRECISER</v>
      </c>
    </row>
    <row r="15" spans="1:6" x14ac:dyDescent="0.2">
      <c r="A15" s="8" t="s">
        <v>21</v>
      </c>
      <c r="B15" s="8" t="s">
        <v>22</v>
      </c>
      <c r="C15" s="2">
        <v>29</v>
      </c>
      <c r="D15" t="s">
        <v>51</v>
      </c>
      <c r="E15" t="e">
        <f>VLOOKUP(F15,output_matching_groupe!A14:E36,FALSE)</f>
        <v>#VALUE!</v>
      </c>
      <c r="F15" t="str">
        <f t="shared" si="0"/>
        <v>Beneteau ANTARES 760</v>
      </c>
    </row>
    <row r="16" spans="1:6" x14ac:dyDescent="0.2">
      <c r="A16" s="8" t="s">
        <v>23</v>
      </c>
      <c r="B16" s="8" t="s">
        <v>11</v>
      </c>
      <c r="C16" s="2" t="e">
        <v>#N/A</v>
      </c>
      <c r="D16" t="s">
        <v>93</v>
      </c>
      <c r="E16" t="e">
        <f>VLOOKUP(F16,output_matching_groupe!A15:E37,FALSE)</f>
        <v>#N/A</v>
      </c>
      <c r="F16" t="str">
        <f t="shared" si="0"/>
        <v xml:space="preserve"> SCORPION 13</v>
      </c>
    </row>
    <row r="17" spans="1:6" x14ac:dyDescent="0.2">
      <c r="A17" s="8" t="s">
        <v>24</v>
      </c>
      <c r="B17" s="8" t="s">
        <v>25</v>
      </c>
      <c r="C17" s="2">
        <v>26</v>
      </c>
      <c r="D17" t="s">
        <v>52</v>
      </c>
      <c r="E17" t="e">
        <f>VLOOKUP(F17,output_matching_groupe!A16:E38,FALSE)</f>
        <v>#VALUE!</v>
      </c>
      <c r="F17" t="str">
        <f t="shared" si="0"/>
        <v>Jeanneau LEADER 705</v>
      </c>
    </row>
    <row r="18" spans="1:6" x14ac:dyDescent="0.2">
      <c r="A18" s="8" t="s">
        <v>26</v>
      </c>
      <c r="B18" s="8" t="s">
        <v>27</v>
      </c>
      <c r="C18" s="2">
        <v>311</v>
      </c>
      <c r="D18" t="s">
        <v>54</v>
      </c>
      <c r="E18" t="e">
        <f>VLOOKUP(F18,output_matching_groupe!A17:E39,FALSE)</f>
        <v>#VALUE!</v>
      </c>
      <c r="F18" t="str">
        <f t="shared" si="0"/>
        <v>Malibu SUNSETTER VLX</v>
      </c>
    </row>
    <row r="19" spans="1:6" x14ac:dyDescent="0.2">
      <c r="A19" s="8" t="s">
        <v>28</v>
      </c>
      <c r="B19" s="8" t="s">
        <v>22</v>
      </c>
      <c r="C19" s="2">
        <v>29</v>
      </c>
      <c r="D19" t="s">
        <v>51</v>
      </c>
      <c r="E19" t="e">
        <f>VLOOKUP(F19,output_matching_groupe!A18:E40,FALSE)</f>
        <v>#VALUE!</v>
      </c>
      <c r="F19" t="str">
        <f t="shared" si="0"/>
        <v>Beneteau OCEANIS 331</v>
      </c>
    </row>
    <row r="20" spans="1:6" x14ac:dyDescent="0.2">
      <c r="A20" s="8" t="s">
        <v>29</v>
      </c>
      <c r="B20" s="8" t="s">
        <v>25</v>
      </c>
      <c r="C20" s="2">
        <v>26</v>
      </c>
      <c r="D20" t="s">
        <v>52</v>
      </c>
      <c r="E20" t="e">
        <f>VLOOKUP(F20,output_matching_groupe!A19:E41,FALSE)</f>
        <v>#VALUE!</v>
      </c>
      <c r="F20" t="str">
        <f t="shared" si="0"/>
        <v>Jeanneau SUN ODYSSEY 45.1</v>
      </c>
    </row>
    <row r="21" spans="1:6" x14ac:dyDescent="0.2">
      <c r="A21" s="8"/>
      <c r="B21" s="8"/>
      <c r="C21" s="2" t="e">
        <v>#N/A</v>
      </c>
      <c r="D21" t="s">
        <v>93</v>
      </c>
      <c r="E21" t="e">
        <f>VLOOKUP(F21,output_matching_groupe!A20:E42,FALSE)</f>
        <v>#N/A</v>
      </c>
      <c r="F21" t="str">
        <f t="shared" si="0"/>
        <v xml:space="preserve"> </v>
      </c>
    </row>
    <row r="22" spans="1:6" x14ac:dyDescent="0.2">
      <c r="A22" s="8"/>
      <c r="B22" s="8"/>
      <c r="C22" s="2" t="e">
        <v>#N/A</v>
      </c>
      <c r="D22" t="s">
        <v>93</v>
      </c>
      <c r="E22" t="e">
        <f>VLOOKUP(F22,output_matching_groupe!A21:E43,FALSE)</f>
        <v>#N/A</v>
      </c>
      <c r="F22" t="str">
        <f t="shared" si="0"/>
        <v xml:space="preserve"> </v>
      </c>
    </row>
    <row r="23" spans="1:6" x14ac:dyDescent="0.2">
      <c r="A23" s="8" t="s">
        <v>30</v>
      </c>
      <c r="B23" s="8" t="s">
        <v>31</v>
      </c>
      <c r="C23" s="2">
        <v>48</v>
      </c>
      <c r="D23" t="s">
        <v>55</v>
      </c>
      <c r="E23" t="e">
        <f>VLOOKUP(F23,output_matching_groupe!A22:E44,FALSE)</f>
        <v>#VALUE!</v>
      </c>
      <c r="F23" t="str">
        <f t="shared" si="0"/>
        <v>Fiart Mare 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741B2-D4CC-4994-AC18-42D56545F27E}">
  <dimension ref="A1:F23"/>
  <sheetViews>
    <sheetView workbookViewId="0">
      <selection sqref="A1:F23"/>
    </sheetView>
  </sheetViews>
  <sheetFormatPr baseColWidth="10" defaultRowHeight="12.75" x14ac:dyDescent="0.2"/>
  <sheetData>
    <row r="1" spans="1:6" ht="15.75" x14ac:dyDescent="0.25">
      <c r="A1" s="3" t="s">
        <v>63</v>
      </c>
      <c r="B1" s="3" t="s">
        <v>58</v>
      </c>
      <c r="C1" s="3" t="s">
        <v>59</v>
      </c>
      <c r="D1" s="3" t="s">
        <v>60</v>
      </c>
      <c r="E1" s="3" t="s">
        <v>61</v>
      </c>
      <c r="F1" s="3" t="s">
        <v>62</v>
      </c>
    </row>
    <row r="2" spans="1:6" ht="15.75" x14ac:dyDescent="0.25">
      <c r="A2" s="4" t="str">
        <f t="shared" ref="A2:A23" si="0">F2&amp;" "&amp;D2</f>
        <v>Ultramar Brise Lames</v>
      </c>
      <c r="B2" s="4">
        <v>1</v>
      </c>
      <c r="C2" s="4">
        <v>1</v>
      </c>
      <c r="D2" s="4" t="s">
        <v>64</v>
      </c>
      <c r="E2" s="4">
        <v>1560</v>
      </c>
      <c r="F2" s="4" t="s">
        <v>57</v>
      </c>
    </row>
    <row r="3" spans="1:6" ht="15.75" x14ac:dyDescent="0.25">
      <c r="A3" s="4" t="str">
        <f t="shared" si="0"/>
        <v>Ultramar Cap Ferrat</v>
      </c>
      <c r="B3" s="4">
        <v>1</v>
      </c>
      <c r="C3" s="4">
        <v>1</v>
      </c>
      <c r="D3" s="4" t="s">
        <v>65</v>
      </c>
      <c r="E3" s="4">
        <v>21877</v>
      </c>
      <c r="F3" s="4" t="s">
        <v>57</v>
      </c>
    </row>
    <row r="4" spans="1:6" ht="15.75" x14ac:dyDescent="0.25">
      <c r="A4" s="4" t="str">
        <f t="shared" si="0"/>
        <v>Ultramar Chiberta</v>
      </c>
      <c r="B4" s="4">
        <v>1</v>
      </c>
      <c r="C4" s="4">
        <v>1</v>
      </c>
      <c r="D4" s="4" t="s">
        <v>66</v>
      </c>
      <c r="E4" s="4">
        <v>2771</v>
      </c>
      <c r="F4" s="4" t="s">
        <v>57</v>
      </c>
    </row>
    <row r="5" spans="1:6" ht="15.75" x14ac:dyDescent="0.25">
      <c r="A5" s="4" t="str">
        <f t="shared" si="0"/>
        <v>Ultramar Shaft 550</v>
      </c>
      <c r="B5" s="4">
        <v>1</v>
      </c>
      <c r="C5" s="4">
        <v>1</v>
      </c>
      <c r="D5" s="4" t="s">
        <v>67</v>
      </c>
      <c r="E5" s="4">
        <v>825</v>
      </c>
      <c r="F5" s="4" t="s">
        <v>57</v>
      </c>
    </row>
    <row r="6" spans="1:6" ht="15.75" x14ac:dyDescent="0.25">
      <c r="A6" s="4" t="str">
        <f t="shared" si="0"/>
        <v>Ultramar Shaft 600</v>
      </c>
      <c r="B6" s="4">
        <v>1</v>
      </c>
      <c r="C6" s="4">
        <v>1</v>
      </c>
      <c r="D6" s="4" t="s">
        <v>68</v>
      </c>
      <c r="E6" s="4">
        <v>895</v>
      </c>
      <c r="F6" s="4" t="s">
        <v>57</v>
      </c>
    </row>
    <row r="7" spans="1:6" ht="15.75" x14ac:dyDescent="0.25">
      <c r="A7" s="4" t="str">
        <f t="shared" si="0"/>
        <v>Ultramar Shaft 660</v>
      </c>
      <c r="B7" s="4">
        <v>1</v>
      </c>
      <c r="C7" s="4">
        <v>1</v>
      </c>
      <c r="D7" s="4" t="s">
        <v>69</v>
      </c>
      <c r="E7" s="4">
        <v>256</v>
      </c>
      <c r="F7" s="4" t="s">
        <v>57</v>
      </c>
    </row>
    <row r="8" spans="1:6" ht="15.75" x14ac:dyDescent="0.25">
      <c r="A8" s="4" t="str">
        <f t="shared" si="0"/>
        <v>Ultramar Shaft 680</v>
      </c>
      <c r="B8" s="4">
        <v>1</v>
      </c>
      <c r="C8" s="4">
        <v>1</v>
      </c>
      <c r="D8" s="4" t="s">
        <v>70</v>
      </c>
      <c r="E8" s="4">
        <v>7991</v>
      </c>
      <c r="F8" s="4" t="s">
        <v>57</v>
      </c>
    </row>
    <row r="9" spans="1:6" ht="15.75" x14ac:dyDescent="0.25">
      <c r="A9" s="4" t="str">
        <f t="shared" si="0"/>
        <v>Ultramar Shaft 700</v>
      </c>
      <c r="B9" s="4">
        <v>1</v>
      </c>
      <c r="C9" s="4">
        <v>1</v>
      </c>
      <c r="D9" s="4" t="s">
        <v>71</v>
      </c>
      <c r="E9" s="4">
        <v>2386</v>
      </c>
      <c r="F9" s="4" t="s">
        <v>57</v>
      </c>
    </row>
    <row r="10" spans="1:6" ht="15.75" x14ac:dyDescent="0.25">
      <c r="A10" s="4" t="str">
        <f t="shared" si="0"/>
        <v>Ultramar Shaft 730</v>
      </c>
      <c r="B10" s="4">
        <v>1</v>
      </c>
      <c r="C10" s="4">
        <v>1</v>
      </c>
      <c r="D10" s="4" t="s">
        <v>72</v>
      </c>
      <c r="E10" s="4">
        <v>1</v>
      </c>
      <c r="F10" s="4" t="s">
        <v>57</v>
      </c>
    </row>
    <row r="11" spans="1:6" ht="15.75" x14ac:dyDescent="0.25">
      <c r="A11" s="4" t="str">
        <f t="shared" si="0"/>
        <v>Ultramar Shaft 730 Fish</v>
      </c>
      <c r="B11" s="4">
        <v>1</v>
      </c>
      <c r="C11" s="4">
        <v>1</v>
      </c>
      <c r="D11" s="4" t="s">
        <v>73</v>
      </c>
      <c r="E11" s="4">
        <v>3358</v>
      </c>
      <c r="F11" s="4" t="s">
        <v>57</v>
      </c>
    </row>
    <row r="12" spans="1:6" ht="15.75" x14ac:dyDescent="0.25">
      <c r="A12" s="4" t="str">
        <f t="shared" si="0"/>
        <v>Ultramar Texas 270</v>
      </c>
      <c r="B12" s="4">
        <v>1</v>
      </c>
      <c r="C12" s="4">
        <v>1</v>
      </c>
      <c r="D12" s="4" t="s">
        <v>74</v>
      </c>
      <c r="E12" s="4">
        <v>22992</v>
      </c>
      <c r="F12" s="4" t="s">
        <v>57</v>
      </c>
    </row>
    <row r="13" spans="1:6" ht="15.75" x14ac:dyDescent="0.25">
      <c r="A13" s="4" t="str">
        <f t="shared" si="0"/>
        <v>Ultramar Texas 360</v>
      </c>
      <c r="B13" s="4">
        <v>1</v>
      </c>
      <c r="C13" s="4">
        <v>1</v>
      </c>
      <c r="D13" s="4" t="s">
        <v>75</v>
      </c>
      <c r="E13" s="4">
        <v>2970</v>
      </c>
      <c r="F13" s="4" t="s">
        <v>57</v>
      </c>
    </row>
    <row r="14" spans="1:6" ht="15.75" x14ac:dyDescent="0.25">
      <c r="A14" s="4" t="str">
        <f t="shared" si="0"/>
        <v>Ultramar Texas 420</v>
      </c>
      <c r="B14" s="4">
        <v>1</v>
      </c>
      <c r="C14" s="4">
        <v>1</v>
      </c>
      <c r="D14" s="4" t="s">
        <v>76</v>
      </c>
      <c r="E14" s="4">
        <v>5354</v>
      </c>
      <c r="F14" s="4" t="s">
        <v>57</v>
      </c>
    </row>
    <row r="15" spans="1:6" ht="15.75" x14ac:dyDescent="0.25">
      <c r="A15" s="4" t="str">
        <f t="shared" si="0"/>
        <v>Ultramar Texas 440</v>
      </c>
      <c r="B15" s="4">
        <v>1</v>
      </c>
      <c r="C15" s="4">
        <v>1</v>
      </c>
      <c r="D15" s="4" t="s">
        <v>77</v>
      </c>
      <c r="E15" s="4">
        <v>2548</v>
      </c>
      <c r="F15" s="4" t="s">
        <v>57</v>
      </c>
    </row>
    <row r="16" spans="1:6" ht="15.75" x14ac:dyDescent="0.25">
      <c r="A16" s="4" t="str">
        <f t="shared" si="0"/>
        <v>Ultramar Texas 490</v>
      </c>
      <c r="B16" s="4">
        <v>1</v>
      </c>
      <c r="C16" s="4">
        <v>1</v>
      </c>
      <c r="D16" s="4" t="s">
        <v>78</v>
      </c>
      <c r="E16" s="4">
        <v>22993</v>
      </c>
      <c r="F16" s="4" t="s">
        <v>57</v>
      </c>
    </row>
    <row r="17" spans="1:6" ht="15.75" x14ac:dyDescent="0.25">
      <c r="A17" s="4" t="str">
        <f t="shared" si="0"/>
        <v>Ultramar Texas 495</v>
      </c>
      <c r="B17" s="4">
        <v>1</v>
      </c>
      <c r="C17" s="4">
        <v>1</v>
      </c>
      <c r="D17" s="4" t="s">
        <v>79</v>
      </c>
      <c r="E17" s="4">
        <v>22994</v>
      </c>
      <c r="F17" s="4" t="s">
        <v>57</v>
      </c>
    </row>
    <row r="18" spans="1:6" ht="15.75" x14ac:dyDescent="0.25">
      <c r="A18" s="4" t="str">
        <f t="shared" si="0"/>
        <v>Ultramar Texas 530</v>
      </c>
      <c r="B18" s="4">
        <v>1</v>
      </c>
      <c r="C18" s="4">
        <v>1</v>
      </c>
      <c r="D18" s="4" t="s">
        <v>80</v>
      </c>
      <c r="E18" s="4">
        <v>22995</v>
      </c>
      <c r="F18" s="4" t="s">
        <v>57</v>
      </c>
    </row>
    <row r="19" spans="1:6" ht="15.75" x14ac:dyDescent="0.25">
      <c r="A19" s="4" t="str">
        <f t="shared" si="0"/>
        <v>Ultramar Texas 580</v>
      </c>
      <c r="B19" s="4">
        <v>1</v>
      </c>
      <c r="C19" s="4">
        <v>1</v>
      </c>
      <c r="D19" s="4" t="s">
        <v>81</v>
      </c>
      <c r="E19" s="4">
        <v>22996</v>
      </c>
      <c r="F19" s="4" t="s">
        <v>57</v>
      </c>
    </row>
    <row r="20" spans="1:6" ht="15.75" x14ac:dyDescent="0.25">
      <c r="A20" s="4" t="str">
        <f t="shared" si="0"/>
        <v>Ultramar Texas 640</v>
      </c>
      <c r="B20" s="4">
        <v>1</v>
      </c>
      <c r="C20" s="4">
        <v>1</v>
      </c>
      <c r="D20" s="4" t="s">
        <v>82</v>
      </c>
      <c r="E20" s="4">
        <v>22997</v>
      </c>
      <c r="F20" s="4" t="s">
        <v>57</v>
      </c>
    </row>
    <row r="21" spans="1:6" ht="15.75" x14ac:dyDescent="0.25">
      <c r="A21" s="4" t="str">
        <f t="shared" si="0"/>
        <v>Ultramar Ultra 405</v>
      </c>
      <c r="B21" s="4">
        <v>1</v>
      </c>
      <c r="C21" s="4">
        <v>1</v>
      </c>
      <c r="D21" s="4" t="s">
        <v>83</v>
      </c>
      <c r="E21" s="4">
        <v>13773</v>
      </c>
      <c r="F21" s="4" t="s">
        <v>57</v>
      </c>
    </row>
    <row r="22" spans="1:6" ht="15.75" x14ac:dyDescent="0.25">
      <c r="A22" s="4" t="str">
        <f t="shared" si="0"/>
        <v>Ultramar Ultra 420</v>
      </c>
      <c r="B22" s="4">
        <v>1</v>
      </c>
      <c r="C22" s="4">
        <v>1</v>
      </c>
      <c r="D22" s="4" t="s">
        <v>84</v>
      </c>
      <c r="E22" s="4">
        <v>5466</v>
      </c>
      <c r="F22" s="4" t="s">
        <v>57</v>
      </c>
    </row>
    <row r="23" spans="1:6" ht="15.75" x14ac:dyDescent="0.25">
      <c r="A23" s="4" t="str">
        <f t="shared" si="0"/>
        <v>Ultramar Ultra 425</v>
      </c>
      <c r="B23" s="4">
        <v>1</v>
      </c>
      <c r="C23" s="4">
        <v>1</v>
      </c>
      <c r="D23" s="4" t="s">
        <v>85</v>
      </c>
      <c r="E23" s="4">
        <v>22998</v>
      </c>
      <c r="F23" s="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EC2B8-628D-4BB9-9B5D-8612674C6087}">
  <dimension ref="A1:E23"/>
  <sheetViews>
    <sheetView workbookViewId="0">
      <selection activeCell="B40" sqref="B40"/>
    </sheetView>
  </sheetViews>
  <sheetFormatPr baseColWidth="10" defaultRowHeight="12.75" x14ac:dyDescent="0.2"/>
  <cols>
    <col min="1" max="1" width="29.7109375" customWidth="1"/>
    <col min="2" max="2" width="27.5703125" customWidth="1"/>
    <col min="3" max="3" width="39.140625" customWidth="1"/>
    <col min="4" max="4" width="27.5703125" customWidth="1"/>
    <col min="5" max="5" width="30.42578125" customWidth="1"/>
  </cols>
  <sheetData>
    <row r="1" spans="1:5" ht="15.75" x14ac:dyDescent="0.25">
      <c r="A1" s="6" t="s">
        <v>99</v>
      </c>
      <c r="B1" s="6" t="s">
        <v>98</v>
      </c>
      <c r="C1" s="6" t="s">
        <v>101</v>
      </c>
      <c r="D1" s="6" t="s">
        <v>97</v>
      </c>
      <c r="E1" s="6" t="s">
        <v>96</v>
      </c>
    </row>
    <row r="2" spans="1:5" ht="15.75" x14ac:dyDescent="0.25">
      <c r="A2" s="6" t="s">
        <v>51</v>
      </c>
      <c r="B2" s="6" t="s">
        <v>40</v>
      </c>
      <c r="C2" s="6" t="str">
        <f>A2&amp; " " &amp;B2</f>
        <v>Beneteau :ANTARES 10.80</v>
      </c>
      <c r="D2" s="6" t="s">
        <v>86</v>
      </c>
      <c r="E2" s="6">
        <v>100</v>
      </c>
    </row>
    <row r="3" spans="1:5" ht="15.75" x14ac:dyDescent="0.25">
      <c r="A3" s="6" t="s">
        <v>56</v>
      </c>
      <c r="B3" s="6" t="s">
        <v>37</v>
      </c>
      <c r="C3" s="6" t="str">
        <f t="shared" ref="C3:C23" si="0">A3&amp; " " &amp;B3</f>
        <v>Ocqueteau ABACO 16</v>
      </c>
      <c r="D3" s="6" t="s">
        <v>87</v>
      </c>
      <c r="E3" s="6">
        <v>100</v>
      </c>
    </row>
    <row r="4" spans="1:5" ht="15.75" x14ac:dyDescent="0.25">
      <c r="A4" s="6" t="s">
        <v>56</v>
      </c>
      <c r="B4" s="6" t="s">
        <v>37</v>
      </c>
      <c r="C4" s="6" t="str">
        <f t="shared" si="0"/>
        <v>Ocqueteau ABACO 16</v>
      </c>
      <c r="D4" s="6" t="s">
        <v>87</v>
      </c>
      <c r="E4" s="6">
        <v>100</v>
      </c>
    </row>
    <row r="5" spans="1:5" ht="15.75" x14ac:dyDescent="0.25">
      <c r="A5" s="6" t="s">
        <v>56</v>
      </c>
      <c r="B5" s="6" t="s">
        <v>37</v>
      </c>
      <c r="C5" s="6" t="str">
        <f t="shared" si="0"/>
        <v>Ocqueteau ABACO 16</v>
      </c>
      <c r="D5" s="6" t="s">
        <v>87</v>
      </c>
      <c r="E5" s="6">
        <v>100</v>
      </c>
    </row>
    <row r="6" spans="1:5" ht="15.75" x14ac:dyDescent="0.25">
      <c r="A6" s="6" t="s">
        <v>56</v>
      </c>
      <c r="B6" s="6" t="s">
        <v>37</v>
      </c>
      <c r="C6" s="6" t="str">
        <f t="shared" si="0"/>
        <v>Ocqueteau ABACO 16</v>
      </c>
      <c r="D6" s="6" t="s">
        <v>87</v>
      </c>
      <c r="E6" s="6">
        <v>100</v>
      </c>
    </row>
    <row r="7" spans="1:5" ht="15.75" x14ac:dyDescent="0.25">
      <c r="A7" s="6" t="s">
        <v>56</v>
      </c>
      <c r="B7" s="6" t="s">
        <v>41</v>
      </c>
      <c r="C7" s="6" t="str">
        <f t="shared" si="0"/>
        <v>Ocqueteau ABACO 18</v>
      </c>
      <c r="D7" s="6" t="s">
        <v>88</v>
      </c>
      <c r="E7" s="6">
        <v>100</v>
      </c>
    </row>
    <row r="8" spans="1:5" ht="15.75" x14ac:dyDescent="0.25">
      <c r="A8" s="6" t="s">
        <v>56</v>
      </c>
      <c r="B8" s="6" t="s">
        <v>41</v>
      </c>
      <c r="C8" s="6" t="str">
        <f t="shared" si="0"/>
        <v>Ocqueteau ABACO 18</v>
      </c>
      <c r="D8" s="6" t="s">
        <v>88</v>
      </c>
      <c r="E8" s="6">
        <v>100</v>
      </c>
    </row>
    <row r="9" spans="1:5" ht="15.75" x14ac:dyDescent="0.25">
      <c r="A9" s="6" t="s">
        <v>56</v>
      </c>
      <c r="B9" s="6" t="s">
        <v>36</v>
      </c>
      <c r="C9" s="6" t="str">
        <f t="shared" si="0"/>
        <v>Ocqueteau ABACO 20</v>
      </c>
      <c r="D9" s="6" t="s">
        <v>89</v>
      </c>
      <c r="E9" s="6">
        <v>100</v>
      </c>
    </row>
    <row r="10" spans="1:5" ht="15.75" x14ac:dyDescent="0.25">
      <c r="A10" s="6" t="s">
        <v>56</v>
      </c>
      <c r="B10" s="6" t="s">
        <v>36</v>
      </c>
      <c r="C10" s="6" t="str">
        <f t="shared" si="0"/>
        <v>Ocqueteau ABACO 20</v>
      </c>
      <c r="D10" s="6" t="s">
        <v>89</v>
      </c>
      <c r="E10" s="6">
        <v>100</v>
      </c>
    </row>
    <row r="11" spans="1:5" ht="15.75" x14ac:dyDescent="0.25">
      <c r="A11" s="6" t="s">
        <v>56</v>
      </c>
      <c r="B11" s="6" t="s">
        <v>36</v>
      </c>
      <c r="C11" s="6" t="str">
        <f t="shared" si="0"/>
        <v>Ocqueteau ABACO 20</v>
      </c>
      <c r="D11" s="6" t="s">
        <v>89</v>
      </c>
      <c r="E11" s="6">
        <v>100</v>
      </c>
    </row>
    <row r="12" spans="1:5" ht="15.75" x14ac:dyDescent="0.25">
      <c r="A12" s="6" t="s">
        <v>56</v>
      </c>
      <c r="B12" s="6" t="s">
        <v>36</v>
      </c>
      <c r="C12" s="6" t="str">
        <f t="shared" si="0"/>
        <v>Ocqueteau ABACO 20</v>
      </c>
      <c r="D12" s="6" t="s">
        <v>89</v>
      </c>
      <c r="E12" s="6">
        <v>100</v>
      </c>
    </row>
    <row r="13" spans="1:5" ht="15.75" x14ac:dyDescent="0.25">
      <c r="A13" s="6" t="s">
        <v>56</v>
      </c>
      <c r="B13" s="6" t="s">
        <v>43</v>
      </c>
      <c r="C13" s="6" t="str">
        <f t="shared" si="0"/>
        <v>Ocqueteau ABACO 21 OPEN</v>
      </c>
      <c r="D13" s="6" t="s">
        <v>90</v>
      </c>
      <c r="E13" s="6">
        <v>100</v>
      </c>
    </row>
    <row r="14" spans="1:5" ht="15.75" x14ac:dyDescent="0.25">
      <c r="A14" s="6" t="s">
        <v>56</v>
      </c>
      <c r="B14" s="6" t="s">
        <v>34</v>
      </c>
      <c r="C14" s="6" t="str">
        <f t="shared" si="0"/>
        <v>Ocqueteau ABACO 25</v>
      </c>
      <c r="D14" s="6" t="s">
        <v>91</v>
      </c>
      <c r="E14" s="6">
        <v>100</v>
      </c>
    </row>
    <row r="15" spans="1:5" ht="15.75" x14ac:dyDescent="0.25">
      <c r="A15" s="6" t="s">
        <v>56</v>
      </c>
      <c r="B15" s="6" t="s">
        <v>34</v>
      </c>
      <c r="C15" s="6" t="str">
        <f t="shared" si="0"/>
        <v>Ocqueteau ABACO 25</v>
      </c>
      <c r="D15" s="6" t="s">
        <v>91</v>
      </c>
      <c r="E15" s="6">
        <v>100</v>
      </c>
    </row>
    <row r="16" spans="1:5" ht="15.75" x14ac:dyDescent="0.25">
      <c r="A16" s="6" t="s">
        <v>47</v>
      </c>
      <c r="B16" s="6" t="s">
        <v>39</v>
      </c>
      <c r="C16" s="6" t="str">
        <f t="shared" si="0"/>
        <v>Absolute ABSOLUTE 41</v>
      </c>
      <c r="D16" s="6" t="s">
        <v>92</v>
      </c>
      <c r="E16" s="6">
        <v>100</v>
      </c>
    </row>
    <row r="17" spans="1:5" ht="15.75" x14ac:dyDescent="0.25">
      <c r="A17" s="6" t="s">
        <v>32</v>
      </c>
      <c r="B17" s="6" t="s">
        <v>33</v>
      </c>
      <c r="C17" s="6" t="str">
        <f t="shared" si="0"/>
        <v>ACM ACM 1060</v>
      </c>
      <c r="D17" s="6" t="s">
        <v>33</v>
      </c>
      <c r="E17" s="6">
        <v>100</v>
      </c>
    </row>
    <row r="18" spans="1:5" ht="15.75" x14ac:dyDescent="0.25">
      <c r="A18" s="6" t="s">
        <v>32</v>
      </c>
      <c r="B18" s="6" t="s">
        <v>33</v>
      </c>
      <c r="C18" s="6" t="str">
        <f t="shared" si="0"/>
        <v>ACM ACM 1060</v>
      </c>
      <c r="D18" s="6" t="s">
        <v>33</v>
      </c>
      <c r="E18" s="6">
        <v>100</v>
      </c>
    </row>
    <row r="19" spans="1:5" ht="15.75" x14ac:dyDescent="0.25">
      <c r="A19" s="6" t="s">
        <v>32</v>
      </c>
      <c r="B19" s="6" t="s">
        <v>33</v>
      </c>
      <c r="C19" s="6" t="str">
        <f t="shared" si="0"/>
        <v>ACM ACM 1060</v>
      </c>
      <c r="D19" s="6" t="s">
        <v>33</v>
      </c>
      <c r="E19" s="6">
        <v>100</v>
      </c>
    </row>
    <row r="20" spans="1:5" ht="15.75" x14ac:dyDescent="0.25">
      <c r="A20" s="6" t="s">
        <v>32</v>
      </c>
      <c r="B20" s="6" t="s">
        <v>42</v>
      </c>
      <c r="C20" s="6" t="str">
        <f t="shared" si="0"/>
        <v>ACM ACM 750</v>
      </c>
      <c r="D20" s="6" t="s">
        <v>42</v>
      </c>
      <c r="E20" s="6">
        <v>100</v>
      </c>
    </row>
    <row r="21" spans="1:5" ht="15.75" x14ac:dyDescent="0.25">
      <c r="A21" s="6" t="s">
        <v>32</v>
      </c>
      <c r="B21" s="6" t="s">
        <v>35</v>
      </c>
      <c r="C21" s="6" t="str">
        <f t="shared" si="0"/>
        <v>ACM ACM 800</v>
      </c>
      <c r="D21" s="6" t="s">
        <v>35</v>
      </c>
      <c r="E21" s="6">
        <v>100</v>
      </c>
    </row>
    <row r="22" spans="1:5" ht="15.75" x14ac:dyDescent="0.25">
      <c r="A22" s="6" t="s">
        <v>32</v>
      </c>
      <c r="B22" s="6" t="s">
        <v>35</v>
      </c>
      <c r="C22" s="6" t="str">
        <f t="shared" si="0"/>
        <v>ACM ACM 800</v>
      </c>
      <c r="D22" s="6" t="s">
        <v>35</v>
      </c>
      <c r="E22" s="6">
        <v>100</v>
      </c>
    </row>
    <row r="23" spans="1:5" ht="15.75" x14ac:dyDescent="0.25">
      <c r="A23" s="6" t="s">
        <v>32</v>
      </c>
      <c r="B23" s="6" t="s">
        <v>38</v>
      </c>
      <c r="C23" s="6" t="str">
        <f t="shared" si="0"/>
        <v>ACM ACM 980</v>
      </c>
      <c r="D23" s="6" t="s">
        <v>38</v>
      </c>
      <c r="E23" s="6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bateaux test </vt:lpstr>
      <vt:lpstr>am_models</vt:lpstr>
      <vt:lpstr>output_matching_groupe</vt:lpstr>
    </vt:vector>
  </TitlesOfParts>
  <Company>Helvetia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Gosse</dc:creator>
  <cp:lastModifiedBy>Yann</cp:lastModifiedBy>
  <dcterms:created xsi:type="dcterms:W3CDTF">2021-11-05T10:21:13Z</dcterms:created>
  <dcterms:modified xsi:type="dcterms:W3CDTF">2022-03-11T09:32:17Z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