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05" windowWidth="15195" windowHeight="5130" tabRatio="728" firstSheet="1" activeTab="3"/>
  </bookViews>
  <sheets>
    <sheet name="Données Salles" sheetId="1" r:id="rId1"/>
    <sheet name="Données clients de Paris" sheetId="5" r:id="rId2"/>
    <sheet name="Données salariés" sheetId="6" r:id="rId3"/>
    <sheet name="Enoncé" sheetId="2" r:id="rId4"/>
    <sheet name="Résultats Q1  Q2  Q3  Q4" sheetId="3" r:id="rId5"/>
    <sheet name="Résultats Q5 Q6" sheetId="7" r:id="rId6"/>
    <sheet name=" Fiche d'inscription + Facture" sheetId="4" r:id="rId7"/>
  </sheets>
  <definedNames>
    <definedName name="Résultats">'Résultats Q1  Q2  Q3  Q4'!$A$1</definedName>
  </definedNames>
  <calcPr calcId="124519"/>
  <pivotCaches>
    <pivotCache cacheId="0" r:id="rId8"/>
  </pivotCaches>
</workbook>
</file>

<file path=xl/calcChain.xml><?xml version="1.0" encoding="utf-8"?>
<calcChain xmlns="http://schemas.openxmlformats.org/spreadsheetml/2006/main">
  <c r="O12" i="7"/>
  <c r="O11"/>
  <c r="O10"/>
  <c r="O9"/>
  <c r="O8"/>
  <c r="O7"/>
  <c r="O6"/>
  <c r="O2"/>
  <c r="O3" s="1"/>
  <c r="J285"/>
  <c r="I285"/>
  <c r="J284"/>
  <c r="I284"/>
  <c r="J283"/>
  <c r="I283"/>
  <c r="J282"/>
  <c r="I282"/>
  <c r="J281"/>
  <c r="I281"/>
  <c r="J280"/>
  <c r="I280"/>
  <c r="J279"/>
  <c r="I279"/>
  <c r="J278"/>
  <c r="I278"/>
  <c r="J277"/>
  <c r="I277"/>
  <c r="J276"/>
  <c r="I276"/>
  <c r="J275"/>
  <c r="I275"/>
  <c r="J274"/>
  <c r="I274"/>
  <c r="J273"/>
  <c r="I273"/>
  <c r="J272"/>
  <c r="I272"/>
  <c r="J271"/>
  <c r="I271"/>
  <c r="J270"/>
  <c r="I270"/>
  <c r="J269"/>
  <c r="I269"/>
  <c r="J268"/>
  <c r="I268"/>
  <c r="J267"/>
  <c r="I267"/>
  <c r="J266"/>
  <c r="I266"/>
  <c r="J265"/>
  <c r="I265"/>
  <c r="J264"/>
  <c r="I264"/>
  <c r="J263"/>
  <c r="I263"/>
  <c r="J262"/>
  <c r="I262"/>
  <c r="J261"/>
  <c r="I261"/>
  <c r="J260"/>
  <c r="I260"/>
  <c r="J259"/>
  <c r="I259"/>
  <c r="J258"/>
  <c r="I258"/>
  <c r="J257"/>
  <c r="I257"/>
  <c r="J256"/>
  <c r="I256"/>
  <c r="J255"/>
  <c r="I255"/>
  <c r="J254"/>
  <c r="I254"/>
  <c r="J253"/>
  <c r="I253"/>
  <c r="J252"/>
  <c r="I252"/>
  <c r="J251"/>
  <c r="I251"/>
  <c r="J250"/>
  <c r="I250"/>
  <c r="J249"/>
  <c r="I249"/>
  <c r="J248"/>
  <c r="I248"/>
  <c r="J247"/>
  <c r="I247"/>
  <c r="J246"/>
  <c r="I246"/>
  <c r="J245"/>
  <c r="I245"/>
  <c r="J244"/>
  <c r="I244"/>
  <c r="J243"/>
  <c r="I243"/>
  <c r="J242"/>
  <c r="I242"/>
  <c r="J241"/>
  <c r="I241"/>
  <c r="J240"/>
  <c r="I240"/>
  <c r="J239"/>
  <c r="I239"/>
  <c r="J238"/>
  <c r="I238"/>
  <c r="J237"/>
  <c r="I237"/>
  <c r="J236"/>
  <c r="I236"/>
  <c r="J235"/>
  <c r="I235"/>
  <c r="J234"/>
  <c r="I234"/>
  <c r="J233"/>
  <c r="I233"/>
  <c r="J232"/>
  <c r="I232"/>
  <c r="J231"/>
  <c r="I231"/>
  <c r="J230"/>
  <c r="I230"/>
  <c r="J229"/>
  <c r="I229"/>
  <c r="J228"/>
  <c r="I228"/>
  <c r="J227"/>
  <c r="I227"/>
  <c r="J226"/>
  <c r="I226"/>
  <c r="J225"/>
  <c r="I225"/>
  <c r="J224"/>
  <c r="I224"/>
  <c r="J223"/>
  <c r="I223"/>
  <c r="J222"/>
  <c r="I222"/>
  <c r="J221"/>
  <c r="I221"/>
  <c r="J220"/>
  <c r="I220"/>
  <c r="J219"/>
  <c r="I219"/>
  <c r="J218"/>
  <c r="I218"/>
  <c r="J217"/>
  <c r="I217"/>
  <c r="J216"/>
  <c r="I216"/>
  <c r="J215"/>
  <c r="I215"/>
  <c r="J214"/>
  <c r="I214"/>
  <c r="J213"/>
  <c r="I213"/>
  <c r="J212"/>
  <c r="I212"/>
  <c r="J211"/>
  <c r="I211"/>
  <c r="J210"/>
  <c r="I210"/>
  <c r="J209"/>
  <c r="I209"/>
  <c r="J208"/>
  <c r="I208"/>
  <c r="J207"/>
  <c r="I207"/>
  <c r="J206"/>
  <c r="I206"/>
  <c r="J205"/>
  <c r="I205"/>
  <c r="J204"/>
  <c r="I204"/>
  <c r="J203"/>
  <c r="I203"/>
  <c r="J202"/>
  <c r="I202"/>
  <c r="J201"/>
  <c r="I201"/>
  <c r="J200"/>
  <c r="I200"/>
  <c r="J199"/>
  <c r="I199"/>
  <c r="J198"/>
  <c r="I198"/>
  <c r="J197"/>
  <c r="I197"/>
  <c r="J196"/>
  <c r="I196"/>
  <c r="J195"/>
  <c r="I195"/>
  <c r="J194"/>
  <c r="I194"/>
  <c r="J193"/>
  <c r="I193"/>
  <c r="J192"/>
  <c r="I192"/>
  <c r="J191"/>
  <c r="I191"/>
  <c r="J190"/>
  <c r="I190"/>
  <c r="J189"/>
  <c r="I189"/>
  <c r="J188"/>
  <c r="I188"/>
  <c r="J187"/>
  <c r="I187"/>
  <c r="J186"/>
  <c r="I186"/>
  <c r="J185"/>
  <c r="I185"/>
  <c r="J184"/>
  <c r="I184"/>
  <c r="J183"/>
  <c r="I183"/>
  <c r="J182"/>
  <c r="I182"/>
  <c r="J181"/>
  <c r="I181"/>
  <c r="J180"/>
  <c r="I180"/>
  <c r="J179"/>
  <c r="I179"/>
  <c r="J178"/>
  <c r="I178"/>
  <c r="J177"/>
  <c r="I177"/>
  <c r="J176"/>
  <c r="I176"/>
  <c r="J175"/>
  <c r="I175"/>
  <c r="J174"/>
  <c r="I174"/>
  <c r="J173"/>
  <c r="I173"/>
  <c r="J172"/>
  <c r="I172"/>
  <c r="J171"/>
  <c r="I171"/>
  <c r="J170"/>
  <c r="I170"/>
  <c r="J169"/>
  <c r="I169"/>
  <c r="J168"/>
  <c r="I168"/>
  <c r="J167"/>
  <c r="I167"/>
  <c r="J166"/>
  <c r="I166"/>
  <c r="J165"/>
  <c r="I165"/>
  <c r="J164"/>
  <c r="I164"/>
  <c r="J163"/>
  <c r="I163"/>
  <c r="J162"/>
  <c r="I162"/>
  <c r="J161"/>
  <c r="I161"/>
  <c r="J160"/>
  <c r="I160"/>
  <c r="J159"/>
  <c r="I159"/>
  <c r="J158"/>
  <c r="I158"/>
  <c r="J157"/>
  <c r="I157"/>
  <c r="J156"/>
  <c r="I156"/>
  <c r="J155"/>
  <c r="I155"/>
  <c r="J154"/>
  <c r="I154"/>
  <c r="J153"/>
  <c r="I153"/>
  <c r="J152"/>
  <c r="I152"/>
  <c r="J151"/>
  <c r="I151"/>
  <c r="J150"/>
  <c r="I150"/>
  <c r="J149"/>
  <c r="I149"/>
  <c r="J148"/>
  <c r="I148"/>
  <c r="J147"/>
  <c r="I147"/>
  <c r="J146"/>
  <c r="I146"/>
  <c r="J145"/>
  <c r="I145"/>
  <c r="J144"/>
  <c r="I144"/>
  <c r="J143"/>
  <c r="I143"/>
  <c r="J142"/>
  <c r="I142"/>
  <c r="J141"/>
  <c r="I141"/>
  <c r="J140"/>
  <c r="I140"/>
  <c r="J139"/>
  <c r="I139"/>
  <c r="J138"/>
  <c r="I138"/>
  <c r="J137"/>
  <c r="I137"/>
  <c r="J136"/>
  <c r="I136"/>
  <c r="J135"/>
  <c r="I135"/>
  <c r="J134"/>
  <c r="I134"/>
  <c r="J133"/>
  <c r="I133"/>
  <c r="J132"/>
  <c r="I132"/>
  <c r="J131"/>
  <c r="I131"/>
  <c r="J130"/>
  <c r="I130"/>
  <c r="J129"/>
  <c r="I129"/>
  <c r="J128"/>
  <c r="I128"/>
  <c r="J127"/>
  <c r="I127"/>
  <c r="J126"/>
  <c r="I126"/>
  <c r="J125"/>
  <c r="I125"/>
  <c r="J124"/>
  <c r="I124"/>
  <c r="J123"/>
  <c r="I123"/>
  <c r="J122"/>
  <c r="I122"/>
  <c r="J121"/>
  <c r="I121"/>
  <c r="J120"/>
  <c r="I120"/>
  <c r="J119"/>
  <c r="I119"/>
  <c r="J118"/>
  <c r="I118"/>
  <c r="J117"/>
  <c r="I117"/>
  <c r="J116"/>
  <c r="I116"/>
  <c r="J115"/>
  <c r="I115"/>
  <c r="J114"/>
  <c r="I114"/>
  <c r="J113"/>
  <c r="I113"/>
  <c r="J112"/>
  <c r="I112"/>
  <c r="J111"/>
  <c r="I111"/>
  <c r="J110"/>
  <c r="I110"/>
  <c r="J109"/>
  <c r="I109"/>
  <c r="J108"/>
  <c r="I108"/>
  <c r="J107"/>
  <c r="I107"/>
  <c r="J106"/>
  <c r="I106"/>
  <c r="J105"/>
  <c r="I105"/>
  <c r="J104"/>
  <c r="I104"/>
  <c r="J103"/>
  <c r="I103"/>
  <c r="J102"/>
  <c r="I102"/>
  <c r="J101"/>
  <c r="I101"/>
  <c r="J100"/>
  <c r="I100"/>
  <c r="J99"/>
  <c r="I99"/>
  <c r="J98"/>
  <c r="I98"/>
  <c r="J97"/>
  <c r="I97"/>
  <c r="J96"/>
  <c r="I96"/>
  <c r="J95"/>
  <c r="I95"/>
  <c r="J94"/>
  <c r="I94"/>
  <c r="J93"/>
  <c r="I93"/>
  <c r="J92"/>
  <c r="I92"/>
  <c r="J91"/>
  <c r="I91"/>
  <c r="J90"/>
  <c r="I90"/>
  <c r="J89"/>
  <c r="I89"/>
  <c r="J88"/>
  <c r="I88"/>
  <c r="J87"/>
  <c r="I87"/>
  <c r="J86"/>
  <c r="I86"/>
  <c r="J85"/>
  <c r="I85"/>
  <c r="J84"/>
  <c r="I84"/>
  <c r="J83"/>
  <c r="I83"/>
  <c r="J82"/>
  <c r="I82"/>
  <c r="J81"/>
  <c r="I81"/>
  <c r="J80"/>
  <c r="I80"/>
  <c r="J79"/>
  <c r="I79"/>
  <c r="J78"/>
  <c r="I78"/>
  <c r="J77"/>
  <c r="I77"/>
  <c r="J76"/>
  <c r="I76"/>
  <c r="J75"/>
  <c r="I75"/>
  <c r="J74"/>
  <c r="I74"/>
  <c r="J73"/>
  <c r="I73"/>
  <c r="J72"/>
  <c r="I72"/>
  <c r="J71"/>
  <c r="I71"/>
  <c r="J70"/>
  <c r="I70"/>
  <c r="J69"/>
  <c r="I69"/>
  <c r="J68"/>
  <c r="I68"/>
  <c r="J67"/>
  <c r="I67"/>
  <c r="J66"/>
  <c r="I66"/>
  <c r="J65"/>
  <c r="I65"/>
  <c r="J64"/>
  <c r="I64"/>
  <c r="J63"/>
  <c r="I63"/>
  <c r="J62"/>
  <c r="I62"/>
  <c r="J61"/>
  <c r="I61"/>
  <c r="J60"/>
  <c r="I60"/>
  <c r="J59"/>
  <c r="I59"/>
  <c r="J58"/>
  <c r="I58"/>
  <c r="J57"/>
  <c r="I57"/>
  <c r="J56"/>
  <c r="I56"/>
  <c r="J55"/>
  <c r="I55"/>
  <c r="J54"/>
  <c r="I54"/>
  <c r="J53"/>
  <c r="I53"/>
  <c r="J52"/>
  <c r="I52"/>
  <c r="J51"/>
  <c r="I51"/>
  <c r="J50"/>
  <c r="I50"/>
  <c r="J49"/>
  <c r="I49"/>
  <c r="J48"/>
  <c r="I48"/>
  <c r="J47"/>
  <c r="I47"/>
  <c r="J46"/>
  <c r="I46"/>
  <c r="J45"/>
  <c r="I45"/>
  <c r="J44"/>
  <c r="I44"/>
  <c r="J43"/>
  <c r="I43"/>
  <c r="J42"/>
  <c r="I42"/>
  <c r="J41"/>
  <c r="I41"/>
  <c r="J40"/>
  <c r="I40"/>
  <c r="J39"/>
  <c r="I39"/>
  <c r="J38"/>
  <c r="I38"/>
  <c r="J37"/>
  <c r="I37"/>
  <c r="J36"/>
  <c r="I36"/>
  <c r="J35"/>
  <c r="I35"/>
  <c r="J34"/>
  <c r="I34"/>
  <c r="J33"/>
  <c r="I33"/>
  <c r="J32"/>
  <c r="I32"/>
  <c r="J31"/>
  <c r="I31"/>
  <c r="J30"/>
  <c r="I30"/>
  <c r="J29"/>
  <c r="I29"/>
  <c r="J28"/>
  <c r="I28"/>
  <c r="J27"/>
  <c r="I27"/>
  <c r="J26"/>
  <c r="I26"/>
  <c r="J25"/>
  <c r="I25"/>
  <c r="J24"/>
  <c r="I24"/>
  <c r="J23"/>
  <c r="I23"/>
  <c r="J22"/>
  <c r="I22"/>
  <c r="J21"/>
  <c r="I21"/>
  <c r="J20"/>
  <c r="I20"/>
  <c r="J19"/>
  <c r="I19"/>
  <c r="J18"/>
  <c r="I18"/>
  <c r="J17"/>
  <c r="I17"/>
  <c r="J16"/>
  <c r="I16"/>
  <c r="J15"/>
  <c r="I15"/>
  <c r="J14"/>
  <c r="I14"/>
  <c r="J13"/>
  <c r="I13"/>
  <c r="J12"/>
  <c r="I12"/>
  <c r="J11"/>
  <c r="I11"/>
  <c r="J10"/>
  <c r="I10"/>
  <c r="J9"/>
  <c r="I9"/>
  <c r="J8"/>
  <c r="I8"/>
  <c r="J7"/>
  <c r="I7"/>
  <c r="J6"/>
  <c r="I6"/>
  <c r="J5"/>
  <c r="I5"/>
  <c r="J4"/>
  <c r="I4"/>
  <c r="J3"/>
  <c r="I3"/>
  <c r="J2"/>
  <c r="I2"/>
  <c r="O12" i="5"/>
  <c r="O8"/>
  <c r="O7"/>
  <c r="O13"/>
  <c r="O11"/>
  <c r="O10"/>
  <c r="O9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"/>
  <c r="O13" i="7" l="1"/>
  <c r="O14" i="5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3"/>
  <c r="J4"/>
  <c r="J5"/>
  <c r="J6"/>
  <c r="J7"/>
  <c r="J8"/>
  <c r="J9"/>
  <c r="J10"/>
  <c r="J2"/>
  <c r="O3"/>
  <c r="O4" s="1"/>
  <c r="E22" i="4"/>
  <c r="E40" s="1"/>
  <c r="E38"/>
  <c r="E42"/>
  <c r="E41"/>
  <c r="D6" i="3"/>
  <c r="E6" s="1"/>
  <c r="D7"/>
  <c r="E7" s="1"/>
  <c r="D8"/>
  <c r="E8" s="1"/>
  <c r="D9"/>
  <c r="E9" s="1"/>
  <c r="D10"/>
  <c r="E10" s="1"/>
  <c r="D5"/>
  <c r="E5" s="1"/>
  <c r="E44" i="4" l="1"/>
</calcChain>
</file>

<file path=xl/sharedStrings.xml><?xml version="1.0" encoding="utf-8"?>
<sst xmlns="http://schemas.openxmlformats.org/spreadsheetml/2006/main" count="3984" uniqueCount="1003">
  <si>
    <t>Nom</t>
  </si>
  <si>
    <t>Département</t>
  </si>
  <si>
    <t>Lieu</t>
  </si>
  <si>
    <t>Nb salles</t>
  </si>
  <si>
    <t>Parking</t>
  </si>
  <si>
    <t>Piscine</t>
  </si>
  <si>
    <t>Distance transport</t>
  </si>
  <si>
    <t xml:space="preserve">Salle musculation </t>
  </si>
  <si>
    <t>Centre Ville</t>
  </si>
  <si>
    <t>Périphérie</t>
  </si>
  <si>
    <t>Prix /Mois</t>
  </si>
  <si>
    <t>Non</t>
  </si>
  <si>
    <t>Oui</t>
  </si>
  <si>
    <t>Base de donnée Salles de Fitness en Ile de France</t>
  </si>
  <si>
    <t>Enoncé</t>
  </si>
  <si>
    <t>1- Le clud de fitness "Moving Club" souhaite récompensser ces plus fidèles clients</t>
  </si>
  <si>
    <t xml:space="preserve">Pour cela, il a établi un système de réduction en fonction de l'ancienneté. </t>
  </si>
  <si>
    <t>Les clients qui ont 18 mois et plus d'ancienneté se verront accordé une réduction de 3% sur leur abonnement mesuel</t>
  </si>
  <si>
    <t>et ceux qui ont 30 mois et plus d'ancienneté auront une réduction de 5% sur leur abonnement mensuel.</t>
  </si>
  <si>
    <t>Question 1</t>
  </si>
  <si>
    <t>Ancienneté</t>
  </si>
  <si>
    <t>Réduction</t>
  </si>
  <si>
    <t>Nouveau Tarif</t>
  </si>
  <si>
    <t>Jean Peuplu</t>
  </si>
  <si>
    <t>Pierre Lafont</t>
  </si>
  <si>
    <t>Alex Terrier</t>
  </si>
  <si>
    <t>Alain Terrieur</t>
  </si>
  <si>
    <t>Claire Voyante</t>
  </si>
  <si>
    <t>Jean Bonneau</t>
  </si>
  <si>
    <t>Seuil</t>
  </si>
  <si>
    <t>Taux</t>
  </si>
  <si>
    <t>Tarif/mois:</t>
  </si>
  <si>
    <t>Étiquettes de lignes</t>
  </si>
  <si>
    <t>Total général</t>
  </si>
  <si>
    <t>Étiquettes de colonnes</t>
  </si>
  <si>
    <t>Nombre adhérents</t>
  </si>
  <si>
    <t>Somme de Nombre adhérents</t>
  </si>
  <si>
    <t>Question 2</t>
  </si>
  <si>
    <t>Question 3</t>
  </si>
  <si>
    <t>2- Le commité des salles de fitness d'Ile de France s'intérroge sur les équipements qui attirent les adhérents.</t>
  </si>
  <si>
    <t>Pour cela, il établi un système de comparaison entre les différentes variables.</t>
  </si>
  <si>
    <t>- l'importance de l'équipement "piscine" pour les adhérents en fonction de la situation géographique de la salle et de la présence d'un parking ou non</t>
  </si>
  <si>
    <t>- l'importance de l'équipement "salle de musculation" pour les adhérents en fonction des départements et du nombre de salles.</t>
  </si>
  <si>
    <t>3- Représentation graphique des réultats</t>
  </si>
  <si>
    <t>Question 4</t>
  </si>
  <si>
    <t>4- On veut connaitre la répartition des adhérents par département. Représentation graphique.</t>
  </si>
  <si>
    <t>Fiche d'inscription</t>
  </si>
  <si>
    <t>Comme tous les ans, le "moving club" organise des stages sportifs d'une semainesur différents thèmes pendant les vacances d'été.</t>
  </si>
  <si>
    <t>Stage</t>
  </si>
  <si>
    <t>Prix</t>
  </si>
  <si>
    <t>Période</t>
  </si>
  <si>
    <t>Moyen de paiement</t>
  </si>
  <si>
    <t>Assurance</t>
  </si>
  <si>
    <t>Licence</t>
  </si>
  <si>
    <t>Chèque</t>
  </si>
  <si>
    <t>Espèce</t>
  </si>
  <si>
    <t>Virement</t>
  </si>
  <si>
    <t>Aquagym</t>
  </si>
  <si>
    <t>Step</t>
  </si>
  <si>
    <t>Musculation</t>
  </si>
  <si>
    <t>Fitness</t>
  </si>
  <si>
    <t>Danse</t>
  </si>
  <si>
    <t>Semaine du 5/07</t>
  </si>
  <si>
    <t>Semaine du 12/07</t>
  </si>
  <si>
    <t>Semaine du 19/06</t>
  </si>
  <si>
    <t>Semaine du 2/08</t>
  </si>
  <si>
    <t>Semaine du 9/08</t>
  </si>
  <si>
    <t>Coût Stage</t>
  </si>
  <si>
    <t>Date</t>
  </si>
  <si>
    <t>Prix Licence</t>
  </si>
  <si>
    <t>30 euros</t>
  </si>
  <si>
    <t>Stagiaire</t>
  </si>
  <si>
    <t>40 euros</t>
  </si>
  <si>
    <t>Prix Assurance</t>
  </si>
  <si>
    <t>Facture</t>
  </si>
  <si>
    <t>Total</t>
  </si>
  <si>
    <t>CODE CLIENT</t>
  </si>
  <si>
    <t>NOM</t>
  </si>
  <si>
    <t>PRENOM</t>
  </si>
  <si>
    <t>TEL</t>
  </si>
  <si>
    <t>Arrondissement</t>
  </si>
  <si>
    <t xml:space="preserve"> Sexe</t>
  </si>
  <si>
    <t>date de naisssance</t>
  </si>
  <si>
    <t>ABENHAÏM</t>
  </si>
  <si>
    <t>Myriam</t>
  </si>
  <si>
    <t>femme</t>
  </si>
  <si>
    <t>ABSCHEN</t>
  </si>
  <si>
    <t>Paul</t>
  </si>
  <si>
    <t>homme</t>
  </si>
  <si>
    <t>ADAMO</t>
  </si>
  <si>
    <t>Stéphane</t>
  </si>
  <si>
    <t>AGAPOF</t>
  </si>
  <si>
    <t>Brigitte</t>
  </si>
  <si>
    <t>ALEMBERT</t>
  </si>
  <si>
    <t>Jean</t>
  </si>
  <si>
    <t>AMARA</t>
  </si>
  <si>
    <t>Nicolas</t>
  </si>
  <si>
    <t>AMELLAL</t>
  </si>
  <si>
    <t>Viviane</t>
  </si>
  <si>
    <t>Jean-Marc</t>
  </si>
  <si>
    <t>Henri</t>
  </si>
  <si>
    <t>ANGONIN</t>
  </si>
  <si>
    <t>Jean-Pierre</t>
  </si>
  <si>
    <t>AZOURA</t>
  </si>
  <si>
    <t>Marie-France</t>
  </si>
  <si>
    <t>AZRIA</t>
  </si>
  <si>
    <t>Maryse</t>
  </si>
  <si>
    <t>BACH</t>
  </si>
  <si>
    <t>Ginette</t>
  </si>
  <si>
    <t>BAH</t>
  </si>
  <si>
    <t>Paule</t>
  </si>
  <si>
    <t>BARNAUD</t>
  </si>
  <si>
    <t>Janine</t>
  </si>
  <si>
    <t>BARRACHINA</t>
  </si>
  <si>
    <t>Monique</t>
  </si>
  <si>
    <t>BARRANDON</t>
  </si>
  <si>
    <t>Margaret</t>
  </si>
  <si>
    <t>BASS</t>
  </si>
  <si>
    <t>Thierry</t>
  </si>
  <si>
    <t>BAUDET</t>
  </si>
  <si>
    <t>Michele</t>
  </si>
  <si>
    <t>Arlette</t>
  </si>
  <si>
    <t>BEAUDEAU</t>
  </si>
  <si>
    <t>Gérard</t>
  </si>
  <si>
    <t>BEAUMIER</t>
  </si>
  <si>
    <t>Isabelle</t>
  </si>
  <si>
    <t>BEDO</t>
  </si>
  <si>
    <t>BEETHOVEN</t>
  </si>
  <si>
    <t>BENHAMOU</t>
  </si>
  <si>
    <t>Jeanine</t>
  </si>
  <si>
    <t>BENSIMHON</t>
  </si>
  <si>
    <t>Pascal</t>
  </si>
  <si>
    <t>BENSIMON</t>
  </si>
  <si>
    <t>Elisabeth</t>
  </si>
  <si>
    <t>BÉRAUD</t>
  </si>
  <si>
    <t>Giséle</t>
  </si>
  <si>
    <t>BERDUGO</t>
  </si>
  <si>
    <t>Bernadette</t>
  </si>
  <si>
    <t>BERTOLO</t>
  </si>
  <si>
    <t>Claudie</t>
  </si>
  <si>
    <t>BERTRAND</t>
  </si>
  <si>
    <t>Roger</t>
  </si>
  <si>
    <t>BIDAULT</t>
  </si>
  <si>
    <t>Marie-Reine</t>
  </si>
  <si>
    <t>BINET</t>
  </si>
  <si>
    <t>Jacques</t>
  </si>
  <si>
    <t>Emmanuel</t>
  </si>
  <si>
    <t>BLANC</t>
  </si>
  <si>
    <t>BLANCHOT</t>
  </si>
  <si>
    <t>Guy</t>
  </si>
  <si>
    <t>BOLLO</t>
  </si>
  <si>
    <t>René</t>
  </si>
  <si>
    <t>BONNAY</t>
  </si>
  <si>
    <t>Nadège</t>
  </si>
  <si>
    <t>BOUCHET</t>
  </si>
  <si>
    <t>Micheline</t>
  </si>
  <si>
    <t>BOUDART</t>
  </si>
  <si>
    <t>Martine</t>
  </si>
  <si>
    <t>BOULLICAUD</t>
  </si>
  <si>
    <t>Jean-Paul</t>
  </si>
  <si>
    <t>BOUN</t>
  </si>
  <si>
    <t>BOUSLAH</t>
  </si>
  <si>
    <t>Fabien</t>
  </si>
  <si>
    <t>BOUZCKAR</t>
  </si>
  <si>
    <t>Ghislaine</t>
  </si>
  <si>
    <t>BOVERO</t>
  </si>
  <si>
    <t>Gilbert</t>
  </si>
  <si>
    <t>BRELEUR</t>
  </si>
  <si>
    <t>BRON</t>
  </si>
  <si>
    <t>Géneviéve</t>
  </si>
  <si>
    <t>BRUNET</t>
  </si>
  <si>
    <t>Françoise</t>
  </si>
  <si>
    <t>BSIRI</t>
  </si>
  <si>
    <t>Marie-Rose</t>
  </si>
  <si>
    <t>CAILLOT</t>
  </si>
  <si>
    <t>Jocelyne</t>
  </si>
  <si>
    <t>CALVET</t>
  </si>
  <si>
    <t>Christine</t>
  </si>
  <si>
    <t>CAPRON</t>
  </si>
  <si>
    <t>Claude</t>
  </si>
  <si>
    <t>CARRERA</t>
  </si>
  <si>
    <t>Victor</t>
  </si>
  <si>
    <t>CHAMBLAS</t>
  </si>
  <si>
    <t>CHARDON</t>
  </si>
  <si>
    <t>Annick</t>
  </si>
  <si>
    <t>CHAUBEAU</t>
  </si>
  <si>
    <t>Louis</t>
  </si>
  <si>
    <t>CHAVES</t>
  </si>
  <si>
    <t>CHEHMAT</t>
  </si>
  <si>
    <t>CHHUOR</t>
  </si>
  <si>
    <t>Anne-Marie</t>
  </si>
  <si>
    <t>CHI</t>
  </si>
  <si>
    <t>Nicole</t>
  </si>
  <si>
    <t>CHICHE</t>
  </si>
  <si>
    <t>Vincent</t>
  </si>
  <si>
    <t>CHIFFLET</t>
  </si>
  <si>
    <t>Ingrid</t>
  </si>
  <si>
    <t>CHRISTOPHE</t>
  </si>
  <si>
    <t>CLAVERIE</t>
  </si>
  <si>
    <t>Chantal</t>
  </si>
  <si>
    <t>COHEN</t>
  </si>
  <si>
    <t>Christian</t>
  </si>
  <si>
    <t>COMTE</t>
  </si>
  <si>
    <t>Martin</t>
  </si>
  <si>
    <t>CORBET</t>
  </si>
  <si>
    <t>Marie-Thérése</t>
  </si>
  <si>
    <t>COUDERC</t>
  </si>
  <si>
    <t>Marie-Louise</t>
  </si>
  <si>
    <t>COUGET</t>
  </si>
  <si>
    <t>Denis</t>
  </si>
  <si>
    <t>CRIÉ</t>
  </si>
  <si>
    <t>Michel</t>
  </si>
  <si>
    <t>CROMBEZ</t>
  </si>
  <si>
    <t>Katherine</t>
  </si>
  <si>
    <t>CUCIT</t>
  </si>
  <si>
    <t>CYMBALIST</t>
  </si>
  <si>
    <t>DAMBSKI</t>
  </si>
  <si>
    <t>DANIEL</t>
  </si>
  <si>
    <t>DEAUCOURT</t>
  </si>
  <si>
    <t>DEDIEU</t>
  </si>
  <si>
    <t>Josselaine</t>
  </si>
  <si>
    <t>DEFRANCE</t>
  </si>
  <si>
    <t>Sylvanna</t>
  </si>
  <si>
    <t>DEGRENDEL</t>
  </si>
  <si>
    <t>Hubert</t>
  </si>
  <si>
    <t>DEIXONNE</t>
  </si>
  <si>
    <t>Nadine</t>
  </si>
  <si>
    <t>DELAMARRE</t>
  </si>
  <si>
    <t>Jean-Luc</t>
  </si>
  <si>
    <t>DELUC</t>
  </si>
  <si>
    <t>DENIS</t>
  </si>
  <si>
    <t>Claudine</t>
  </si>
  <si>
    <t>DESHAYES</t>
  </si>
  <si>
    <t>DESROSES</t>
  </si>
  <si>
    <t>DESTAIN</t>
  </si>
  <si>
    <t>Roseline</t>
  </si>
  <si>
    <t>D'HÉROUVILLE</t>
  </si>
  <si>
    <t>Yolande</t>
  </si>
  <si>
    <t>DI</t>
  </si>
  <si>
    <t>DINIC</t>
  </si>
  <si>
    <t>Jean-François</t>
  </si>
  <si>
    <t>DONG</t>
  </si>
  <si>
    <t>Huguette</t>
  </si>
  <si>
    <t>DOUCOURE</t>
  </si>
  <si>
    <t>Jean-Jacques</t>
  </si>
  <si>
    <t>DUPRÉ</t>
  </si>
  <si>
    <t>Sophie</t>
  </si>
  <si>
    <t>DURAND</t>
  </si>
  <si>
    <t>DURAND-RENIER</t>
  </si>
  <si>
    <t>DUROC</t>
  </si>
  <si>
    <t>Annie</t>
  </si>
  <si>
    <t>EL KAABI</t>
  </si>
  <si>
    <t>FABRE</t>
  </si>
  <si>
    <t>Didier</t>
  </si>
  <si>
    <t>FALZON</t>
  </si>
  <si>
    <t>Patricia</t>
  </si>
  <si>
    <t>FARIDI</t>
  </si>
  <si>
    <t>FAUCHEUX</t>
  </si>
  <si>
    <t>FAUQUIER</t>
  </si>
  <si>
    <t>Mireille</t>
  </si>
  <si>
    <t>FAURE</t>
  </si>
  <si>
    <t>Simone</t>
  </si>
  <si>
    <t>FAVRE</t>
  </si>
  <si>
    <t>Dany</t>
  </si>
  <si>
    <t>FEDON</t>
  </si>
  <si>
    <t>Marie-Claude</t>
  </si>
  <si>
    <t>FERNANDEZ</t>
  </si>
  <si>
    <t>Yvette</t>
  </si>
  <si>
    <t>Suzanne</t>
  </si>
  <si>
    <t>FERRAND</t>
  </si>
  <si>
    <t>Danielle</t>
  </si>
  <si>
    <t>FILLEAU</t>
  </si>
  <si>
    <t>Sylvie</t>
  </si>
  <si>
    <t>FITOUSSI</t>
  </si>
  <si>
    <t>Samuel</t>
  </si>
  <si>
    <t>FOURNOL</t>
  </si>
  <si>
    <t>FRANÇOIS</t>
  </si>
  <si>
    <t>FRENOIS</t>
  </si>
  <si>
    <t>FRETTE</t>
  </si>
  <si>
    <t>Daniel</t>
  </si>
  <si>
    <t>FRISA</t>
  </si>
  <si>
    <t>GARCIA</t>
  </si>
  <si>
    <t>Ghyslaine</t>
  </si>
  <si>
    <t>GEIL</t>
  </si>
  <si>
    <t>Dominique</t>
  </si>
  <si>
    <t>GENTIL</t>
  </si>
  <si>
    <t>Michelle</t>
  </si>
  <si>
    <t>GEORGET</t>
  </si>
  <si>
    <t>Philippe</t>
  </si>
  <si>
    <t>GHAFFAR</t>
  </si>
  <si>
    <t>GHIBAUDO</t>
  </si>
  <si>
    <t>GILLINGHAM</t>
  </si>
  <si>
    <t>Magdeleine</t>
  </si>
  <si>
    <t>GIRARD</t>
  </si>
  <si>
    <t>André</t>
  </si>
  <si>
    <t>GIRAUDO</t>
  </si>
  <si>
    <t>GIRON</t>
  </si>
  <si>
    <t>GLYNATSIS</t>
  </si>
  <si>
    <t>Hervé</t>
  </si>
  <si>
    <t>GONDOUIN</t>
  </si>
  <si>
    <t>Bernard</t>
  </si>
  <si>
    <t>GORZINSKY</t>
  </si>
  <si>
    <t>Odette</t>
  </si>
  <si>
    <t>GOUILLON</t>
  </si>
  <si>
    <t>GOYER</t>
  </si>
  <si>
    <t>GRAIN</t>
  </si>
  <si>
    <t>GUELT</t>
  </si>
  <si>
    <t>GUILLE</t>
  </si>
  <si>
    <t>GUITTON</t>
  </si>
  <si>
    <t>Francis</t>
  </si>
  <si>
    <t>GUTFREUND</t>
  </si>
  <si>
    <t>GUYOT</t>
  </si>
  <si>
    <t>Pierre</t>
  </si>
  <si>
    <t>HABRANT</t>
  </si>
  <si>
    <t>Moïse</t>
  </si>
  <si>
    <t>HARAULT</t>
  </si>
  <si>
    <t>Armelle</t>
  </si>
  <si>
    <t>HERCLICH</t>
  </si>
  <si>
    <t>HERMANT</t>
  </si>
  <si>
    <t>HERSELIN</t>
  </si>
  <si>
    <t>HEURAUX</t>
  </si>
  <si>
    <t>Catherine</t>
  </si>
  <si>
    <t>HUSETOWSKI</t>
  </si>
  <si>
    <t>Franca</t>
  </si>
  <si>
    <t>ILARDO</t>
  </si>
  <si>
    <t>IMMEUBLE</t>
  </si>
  <si>
    <t>JOLIBOIS</t>
  </si>
  <si>
    <t>JOLY</t>
  </si>
  <si>
    <t>JUDITH</t>
  </si>
  <si>
    <t>Marie-Hélène</t>
  </si>
  <si>
    <t>KAC</t>
  </si>
  <si>
    <t>KARSENTY</t>
  </si>
  <si>
    <t>KILBURG</t>
  </si>
  <si>
    <t>KONGOLO</t>
  </si>
  <si>
    <t>KRIEF</t>
  </si>
  <si>
    <t>KTORZA</t>
  </si>
  <si>
    <t>Juliette</t>
  </si>
  <si>
    <t>LACHAUSSÉE</t>
  </si>
  <si>
    <t>LACIRE</t>
  </si>
  <si>
    <t>LADD</t>
  </si>
  <si>
    <t>LAIGUILLON</t>
  </si>
  <si>
    <t>LAM</t>
  </si>
  <si>
    <t>Pierrette</t>
  </si>
  <si>
    <t>LAMBERT</t>
  </si>
  <si>
    <t>LANLO</t>
  </si>
  <si>
    <t>LAUB</t>
  </si>
  <si>
    <t>LE BARBANCHON</t>
  </si>
  <si>
    <t>LE HYARIC</t>
  </si>
  <si>
    <t>LE LOCH</t>
  </si>
  <si>
    <t>LE PREVOST</t>
  </si>
  <si>
    <t>LEBAS</t>
  </si>
  <si>
    <t>Eliane</t>
  </si>
  <si>
    <t>LEBRETON</t>
  </si>
  <si>
    <t>Olivier</t>
  </si>
  <si>
    <t>LEDOUX</t>
  </si>
  <si>
    <t>Madeleine</t>
  </si>
  <si>
    <t>LEE</t>
  </si>
  <si>
    <t>LEFORT</t>
  </si>
  <si>
    <t>LEGRAND</t>
  </si>
  <si>
    <t>LEKA</t>
  </si>
  <si>
    <t>LEMAIRE</t>
  </si>
  <si>
    <t>LEMARIÉ</t>
  </si>
  <si>
    <t>LÉVY</t>
  </si>
  <si>
    <t>Denise</t>
  </si>
  <si>
    <t>LOBJOY</t>
  </si>
  <si>
    <t>Patrick</t>
  </si>
  <si>
    <t>LOUAPRE</t>
  </si>
  <si>
    <t>Louisette</t>
  </si>
  <si>
    <t>LY</t>
  </si>
  <si>
    <t>Jean-Claude</t>
  </si>
  <si>
    <t>MARECHAL</t>
  </si>
  <si>
    <t>MARINIER</t>
  </si>
  <si>
    <t>Marcel</t>
  </si>
  <si>
    <t>Christiane</t>
  </si>
  <si>
    <t>MARQUEZ</t>
  </si>
  <si>
    <t>Marie-Cecile</t>
  </si>
  <si>
    <t>MARTAUD</t>
  </si>
  <si>
    <t>MARTEL</t>
  </si>
  <si>
    <t>MARTI</t>
  </si>
  <si>
    <t>Anne</t>
  </si>
  <si>
    <t>MARTIN</t>
  </si>
  <si>
    <t>Laurent</t>
  </si>
  <si>
    <t>France</t>
  </si>
  <si>
    <t>Franz</t>
  </si>
  <si>
    <t>Jacqueline</t>
  </si>
  <si>
    <t>MECHARD</t>
  </si>
  <si>
    <t>Véronique</t>
  </si>
  <si>
    <t>MERCIER</t>
  </si>
  <si>
    <t>Evelyne</t>
  </si>
  <si>
    <t>MERLAUD</t>
  </si>
  <si>
    <t>MESROBIAN</t>
  </si>
  <si>
    <t>Joël</t>
  </si>
  <si>
    <t>MIANET</t>
  </si>
  <si>
    <t>Georges</t>
  </si>
  <si>
    <t>MICELI</t>
  </si>
  <si>
    <t>MILLET</t>
  </si>
  <si>
    <t>Pasquale</t>
  </si>
  <si>
    <t>MOINARD</t>
  </si>
  <si>
    <t>Loïc</t>
  </si>
  <si>
    <t>MOITA</t>
  </si>
  <si>
    <t>Jeanne-Marie</t>
  </si>
  <si>
    <t>MONTFORT</t>
  </si>
  <si>
    <t>Huong</t>
  </si>
  <si>
    <t>NAIMI</t>
  </si>
  <si>
    <t>NICOLLE</t>
  </si>
  <si>
    <t>OBEL</t>
  </si>
  <si>
    <t>Rolande</t>
  </si>
  <si>
    <t>OCLOO</t>
  </si>
  <si>
    <t>Thérése</t>
  </si>
  <si>
    <t>ONG</t>
  </si>
  <si>
    <t>PARINET</t>
  </si>
  <si>
    <t>Jean-Louis</t>
  </si>
  <si>
    <t>PARTOUCHE</t>
  </si>
  <si>
    <t>Robert</t>
  </si>
  <si>
    <t>PAVARD</t>
  </si>
  <si>
    <t>PEDRO</t>
  </si>
  <si>
    <t>PENALVA</t>
  </si>
  <si>
    <t>PERFETTO</t>
  </si>
  <si>
    <t>PERRUCHON</t>
  </si>
  <si>
    <t>Fabrice</t>
  </si>
  <si>
    <t>PESNOT</t>
  </si>
  <si>
    <t>PIDERIT</t>
  </si>
  <si>
    <t>POINSOT</t>
  </si>
  <si>
    <t>POISSON</t>
  </si>
  <si>
    <t>PONTALIER</t>
  </si>
  <si>
    <t>POTRIQUET</t>
  </si>
  <si>
    <t>Claudette</t>
  </si>
  <si>
    <t>POUYADOU</t>
  </si>
  <si>
    <t>Josette</t>
  </si>
  <si>
    <t>PUAULT</t>
  </si>
  <si>
    <t>QUINTIN</t>
  </si>
  <si>
    <t>RAGEUL</t>
  </si>
  <si>
    <t>Marielle</t>
  </si>
  <si>
    <t>RAMBEAUD</t>
  </si>
  <si>
    <t>RAMOND</t>
  </si>
  <si>
    <t>RAMOS</t>
  </si>
  <si>
    <t>Yvan</t>
  </si>
  <si>
    <t>REBY-FAYARD</t>
  </si>
  <si>
    <t>Luc</t>
  </si>
  <si>
    <t>REMUND</t>
  </si>
  <si>
    <t>Marie-Marthe</t>
  </si>
  <si>
    <t>RENIER</t>
  </si>
  <si>
    <t>REVERDITO</t>
  </si>
  <si>
    <t>Marie-Jeanne</t>
  </si>
  <si>
    <t>RIDEAU</t>
  </si>
  <si>
    <t>RIEGERT</t>
  </si>
  <si>
    <t>Raymonde</t>
  </si>
  <si>
    <t>RIESI</t>
  </si>
  <si>
    <t>François</t>
  </si>
  <si>
    <t>ROBERT</t>
  </si>
  <si>
    <t>Marie-Josée</t>
  </si>
  <si>
    <t>RODIER</t>
  </si>
  <si>
    <t>Régis</t>
  </si>
  <si>
    <t>ROGUET</t>
  </si>
  <si>
    <t>ROLLAIS-LARROUSSE</t>
  </si>
  <si>
    <t>Colette</t>
  </si>
  <si>
    <t>ROLLAND</t>
  </si>
  <si>
    <t>Nathalie</t>
  </si>
  <si>
    <t>ROSAR</t>
  </si>
  <si>
    <t>Georgette</t>
  </si>
  <si>
    <t>ROSSO</t>
  </si>
  <si>
    <t>ROTENBERG</t>
  </si>
  <si>
    <t>ROULET</t>
  </si>
  <si>
    <t>SAADA</t>
  </si>
  <si>
    <t>SACCHET</t>
  </si>
  <si>
    <t>SAILLANT</t>
  </si>
  <si>
    <t>SAPIENCE</t>
  </si>
  <si>
    <t>Alain</t>
  </si>
  <si>
    <t>SARFATI</t>
  </si>
  <si>
    <t>SAYAVONG</t>
  </si>
  <si>
    <t>Henriette</t>
  </si>
  <si>
    <t>SCHUSTER</t>
  </si>
  <si>
    <t>SCOTTI</t>
  </si>
  <si>
    <t>SENG</t>
  </si>
  <si>
    <t>Cécile</t>
  </si>
  <si>
    <t>SENILLE</t>
  </si>
  <si>
    <t>Marthe</t>
  </si>
  <si>
    <t>SENTEX</t>
  </si>
  <si>
    <t>SINSEAU</t>
  </si>
  <si>
    <t>SOK</t>
  </si>
  <si>
    <t>SONG</t>
  </si>
  <si>
    <t>Aline</t>
  </si>
  <si>
    <t>STOEFFLER</t>
  </si>
  <si>
    <t>SUON</t>
  </si>
  <si>
    <t>William</t>
  </si>
  <si>
    <t>SURENA</t>
  </si>
  <si>
    <t>Adrienne</t>
  </si>
  <si>
    <t>TAIEB</t>
  </si>
  <si>
    <t>TAMBURRINI</t>
  </si>
  <si>
    <t>Marie-Claire</t>
  </si>
  <si>
    <t>TAN</t>
  </si>
  <si>
    <t>Joelle</t>
  </si>
  <si>
    <t>TANG</t>
  </si>
  <si>
    <t>TARDIF</t>
  </si>
  <si>
    <t>Marie-Paule</t>
  </si>
  <si>
    <t>THAO</t>
  </si>
  <si>
    <t>Sylvain</t>
  </si>
  <si>
    <t>THIAM</t>
  </si>
  <si>
    <t>THOQUENNE</t>
  </si>
  <si>
    <t>Lydia</t>
  </si>
  <si>
    <t>UNG</t>
  </si>
  <si>
    <t>Janick</t>
  </si>
  <si>
    <t>VANNAXAY</t>
  </si>
  <si>
    <t>VASSEUR</t>
  </si>
  <si>
    <t>VIAND</t>
  </si>
  <si>
    <t>VIDON</t>
  </si>
  <si>
    <t>VINET</t>
  </si>
  <si>
    <t>Marie-José</t>
  </si>
  <si>
    <t>ZANOTI</t>
  </si>
  <si>
    <t>ZAOUI</t>
  </si>
  <si>
    <t>Liliane</t>
  </si>
  <si>
    <t>ZENOU</t>
  </si>
  <si>
    <t>ZHOU</t>
  </si>
  <si>
    <t>ZIHOUNE</t>
  </si>
  <si>
    <t>ZOUC</t>
  </si>
  <si>
    <t>Fred</t>
  </si>
  <si>
    <t>MATRICULE</t>
  </si>
  <si>
    <t>Qualification</t>
  </si>
  <si>
    <t>SITE</t>
  </si>
  <si>
    <t>PIECE</t>
  </si>
  <si>
    <t>SALAIRE</t>
  </si>
  <si>
    <t>sexe</t>
  </si>
  <si>
    <t>AGE</t>
  </si>
  <si>
    <t>MYHA5660</t>
  </si>
  <si>
    <t>Irina</t>
  </si>
  <si>
    <t>1-agent</t>
  </si>
  <si>
    <t>Paris</t>
  </si>
  <si>
    <t>pièce 58</t>
  </si>
  <si>
    <t>JUJA7577</t>
  </si>
  <si>
    <t>2-maitrise</t>
  </si>
  <si>
    <t>pièce 74</t>
  </si>
  <si>
    <t>STWA6754</t>
  </si>
  <si>
    <t>3-cadre</t>
  </si>
  <si>
    <t>pièce 73</t>
  </si>
  <si>
    <t>MOXA8674</t>
  </si>
  <si>
    <t>Marion</t>
  </si>
  <si>
    <t>Nice</t>
  </si>
  <si>
    <t>pièce 109</t>
  </si>
  <si>
    <t>OKHA7400</t>
  </si>
  <si>
    <t>pièce 134</t>
  </si>
  <si>
    <t>HXFA5611</t>
  </si>
  <si>
    <t>pièce 104</t>
  </si>
  <si>
    <t>JMSS5574</t>
  </si>
  <si>
    <t>Marc</t>
  </si>
  <si>
    <t>pièce 232</t>
  </si>
  <si>
    <t>VYKA6766</t>
  </si>
  <si>
    <t>Strasbourg</t>
  </si>
  <si>
    <t>pièce 80</t>
  </si>
  <si>
    <t>JTNA6125</t>
  </si>
  <si>
    <t>pièce 70</t>
  </si>
  <si>
    <t>MWCA6264</t>
  </si>
  <si>
    <t>MJXA6545</t>
  </si>
  <si>
    <t>pièce 233</t>
  </si>
  <si>
    <t>SLJB6306</t>
  </si>
  <si>
    <t>pièce 90</t>
  </si>
  <si>
    <t>PBXB6056</t>
  </si>
  <si>
    <t>pièce 131</t>
  </si>
  <si>
    <t>JQAB5530</t>
  </si>
  <si>
    <t>MCEB7242</t>
  </si>
  <si>
    <t>pièce 35</t>
  </si>
  <si>
    <t>SLFB8536</t>
  </si>
  <si>
    <t>Stéphanie</t>
  </si>
  <si>
    <t>pièce 34</t>
  </si>
  <si>
    <t>TBJB6446</t>
  </si>
  <si>
    <t>ANTB6715</t>
  </si>
  <si>
    <t>pièce 91</t>
  </si>
  <si>
    <t>MIVB7134</t>
  </si>
  <si>
    <t>pièce 96</t>
  </si>
  <si>
    <t>GLFB8131</t>
  </si>
  <si>
    <t>pièce 212</t>
  </si>
  <si>
    <t>ISKB7122</t>
  </si>
  <si>
    <t>pièce 17</t>
  </si>
  <si>
    <t>JQDB8360</t>
  </si>
  <si>
    <t>pièce 219</t>
  </si>
  <si>
    <t>MRTB6165</t>
  </si>
  <si>
    <t>JFIB7352</t>
  </si>
  <si>
    <t>Pauline</t>
  </si>
  <si>
    <t>PQWB6377</t>
  </si>
  <si>
    <t>ERUB5334</t>
  </si>
  <si>
    <t>NYSB7206</t>
  </si>
  <si>
    <t>pièce 245</t>
  </si>
  <si>
    <t>BIBB5512</t>
  </si>
  <si>
    <t>pièce 64</t>
  </si>
  <si>
    <t>CESB5072</t>
  </si>
  <si>
    <t>pièce 238</t>
  </si>
  <si>
    <t>RYGB6744</t>
  </si>
  <si>
    <t>MROB4443</t>
  </si>
  <si>
    <t>EUUB6671</t>
  </si>
  <si>
    <t>pièce 55</t>
  </si>
  <si>
    <t>OTHB8402</t>
  </si>
  <si>
    <t>GSCB5064</t>
  </si>
  <si>
    <t>4-cadre supérieur</t>
  </si>
  <si>
    <t>GYPB5625</t>
  </si>
  <si>
    <t>pièce 78</t>
  </si>
  <si>
    <t>RXXB7135</t>
  </si>
  <si>
    <t>pièce 107</t>
  </si>
  <si>
    <t>CKCB8576</t>
  </si>
  <si>
    <t>Céline</t>
  </si>
  <si>
    <t>AJDB8746</t>
  </si>
  <si>
    <t>Audrey</t>
  </si>
  <si>
    <t>MISB6160</t>
  </si>
  <si>
    <t>OKVB8647</t>
  </si>
  <si>
    <t>Orianne</t>
  </si>
  <si>
    <t>pièce SEC</t>
  </si>
  <si>
    <t>PMFB7433</t>
  </si>
  <si>
    <t>JANB6264</t>
  </si>
  <si>
    <t>FJOB6070</t>
  </si>
  <si>
    <t>pièce 216</t>
  </si>
  <si>
    <t>GDMB5034</t>
  </si>
  <si>
    <t>GTAB6410</t>
  </si>
  <si>
    <t>CGIB8632</t>
  </si>
  <si>
    <t>Christophe</t>
  </si>
  <si>
    <t>GBCB6754</t>
  </si>
  <si>
    <t>Geneviève</t>
  </si>
  <si>
    <t>MPNB8133</t>
  </si>
  <si>
    <t>Murielle</t>
  </si>
  <si>
    <t>MCAB7007</t>
  </si>
  <si>
    <t>pièce 67</t>
  </si>
  <si>
    <t>MRVC6701</t>
  </si>
  <si>
    <t>CRSC7607</t>
  </si>
  <si>
    <t>Chrystel</t>
  </si>
  <si>
    <t>CPQC8256</t>
  </si>
  <si>
    <t>CAMELOT</t>
  </si>
  <si>
    <t>Cédric</t>
  </si>
  <si>
    <t>Lille</t>
  </si>
  <si>
    <t>secrétariat</t>
  </si>
  <si>
    <t>VLQC5335</t>
  </si>
  <si>
    <t>pièce 129</t>
  </si>
  <si>
    <t>JMSC6372</t>
  </si>
  <si>
    <t>CERCOTTE</t>
  </si>
  <si>
    <t>Marie-Isabelle</t>
  </si>
  <si>
    <t>pièce 220</t>
  </si>
  <si>
    <t>PMKC7404</t>
  </si>
  <si>
    <t>CSPC8224</t>
  </si>
  <si>
    <t>Camille</t>
  </si>
  <si>
    <t>LIJC8646</t>
  </si>
  <si>
    <t>pièce 83</t>
  </si>
  <si>
    <t>TIVC7641</t>
  </si>
  <si>
    <t>pièce 51</t>
  </si>
  <si>
    <t>JTDC5252</t>
  </si>
  <si>
    <t>NGEC6534</t>
  </si>
  <si>
    <t>VVJC6063</t>
  </si>
  <si>
    <t>pièce 95</t>
  </si>
  <si>
    <t>LKBC8730</t>
  </si>
  <si>
    <t>Laetitia</t>
  </si>
  <si>
    <t>CQCC6720</t>
  </si>
  <si>
    <t>GADC8337</t>
  </si>
  <si>
    <t>COBHEN</t>
  </si>
  <si>
    <t>Gaylor</t>
  </si>
  <si>
    <t>CXGC7710</t>
  </si>
  <si>
    <t>MOMC7014</t>
  </si>
  <si>
    <t>pièce 110</t>
  </si>
  <si>
    <t>PTLC8562</t>
  </si>
  <si>
    <t>MYSC6155</t>
  </si>
  <si>
    <t>pièce 97</t>
  </si>
  <si>
    <t>DYGC7021</t>
  </si>
  <si>
    <t>Delphine</t>
  </si>
  <si>
    <t>pièce 66</t>
  </si>
  <si>
    <t>MVOC5020</t>
  </si>
  <si>
    <t>NRAC8563</t>
  </si>
  <si>
    <t>Nadia</t>
  </si>
  <si>
    <t>MVNC7632</t>
  </si>
  <si>
    <t>CYVC6773</t>
  </si>
  <si>
    <t>pièce 118</t>
  </si>
  <si>
    <t>RJTD6541</t>
  </si>
  <si>
    <t>pièce 14</t>
  </si>
  <si>
    <t>MVOD7617</t>
  </si>
  <si>
    <t>pièce 255</t>
  </si>
  <si>
    <t>VDJD8315</t>
  </si>
  <si>
    <t>Vanessa</t>
  </si>
  <si>
    <t>EQDD5640</t>
  </si>
  <si>
    <t>Eliette</t>
  </si>
  <si>
    <t>NQRD6661</t>
  </si>
  <si>
    <t>pièce 133</t>
  </si>
  <si>
    <t>JHLD7172</t>
  </si>
  <si>
    <t>PYED6237</t>
  </si>
  <si>
    <t>CAND6545</t>
  </si>
  <si>
    <t>pièce 136</t>
  </si>
  <si>
    <t>IXID6657</t>
  </si>
  <si>
    <t>pièce 138</t>
  </si>
  <si>
    <t>MLQD7466</t>
  </si>
  <si>
    <t>RJND6600</t>
  </si>
  <si>
    <t>YKKD5702</t>
  </si>
  <si>
    <t>pièce 53</t>
  </si>
  <si>
    <t>NXCD6257</t>
  </si>
  <si>
    <t>pièce 206</t>
  </si>
  <si>
    <t>LIVD8556</t>
  </si>
  <si>
    <t>JMSD4700</t>
  </si>
  <si>
    <t>DORLEANS</t>
  </si>
  <si>
    <t>François-Xavier</t>
  </si>
  <si>
    <t>pièce 211</t>
  </si>
  <si>
    <t>JMSP8176</t>
  </si>
  <si>
    <t>Jérémie</t>
  </si>
  <si>
    <t>pièce 229</t>
  </si>
  <si>
    <t>SXND8105</t>
  </si>
  <si>
    <t>Sébastien</t>
  </si>
  <si>
    <t>pièce 115</t>
  </si>
  <si>
    <t>SPRD5631</t>
  </si>
  <si>
    <t>pièce 62</t>
  </si>
  <si>
    <t>AVGD5737</t>
  </si>
  <si>
    <t>JLVD8341</t>
  </si>
  <si>
    <t>EGREVE</t>
  </si>
  <si>
    <t>Aymeric</t>
  </si>
  <si>
    <t>pièce 221</t>
  </si>
  <si>
    <t>JMSE5573</t>
  </si>
  <si>
    <t>Jean-René</t>
  </si>
  <si>
    <t>pièce 217</t>
  </si>
  <si>
    <t>NGNE6540</t>
  </si>
  <si>
    <t>pièce 56</t>
  </si>
  <si>
    <t>PJGF6611</t>
  </si>
  <si>
    <t>pièce 22</t>
  </si>
  <si>
    <t>MMOF6157</t>
  </si>
  <si>
    <t>MSWF6234</t>
  </si>
  <si>
    <t>MKYF5727</t>
  </si>
  <si>
    <t>pièce 241</t>
  </si>
  <si>
    <t>DBPF5706</t>
  </si>
  <si>
    <t>pièce 60</t>
  </si>
  <si>
    <t>DEOF6271</t>
  </si>
  <si>
    <t>FEBVRE</t>
  </si>
  <si>
    <t>MFOF5566</t>
  </si>
  <si>
    <t>pièce 132</t>
  </si>
  <si>
    <t>SOWF5545</t>
  </si>
  <si>
    <t>pièce 105</t>
  </si>
  <si>
    <t>YSPF6735</t>
  </si>
  <si>
    <t>SDSF8642</t>
  </si>
  <si>
    <t>SDDF6635</t>
  </si>
  <si>
    <t>SBCF6227</t>
  </si>
  <si>
    <t>NIAF7617</t>
  </si>
  <si>
    <t>AMHF8047</t>
  </si>
  <si>
    <t>Anne-Sophie</t>
  </si>
  <si>
    <t>pièce S R</t>
  </si>
  <si>
    <t>CNIF7674</t>
  </si>
  <si>
    <t>JMSF5047</t>
  </si>
  <si>
    <t>FREYSSINET</t>
  </si>
  <si>
    <t>Jean-José</t>
  </si>
  <si>
    <t>pièce 218</t>
  </si>
  <si>
    <t>JMSF8440</t>
  </si>
  <si>
    <t>Ludovic</t>
  </si>
  <si>
    <t>pièce 227</t>
  </si>
  <si>
    <t>JMSF8414</t>
  </si>
  <si>
    <t>Maud</t>
  </si>
  <si>
    <t>pièce 225</t>
  </si>
  <si>
    <t>BMFF7426</t>
  </si>
  <si>
    <t>DNJG6516</t>
  </si>
  <si>
    <t>MMQG6731</t>
  </si>
  <si>
    <t>PRUG6415</t>
  </si>
  <si>
    <t>GCEG6533</t>
  </si>
  <si>
    <t>NSKG5677</t>
  </si>
  <si>
    <t>MOWG6542</t>
  </si>
  <si>
    <t>pièce 209</t>
  </si>
  <si>
    <t>APBG6032</t>
  </si>
  <si>
    <t>pièce 202</t>
  </si>
  <si>
    <t>JTEG6605</t>
  </si>
  <si>
    <t>AQLG6122</t>
  </si>
  <si>
    <t>EHHG7223</t>
  </si>
  <si>
    <t>Estelle</t>
  </si>
  <si>
    <t>pièce 82</t>
  </si>
  <si>
    <t>BVSG6132</t>
  </si>
  <si>
    <t>OQFG7421</t>
  </si>
  <si>
    <t>CETG6267</t>
  </si>
  <si>
    <t>BOHG6406</t>
  </si>
  <si>
    <t>LMTG8154</t>
  </si>
  <si>
    <t>Laurence</t>
  </si>
  <si>
    <t>MXXG5021</t>
  </si>
  <si>
    <t>JGXG5022</t>
  </si>
  <si>
    <t>FBBG8352</t>
  </si>
  <si>
    <t>DVXG6757</t>
  </si>
  <si>
    <t>PAIG5175</t>
  </si>
  <si>
    <t>pièce 239</t>
  </si>
  <si>
    <t>JKXH8362</t>
  </si>
  <si>
    <t>Julie</t>
  </si>
  <si>
    <t>AHBH6412</t>
  </si>
  <si>
    <t>pièce 32</t>
  </si>
  <si>
    <t>GQNF6600</t>
  </si>
  <si>
    <t>HERBÉ</t>
  </si>
  <si>
    <t>LMAH8655</t>
  </si>
  <si>
    <t>Laura</t>
  </si>
  <si>
    <t>JNPH5204</t>
  </si>
  <si>
    <t>BBSH5466</t>
  </si>
  <si>
    <t>pièce 20</t>
  </si>
  <si>
    <t>CLEH5730</t>
  </si>
  <si>
    <t>FDPH6653</t>
  </si>
  <si>
    <t>SOYI7625</t>
  </si>
  <si>
    <t>SMKI6600</t>
  </si>
  <si>
    <t>MYJJ7555</t>
  </si>
  <si>
    <t>GRRJ8613</t>
  </si>
  <si>
    <t>Gautier</t>
  </si>
  <si>
    <t>JMSJ7347</t>
  </si>
  <si>
    <t>JULIENSE</t>
  </si>
  <si>
    <t>pièce 223</t>
  </si>
  <si>
    <t>JMSJ5333</t>
  </si>
  <si>
    <t>Marie-Thérèse</t>
  </si>
  <si>
    <t>pièce 213</t>
  </si>
  <si>
    <t>JMSJ7146</t>
  </si>
  <si>
    <t>Matthieu</t>
  </si>
  <si>
    <t>CLBK6766</t>
  </si>
  <si>
    <t>CRMK7744</t>
  </si>
  <si>
    <t>CPEK8401</t>
  </si>
  <si>
    <t>Caroline</t>
  </si>
  <si>
    <t>DICK8204</t>
  </si>
  <si>
    <t>David</t>
  </si>
  <si>
    <t>AYUK6063</t>
  </si>
  <si>
    <t>JBKK8146</t>
  </si>
  <si>
    <t>AVWL8675</t>
  </si>
  <si>
    <t>Anita</t>
  </si>
  <si>
    <t>VMWL6764</t>
  </si>
  <si>
    <t>CPJL6502</t>
  </si>
  <si>
    <t>JMSL8134</t>
  </si>
  <si>
    <t>LAFORET</t>
  </si>
  <si>
    <t>Clara</t>
  </si>
  <si>
    <t>pièce 228</t>
  </si>
  <si>
    <t>JMSL4414</t>
  </si>
  <si>
    <t>PWML6446</t>
  </si>
  <si>
    <t>pièce 135</t>
  </si>
  <si>
    <t>GJOL6366</t>
  </si>
  <si>
    <t>pièce 240</t>
  </si>
  <si>
    <t>JMSL5641</t>
  </si>
  <si>
    <t>LANDON</t>
  </si>
  <si>
    <t>Marie-Odile</t>
  </si>
  <si>
    <t>NPNL7115</t>
  </si>
  <si>
    <t>NXOL5641</t>
  </si>
  <si>
    <t>plateau 1</t>
  </si>
  <si>
    <t>JBHL5567</t>
  </si>
  <si>
    <t>NFIL7015</t>
  </si>
  <si>
    <t>NIDL5751</t>
  </si>
  <si>
    <t>pièce S/S</t>
  </si>
  <si>
    <t>JMSL5165</t>
  </si>
  <si>
    <t>Marie-Anne</t>
  </si>
  <si>
    <t>ENJL5235</t>
  </si>
  <si>
    <t>OGCL6364</t>
  </si>
  <si>
    <t>MADL6271</t>
  </si>
  <si>
    <t>DDPL8406</t>
  </si>
  <si>
    <t>MRDL8450</t>
  </si>
  <si>
    <t>SNDL8075</t>
  </si>
  <si>
    <t>BWUL7225</t>
  </si>
  <si>
    <t>PGBL6442</t>
  </si>
  <si>
    <t>MCTM6063</t>
  </si>
  <si>
    <t>LEMARI</t>
  </si>
  <si>
    <t>Marie-Brigitte</t>
  </si>
  <si>
    <t>DULL8603</t>
  </si>
  <si>
    <t>pièce 234</t>
  </si>
  <si>
    <t>DBSL6400</t>
  </si>
  <si>
    <t>LEURRE</t>
  </si>
  <si>
    <t>JMSL5252</t>
  </si>
  <si>
    <t>LHERMITTE</t>
  </si>
  <si>
    <t>pièce 214</t>
  </si>
  <si>
    <t>LPNL5612</t>
  </si>
  <si>
    <t>CXWL8051</t>
  </si>
  <si>
    <t>Adrien</t>
  </si>
  <si>
    <t>GSEM6035</t>
  </si>
  <si>
    <t>CNTM6026</t>
  </si>
  <si>
    <t>MQOM6542</t>
  </si>
  <si>
    <t>MILV5667</t>
  </si>
  <si>
    <t>MAROTE</t>
  </si>
  <si>
    <t>MDPM6413</t>
  </si>
  <si>
    <t>Marie-Cécile</t>
  </si>
  <si>
    <t>FVQM5746</t>
  </si>
  <si>
    <t>MARSHER</t>
  </si>
  <si>
    <t>DSTM6656</t>
  </si>
  <si>
    <t>JXBM7476</t>
  </si>
  <si>
    <t>AGBM7153</t>
  </si>
  <si>
    <t>FDEM5501</t>
  </si>
  <si>
    <t>JQVM4006</t>
  </si>
  <si>
    <t>pièce 53B</t>
  </si>
  <si>
    <t>LVBM8152</t>
  </si>
  <si>
    <t>VMIM7232</t>
  </si>
  <si>
    <t>EVNM5526</t>
  </si>
  <si>
    <t>JQHM5260</t>
  </si>
  <si>
    <t>JCOM6077</t>
  </si>
  <si>
    <t>pièce 12B</t>
  </si>
  <si>
    <t>GEBM5671</t>
  </si>
  <si>
    <t>SCDM7716</t>
  </si>
  <si>
    <t>pièce 69</t>
  </si>
  <si>
    <t>PTVM6503</t>
  </si>
  <si>
    <t>pièce 50</t>
  </si>
  <si>
    <t>LICM6642</t>
  </si>
  <si>
    <t>JKGM6202</t>
  </si>
  <si>
    <t>Jeanne</t>
  </si>
  <si>
    <t>pièce 222</t>
  </si>
  <si>
    <t>HKLM6567</t>
  </si>
  <si>
    <t>pièce 251</t>
  </si>
  <si>
    <t>GQEN4203</t>
  </si>
  <si>
    <t>JETN8605</t>
  </si>
  <si>
    <t>RHKO6550</t>
  </si>
  <si>
    <t>MQWO6676</t>
  </si>
  <si>
    <t>DOSO6011</t>
  </si>
  <si>
    <t>MJMO6224</t>
  </si>
  <si>
    <t>OTTOLAVA</t>
  </si>
  <si>
    <t>NFDP8421</t>
  </si>
  <si>
    <t>RQGP7633</t>
  </si>
  <si>
    <t>ADRP6612</t>
  </si>
  <si>
    <t>FABP6222</t>
  </si>
  <si>
    <t>pièce 253</t>
  </si>
  <si>
    <t>ITVP6223</t>
  </si>
  <si>
    <t>PYTP6460</t>
  </si>
  <si>
    <t>FSGP7552</t>
  </si>
  <si>
    <t>CCWP8446</t>
  </si>
  <si>
    <t>DWRP5042</t>
  </si>
  <si>
    <t>TIPP6171</t>
  </si>
  <si>
    <t>CTRP5051</t>
  </si>
  <si>
    <t>JCJP6015</t>
  </si>
  <si>
    <t>FFXP5412</t>
  </si>
  <si>
    <t>MYOQ7674</t>
  </si>
  <si>
    <t>MRKR6024</t>
  </si>
  <si>
    <t>CWER6730</t>
  </si>
  <si>
    <t>pièce 93</t>
  </si>
  <si>
    <t>VNAR5342</t>
  </si>
  <si>
    <t>LJSR5776</t>
  </si>
  <si>
    <t>FSYR6160</t>
  </si>
  <si>
    <t>MWMR6347</t>
  </si>
  <si>
    <t>MFQR6075</t>
  </si>
  <si>
    <t>BUFR7052</t>
  </si>
  <si>
    <t>Bastien</t>
  </si>
  <si>
    <t>RDCR5362</t>
  </si>
  <si>
    <t>CPVR8736</t>
  </si>
  <si>
    <t>Christelle</t>
  </si>
  <si>
    <t>VOVR6257</t>
  </si>
  <si>
    <t>RDHR5100</t>
  </si>
  <si>
    <t>LAKR8442</t>
  </si>
  <si>
    <t>CSAR6603</t>
  </si>
  <si>
    <t>ROLLAIS-BRUNE</t>
  </si>
  <si>
    <t>CNAR8451</t>
  </si>
  <si>
    <t>SBSR6123</t>
  </si>
  <si>
    <t>RXNR6026</t>
  </si>
  <si>
    <t>MQER5467</t>
  </si>
  <si>
    <t>NNAR7776</t>
  </si>
  <si>
    <t>JMSR5170</t>
  </si>
  <si>
    <t>ROUX</t>
  </si>
  <si>
    <t>Yveline</t>
  </si>
  <si>
    <t>MSHS7645</t>
  </si>
  <si>
    <t>MYYS5567</t>
  </si>
  <si>
    <t>SYES8737</t>
  </si>
  <si>
    <t>Séverine</t>
  </si>
  <si>
    <t>JMSD7544</t>
  </si>
  <si>
    <t>SAINT DE FLER</t>
  </si>
  <si>
    <t>Elsa</t>
  </si>
  <si>
    <t>pièce 224</t>
  </si>
  <si>
    <t>JMS7047</t>
  </si>
  <si>
    <t>Quentin</t>
  </si>
  <si>
    <t>JMS7049</t>
  </si>
  <si>
    <t>Théo</t>
  </si>
  <si>
    <t>pièce 226</t>
  </si>
  <si>
    <t>PKBS5745</t>
  </si>
  <si>
    <t>HJHS4700</t>
  </si>
  <si>
    <t>BUQS5450</t>
  </si>
  <si>
    <t>pièce 72</t>
  </si>
  <si>
    <t>MURS7372</t>
  </si>
  <si>
    <t>Marie</t>
  </si>
  <si>
    <t>COHS5167</t>
  </si>
  <si>
    <t>MHMS6141</t>
  </si>
  <si>
    <t>SAKS7057</t>
  </si>
  <si>
    <t>AWVS5670</t>
  </si>
  <si>
    <t>SHERRY</t>
  </si>
  <si>
    <t>AMFS6322</t>
  </si>
  <si>
    <t>VJTS8474</t>
  </si>
  <si>
    <t>ACJS6045</t>
  </si>
  <si>
    <t>bureau 2</t>
  </si>
  <si>
    <t>pièce 314</t>
  </si>
  <si>
    <t>AQHS5457</t>
  </si>
  <si>
    <t>MFVT5725</t>
  </si>
  <si>
    <t>MIXT7726</t>
  </si>
  <si>
    <t>MMKT8347</t>
  </si>
  <si>
    <t>NQMT7141</t>
  </si>
  <si>
    <t>AFFT6360</t>
  </si>
  <si>
    <t>MHUT5334</t>
  </si>
  <si>
    <t>pièce 21</t>
  </si>
  <si>
    <t>SAIT6376</t>
  </si>
  <si>
    <t>AAHT6512</t>
  </si>
  <si>
    <t>LDPT5500</t>
  </si>
  <si>
    <t>JLRJ8777</t>
  </si>
  <si>
    <t>TRIOMPHANT</t>
  </si>
  <si>
    <t>Judith</t>
  </si>
  <si>
    <t>MKGU7066</t>
  </si>
  <si>
    <t>FBJV6135</t>
  </si>
  <si>
    <t>CDXV6242</t>
  </si>
  <si>
    <t>MNGV5337</t>
  </si>
  <si>
    <t>MPYV4343</t>
  </si>
  <si>
    <t>pièce 236</t>
  </si>
  <si>
    <t>MRSZ5065</t>
  </si>
  <si>
    <t>LMDZ5474</t>
  </si>
  <si>
    <t>pièce 201</t>
  </si>
  <si>
    <t>RBRZ5605</t>
  </si>
  <si>
    <t>PRTZ8775</t>
  </si>
  <si>
    <t>CBUZ6432</t>
  </si>
  <si>
    <t>FIFZ6677</t>
  </si>
  <si>
    <t>On qualifie même le club d' "usine" où les clients ne sont que des numéros. Justine Tittegoutte, l'assistante de monsieur Toulmond lui suggère un idée pour humaniser la structure :</t>
  </si>
  <si>
    <t>On utilise le code client ou son nom pour visualiser les données le concernant et ainsi se souvenir de sa situation familiale, professionnelle etc…</t>
  </si>
  <si>
    <t xml:space="preserve">On peut même envisager une colonne vide pour compléter les informations personnelles. Le but est d'aider le staff à être plus accueillant envers les clients qui arrivent et à créer une relation plus sympathique.  </t>
  </si>
  <si>
    <t>donner à des proches pour passer ensemble une après-midi de sport et de détente. Il faut chaque jour, connaître les différents anniversaires afin d'envoyer automatiquement un texto par exemple ou une lettre,</t>
  </si>
  <si>
    <t>Age</t>
  </si>
  <si>
    <t>Date actuelle =</t>
  </si>
  <si>
    <t>N° de semaine =</t>
  </si>
  <si>
    <t>Numéro de semaine</t>
  </si>
  <si>
    <t>Date de naisssance</t>
  </si>
  <si>
    <t>Commentaires</t>
  </si>
  <si>
    <t>Age en 2010</t>
  </si>
  <si>
    <t>A repris une formation de fleuriste, cherche à gagner en agilité</t>
  </si>
  <si>
    <t>CODE CLIENT ?</t>
  </si>
  <si>
    <t>N° de semaine</t>
  </si>
  <si>
    <t>Question  6</t>
  </si>
  <si>
    <t>Voici le descriptif de ces différents stages avec les prix. Une licence est obligatoire pour acceder à ces stages.</t>
  </si>
  <si>
    <t xml:space="preserve">5- Suite à une enquète de satisfaction, l'entreprise Moving Club se rend compte qu'elle est très mal perçue auprés de ses clients du point de vue relationnel. </t>
  </si>
  <si>
    <t xml:space="preserve">6- Pacôm Toulmond, directeur commercial souhaite mettre en place un système de promotion sur Paris pour attirer de nouveaux clients. Pour son anniversaire, chaque client recevrait 2 bons qu'il peut 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</si>
</sst>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dd/mm/yy;@"/>
  </numFmts>
  <fonts count="1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MS Sans Serif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Tahoma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66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2">
    <xf numFmtId="0" fontId="0" fillId="0" borderId="0" xfId="0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 applyAlignment="1"/>
    <xf numFmtId="0" fontId="0" fillId="0" borderId="0" xfId="0" applyAlignment="1"/>
    <xf numFmtId="0" fontId="3" fillId="0" borderId="1" xfId="1" applyFont="1" applyBorder="1" applyAlignment="1">
      <alignment horizontal="center"/>
    </xf>
    <xf numFmtId="9" fontId="3" fillId="0" borderId="1" xfId="1" applyNumberFormat="1" applyFont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pivotButton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pivotButton="1" applyBorder="1" applyAlignment="1">
      <alignment horizontal="center"/>
    </xf>
    <xf numFmtId="0" fontId="0" fillId="0" borderId="18" xfId="0" pivotButton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pivotButton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NumberFormat="1" applyBorder="1" applyAlignment="1">
      <alignment horizontal="center"/>
    </xf>
    <xf numFmtId="0" fontId="0" fillId="0" borderId="24" xfId="0" applyNumberFormat="1" applyBorder="1" applyAlignment="1">
      <alignment horizontal="center"/>
    </xf>
    <xf numFmtId="49" fontId="0" fillId="0" borderId="0" xfId="0" applyNumberFormat="1"/>
    <xf numFmtId="0" fontId="0" fillId="2" borderId="1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0" xfId="0" applyBorder="1" applyAlignment="1"/>
    <xf numFmtId="0" fontId="0" fillId="0" borderId="28" xfId="0" applyBorder="1" applyAlignment="1"/>
    <xf numFmtId="0" fontId="5" fillId="0" borderId="26" xfId="0" applyFont="1" applyFill="1" applyBorder="1" applyAlignment="1"/>
    <xf numFmtId="0" fontId="0" fillId="0" borderId="32" xfId="0" applyBorder="1"/>
    <xf numFmtId="0" fontId="4" fillId="0" borderId="28" xfId="0" applyFont="1" applyBorder="1"/>
    <xf numFmtId="0" fontId="0" fillId="0" borderId="1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8" xfId="0" applyBorder="1"/>
    <xf numFmtId="49" fontId="0" fillId="2" borderId="4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33" xfId="0" applyNumberFormat="1" applyBorder="1" applyAlignment="1">
      <alignment horizontal="center"/>
    </xf>
    <xf numFmtId="49" fontId="0" fillId="0" borderId="18" xfId="0" applyNumberFormat="1" applyBorder="1"/>
    <xf numFmtId="0" fontId="0" fillId="0" borderId="0" xfId="0" applyAlignment="1">
      <alignment horizontal="left"/>
    </xf>
    <xf numFmtId="8" fontId="0" fillId="0" borderId="0" xfId="0" applyNumberFormat="1"/>
    <xf numFmtId="15" fontId="0" fillId="0" borderId="0" xfId="0" applyNumberFormat="1"/>
    <xf numFmtId="0" fontId="8" fillId="0" borderId="0" xfId="0" applyFont="1"/>
    <xf numFmtId="0" fontId="8" fillId="0" borderId="0" xfId="0" applyFont="1" applyAlignment="1">
      <alignment horizontal="left"/>
    </xf>
    <xf numFmtId="22" fontId="0" fillId="0" borderId="0" xfId="0" applyNumberFormat="1"/>
    <xf numFmtId="0" fontId="8" fillId="4" borderId="0" xfId="0" applyFont="1" applyFill="1"/>
    <xf numFmtId="0" fontId="0" fillId="4" borderId="0" xfId="0" applyFill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0" xfId="0" applyFill="1" applyBorder="1"/>
    <xf numFmtId="0" fontId="0" fillId="4" borderId="21" xfId="0" applyFill="1" applyBorder="1"/>
    <xf numFmtId="0" fontId="0" fillId="4" borderId="15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14" fontId="0" fillId="4" borderId="0" xfId="0" applyNumberFormat="1" applyFill="1"/>
    <xf numFmtId="0" fontId="0" fillId="4" borderId="34" xfId="0" applyFill="1" applyBorder="1"/>
    <xf numFmtId="0" fontId="0" fillId="4" borderId="35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9" xfId="0" applyFill="1" applyBorder="1"/>
    <xf numFmtId="0" fontId="8" fillId="4" borderId="40" xfId="0" applyFont="1" applyFill="1" applyBorder="1" applyAlignment="1">
      <alignment horizontal="left"/>
    </xf>
    <xf numFmtId="0" fontId="0" fillId="4" borderId="41" xfId="0" applyFill="1" applyBorder="1"/>
    <xf numFmtId="0" fontId="8" fillId="4" borderId="40" xfId="0" applyFont="1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8" fillId="4" borderId="49" xfId="0" applyFont="1" applyFill="1" applyBorder="1" applyAlignment="1">
      <alignment wrapText="1"/>
    </xf>
    <xf numFmtId="0" fontId="0" fillId="4" borderId="0" xfId="0" applyFill="1" applyBorder="1" applyAlignment="1">
      <alignment wrapText="1"/>
    </xf>
    <xf numFmtId="0" fontId="0" fillId="4" borderId="48" xfId="0" applyFill="1" applyBorder="1" applyAlignment="1">
      <alignment wrapText="1"/>
    </xf>
    <xf numFmtId="0" fontId="8" fillId="4" borderId="40" xfId="0" applyFont="1" applyFill="1" applyBorder="1" applyAlignment="1">
      <alignment wrapText="1"/>
    </xf>
    <xf numFmtId="0" fontId="0" fillId="4" borderId="47" xfId="0" applyFill="1" applyBorder="1" applyAlignment="1">
      <alignment wrapText="1"/>
    </xf>
    <xf numFmtId="14" fontId="9" fillId="4" borderId="35" xfId="0" applyNumberFormat="1" applyFont="1" applyFill="1" applyBorder="1" applyAlignment="1">
      <alignment horizontal="left"/>
    </xf>
    <xf numFmtId="14" fontId="0" fillId="4" borderId="36" xfId="0" applyNumberFormat="1" applyFill="1" applyBorder="1"/>
    <xf numFmtId="0" fontId="10" fillId="4" borderId="38" xfId="0" applyFont="1" applyFill="1" applyBorder="1" applyAlignment="1">
      <alignment vertical="top"/>
    </xf>
    <xf numFmtId="0" fontId="0" fillId="4" borderId="43" xfId="0" applyFill="1" applyBorder="1" applyAlignment="1">
      <alignment wrapText="1"/>
    </xf>
    <xf numFmtId="14" fontId="0" fillId="4" borderId="47" xfId="0" applyNumberFormat="1" applyFill="1" applyBorder="1"/>
    <xf numFmtId="164" fontId="0" fillId="0" borderId="0" xfId="0" applyNumberFormat="1"/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8" fillId="5" borderId="0" xfId="0" applyFont="1" applyFill="1"/>
    <xf numFmtId="14" fontId="0" fillId="5" borderId="0" xfId="0" applyNumberFormat="1" applyFill="1"/>
    <xf numFmtId="0" fontId="0" fillId="5" borderId="0" xfId="0" applyFill="1"/>
    <xf numFmtId="0" fontId="0" fillId="3" borderId="1" xfId="0" applyFill="1" applyBorder="1"/>
    <xf numFmtId="0" fontId="11" fillId="0" borderId="0" xfId="0" applyFont="1"/>
    <xf numFmtId="0" fontId="12" fillId="0" borderId="0" xfId="0" applyFont="1"/>
    <xf numFmtId="49" fontId="11" fillId="0" borderId="0" xfId="0" applyNumberFormat="1" applyFont="1"/>
    <xf numFmtId="0" fontId="0" fillId="6" borderId="17" xfId="0" applyFill="1" applyBorder="1"/>
    <xf numFmtId="0" fontId="0" fillId="6" borderId="18" xfId="0" applyFill="1" applyBorder="1"/>
    <xf numFmtId="0" fontId="0" fillId="6" borderId="19" xfId="0" applyFill="1" applyBorder="1"/>
    <xf numFmtId="0" fontId="0" fillId="6" borderId="34" xfId="0" applyFill="1" applyBorder="1"/>
    <xf numFmtId="14" fontId="9" fillId="6" borderId="35" xfId="0" applyNumberFormat="1" applyFont="1" applyFill="1" applyBorder="1" applyAlignment="1">
      <alignment horizontal="left"/>
    </xf>
    <xf numFmtId="14" fontId="0" fillId="6" borderId="36" xfId="0" applyNumberFormat="1" applyFill="1" applyBorder="1"/>
    <xf numFmtId="0" fontId="0" fillId="6" borderId="37" xfId="0" applyFill="1" applyBorder="1"/>
    <xf numFmtId="0" fontId="0" fillId="6" borderId="0" xfId="0" applyFill="1" applyBorder="1"/>
    <xf numFmtId="0" fontId="0" fillId="6" borderId="21" xfId="0" applyFill="1" applyBorder="1"/>
    <xf numFmtId="0" fontId="10" fillId="6" borderId="38" xfId="0" applyFont="1" applyFill="1" applyBorder="1" applyAlignment="1">
      <alignment vertical="top"/>
    </xf>
    <xf numFmtId="0" fontId="0" fillId="6" borderId="39" xfId="0" applyFill="1" applyBorder="1"/>
    <xf numFmtId="0" fontId="0" fillId="6" borderId="20" xfId="0" applyFill="1" applyBorder="1"/>
    <xf numFmtId="0" fontId="0" fillId="6" borderId="35" xfId="0" applyFill="1" applyBorder="1"/>
    <xf numFmtId="0" fontId="0" fillId="6" borderId="36" xfId="0" applyFill="1" applyBorder="1"/>
    <xf numFmtId="0" fontId="8" fillId="6" borderId="40" xfId="0" applyFont="1" applyFill="1" applyBorder="1" applyAlignment="1">
      <alignment horizontal="left"/>
    </xf>
    <xf numFmtId="0" fontId="0" fillId="6" borderId="15" xfId="0" applyFill="1" applyBorder="1"/>
    <xf numFmtId="0" fontId="0" fillId="6" borderId="41" xfId="0" applyFill="1" applyBorder="1"/>
    <xf numFmtId="0" fontId="8" fillId="6" borderId="40" xfId="0" applyFont="1" applyFill="1" applyBorder="1"/>
    <xf numFmtId="0" fontId="0" fillId="6" borderId="42" xfId="0" applyFill="1" applyBorder="1"/>
    <xf numFmtId="0" fontId="0" fillId="6" borderId="43" xfId="0" applyFill="1" applyBorder="1"/>
    <xf numFmtId="14" fontId="0" fillId="6" borderId="47" xfId="0" applyNumberFormat="1" applyFill="1" applyBorder="1"/>
    <xf numFmtId="0" fontId="8" fillId="6" borderId="49" xfId="0" applyFont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48" xfId="0" applyFill="1" applyBorder="1" applyAlignment="1">
      <alignment wrapText="1"/>
    </xf>
    <xf numFmtId="0" fontId="8" fillId="6" borderId="40" xfId="0" applyFont="1" applyFill="1" applyBorder="1" applyAlignment="1">
      <alignment wrapText="1"/>
    </xf>
    <xf numFmtId="0" fontId="0" fillId="6" borderId="47" xfId="0" applyFill="1" applyBorder="1" applyAlignment="1">
      <alignment wrapText="1"/>
    </xf>
    <xf numFmtId="0" fontId="0" fillId="6" borderId="43" xfId="0" applyFill="1" applyBorder="1" applyAlignment="1">
      <alignment wrapText="1"/>
    </xf>
    <xf numFmtId="0" fontId="0" fillId="6" borderId="44" xfId="0" applyFill="1" applyBorder="1"/>
    <xf numFmtId="0" fontId="0" fillId="6" borderId="45" xfId="0" applyFill="1" applyBorder="1"/>
    <xf numFmtId="0" fontId="0" fillId="6" borderId="46" xfId="0" applyFill="1" applyBorder="1"/>
    <xf numFmtId="0" fontId="0" fillId="6" borderId="22" xfId="0" applyFill="1" applyBorder="1"/>
    <xf numFmtId="0" fontId="0" fillId="6" borderId="23" xfId="0" applyFill="1" applyBorder="1"/>
    <xf numFmtId="0" fontId="0" fillId="6" borderId="24" xfId="0" applyFill="1" applyBorder="1"/>
    <xf numFmtId="49" fontId="1" fillId="6" borderId="11" xfId="0" applyNumberFormat="1" applyFont="1" applyFill="1" applyBorder="1" applyAlignment="1">
      <alignment horizontal="center"/>
    </xf>
    <xf numFmtId="49" fontId="1" fillId="6" borderId="12" xfId="0" applyNumberFormat="1" applyFont="1" applyFill="1" applyBorder="1" applyAlignment="1">
      <alignment horizontal="center"/>
    </xf>
    <xf numFmtId="49" fontId="1" fillId="6" borderId="13" xfId="0" applyNumberFormat="1" applyFont="1" applyFill="1" applyBorder="1" applyAlignment="1">
      <alignment horizontal="center"/>
    </xf>
  </cellXfs>
  <cellStyles count="2">
    <cellStyle name="Normal" xfId="0" builtinId="0"/>
    <cellStyle name="Normal_Session 1 (suite)" xfId="1"/>
  </cellStyles>
  <dxfs count="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</dxfs>
  <tableStyles count="0" defaultTableStyle="TableStyleMedium9" defaultPivotStyle="PivotStyleLight16"/>
  <colors>
    <mruColors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[JEAN Projet - Outils bureautique du cadre.xlsx]Résultats Q1  Q2  Q3  Q4!Tableau croisé dynamique3</c:name>
    <c:fmtId val="1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4682852143482437E-2"/>
          <c:y val="7.4548702245552642E-2"/>
          <c:w val="0.79294356955380574"/>
          <c:h val="0.79822506561679785"/>
        </c:manualLayout>
      </c:layout>
      <c:barChart>
        <c:barDir val="col"/>
        <c:grouping val="clustered"/>
        <c:ser>
          <c:idx val="0"/>
          <c:order val="0"/>
          <c:tx>
            <c:strRef>
              <c:f>'Résultats Q1  Q2  Q3  Q4'!$C$25:$C$26</c:f>
              <c:strCache>
                <c:ptCount val="1"/>
                <c:pt idx="0">
                  <c:v>1</c:v>
                </c:pt>
              </c:strCache>
            </c:strRef>
          </c:tx>
          <c:cat>
            <c:strRef>
              <c:f>'Résultats Q1  Q2  Q3  Q4'!$B$27:$B$31</c:f>
              <c:strCache>
                <c:ptCount val="4"/>
                <c:pt idx="0">
                  <c:v>75</c:v>
                </c:pt>
                <c:pt idx="1">
                  <c:v>92</c:v>
                </c:pt>
                <c:pt idx="2">
                  <c:v>93</c:v>
                </c:pt>
                <c:pt idx="3">
                  <c:v>94</c:v>
                </c:pt>
              </c:strCache>
            </c:strRef>
          </c:cat>
          <c:val>
            <c:numRef>
              <c:f>'Résultats Q1  Q2  Q3  Q4'!$C$27:$C$31</c:f>
              <c:numCache>
                <c:formatCode>General</c:formatCode>
                <c:ptCount val="4"/>
                <c:pt idx="2">
                  <c:v>54</c:v>
                </c:pt>
                <c:pt idx="3">
                  <c:v>78</c:v>
                </c:pt>
              </c:numCache>
            </c:numRef>
          </c:val>
        </c:ser>
        <c:ser>
          <c:idx val="1"/>
          <c:order val="1"/>
          <c:tx>
            <c:strRef>
              <c:f>'Résultats Q1  Q2  Q3  Q4'!$D$25:$D$26</c:f>
              <c:strCache>
                <c:ptCount val="1"/>
                <c:pt idx="0">
                  <c:v>2</c:v>
                </c:pt>
              </c:strCache>
            </c:strRef>
          </c:tx>
          <c:cat>
            <c:strRef>
              <c:f>'Résultats Q1  Q2  Q3  Q4'!$B$27:$B$31</c:f>
              <c:strCache>
                <c:ptCount val="4"/>
                <c:pt idx="0">
                  <c:v>75</c:v>
                </c:pt>
                <c:pt idx="1">
                  <c:v>92</c:v>
                </c:pt>
                <c:pt idx="2">
                  <c:v>93</c:v>
                </c:pt>
                <c:pt idx="3">
                  <c:v>94</c:v>
                </c:pt>
              </c:strCache>
            </c:strRef>
          </c:cat>
          <c:val>
            <c:numRef>
              <c:f>'Résultats Q1  Q2  Q3  Q4'!$D$27:$D$31</c:f>
              <c:numCache>
                <c:formatCode>General</c:formatCode>
                <c:ptCount val="4"/>
                <c:pt idx="0">
                  <c:v>165</c:v>
                </c:pt>
                <c:pt idx="1">
                  <c:v>69</c:v>
                </c:pt>
                <c:pt idx="2">
                  <c:v>132</c:v>
                </c:pt>
              </c:numCache>
            </c:numRef>
          </c:val>
        </c:ser>
        <c:ser>
          <c:idx val="2"/>
          <c:order val="2"/>
          <c:tx>
            <c:strRef>
              <c:f>'Résultats Q1  Q2  Q3  Q4'!$E$25:$E$26</c:f>
              <c:strCache>
                <c:ptCount val="1"/>
                <c:pt idx="0">
                  <c:v>3</c:v>
                </c:pt>
              </c:strCache>
            </c:strRef>
          </c:tx>
          <c:cat>
            <c:strRef>
              <c:f>'Résultats Q1  Q2  Q3  Q4'!$B$27:$B$31</c:f>
              <c:strCache>
                <c:ptCount val="4"/>
                <c:pt idx="0">
                  <c:v>75</c:v>
                </c:pt>
                <c:pt idx="1">
                  <c:v>92</c:v>
                </c:pt>
                <c:pt idx="2">
                  <c:v>93</c:v>
                </c:pt>
                <c:pt idx="3">
                  <c:v>94</c:v>
                </c:pt>
              </c:strCache>
            </c:strRef>
          </c:cat>
          <c:val>
            <c:numRef>
              <c:f>'Résultats Q1  Q2  Q3  Q4'!$E$27:$E$31</c:f>
              <c:numCache>
                <c:formatCode>General</c:formatCode>
                <c:ptCount val="4"/>
                <c:pt idx="1">
                  <c:v>407</c:v>
                </c:pt>
              </c:numCache>
            </c:numRef>
          </c:val>
        </c:ser>
        <c:ser>
          <c:idx val="3"/>
          <c:order val="3"/>
          <c:tx>
            <c:strRef>
              <c:f>'Résultats Q1  Q2  Q3  Q4'!$F$25:$F$26</c:f>
              <c:strCache>
                <c:ptCount val="1"/>
                <c:pt idx="0">
                  <c:v>4</c:v>
                </c:pt>
              </c:strCache>
            </c:strRef>
          </c:tx>
          <c:cat>
            <c:strRef>
              <c:f>'Résultats Q1  Q2  Q3  Q4'!$B$27:$B$31</c:f>
              <c:strCache>
                <c:ptCount val="4"/>
                <c:pt idx="0">
                  <c:v>75</c:v>
                </c:pt>
                <c:pt idx="1">
                  <c:v>92</c:v>
                </c:pt>
                <c:pt idx="2">
                  <c:v>93</c:v>
                </c:pt>
                <c:pt idx="3">
                  <c:v>94</c:v>
                </c:pt>
              </c:strCache>
            </c:strRef>
          </c:cat>
          <c:val>
            <c:numRef>
              <c:f>'Résultats Q1  Q2  Q3  Q4'!$F$27:$F$31</c:f>
              <c:numCache>
                <c:formatCode>General</c:formatCode>
                <c:ptCount val="4"/>
                <c:pt idx="0">
                  <c:v>371</c:v>
                </c:pt>
                <c:pt idx="1">
                  <c:v>232</c:v>
                </c:pt>
                <c:pt idx="2">
                  <c:v>275</c:v>
                </c:pt>
              </c:numCache>
            </c:numRef>
          </c:val>
        </c:ser>
        <c:ser>
          <c:idx val="4"/>
          <c:order val="4"/>
          <c:tx>
            <c:strRef>
              <c:f>'Résultats Q1  Q2  Q3  Q4'!$G$25:$G$26</c:f>
              <c:strCache>
                <c:ptCount val="1"/>
                <c:pt idx="0">
                  <c:v>5</c:v>
                </c:pt>
              </c:strCache>
            </c:strRef>
          </c:tx>
          <c:cat>
            <c:strRef>
              <c:f>'Résultats Q1  Q2  Q3  Q4'!$B$27:$B$31</c:f>
              <c:strCache>
                <c:ptCount val="4"/>
                <c:pt idx="0">
                  <c:v>75</c:v>
                </c:pt>
                <c:pt idx="1">
                  <c:v>92</c:v>
                </c:pt>
                <c:pt idx="2">
                  <c:v>93</c:v>
                </c:pt>
                <c:pt idx="3">
                  <c:v>94</c:v>
                </c:pt>
              </c:strCache>
            </c:strRef>
          </c:cat>
          <c:val>
            <c:numRef>
              <c:f>'Résultats Q1  Q2  Q3  Q4'!$G$27:$G$31</c:f>
              <c:numCache>
                <c:formatCode>General</c:formatCode>
                <c:ptCount val="4"/>
                <c:pt idx="2">
                  <c:v>312</c:v>
                </c:pt>
              </c:numCache>
            </c:numRef>
          </c:val>
        </c:ser>
        <c:axId val="63854080"/>
        <c:axId val="63855616"/>
      </c:barChart>
      <c:catAx>
        <c:axId val="63854080"/>
        <c:scaling>
          <c:orientation val="minMax"/>
        </c:scaling>
        <c:axPos val="b"/>
        <c:tickLblPos val="nextTo"/>
        <c:crossAx val="63855616"/>
        <c:crosses val="autoZero"/>
        <c:auto val="1"/>
        <c:lblAlgn val="ctr"/>
        <c:lblOffset val="100"/>
      </c:catAx>
      <c:valAx>
        <c:axId val="63855616"/>
        <c:scaling>
          <c:orientation val="minMax"/>
        </c:scaling>
        <c:axPos val="l"/>
        <c:majorGridlines/>
        <c:numFmt formatCode="General" sourceLinked="1"/>
        <c:tickLblPos val="nextTo"/>
        <c:crossAx val="63854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[JEAN Projet - Outils bureautique du cadre.xlsx]Résultats Q1  Q2  Q3  Q4!Tableau croisé dynamique2</c:name>
    <c:fmtId val="1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'Résultats Q1  Q2  Q3  Q4'!$C$16:$C$17</c:f>
              <c:strCache>
                <c:ptCount val="1"/>
                <c:pt idx="0">
                  <c:v>Non</c:v>
                </c:pt>
              </c:strCache>
            </c:strRef>
          </c:tx>
          <c:cat>
            <c:strRef>
              <c:f>'Résultats Q1  Q2  Q3  Q4'!$B$18:$B$20</c:f>
              <c:strCache>
                <c:ptCount val="2"/>
                <c:pt idx="0">
                  <c:v>Centre Ville</c:v>
                </c:pt>
                <c:pt idx="1">
                  <c:v>Périphérie</c:v>
                </c:pt>
              </c:strCache>
            </c:strRef>
          </c:cat>
          <c:val>
            <c:numRef>
              <c:f>'Résultats Q1  Q2  Q3  Q4'!$C$18:$C$20</c:f>
              <c:numCache>
                <c:formatCode>General</c:formatCode>
                <c:ptCount val="2"/>
                <c:pt idx="0">
                  <c:v>608</c:v>
                </c:pt>
                <c:pt idx="1">
                  <c:v>314</c:v>
                </c:pt>
              </c:numCache>
            </c:numRef>
          </c:val>
        </c:ser>
        <c:ser>
          <c:idx val="1"/>
          <c:order val="1"/>
          <c:tx>
            <c:strRef>
              <c:f>'Résultats Q1  Q2  Q3  Q4'!$D$16:$D$17</c:f>
              <c:strCache>
                <c:ptCount val="1"/>
                <c:pt idx="0">
                  <c:v>Oui</c:v>
                </c:pt>
              </c:strCache>
            </c:strRef>
          </c:tx>
          <c:cat>
            <c:strRef>
              <c:f>'Résultats Q1  Q2  Q3  Q4'!$B$18:$B$20</c:f>
              <c:strCache>
                <c:ptCount val="2"/>
                <c:pt idx="0">
                  <c:v>Centre Ville</c:v>
                </c:pt>
                <c:pt idx="1">
                  <c:v>Périphérie</c:v>
                </c:pt>
              </c:strCache>
            </c:strRef>
          </c:cat>
          <c:val>
            <c:numRef>
              <c:f>'Résultats Q1  Q2  Q3  Q4'!$D$18:$D$20</c:f>
              <c:numCache>
                <c:formatCode>General</c:formatCode>
                <c:ptCount val="2"/>
                <c:pt idx="0">
                  <c:v>1190</c:v>
                </c:pt>
                <c:pt idx="1">
                  <c:v>221</c:v>
                </c:pt>
              </c:numCache>
            </c:numRef>
          </c:val>
        </c:ser>
        <c:axId val="63872000"/>
        <c:axId val="63894272"/>
      </c:barChart>
      <c:catAx>
        <c:axId val="63872000"/>
        <c:scaling>
          <c:orientation val="minMax"/>
        </c:scaling>
        <c:axPos val="b"/>
        <c:tickLblPos val="nextTo"/>
        <c:crossAx val="63894272"/>
        <c:crosses val="autoZero"/>
        <c:auto val="1"/>
        <c:lblAlgn val="ctr"/>
        <c:lblOffset val="100"/>
      </c:catAx>
      <c:valAx>
        <c:axId val="63894272"/>
        <c:scaling>
          <c:orientation val="minMax"/>
        </c:scaling>
        <c:axPos val="l"/>
        <c:majorGridlines/>
        <c:numFmt formatCode="General" sourceLinked="1"/>
        <c:tickLblPos val="nextTo"/>
        <c:crossAx val="638720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[JEAN Projet - Outils bureautique du cadre.xlsx]Résultats Q1  Q2  Q3  Q4!Tableau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400"/>
              <a:t>Nombre d'adhérents par département</a:t>
            </a:r>
          </a:p>
        </c:rich>
      </c:tx>
      <c:layout>
        <c:manualLayout>
          <c:xMode val="edge"/>
          <c:yMode val="edge"/>
          <c:x val="0.17459057071960288"/>
          <c:y val="1.3266991411973511E-2"/>
        </c:manualLayout>
      </c:layout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</c:pivotFmts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'Résultats Q1  Q2  Q3  Q4'!$C$54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Percent val="1"/>
            <c:showLeaderLines val="1"/>
          </c:dLbls>
          <c:cat>
            <c:strRef>
              <c:f>'Résultats Q1  Q2  Q3  Q4'!$B$55:$B$59</c:f>
              <c:strCache>
                <c:ptCount val="4"/>
                <c:pt idx="0">
                  <c:v>75</c:v>
                </c:pt>
                <c:pt idx="1">
                  <c:v>92</c:v>
                </c:pt>
                <c:pt idx="2">
                  <c:v>93</c:v>
                </c:pt>
                <c:pt idx="3">
                  <c:v>94</c:v>
                </c:pt>
              </c:strCache>
            </c:strRef>
          </c:cat>
          <c:val>
            <c:numRef>
              <c:f>'Résultats Q1  Q2  Q3  Q4'!$C$55:$C$59</c:f>
              <c:numCache>
                <c:formatCode>General</c:formatCode>
                <c:ptCount val="4"/>
                <c:pt idx="0">
                  <c:v>1731</c:v>
                </c:pt>
                <c:pt idx="1">
                  <c:v>708</c:v>
                </c:pt>
                <c:pt idx="2">
                  <c:v>840</c:v>
                </c:pt>
                <c:pt idx="3">
                  <c:v>643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[JEAN Projet - Outils bureautique du cadre.xlsx]Résultats Q1  Q2  Q3  Q4!Tableau croisé dynamique4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 sz="1400"/>
              <a:t>Nombre d'adhérents par département</a:t>
            </a:r>
          </a:p>
        </c:rich>
      </c:tx>
      <c:layout>
        <c:manualLayout>
          <c:xMode val="edge"/>
          <c:yMode val="edge"/>
          <c:x val="0.17459057071960288"/>
          <c:y val="1.3266991411973511E-2"/>
        </c:manualLayout>
      </c:layout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Percent val="1"/>
        </c:dLbl>
      </c:pivotFmt>
      <c:pivotFmt>
        <c:idx val="2"/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Val val="1"/>
        </c:dLbl>
      </c:pivotFmt>
    </c:pivotFmts>
    <c:plotArea>
      <c:layout/>
      <c:lineChart>
        <c:grouping val="standard"/>
        <c:ser>
          <c:idx val="0"/>
          <c:order val="0"/>
          <c:tx>
            <c:strRef>
              <c:f>'Résultats Q1  Q2  Q3  Q4'!$C$54</c:f>
              <c:strCache>
                <c:ptCount val="1"/>
                <c:pt idx="0">
                  <c:v>Total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Val val="1"/>
          </c:dLbls>
          <c:cat>
            <c:strRef>
              <c:f>'Résultats Q1  Q2  Q3  Q4'!$B$55:$B$59</c:f>
              <c:strCache>
                <c:ptCount val="4"/>
                <c:pt idx="0">
                  <c:v>75</c:v>
                </c:pt>
                <c:pt idx="1">
                  <c:v>92</c:v>
                </c:pt>
                <c:pt idx="2">
                  <c:v>93</c:v>
                </c:pt>
                <c:pt idx="3">
                  <c:v>94</c:v>
                </c:pt>
              </c:strCache>
            </c:strRef>
          </c:cat>
          <c:val>
            <c:numRef>
              <c:f>'Résultats Q1  Q2  Q3  Q4'!$C$55:$C$59</c:f>
              <c:numCache>
                <c:formatCode>General</c:formatCode>
                <c:ptCount val="4"/>
                <c:pt idx="0">
                  <c:v>1731</c:v>
                </c:pt>
                <c:pt idx="1">
                  <c:v>708</c:v>
                </c:pt>
                <c:pt idx="2">
                  <c:v>840</c:v>
                </c:pt>
                <c:pt idx="3">
                  <c:v>643</c:v>
                </c:pt>
              </c:numCache>
            </c:numRef>
          </c:val>
        </c:ser>
        <c:marker val="1"/>
        <c:axId val="65668992"/>
        <c:axId val="65670528"/>
      </c:lineChart>
      <c:catAx>
        <c:axId val="65668992"/>
        <c:scaling>
          <c:orientation val="minMax"/>
        </c:scaling>
        <c:axPos val="b"/>
        <c:tickLblPos val="nextTo"/>
        <c:crossAx val="65670528"/>
        <c:crosses val="autoZero"/>
        <c:auto val="1"/>
        <c:lblAlgn val="ctr"/>
        <c:lblOffset val="100"/>
      </c:catAx>
      <c:valAx>
        <c:axId val="65670528"/>
        <c:scaling>
          <c:orientation val="minMax"/>
        </c:scaling>
        <c:axPos val="l"/>
        <c:majorGridlines/>
        <c:numFmt formatCode="General" sourceLinked="1"/>
        <c:tickLblPos val="nextTo"/>
        <c:crossAx val="656689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34</xdr:row>
      <xdr:rowOff>171450</xdr:rowOff>
    </xdr:from>
    <xdr:to>
      <xdr:col>11</xdr:col>
      <xdr:colOff>180975</xdr:colOff>
      <xdr:row>49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34</xdr:row>
      <xdr:rowOff>171450</xdr:rowOff>
    </xdr:from>
    <xdr:to>
      <xdr:col>3</xdr:col>
      <xdr:colOff>962025</xdr:colOff>
      <xdr:row>49</xdr:row>
      <xdr:rowOff>57150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88107</xdr:colOff>
      <xdr:row>53</xdr:row>
      <xdr:rowOff>9525</xdr:rowOff>
    </xdr:from>
    <xdr:to>
      <xdr:col>8</xdr:col>
      <xdr:colOff>516732</xdr:colOff>
      <xdr:row>62</xdr:row>
      <xdr:rowOff>152400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619126</xdr:colOff>
      <xdr:row>53</xdr:row>
      <xdr:rowOff>0</xdr:rowOff>
    </xdr:from>
    <xdr:to>
      <xdr:col>13</xdr:col>
      <xdr:colOff>154782</xdr:colOff>
      <xdr:row>62</xdr:row>
      <xdr:rowOff>142875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udiant" refreshedDate="40219.481302083332" createdVersion="3" refreshedVersion="3" minRefreshableVersion="3" recordCount="29">
  <cacheSource type="worksheet">
    <worksheetSource ref="A3:I32" sheet="Données Salles"/>
  </cacheSource>
  <cacheFields count="9">
    <cacheField name="Département" numFmtId="0">
      <sharedItems containsSemiMixedTypes="0" containsString="0" containsNumber="1" containsInteger="1" minValue="75" maxValue="94" count="4">
        <n v="92"/>
        <n v="94"/>
        <n v="93"/>
        <n v="75"/>
      </sharedItems>
    </cacheField>
    <cacheField name="Nb salles" numFmtId="0">
      <sharedItems containsSemiMixedTypes="0" containsString="0" containsNumber="1" containsInteger="1" minValue="1" maxValue="5" count="5">
        <n v="3"/>
        <n v="4"/>
        <n v="2"/>
        <n v="1"/>
        <n v="5"/>
      </sharedItems>
    </cacheField>
    <cacheField name="Nombre adhérents" numFmtId="0">
      <sharedItems containsSemiMixedTypes="0" containsString="0" containsNumber="1" containsInteger="1" minValue="45" maxValue="312" count="25">
        <n v="70"/>
        <n v="156"/>
        <n v="67"/>
        <n v="89"/>
        <n v="197"/>
        <n v="54"/>
        <n v="275"/>
        <n v="245"/>
        <n v="134"/>
        <n v="223"/>
        <n v="45"/>
        <n v="234"/>
        <n v="76"/>
        <n v="92"/>
        <n v="257"/>
        <n v="78"/>
        <n v="87"/>
        <n v="69"/>
        <n v="125"/>
        <n v="312"/>
        <n v="148"/>
        <n v="65"/>
        <n v="132"/>
        <n v="107"/>
        <n v="264"/>
      </sharedItems>
    </cacheField>
    <cacheField name="Prix /Mois" numFmtId="0">
      <sharedItems containsSemiMixedTypes="0" containsString="0" containsNumber="1" containsInteger="1" minValue="25" maxValue="56"/>
    </cacheField>
    <cacheField name="Lieu" numFmtId="0">
      <sharedItems count="2">
        <s v="Centre Ville"/>
        <s v="Périphérie"/>
      </sharedItems>
    </cacheField>
    <cacheField name="Distance transport" numFmtId="0">
      <sharedItems containsSemiMixedTypes="0" containsString="0" containsNumber="1" containsInteger="1" minValue="1" maxValue="4"/>
    </cacheField>
    <cacheField name="Parking" numFmtId="0">
      <sharedItems count="2">
        <s v="Non"/>
        <s v="Oui"/>
      </sharedItems>
    </cacheField>
    <cacheField name="Piscine" numFmtId="0">
      <sharedItems count="2">
        <s v="Non"/>
        <s v="Oui"/>
      </sharedItems>
    </cacheField>
    <cacheField name="Salle musculation " numFmtId="0">
      <sharedItems count="2">
        <s v="Oui"/>
        <s v="Non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n v="50"/>
    <x v="0"/>
    <n v="1"/>
    <x v="0"/>
    <x v="0"/>
    <x v="0"/>
  </r>
  <r>
    <x v="1"/>
    <x v="1"/>
    <x v="1"/>
    <n v="45"/>
    <x v="1"/>
    <n v="2"/>
    <x v="1"/>
    <x v="1"/>
    <x v="1"/>
  </r>
  <r>
    <x v="2"/>
    <x v="2"/>
    <x v="2"/>
    <n v="39"/>
    <x v="0"/>
    <n v="3"/>
    <x v="0"/>
    <x v="0"/>
    <x v="0"/>
  </r>
  <r>
    <x v="3"/>
    <x v="2"/>
    <x v="3"/>
    <n v="52"/>
    <x v="0"/>
    <n v="2"/>
    <x v="0"/>
    <x v="0"/>
    <x v="0"/>
  </r>
  <r>
    <x v="1"/>
    <x v="0"/>
    <x v="4"/>
    <n v="40"/>
    <x v="0"/>
    <n v="2"/>
    <x v="1"/>
    <x v="1"/>
    <x v="1"/>
  </r>
  <r>
    <x v="2"/>
    <x v="3"/>
    <x v="5"/>
    <n v="38"/>
    <x v="1"/>
    <n v="1"/>
    <x v="1"/>
    <x v="0"/>
    <x v="0"/>
  </r>
  <r>
    <x v="2"/>
    <x v="1"/>
    <x v="6"/>
    <n v="25"/>
    <x v="0"/>
    <n v="3"/>
    <x v="1"/>
    <x v="1"/>
    <x v="0"/>
  </r>
  <r>
    <x v="0"/>
    <x v="0"/>
    <x v="7"/>
    <n v="29"/>
    <x v="1"/>
    <n v="4"/>
    <x v="0"/>
    <x v="1"/>
    <x v="0"/>
  </r>
  <r>
    <x v="3"/>
    <x v="0"/>
    <x v="8"/>
    <n v="32"/>
    <x v="0"/>
    <n v="2"/>
    <x v="0"/>
    <x v="0"/>
    <x v="1"/>
  </r>
  <r>
    <x v="3"/>
    <x v="1"/>
    <x v="9"/>
    <n v="34"/>
    <x v="0"/>
    <n v="2"/>
    <x v="1"/>
    <x v="1"/>
    <x v="0"/>
  </r>
  <r>
    <x v="1"/>
    <x v="3"/>
    <x v="10"/>
    <n v="56"/>
    <x v="1"/>
    <n v="3"/>
    <x v="0"/>
    <x v="0"/>
    <x v="1"/>
  </r>
  <r>
    <x v="3"/>
    <x v="4"/>
    <x v="11"/>
    <n v="29"/>
    <x v="0"/>
    <n v="1"/>
    <x v="1"/>
    <x v="0"/>
    <x v="1"/>
  </r>
  <r>
    <x v="3"/>
    <x v="2"/>
    <x v="12"/>
    <n v="34"/>
    <x v="0"/>
    <n v="1"/>
    <x v="1"/>
    <x v="1"/>
    <x v="0"/>
  </r>
  <r>
    <x v="0"/>
    <x v="0"/>
    <x v="13"/>
    <n v="37"/>
    <x v="0"/>
    <n v="1"/>
    <x v="0"/>
    <x v="1"/>
    <x v="0"/>
  </r>
  <r>
    <x v="2"/>
    <x v="2"/>
    <x v="2"/>
    <n v="42"/>
    <x v="1"/>
    <n v="2"/>
    <x v="0"/>
    <x v="0"/>
    <x v="1"/>
  </r>
  <r>
    <x v="3"/>
    <x v="4"/>
    <x v="14"/>
    <n v="45"/>
    <x v="0"/>
    <n v="3"/>
    <x v="0"/>
    <x v="0"/>
    <x v="1"/>
  </r>
  <r>
    <x v="1"/>
    <x v="3"/>
    <x v="15"/>
    <n v="34"/>
    <x v="0"/>
    <n v="1"/>
    <x v="1"/>
    <x v="0"/>
    <x v="0"/>
  </r>
  <r>
    <x v="3"/>
    <x v="0"/>
    <x v="16"/>
    <n v="32"/>
    <x v="0"/>
    <n v="1"/>
    <x v="0"/>
    <x v="1"/>
    <x v="1"/>
  </r>
  <r>
    <x v="0"/>
    <x v="2"/>
    <x v="17"/>
    <n v="53"/>
    <x v="1"/>
    <n v="4"/>
    <x v="0"/>
    <x v="1"/>
    <x v="0"/>
  </r>
  <r>
    <x v="0"/>
    <x v="1"/>
    <x v="18"/>
    <n v="44"/>
    <x v="1"/>
    <n v="3"/>
    <x v="1"/>
    <x v="0"/>
    <x v="0"/>
  </r>
  <r>
    <x v="2"/>
    <x v="4"/>
    <x v="19"/>
    <n v="27"/>
    <x v="0"/>
    <n v="2"/>
    <x v="1"/>
    <x v="1"/>
    <x v="0"/>
  </r>
  <r>
    <x v="3"/>
    <x v="1"/>
    <x v="20"/>
    <n v="34"/>
    <x v="0"/>
    <n v="4"/>
    <x v="0"/>
    <x v="0"/>
    <x v="0"/>
  </r>
  <r>
    <x v="1"/>
    <x v="0"/>
    <x v="3"/>
    <n v="42"/>
    <x v="0"/>
    <n v="1"/>
    <x v="0"/>
    <x v="0"/>
    <x v="1"/>
  </r>
  <r>
    <x v="2"/>
    <x v="2"/>
    <x v="21"/>
    <n v="52"/>
    <x v="1"/>
    <n v="4"/>
    <x v="1"/>
    <x v="1"/>
    <x v="0"/>
  </r>
  <r>
    <x v="1"/>
    <x v="2"/>
    <x v="15"/>
    <n v="26"/>
    <x v="0"/>
    <n v="2"/>
    <x v="0"/>
    <x v="1"/>
    <x v="1"/>
  </r>
  <r>
    <x v="3"/>
    <x v="0"/>
    <x v="22"/>
    <n v="35"/>
    <x v="0"/>
    <n v="2"/>
    <x v="1"/>
    <x v="0"/>
    <x v="1"/>
  </r>
  <r>
    <x v="0"/>
    <x v="1"/>
    <x v="23"/>
    <n v="32"/>
    <x v="0"/>
    <n v="3"/>
    <x v="1"/>
    <x v="1"/>
    <x v="0"/>
  </r>
  <r>
    <x v="3"/>
    <x v="0"/>
    <x v="16"/>
    <n v="43"/>
    <x v="0"/>
    <n v="1"/>
    <x v="0"/>
    <x v="1"/>
    <x v="1"/>
  </r>
  <r>
    <x v="3"/>
    <x v="4"/>
    <x v="24"/>
    <n v="29"/>
    <x v="0"/>
    <n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B16:E20" firstHeaderRow="1" firstDataRow="2" firstDataCol="1" rowPageCount="1" colPageCount="1"/>
  <pivotFields count="9">
    <pivotField showAll="0"/>
    <pivotField showAll="0"/>
    <pivotField dataField="1" showAll="0"/>
    <pivotField showAll="0"/>
    <pivotField axis="axisRow" showAll="0">
      <items count="3">
        <item x="0"/>
        <item x="1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4"/>
  </rowFields>
  <rowItems count="3">
    <i>
      <x/>
    </i>
    <i>
      <x v="1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1">
    <pageField fld="7" item="1" hier="-1"/>
  </pageFields>
  <dataFields count="1">
    <dataField name="Somme de Nombre adhérents" fld="2" baseField="0" baseItem="0"/>
  </dataFields>
  <formats count="2">
    <format dxfId="1">
      <pivotArea type="all" dataOnly="0" outline="0" fieldPosition="0"/>
    </format>
    <format dxfId="0">
      <pivotArea type="all" dataOnly="0" outline="0" fieldPosition="0"/>
    </format>
  </formats>
  <chartFormats count="2"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5">
  <location ref="B54:C59" firstHeaderRow="1" firstDataRow="1" firstDataCol="1"/>
  <pivotFields count="9">
    <pivotField axis="axisRow" showAll="0">
      <items count="5">
        <item x="3"/>
        <item x="0"/>
        <item x="2"/>
        <item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Nombre adhérents" fld="2" baseField="0" baseItem="0"/>
  </dataFields>
  <formats count="1">
    <format dxfId="2">
      <pivotArea type="all" dataOnly="0" outline="0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B25:H31" firstHeaderRow="1" firstDataRow="2" firstDataCol="1" rowPageCount="1" colPageCount="1"/>
  <pivotFields count="9">
    <pivotField axis="axisRow" showAll="0">
      <items count="5">
        <item x="3"/>
        <item x="0"/>
        <item x="2"/>
        <item x="1"/>
        <item t="default"/>
      </items>
    </pivotField>
    <pivotField axis="axisCol" showAll="0">
      <items count="6">
        <item x="3"/>
        <item x="2"/>
        <item x="0"/>
        <item x="1"/>
        <item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axis="axisPage" showAll="0">
      <items count="3">
        <item x="1"/>
        <item x="0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8" item="1" hier="-1"/>
  </pageFields>
  <dataFields count="1">
    <dataField name="Somme de Nombre adhérents" fld="2" baseField="0" baseItem="0"/>
  </dataFields>
  <formats count="2">
    <format dxfId="4">
      <pivotArea type="all" dataOnly="0" outline="0" fieldPosition="0"/>
    </format>
    <format dxfId="3">
      <pivotArea type="all" dataOnly="0" outline="0" fieldPosition="0"/>
    </format>
  </formats>
  <chartFormats count="5"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1:N32"/>
  <sheetViews>
    <sheetView workbookViewId="0">
      <selection activeCell="E26" sqref="E26"/>
    </sheetView>
  </sheetViews>
  <sheetFormatPr baseColWidth="10" defaultRowHeight="15"/>
  <cols>
    <col min="1" max="1" width="12.85546875" bestFit="1" customWidth="1"/>
    <col min="2" max="2" width="9" bestFit="1" customWidth="1"/>
    <col min="3" max="3" width="17.85546875" bestFit="1" customWidth="1"/>
    <col min="4" max="4" width="10" bestFit="1" customWidth="1"/>
    <col min="5" max="5" width="11.5703125" bestFit="1" customWidth="1"/>
    <col min="6" max="6" width="17.28515625" bestFit="1" customWidth="1"/>
    <col min="9" max="9" width="17.140625" bestFit="1" customWidth="1"/>
    <col min="11" max="11" width="14.42578125" bestFit="1" customWidth="1"/>
    <col min="14" max="14" width="13.42578125" bestFit="1" customWidth="1"/>
  </cols>
  <sheetData>
    <row r="1" spans="1:14" ht="15.75" thickBot="1">
      <c r="A1" s="112" t="s">
        <v>13</v>
      </c>
      <c r="B1" s="113"/>
      <c r="C1" s="113"/>
      <c r="D1" s="113"/>
      <c r="E1" s="113"/>
      <c r="F1" s="113"/>
      <c r="G1" s="113"/>
      <c r="H1" s="113"/>
      <c r="I1" s="114"/>
    </row>
    <row r="2" spans="1:14" ht="15.75" thickBot="1"/>
    <row r="3" spans="1:14">
      <c r="A3" s="3" t="s">
        <v>1</v>
      </c>
      <c r="B3" s="4" t="s">
        <v>3</v>
      </c>
      <c r="C3" s="4" t="s">
        <v>35</v>
      </c>
      <c r="D3" s="4" t="s">
        <v>10</v>
      </c>
      <c r="E3" s="53" t="s">
        <v>2</v>
      </c>
      <c r="F3" s="4" t="s">
        <v>6</v>
      </c>
      <c r="G3" s="53" t="s">
        <v>4</v>
      </c>
      <c r="H3" s="53" t="s">
        <v>5</v>
      </c>
      <c r="I3" s="59" t="s">
        <v>7</v>
      </c>
    </row>
    <row r="4" spans="1:14">
      <c r="A4" s="56">
        <v>92</v>
      </c>
      <c r="B4" s="50">
        <v>3</v>
      </c>
      <c r="C4" s="50">
        <v>70</v>
      </c>
      <c r="D4" s="50">
        <v>50</v>
      </c>
      <c r="E4" s="54" t="s">
        <v>8</v>
      </c>
      <c r="F4" s="1">
        <v>1</v>
      </c>
      <c r="G4" s="54" t="s">
        <v>11</v>
      </c>
      <c r="H4" s="54" t="s">
        <v>11</v>
      </c>
      <c r="I4" s="60" t="s">
        <v>12</v>
      </c>
    </row>
    <row r="5" spans="1:14">
      <c r="A5" s="56">
        <v>94</v>
      </c>
      <c r="B5" s="50">
        <v>4</v>
      </c>
      <c r="C5" s="50">
        <v>156</v>
      </c>
      <c r="D5" s="50">
        <v>45</v>
      </c>
      <c r="E5" s="54" t="s">
        <v>9</v>
      </c>
      <c r="F5" s="1">
        <v>2</v>
      </c>
      <c r="G5" s="54" t="s">
        <v>12</v>
      </c>
      <c r="H5" s="54" t="s">
        <v>12</v>
      </c>
      <c r="I5" s="60" t="s">
        <v>11</v>
      </c>
    </row>
    <row r="6" spans="1:14">
      <c r="A6" s="56">
        <v>93</v>
      </c>
      <c r="B6" s="50">
        <v>2</v>
      </c>
      <c r="C6" s="50">
        <v>67</v>
      </c>
      <c r="D6" s="50">
        <v>39</v>
      </c>
      <c r="E6" s="54" t="s">
        <v>8</v>
      </c>
      <c r="F6" s="1">
        <v>3</v>
      </c>
      <c r="G6" s="54" t="s">
        <v>11</v>
      </c>
      <c r="H6" s="54" t="s">
        <v>11</v>
      </c>
      <c r="I6" s="60" t="s">
        <v>12</v>
      </c>
    </row>
    <row r="7" spans="1:14">
      <c r="A7" s="56">
        <v>75</v>
      </c>
      <c r="B7" s="50">
        <v>2</v>
      </c>
      <c r="C7" s="50">
        <v>89</v>
      </c>
      <c r="D7" s="50">
        <v>52</v>
      </c>
      <c r="E7" s="54" t="s">
        <v>8</v>
      </c>
      <c r="F7" s="1">
        <v>2</v>
      </c>
      <c r="G7" s="54" t="s">
        <v>11</v>
      </c>
      <c r="H7" s="54" t="s">
        <v>11</v>
      </c>
      <c r="I7" s="60" t="s">
        <v>12</v>
      </c>
    </row>
    <row r="8" spans="1:14">
      <c r="A8" s="56">
        <v>94</v>
      </c>
      <c r="B8" s="50">
        <v>3</v>
      </c>
      <c r="C8" s="50">
        <v>197</v>
      </c>
      <c r="D8" s="50">
        <v>40</v>
      </c>
      <c r="E8" s="54" t="s">
        <v>8</v>
      </c>
      <c r="F8" s="1">
        <v>2</v>
      </c>
      <c r="G8" s="54" t="s">
        <v>12</v>
      </c>
      <c r="H8" s="54" t="s">
        <v>12</v>
      </c>
      <c r="I8" s="60" t="s">
        <v>11</v>
      </c>
    </row>
    <row r="9" spans="1:14">
      <c r="A9" s="56">
        <v>93</v>
      </c>
      <c r="B9" s="50">
        <v>1</v>
      </c>
      <c r="C9" s="50">
        <v>54</v>
      </c>
      <c r="D9" s="50">
        <v>38</v>
      </c>
      <c r="E9" s="54" t="s">
        <v>9</v>
      </c>
      <c r="F9" s="1">
        <v>1</v>
      </c>
      <c r="G9" s="54" t="s">
        <v>12</v>
      </c>
      <c r="H9" s="54" t="s">
        <v>11</v>
      </c>
      <c r="I9" s="60" t="s">
        <v>12</v>
      </c>
    </row>
    <row r="10" spans="1:14">
      <c r="A10" s="56">
        <v>93</v>
      </c>
      <c r="B10" s="50">
        <v>4</v>
      </c>
      <c r="C10" s="50">
        <v>275</v>
      </c>
      <c r="D10" s="50">
        <v>25</v>
      </c>
      <c r="E10" s="54" t="s">
        <v>8</v>
      </c>
      <c r="F10" s="1">
        <v>3</v>
      </c>
      <c r="G10" s="54" t="s">
        <v>12</v>
      </c>
      <c r="H10" s="54" t="s">
        <v>12</v>
      </c>
      <c r="I10" s="60" t="s">
        <v>12</v>
      </c>
    </row>
    <row r="11" spans="1:14">
      <c r="A11" s="56">
        <v>92</v>
      </c>
      <c r="B11" s="50">
        <v>3</v>
      </c>
      <c r="C11" s="50">
        <v>245</v>
      </c>
      <c r="D11" s="50">
        <v>29</v>
      </c>
      <c r="E11" s="54" t="s">
        <v>9</v>
      </c>
      <c r="F11" s="1">
        <v>4</v>
      </c>
      <c r="G11" s="54" t="s">
        <v>11</v>
      </c>
      <c r="H11" s="54" t="s">
        <v>12</v>
      </c>
      <c r="I11" s="60" t="s">
        <v>12</v>
      </c>
      <c r="K11" s="9"/>
      <c r="L11" s="9"/>
      <c r="M11" s="9"/>
      <c r="N11" s="9"/>
    </row>
    <row r="12" spans="1:14">
      <c r="A12" s="56">
        <v>75</v>
      </c>
      <c r="B12" s="50">
        <v>3</v>
      </c>
      <c r="C12" s="50">
        <v>134</v>
      </c>
      <c r="D12" s="50">
        <v>32</v>
      </c>
      <c r="E12" s="54" t="s">
        <v>8</v>
      </c>
      <c r="F12" s="1">
        <v>2</v>
      </c>
      <c r="G12" s="54" t="s">
        <v>11</v>
      </c>
      <c r="H12" s="54" t="s">
        <v>11</v>
      </c>
      <c r="I12" s="60" t="s">
        <v>11</v>
      </c>
    </row>
    <row r="13" spans="1:14">
      <c r="A13" s="56">
        <v>75</v>
      </c>
      <c r="B13" s="50">
        <v>4</v>
      </c>
      <c r="C13" s="50">
        <v>223</v>
      </c>
      <c r="D13" s="50">
        <v>34</v>
      </c>
      <c r="E13" s="54" t="s">
        <v>8</v>
      </c>
      <c r="F13" s="1">
        <v>2</v>
      </c>
      <c r="G13" s="54" t="s">
        <v>12</v>
      </c>
      <c r="H13" s="54" t="s">
        <v>12</v>
      </c>
      <c r="I13" s="60" t="s">
        <v>12</v>
      </c>
    </row>
    <row r="14" spans="1:14">
      <c r="A14" s="56">
        <v>94</v>
      </c>
      <c r="B14" s="50">
        <v>1</v>
      </c>
      <c r="C14" s="50">
        <v>45</v>
      </c>
      <c r="D14" s="50">
        <v>56</v>
      </c>
      <c r="E14" s="54" t="s">
        <v>9</v>
      </c>
      <c r="F14" s="1">
        <v>3</v>
      </c>
      <c r="G14" s="54" t="s">
        <v>11</v>
      </c>
      <c r="H14" s="54" t="s">
        <v>11</v>
      </c>
      <c r="I14" s="60" t="s">
        <v>11</v>
      </c>
    </row>
    <row r="15" spans="1:14">
      <c r="A15" s="56">
        <v>75</v>
      </c>
      <c r="B15" s="50">
        <v>5</v>
      </c>
      <c r="C15" s="50">
        <v>234</v>
      </c>
      <c r="D15" s="50">
        <v>29</v>
      </c>
      <c r="E15" s="54" t="s">
        <v>8</v>
      </c>
      <c r="F15" s="1">
        <v>1</v>
      </c>
      <c r="G15" s="54" t="s">
        <v>12</v>
      </c>
      <c r="H15" s="54" t="s">
        <v>11</v>
      </c>
      <c r="I15" s="60" t="s">
        <v>11</v>
      </c>
    </row>
    <row r="16" spans="1:14">
      <c r="A16" s="56">
        <v>75</v>
      </c>
      <c r="B16" s="50">
        <v>2</v>
      </c>
      <c r="C16" s="50">
        <v>76</v>
      </c>
      <c r="D16" s="50">
        <v>34</v>
      </c>
      <c r="E16" s="54" t="s">
        <v>8</v>
      </c>
      <c r="F16" s="1">
        <v>1</v>
      </c>
      <c r="G16" s="54" t="s">
        <v>12</v>
      </c>
      <c r="H16" s="54" t="s">
        <v>12</v>
      </c>
      <c r="I16" s="60" t="s">
        <v>12</v>
      </c>
    </row>
    <row r="17" spans="1:9">
      <c r="A17" s="56">
        <v>92</v>
      </c>
      <c r="B17" s="50">
        <v>3</v>
      </c>
      <c r="C17" s="50">
        <v>92</v>
      </c>
      <c r="D17" s="50">
        <v>37</v>
      </c>
      <c r="E17" s="54" t="s">
        <v>8</v>
      </c>
      <c r="F17" s="1">
        <v>1</v>
      </c>
      <c r="G17" s="54" t="s">
        <v>11</v>
      </c>
      <c r="H17" s="54" t="s">
        <v>12</v>
      </c>
      <c r="I17" s="60" t="s">
        <v>12</v>
      </c>
    </row>
    <row r="18" spans="1:9">
      <c r="A18" s="56">
        <v>93</v>
      </c>
      <c r="B18" s="50">
        <v>2</v>
      </c>
      <c r="C18" s="50">
        <v>67</v>
      </c>
      <c r="D18" s="50">
        <v>42</v>
      </c>
      <c r="E18" s="54" t="s">
        <v>9</v>
      </c>
      <c r="F18" s="1">
        <v>2</v>
      </c>
      <c r="G18" s="54" t="s">
        <v>11</v>
      </c>
      <c r="H18" s="54" t="s">
        <v>11</v>
      </c>
      <c r="I18" s="60" t="s">
        <v>11</v>
      </c>
    </row>
    <row r="19" spans="1:9">
      <c r="A19" s="56">
        <v>75</v>
      </c>
      <c r="B19" s="50">
        <v>5</v>
      </c>
      <c r="C19" s="50">
        <v>257</v>
      </c>
      <c r="D19" s="50">
        <v>45</v>
      </c>
      <c r="E19" s="54" t="s">
        <v>8</v>
      </c>
      <c r="F19" s="1">
        <v>3</v>
      </c>
      <c r="G19" s="54" t="s">
        <v>11</v>
      </c>
      <c r="H19" s="54" t="s">
        <v>11</v>
      </c>
      <c r="I19" s="60" t="s">
        <v>11</v>
      </c>
    </row>
    <row r="20" spans="1:9">
      <c r="A20" s="56">
        <v>94</v>
      </c>
      <c r="B20" s="50">
        <v>1</v>
      </c>
      <c r="C20" s="50">
        <v>78</v>
      </c>
      <c r="D20" s="50">
        <v>34</v>
      </c>
      <c r="E20" s="54" t="s">
        <v>8</v>
      </c>
      <c r="F20" s="1">
        <v>1</v>
      </c>
      <c r="G20" s="54" t="s">
        <v>12</v>
      </c>
      <c r="H20" s="54" t="s">
        <v>11</v>
      </c>
      <c r="I20" s="60" t="s">
        <v>12</v>
      </c>
    </row>
    <row r="21" spans="1:9">
      <c r="A21" s="56">
        <v>75</v>
      </c>
      <c r="B21" s="50">
        <v>3</v>
      </c>
      <c r="C21" s="50">
        <v>87</v>
      </c>
      <c r="D21" s="50">
        <v>32</v>
      </c>
      <c r="E21" s="54" t="s">
        <v>8</v>
      </c>
      <c r="F21" s="1">
        <v>1</v>
      </c>
      <c r="G21" s="54" t="s">
        <v>11</v>
      </c>
      <c r="H21" s="54" t="s">
        <v>12</v>
      </c>
      <c r="I21" s="60" t="s">
        <v>11</v>
      </c>
    </row>
    <row r="22" spans="1:9">
      <c r="A22" s="56">
        <v>92</v>
      </c>
      <c r="B22" s="50">
        <v>2</v>
      </c>
      <c r="C22" s="50">
        <v>69</v>
      </c>
      <c r="D22" s="50">
        <v>53</v>
      </c>
      <c r="E22" s="54" t="s">
        <v>9</v>
      </c>
      <c r="F22" s="1">
        <v>4</v>
      </c>
      <c r="G22" s="54" t="s">
        <v>11</v>
      </c>
      <c r="H22" s="54" t="s">
        <v>12</v>
      </c>
      <c r="I22" s="60" t="s">
        <v>12</v>
      </c>
    </row>
    <row r="23" spans="1:9">
      <c r="A23" s="56">
        <v>92</v>
      </c>
      <c r="B23" s="50">
        <v>4</v>
      </c>
      <c r="C23" s="50">
        <v>125</v>
      </c>
      <c r="D23" s="50">
        <v>44</v>
      </c>
      <c r="E23" s="54" t="s">
        <v>9</v>
      </c>
      <c r="F23" s="1">
        <v>3</v>
      </c>
      <c r="G23" s="54" t="s">
        <v>12</v>
      </c>
      <c r="H23" s="54" t="s">
        <v>11</v>
      </c>
      <c r="I23" s="60" t="s">
        <v>12</v>
      </c>
    </row>
    <row r="24" spans="1:9">
      <c r="A24" s="56">
        <v>93</v>
      </c>
      <c r="B24" s="50">
        <v>5</v>
      </c>
      <c r="C24" s="50">
        <v>312</v>
      </c>
      <c r="D24" s="50">
        <v>27</v>
      </c>
      <c r="E24" s="54" t="s">
        <v>8</v>
      </c>
      <c r="F24" s="1">
        <v>2</v>
      </c>
      <c r="G24" s="54" t="s">
        <v>12</v>
      </c>
      <c r="H24" s="54" t="s">
        <v>12</v>
      </c>
      <c r="I24" s="60" t="s">
        <v>12</v>
      </c>
    </row>
    <row r="25" spans="1:9">
      <c r="A25" s="56">
        <v>75</v>
      </c>
      <c r="B25" s="50">
        <v>4</v>
      </c>
      <c r="C25" s="50">
        <v>148</v>
      </c>
      <c r="D25" s="50">
        <v>34</v>
      </c>
      <c r="E25" s="54" t="s">
        <v>8</v>
      </c>
      <c r="F25" s="1">
        <v>4</v>
      </c>
      <c r="G25" s="54" t="s">
        <v>11</v>
      </c>
      <c r="H25" s="54" t="s">
        <v>11</v>
      </c>
      <c r="I25" s="60" t="s">
        <v>12</v>
      </c>
    </row>
    <row r="26" spans="1:9">
      <c r="A26" s="56">
        <v>94</v>
      </c>
      <c r="B26" s="50">
        <v>3</v>
      </c>
      <c r="C26" s="50">
        <v>89</v>
      </c>
      <c r="D26" s="50">
        <v>42</v>
      </c>
      <c r="E26" s="54" t="s">
        <v>8</v>
      </c>
      <c r="F26" s="1">
        <v>1</v>
      </c>
      <c r="G26" s="54" t="s">
        <v>11</v>
      </c>
      <c r="H26" s="54" t="s">
        <v>11</v>
      </c>
      <c r="I26" s="60" t="s">
        <v>11</v>
      </c>
    </row>
    <row r="27" spans="1:9">
      <c r="A27" s="56">
        <v>93</v>
      </c>
      <c r="B27" s="50">
        <v>2</v>
      </c>
      <c r="C27" s="50">
        <v>65</v>
      </c>
      <c r="D27" s="50">
        <v>52</v>
      </c>
      <c r="E27" s="54" t="s">
        <v>9</v>
      </c>
      <c r="F27" s="1">
        <v>4</v>
      </c>
      <c r="G27" s="54" t="s">
        <v>12</v>
      </c>
      <c r="H27" s="54" t="s">
        <v>12</v>
      </c>
      <c r="I27" s="60" t="s">
        <v>12</v>
      </c>
    </row>
    <row r="28" spans="1:9">
      <c r="A28" s="56">
        <v>94</v>
      </c>
      <c r="B28" s="50">
        <v>2</v>
      </c>
      <c r="C28" s="50">
        <v>78</v>
      </c>
      <c r="D28" s="50">
        <v>26</v>
      </c>
      <c r="E28" s="54" t="s">
        <v>8</v>
      </c>
      <c r="F28" s="1">
        <v>2</v>
      </c>
      <c r="G28" s="54" t="s">
        <v>11</v>
      </c>
      <c r="H28" s="54" t="s">
        <v>12</v>
      </c>
      <c r="I28" s="60" t="s">
        <v>11</v>
      </c>
    </row>
    <row r="29" spans="1:9">
      <c r="A29" s="56">
        <v>75</v>
      </c>
      <c r="B29" s="50">
        <v>3</v>
      </c>
      <c r="C29" s="50">
        <v>132</v>
      </c>
      <c r="D29" s="50">
        <v>35</v>
      </c>
      <c r="E29" s="54" t="s">
        <v>8</v>
      </c>
      <c r="F29" s="1">
        <v>2</v>
      </c>
      <c r="G29" s="54" t="s">
        <v>12</v>
      </c>
      <c r="H29" s="54" t="s">
        <v>11</v>
      </c>
      <c r="I29" s="60" t="s">
        <v>11</v>
      </c>
    </row>
    <row r="30" spans="1:9">
      <c r="A30" s="56">
        <v>92</v>
      </c>
      <c r="B30" s="50">
        <v>4</v>
      </c>
      <c r="C30" s="50">
        <v>107</v>
      </c>
      <c r="D30" s="50">
        <v>32</v>
      </c>
      <c r="E30" s="54" t="s">
        <v>8</v>
      </c>
      <c r="F30" s="1">
        <v>3</v>
      </c>
      <c r="G30" s="54" t="s">
        <v>12</v>
      </c>
      <c r="H30" s="54" t="s">
        <v>12</v>
      </c>
      <c r="I30" s="60" t="s">
        <v>12</v>
      </c>
    </row>
    <row r="31" spans="1:9">
      <c r="A31" s="56">
        <v>75</v>
      </c>
      <c r="B31" s="50">
        <v>3</v>
      </c>
      <c r="C31" s="50">
        <v>87</v>
      </c>
      <c r="D31" s="50">
        <v>43</v>
      </c>
      <c r="E31" s="54" t="s">
        <v>8</v>
      </c>
      <c r="F31" s="1">
        <v>1</v>
      </c>
      <c r="G31" s="54" t="s">
        <v>11</v>
      </c>
      <c r="H31" s="54" t="s">
        <v>12</v>
      </c>
      <c r="I31" s="60" t="s">
        <v>11</v>
      </c>
    </row>
    <row r="32" spans="1:9" ht="15.75" thickBot="1">
      <c r="A32" s="57">
        <v>75</v>
      </c>
      <c r="B32" s="58">
        <v>5</v>
      </c>
      <c r="C32" s="58">
        <v>264</v>
      </c>
      <c r="D32" s="58">
        <v>29</v>
      </c>
      <c r="E32" s="55" t="s">
        <v>8</v>
      </c>
      <c r="F32" s="2">
        <v>1</v>
      </c>
      <c r="G32" s="55" t="s">
        <v>11</v>
      </c>
      <c r="H32" s="55" t="s">
        <v>12</v>
      </c>
      <c r="I32" s="61" t="s">
        <v>11</v>
      </c>
    </row>
  </sheetData>
  <mergeCells count="1"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R285"/>
  <sheetViews>
    <sheetView workbookViewId="0">
      <selection activeCell="M2" sqref="M2:R18"/>
    </sheetView>
  </sheetViews>
  <sheetFormatPr baseColWidth="10" defaultRowHeight="15"/>
  <cols>
    <col min="1" max="1" width="15.5703125" customWidth="1"/>
    <col min="2" max="2" width="16.7109375" customWidth="1"/>
    <col min="5" max="5" width="16.42578125" customWidth="1"/>
    <col min="7" max="7" width="20.85546875" customWidth="1"/>
    <col min="8" max="8" width="17.28515625" style="76" customWidth="1"/>
    <col min="9" max="9" width="12.42578125" style="76" customWidth="1"/>
    <col min="10" max="10" width="19.85546875" style="76" customWidth="1"/>
    <col min="14" max="14" width="19" customWidth="1"/>
    <col min="15" max="15" width="24.140625" customWidth="1"/>
    <col min="16" max="16" width="2.28515625" customWidth="1"/>
  </cols>
  <sheetData>
    <row r="1" spans="1:18">
      <c r="A1" s="73" t="s">
        <v>76</v>
      </c>
      <c r="B1" s="72" t="s">
        <v>77</v>
      </c>
      <c r="C1" s="72" t="s">
        <v>78</v>
      </c>
      <c r="D1" s="72" t="s">
        <v>79</v>
      </c>
      <c r="E1" s="72" t="s">
        <v>80</v>
      </c>
      <c r="F1" s="72" t="s">
        <v>81</v>
      </c>
      <c r="G1" s="72" t="s">
        <v>82</v>
      </c>
      <c r="H1" s="75" t="s">
        <v>994</v>
      </c>
      <c r="I1" s="75" t="s">
        <v>995</v>
      </c>
      <c r="J1" s="75" t="s">
        <v>992</v>
      </c>
      <c r="L1" s="72"/>
      <c r="M1" s="72"/>
      <c r="N1" s="72"/>
      <c r="O1" s="72"/>
      <c r="P1" s="72"/>
    </row>
    <row r="2" spans="1:18">
      <c r="A2" s="69">
        <v>78575</v>
      </c>
      <c r="B2" t="s">
        <v>83</v>
      </c>
      <c r="C2" t="s">
        <v>84</v>
      </c>
      <c r="D2">
        <v>684267456</v>
      </c>
      <c r="E2">
        <v>4</v>
      </c>
      <c r="F2" t="s">
        <v>85</v>
      </c>
      <c r="G2" s="111">
        <v>19661</v>
      </c>
      <c r="H2" s="87" t="s">
        <v>996</v>
      </c>
      <c r="I2" s="76">
        <f ca="1">INT((TODAY()-G2)/365)</f>
        <v>56</v>
      </c>
      <c r="J2" s="76">
        <f>WEEKNUM(G2,1)</f>
        <v>44</v>
      </c>
      <c r="M2" s="77"/>
      <c r="N2" s="78"/>
      <c r="O2" s="78"/>
      <c r="P2" s="78"/>
      <c r="Q2" s="78"/>
      <c r="R2" s="79"/>
    </row>
    <row r="3" spans="1:18">
      <c r="A3" s="69">
        <v>28772</v>
      </c>
      <c r="B3" t="s">
        <v>86</v>
      </c>
      <c r="C3" t="s">
        <v>87</v>
      </c>
      <c r="D3">
        <v>684478458</v>
      </c>
      <c r="E3">
        <v>16</v>
      </c>
      <c r="F3" t="s">
        <v>88</v>
      </c>
      <c r="G3" s="111">
        <v>27344</v>
      </c>
      <c r="H3" s="87"/>
      <c r="I3" s="76">
        <f t="shared" ref="I3:I66" ca="1" si="0">INT((TODAY()-G3)/365)</f>
        <v>35</v>
      </c>
      <c r="J3" s="76">
        <f t="shared" ref="J3:J66" si="1">WEEKNUM(G3,1)</f>
        <v>46</v>
      </c>
      <c r="M3" s="88"/>
      <c r="N3" s="106" t="s">
        <v>990</v>
      </c>
      <c r="O3" s="107">
        <f ca="1">TODAY()</f>
        <v>40228</v>
      </c>
      <c r="P3" s="91"/>
      <c r="Q3" s="81"/>
      <c r="R3" s="82"/>
    </row>
    <row r="4" spans="1:18">
      <c r="A4" s="69">
        <v>85282</v>
      </c>
      <c r="B4" t="s">
        <v>89</v>
      </c>
      <c r="C4" t="s">
        <v>90</v>
      </c>
      <c r="D4">
        <v>612697450</v>
      </c>
      <c r="E4">
        <v>14</v>
      </c>
      <c r="F4" t="s">
        <v>88</v>
      </c>
      <c r="G4" s="111">
        <v>23361</v>
      </c>
      <c r="H4" s="87"/>
      <c r="I4" s="76">
        <f t="shared" ca="1" si="0"/>
        <v>46</v>
      </c>
      <c r="J4" s="76">
        <f t="shared" si="1"/>
        <v>51</v>
      </c>
      <c r="M4" s="88"/>
      <c r="N4" s="108" t="s">
        <v>991</v>
      </c>
      <c r="O4" s="81">
        <f ca="1">WEEKNUM(O3)</f>
        <v>8</v>
      </c>
      <c r="P4" s="92"/>
      <c r="Q4" s="81"/>
      <c r="R4" s="82"/>
    </row>
    <row r="5" spans="1:18">
      <c r="A5" s="69">
        <v>42178</v>
      </c>
      <c r="B5" t="s">
        <v>91</v>
      </c>
      <c r="C5" t="s">
        <v>92</v>
      </c>
      <c r="D5">
        <v>678458457</v>
      </c>
      <c r="E5">
        <v>7</v>
      </c>
      <c r="F5" t="s">
        <v>85</v>
      </c>
      <c r="G5" s="111">
        <v>27843</v>
      </c>
      <c r="H5" s="87"/>
      <c r="I5" s="76">
        <f t="shared" ca="1" si="0"/>
        <v>33</v>
      </c>
      <c r="J5" s="76">
        <f t="shared" si="1"/>
        <v>13</v>
      </c>
      <c r="M5" s="80"/>
      <c r="N5" s="89"/>
      <c r="O5" s="90"/>
      <c r="P5" s="91"/>
      <c r="Q5" s="81"/>
      <c r="R5" s="82"/>
    </row>
    <row r="6" spans="1:18">
      <c r="A6" s="69">
        <v>62342</v>
      </c>
      <c r="B6" t="s">
        <v>93</v>
      </c>
      <c r="C6" t="s">
        <v>94</v>
      </c>
      <c r="D6">
        <v>612369496</v>
      </c>
      <c r="E6">
        <v>7</v>
      </c>
      <c r="F6" t="s">
        <v>88</v>
      </c>
      <c r="G6" s="111">
        <v>27041</v>
      </c>
      <c r="H6" s="87"/>
      <c r="I6" s="76">
        <f t="shared" ca="1" si="0"/>
        <v>36</v>
      </c>
      <c r="J6" s="76">
        <f t="shared" si="1"/>
        <v>2</v>
      </c>
      <c r="M6" s="80"/>
      <c r="N6" s="93" t="s">
        <v>997</v>
      </c>
      <c r="O6" s="83">
        <v>15951</v>
      </c>
      <c r="P6" s="94"/>
      <c r="Q6" s="81"/>
      <c r="R6" s="82"/>
    </row>
    <row r="7" spans="1:18">
      <c r="A7" s="69">
        <v>85752</v>
      </c>
      <c r="B7" t="s">
        <v>95</v>
      </c>
      <c r="C7" t="s">
        <v>96</v>
      </c>
      <c r="D7">
        <v>674896477</v>
      </c>
      <c r="E7">
        <v>9</v>
      </c>
      <c r="F7" t="s">
        <v>88</v>
      </c>
      <c r="G7" s="111">
        <v>18191</v>
      </c>
      <c r="H7" s="87"/>
      <c r="I7" s="76">
        <f t="shared" ca="1" si="0"/>
        <v>60</v>
      </c>
      <c r="J7" s="76">
        <f t="shared" si="1"/>
        <v>43</v>
      </c>
      <c r="M7" s="80"/>
      <c r="N7" s="95" t="s">
        <v>77</v>
      </c>
      <c r="O7" s="77" t="str">
        <f>VLOOKUP(O6,A1:I285,2,FALSE)</f>
        <v>BAUDET</v>
      </c>
      <c r="P7" s="96"/>
      <c r="Q7" s="81"/>
      <c r="R7" s="82"/>
    </row>
    <row r="8" spans="1:18">
      <c r="A8" s="69">
        <v>42578</v>
      </c>
      <c r="B8" t="s">
        <v>97</v>
      </c>
      <c r="C8" t="s">
        <v>98</v>
      </c>
      <c r="D8">
        <v>614278441</v>
      </c>
      <c r="E8">
        <v>11</v>
      </c>
      <c r="F8" t="s">
        <v>85</v>
      </c>
      <c r="G8" s="111">
        <v>22786</v>
      </c>
      <c r="H8" s="87"/>
      <c r="I8" s="76">
        <f t="shared" ca="1" si="0"/>
        <v>47</v>
      </c>
      <c r="J8" s="76">
        <f t="shared" si="1"/>
        <v>21</v>
      </c>
      <c r="M8" s="80"/>
      <c r="N8" s="95" t="s">
        <v>78</v>
      </c>
      <c r="O8" s="77" t="str">
        <f>VLOOKUP(O6,A1:H285,3,FALSE)</f>
        <v>Arlette</v>
      </c>
      <c r="P8" s="96"/>
      <c r="Q8" s="81"/>
      <c r="R8" s="82"/>
    </row>
    <row r="9" spans="1:18">
      <c r="A9" s="69">
        <v>94478</v>
      </c>
      <c r="B9" t="s">
        <v>97</v>
      </c>
      <c r="C9" t="s">
        <v>99</v>
      </c>
      <c r="D9">
        <v>683698576</v>
      </c>
      <c r="E9">
        <v>4</v>
      </c>
      <c r="F9" t="s">
        <v>88</v>
      </c>
      <c r="G9" s="111">
        <v>21569</v>
      </c>
      <c r="H9" s="87"/>
      <c r="I9" s="76">
        <f t="shared" ca="1" si="0"/>
        <v>51</v>
      </c>
      <c r="J9" s="76">
        <f t="shared" si="1"/>
        <v>4</v>
      </c>
      <c r="M9" s="80"/>
      <c r="N9" s="95" t="s">
        <v>79</v>
      </c>
      <c r="O9" s="77">
        <f>VLOOKUP(O6,A1:H285,4,FALSE)</f>
        <v>684478458</v>
      </c>
      <c r="P9" s="96"/>
      <c r="Q9" s="81"/>
      <c r="R9" s="82"/>
    </row>
    <row r="10" spans="1:18">
      <c r="A10" s="69">
        <v>12587</v>
      </c>
      <c r="B10" t="s">
        <v>97</v>
      </c>
      <c r="C10" t="s">
        <v>100</v>
      </c>
      <c r="D10">
        <v>684267416</v>
      </c>
      <c r="E10">
        <v>17</v>
      </c>
      <c r="F10" t="s">
        <v>88</v>
      </c>
      <c r="G10" s="111">
        <v>17526</v>
      </c>
      <c r="H10" s="87"/>
      <c r="I10" s="76">
        <f t="shared" ca="1" si="0"/>
        <v>62</v>
      </c>
      <c r="J10" s="76">
        <f t="shared" si="1"/>
        <v>52</v>
      </c>
      <c r="M10" s="80"/>
      <c r="N10" s="95" t="s">
        <v>80</v>
      </c>
      <c r="O10" s="77">
        <f>VLOOKUP(O6,A1:H285,5,FALSE)</f>
        <v>7</v>
      </c>
      <c r="P10" s="94"/>
      <c r="Q10" s="81"/>
      <c r="R10" s="82"/>
    </row>
    <row r="11" spans="1:18">
      <c r="A11" s="69">
        <v>65642</v>
      </c>
      <c r="B11" t="s">
        <v>101</v>
      </c>
      <c r="C11" t="s">
        <v>102</v>
      </c>
      <c r="D11">
        <v>684267422</v>
      </c>
      <c r="E11">
        <v>20</v>
      </c>
      <c r="F11" t="s">
        <v>88</v>
      </c>
      <c r="G11" s="111">
        <v>21447</v>
      </c>
      <c r="H11" s="87"/>
      <c r="I11" s="76">
        <f t="shared" ca="1" si="0"/>
        <v>51</v>
      </c>
      <c r="J11" s="76">
        <f t="shared" si="1"/>
        <v>38</v>
      </c>
      <c r="M11" s="80"/>
      <c r="N11" s="95" t="s">
        <v>81</v>
      </c>
      <c r="O11" s="77" t="str">
        <f>VLOOKUP(O6,A1:H285,6,FALSE)</f>
        <v>femme</v>
      </c>
      <c r="P11" s="97"/>
      <c r="Q11" s="81"/>
      <c r="R11" s="82"/>
    </row>
    <row r="12" spans="1:18">
      <c r="A12" s="69">
        <v>32584</v>
      </c>
      <c r="B12" t="s">
        <v>103</v>
      </c>
      <c r="C12" t="s">
        <v>104</v>
      </c>
      <c r="D12">
        <v>684267456</v>
      </c>
      <c r="E12">
        <v>7</v>
      </c>
      <c r="F12" t="s">
        <v>85</v>
      </c>
      <c r="G12" s="111">
        <v>22383</v>
      </c>
      <c r="H12" s="87"/>
      <c r="I12" s="76">
        <f t="shared" ca="1" si="0"/>
        <v>48</v>
      </c>
      <c r="J12" s="76">
        <f t="shared" si="1"/>
        <v>15</v>
      </c>
      <c r="M12" s="80"/>
      <c r="N12" s="95" t="s">
        <v>993</v>
      </c>
      <c r="O12" s="110">
        <f>VLOOKUP(O6,A1:H285,7,FALSE)</f>
        <v>21895</v>
      </c>
      <c r="P12" s="97"/>
      <c r="Q12" s="81"/>
      <c r="R12" s="82"/>
    </row>
    <row r="13" spans="1:18">
      <c r="A13" s="69">
        <v>86321</v>
      </c>
      <c r="B13" t="s">
        <v>105</v>
      </c>
      <c r="C13" t="s">
        <v>106</v>
      </c>
      <c r="D13">
        <v>684478458</v>
      </c>
      <c r="E13">
        <v>3</v>
      </c>
      <c r="F13" t="s">
        <v>85</v>
      </c>
      <c r="G13" s="111">
        <v>21937</v>
      </c>
      <c r="H13" s="87"/>
      <c r="I13" s="76">
        <f t="shared" ca="1" si="0"/>
        <v>50</v>
      </c>
      <c r="J13" s="76">
        <f t="shared" si="1"/>
        <v>4</v>
      </c>
      <c r="M13" s="80"/>
      <c r="N13" s="101" t="s">
        <v>994</v>
      </c>
      <c r="O13" s="102">
        <f>VLOOKUP(O6,A1:I285,8,FALSE)</f>
        <v>0</v>
      </c>
      <c r="P13" s="103"/>
      <c r="Q13" s="81"/>
      <c r="R13" s="82"/>
    </row>
    <row r="14" spans="1:18">
      <c r="A14" s="69">
        <v>45825</v>
      </c>
      <c r="B14" t="s">
        <v>107</v>
      </c>
      <c r="C14" t="s">
        <v>108</v>
      </c>
      <c r="D14">
        <v>612697450</v>
      </c>
      <c r="E14">
        <v>11</v>
      </c>
      <c r="F14" t="s">
        <v>85</v>
      </c>
      <c r="G14" s="111">
        <v>21570</v>
      </c>
      <c r="H14" s="87"/>
      <c r="I14" s="76">
        <f t="shared" ca="1" si="0"/>
        <v>51</v>
      </c>
      <c r="J14" s="76">
        <f t="shared" si="1"/>
        <v>4</v>
      </c>
      <c r="M14" s="80"/>
      <c r="N14" s="104" t="s">
        <v>989</v>
      </c>
      <c r="O14" s="105">
        <f ca="1">VLOOKUP(O6,A1:I285,9,FALSE)</f>
        <v>50</v>
      </c>
      <c r="P14" s="109"/>
      <c r="Q14" s="81"/>
      <c r="R14" s="82"/>
    </row>
    <row r="15" spans="1:18">
      <c r="A15" s="69">
        <v>86465</v>
      </c>
      <c r="B15" t="s">
        <v>109</v>
      </c>
      <c r="C15" t="s">
        <v>110</v>
      </c>
      <c r="D15">
        <v>678458457</v>
      </c>
      <c r="E15">
        <v>2</v>
      </c>
      <c r="F15" t="s">
        <v>85</v>
      </c>
      <c r="G15" s="111">
        <v>21883</v>
      </c>
      <c r="H15" s="87"/>
      <c r="I15" s="76">
        <f t="shared" ca="1" si="0"/>
        <v>50</v>
      </c>
      <c r="J15" s="76">
        <f t="shared" si="1"/>
        <v>49</v>
      </c>
      <c r="M15" s="80"/>
      <c r="N15" s="98"/>
      <c r="O15" s="99"/>
      <c r="P15" s="100"/>
      <c r="Q15" s="81"/>
      <c r="R15" s="82"/>
    </row>
    <row r="16" spans="1:18">
      <c r="A16" s="69">
        <v>87625</v>
      </c>
      <c r="B16" t="s">
        <v>111</v>
      </c>
      <c r="C16" t="s">
        <v>112</v>
      </c>
      <c r="D16">
        <v>612369496</v>
      </c>
      <c r="E16">
        <v>18</v>
      </c>
      <c r="F16" t="s">
        <v>85</v>
      </c>
      <c r="G16" s="111">
        <v>17463</v>
      </c>
      <c r="H16" s="87"/>
      <c r="I16" s="76">
        <f t="shared" ca="1" si="0"/>
        <v>62</v>
      </c>
      <c r="J16" s="76">
        <f t="shared" si="1"/>
        <v>43</v>
      </c>
      <c r="M16" s="80"/>
      <c r="N16" s="81"/>
      <c r="O16" s="81"/>
      <c r="P16" s="81"/>
      <c r="Q16" s="81"/>
      <c r="R16" s="82"/>
    </row>
    <row r="17" spans="1:18">
      <c r="A17" s="69">
        <v>72159</v>
      </c>
      <c r="B17" t="s">
        <v>113</v>
      </c>
      <c r="C17" t="s">
        <v>114</v>
      </c>
      <c r="D17">
        <v>674896477</v>
      </c>
      <c r="E17">
        <v>5</v>
      </c>
      <c r="F17" t="s">
        <v>85</v>
      </c>
      <c r="G17" s="111">
        <v>24627</v>
      </c>
      <c r="H17" s="87"/>
      <c r="I17" s="76">
        <f t="shared" ca="1" si="0"/>
        <v>42</v>
      </c>
      <c r="J17" s="76">
        <f t="shared" si="1"/>
        <v>23</v>
      </c>
      <c r="M17" s="80"/>
      <c r="N17" s="81"/>
      <c r="O17" s="81"/>
      <c r="P17" s="81"/>
      <c r="Q17" s="81"/>
      <c r="R17" s="82"/>
    </row>
    <row r="18" spans="1:18">
      <c r="A18" s="69">
        <v>36985</v>
      </c>
      <c r="B18" t="s">
        <v>115</v>
      </c>
      <c r="C18" t="s">
        <v>116</v>
      </c>
      <c r="D18">
        <v>614278441</v>
      </c>
      <c r="E18">
        <v>4</v>
      </c>
      <c r="F18" t="s">
        <v>85</v>
      </c>
      <c r="G18" s="111">
        <v>31073</v>
      </c>
      <c r="H18" s="87"/>
      <c r="I18" s="76">
        <f t="shared" ca="1" si="0"/>
        <v>25</v>
      </c>
      <c r="J18" s="76">
        <f t="shared" si="1"/>
        <v>4</v>
      </c>
      <c r="M18" s="84"/>
      <c r="N18" s="85"/>
      <c r="O18" s="85"/>
      <c r="P18" s="85"/>
      <c r="Q18" s="85"/>
      <c r="R18" s="86"/>
    </row>
    <row r="19" spans="1:18">
      <c r="A19" s="69">
        <v>78456</v>
      </c>
      <c r="B19" t="s">
        <v>117</v>
      </c>
      <c r="C19" t="s">
        <v>118</v>
      </c>
      <c r="D19">
        <v>683698576</v>
      </c>
      <c r="E19">
        <v>6</v>
      </c>
      <c r="F19" t="s">
        <v>88</v>
      </c>
      <c r="G19" s="111">
        <v>23411</v>
      </c>
      <c r="H19" s="87"/>
      <c r="I19" s="76">
        <f t="shared" ca="1" si="0"/>
        <v>46</v>
      </c>
      <c r="J19" s="76">
        <f t="shared" si="1"/>
        <v>6</v>
      </c>
    </row>
    <row r="20" spans="1:18">
      <c r="A20" s="69">
        <v>25852</v>
      </c>
      <c r="B20" t="s">
        <v>119</v>
      </c>
      <c r="C20" t="s">
        <v>120</v>
      </c>
      <c r="D20">
        <v>684267456</v>
      </c>
      <c r="E20">
        <v>8</v>
      </c>
      <c r="F20" t="s">
        <v>85</v>
      </c>
      <c r="G20" s="111">
        <v>24566</v>
      </c>
      <c r="H20" s="87"/>
      <c r="I20" s="76">
        <f t="shared" ca="1" si="0"/>
        <v>42</v>
      </c>
      <c r="J20" s="76">
        <f t="shared" si="1"/>
        <v>14</v>
      </c>
    </row>
    <row r="21" spans="1:18">
      <c r="A21" s="69">
        <v>15951</v>
      </c>
      <c r="B21" t="s">
        <v>119</v>
      </c>
      <c r="C21" t="s">
        <v>121</v>
      </c>
      <c r="D21">
        <v>684478458</v>
      </c>
      <c r="E21">
        <v>7</v>
      </c>
      <c r="F21" t="s">
        <v>85</v>
      </c>
      <c r="G21" s="111">
        <v>21895</v>
      </c>
      <c r="H21" s="87"/>
      <c r="I21" s="76">
        <f t="shared" ca="1" si="0"/>
        <v>50</v>
      </c>
      <c r="J21" s="76">
        <f t="shared" si="1"/>
        <v>50</v>
      </c>
    </row>
    <row r="22" spans="1:18">
      <c r="A22" s="69">
        <v>35753</v>
      </c>
      <c r="B22" t="s">
        <v>122</v>
      </c>
      <c r="C22" t="s">
        <v>123</v>
      </c>
      <c r="D22">
        <v>612697450</v>
      </c>
      <c r="E22">
        <v>9</v>
      </c>
      <c r="F22" t="s">
        <v>88</v>
      </c>
      <c r="G22" s="111">
        <v>28584</v>
      </c>
      <c r="H22" s="87"/>
      <c r="I22" s="76">
        <f t="shared" ca="1" si="0"/>
        <v>31</v>
      </c>
      <c r="J22" s="76">
        <f t="shared" si="1"/>
        <v>14</v>
      </c>
    </row>
    <row r="23" spans="1:18">
      <c r="A23" s="69">
        <v>45665</v>
      </c>
      <c r="B23" t="s">
        <v>124</v>
      </c>
      <c r="C23" t="s">
        <v>125</v>
      </c>
      <c r="D23">
        <v>678458457</v>
      </c>
      <c r="E23">
        <v>14</v>
      </c>
      <c r="F23" t="s">
        <v>85</v>
      </c>
      <c r="G23" s="111">
        <v>26276</v>
      </c>
      <c r="H23" s="87"/>
      <c r="I23" s="76">
        <f t="shared" ca="1" si="0"/>
        <v>38</v>
      </c>
      <c r="J23" s="76">
        <f t="shared" si="1"/>
        <v>50</v>
      </c>
    </row>
    <row r="24" spans="1:18">
      <c r="A24" s="69">
        <v>25975</v>
      </c>
      <c r="B24" t="s">
        <v>126</v>
      </c>
      <c r="C24" t="s">
        <v>94</v>
      </c>
      <c r="D24">
        <v>612369496</v>
      </c>
      <c r="E24">
        <v>16</v>
      </c>
      <c r="F24" t="s">
        <v>88</v>
      </c>
      <c r="G24" s="111">
        <v>28734</v>
      </c>
      <c r="H24" s="87"/>
      <c r="I24" s="76">
        <f t="shared" ca="1" si="0"/>
        <v>31</v>
      </c>
      <c r="J24" s="76">
        <f t="shared" si="1"/>
        <v>35</v>
      </c>
    </row>
    <row r="25" spans="1:18">
      <c r="A25" s="69">
        <v>15321</v>
      </c>
      <c r="B25" t="s">
        <v>127</v>
      </c>
      <c r="C25" t="s">
        <v>120</v>
      </c>
      <c r="D25">
        <v>674896477</v>
      </c>
      <c r="E25">
        <v>20</v>
      </c>
      <c r="F25" t="s">
        <v>85</v>
      </c>
      <c r="G25" s="111">
        <v>20874</v>
      </c>
      <c r="H25" s="87"/>
      <c r="I25" s="76">
        <f t="shared" ca="1" si="0"/>
        <v>53</v>
      </c>
      <c r="J25" s="76">
        <f t="shared" si="1"/>
        <v>8</v>
      </c>
    </row>
    <row r="26" spans="1:18">
      <c r="A26" s="69">
        <v>74569</v>
      </c>
      <c r="B26" t="s">
        <v>128</v>
      </c>
      <c r="C26" t="s">
        <v>129</v>
      </c>
      <c r="D26">
        <v>684267456</v>
      </c>
      <c r="E26">
        <v>17</v>
      </c>
      <c r="F26" t="s">
        <v>85</v>
      </c>
      <c r="G26" s="111">
        <v>25773</v>
      </c>
      <c r="H26" s="87"/>
      <c r="I26" s="76">
        <f t="shared" ca="1" si="0"/>
        <v>39</v>
      </c>
      <c r="J26" s="76">
        <f t="shared" si="1"/>
        <v>30</v>
      </c>
    </row>
    <row r="27" spans="1:18">
      <c r="A27" s="69">
        <v>47896</v>
      </c>
      <c r="B27" t="s">
        <v>130</v>
      </c>
      <c r="C27" t="s">
        <v>131</v>
      </c>
      <c r="D27">
        <v>684478458</v>
      </c>
      <c r="E27">
        <v>13</v>
      </c>
      <c r="F27" t="s">
        <v>88</v>
      </c>
      <c r="G27" s="111">
        <v>20696</v>
      </c>
      <c r="H27" s="87"/>
      <c r="I27" s="76">
        <f t="shared" ca="1" si="0"/>
        <v>53</v>
      </c>
      <c r="J27" s="76">
        <f t="shared" si="1"/>
        <v>35</v>
      </c>
    </row>
    <row r="28" spans="1:18">
      <c r="A28" s="69">
        <v>41236</v>
      </c>
      <c r="B28" t="s">
        <v>132</v>
      </c>
      <c r="C28" t="s">
        <v>133</v>
      </c>
      <c r="D28">
        <v>612697450</v>
      </c>
      <c r="E28">
        <v>13</v>
      </c>
      <c r="F28" t="s">
        <v>85</v>
      </c>
      <c r="G28" s="111">
        <v>17279</v>
      </c>
      <c r="H28" s="87"/>
      <c r="I28" s="76">
        <f t="shared" ca="1" si="0"/>
        <v>62</v>
      </c>
      <c r="J28" s="76">
        <f t="shared" si="1"/>
        <v>17</v>
      </c>
    </row>
    <row r="29" spans="1:18">
      <c r="A29" s="69">
        <v>55585</v>
      </c>
      <c r="B29" t="s">
        <v>134</v>
      </c>
      <c r="C29" t="s">
        <v>135</v>
      </c>
      <c r="D29">
        <v>678458457</v>
      </c>
      <c r="E29">
        <v>11</v>
      </c>
      <c r="F29" t="s">
        <v>85</v>
      </c>
      <c r="G29" s="111">
        <v>27586</v>
      </c>
      <c r="H29" s="87"/>
      <c r="I29" s="76">
        <f t="shared" ca="1" si="0"/>
        <v>34</v>
      </c>
      <c r="J29" s="76">
        <f t="shared" si="1"/>
        <v>28</v>
      </c>
    </row>
    <row r="30" spans="1:18">
      <c r="A30" s="69">
        <v>47851</v>
      </c>
      <c r="B30" t="s">
        <v>136</v>
      </c>
      <c r="C30" t="s">
        <v>137</v>
      </c>
      <c r="D30">
        <v>612369496</v>
      </c>
      <c r="E30">
        <v>5</v>
      </c>
      <c r="F30" t="s">
        <v>85</v>
      </c>
      <c r="G30" s="111">
        <v>16892</v>
      </c>
      <c r="H30" s="87"/>
      <c r="I30" s="76">
        <f t="shared" ca="1" si="0"/>
        <v>63</v>
      </c>
      <c r="J30" s="76">
        <f t="shared" si="1"/>
        <v>14</v>
      </c>
    </row>
    <row r="31" spans="1:18">
      <c r="A31" s="69">
        <v>78575</v>
      </c>
      <c r="B31" t="s">
        <v>138</v>
      </c>
      <c r="C31" t="s">
        <v>139</v>
      </c>
      <c r="D31">
        <v>674896477</v>
      </c>
      <c r="E31">
        <v>4</v>
      </c>
      <c r="F31" t="s">
        <v>85</v>
      </c>
      <c r="G31" s="111">
        <v>19465</v>
      </c>
      <c r="H31" s="87"/>
      <c r="I31" s="76">
        <f t="shared" ca="1" si="0"/>
        <v>56</v>
      </c>
      <c r="J31" s="76">
        <f t="shared" si="1"/>
        <v>16</v>
      </c>
    </row>
    <row r="32" spans="1:18">
      <c r="A32" s="69">
        <v>28772</v>
      </c>
      <c r="B32" t="s">
        <v>140</v>
      </c>
      <c r="C32" t="s">
        <v>141</v>
      </c>
      <c r="D32">
        <v>614278441</v>
      </c>
      <c r="E32">
        <v>15</v>
      </c>
      <c r="F32" t="s">
        <v>88</v>
      </c>
      <c r="G32" s="111">
        <v>21561</v>
      </c>
      <c r="H32" s="87"/>
      <c r="I32" s="76">
        <f t="shared" ca="1" si="0"/>
        <v>51</v>
      </c>
      <c r="J32" s="76">
        <f t="shared" si="1"/>
        <v>3</v>
      </c>
    </row>
    <row r="33" spans="1:10">
      <c r="A33" s="69">
        <v>85282</v>
      </c>
      <c r="B33" t="s">
        <v>142</v>
      </c>
      <c r="C33" t="s">
        <v>143</v>
      </c>
      <c r="D33">
        <v>683698576</v>
      </c>
      <c r="E33">
        <v>12</v>
      </c>
      <c r="F33" t="s">
        <v>85</v>
      </c>
      <c r="G33" s="111">
        <v>15518</v>
      </c>
      <c r="H33" s="87"/>
      <c r="I33" s="76">
        <f t="shared" ca="1" si="0"/>
        <v>67</v>
      </c>
      <c r="J33" s="76">
        <f t="shared" si="1"/>
        <v>26</v>
      </c>
    </row>
    <row r="34" spans="1:10">
      <c r="A34" s="69">
        <v>42178</v>
      </c>
      <c r="B34" t="s">
        <v>144</v>
      </c>
      <c r="C34" t="s">
        <v>145</v>
      </c>
      <c r="D34">
        <v>684267416</v>
      </c>
      <c r="E34">
        <v>17</v>
      </c>
      <c r="F34" t="s">
        <v>88</v>
      </c>
      <c r="G34" s="111">
        <v>29789</v>
      </c>
      <c r="H34" s="87"/>
      <c r="I34" s="76">
        <f t="shared" ca="1" si="0"/>
        <v>28</v>
      </c>
      <c r="J34" s="76">
        <f t="shared" si="1"/>
        <v>30</v>
      </c>
    </row>
    <row r="35" spans="1:10">
      <c r="A35" s="69">
        <v>62342</v>
      </c>
      <c r="B35" t="s">
        <v>144</v>
      </c>
      <c r="C35" t="s">
        <v>146</v>
      </c>
      <c r="D35">
        <v>684267422</v>
      </c>
      <c r="E35">
        <v>18</v>
      </c>
      <c r="F35" t="s">
        <v>88</v>
      </c>
      <c r="G35" s="111">
        <v>20690</v>
      </c>
      <c r="H35" s="87"/>
      <c r="I35" s="76">
        <f t="shared" ca="1" si="0"/>
        <v>53</v>
      </c>
      <c r="J35" s="76">
        <f t="shared" si="1"/>
        <v>34</v>
      </c>
    </row>
    <row r="36" spans="1:10">
      <c r="A36" s="69">
        <v>85752</v>
      </c>
      <c r="B36" t="s">
        <v>147</v>
      </c>
      <c r="C36" t="s">
        <v>135</v>
      </c>
      <c r="D36">
        <v>684267456</v>
      </c>
      <c r="E36">
        <v>18</v>
      </c>
      <c r="F36" t="s">
        <v>85</v>
      </c>
      <c r="G36" s="111">
        <v>19041</v>
      </c>
      <c r="H36" s="87"/>
      <c r="I36" s="76">
        <f t="shared" ca="1" si="0"/>
        <v>58</v>
      </c>
      <c r="J36" s="76">
        <f t="shared" si="1"/>
        <v>8</v>
      </c>
    </row>
    <row r="37" spans="1:10">
      <c r="A37" s="69">
        <v>42578</v>
      </c>
      <c r="B37" t="s">
        <v>148</v>
      </c>
      <c r="C37" t="s">
        <v>149</v>
      </c>
      <c r="D37">
        <v>684478458</v>
      </c>
      <c r="E37">
        <v>1</v>
      </c>
      <c r="F37" t="s">
        <v>88</v>
      </c>
      <c r="G37" s="111">
        <v>19876</v>
      </c>
      <c r="H37" s="87"/>
      <c r="I37" s="76">
        <f t="shared" ca="1" si="0"/>
        <v>55</v>
      </c>
      <c r="J37" s="76">
        <f t="shared" si="1"/>
        <v>23</v>
      </c>
    </row>
    <row r="38" spans="1:10">
      <c r="A38" s="69">
        <v>94478</v>
      </c>
      <c r="B38" t="s">
        <v>150</v>
      </c>
      <c r="C38" t="s">
        <v>151</v>
      </c>
      <c r="D38">
        <v>612697450</v>
      </c>
      <c r="E38">
        <v>3</v>
      </c>
      <c r="F38" t="s">
        <v>88</v>
      </c>
      <c r="G38" s="111">
        <v>26948</v>
      </c>
      <c r="H38" s="87"/>
      <c r="I38" s="76">
        <f t="shared" ca="1" si="0"/>
        <v>36</v>
      </c>
      <c r="J38" s="76">
        <f t="shared" si="1"/>
        <v>41</v>
      </c>
    </row>
    <row r="39" spans="1:10">
      <c r="A39" s="69">
        <v>12587</v>
      </c>
      <c r="B39" t="s">
        <v>152</v>
      </c>
      <c r="C39" t="s">
        <v>153</v>
      </c>
      <c r="D39">
        <v>678458457</v>
      </c>
      <c r="E39">
        <v>17</v>
      </c>
      <c r="F39" t="s">
        <v>85</v>
      </c>
      <c r="G39" s="111">
        <v>28760</v>
      </c>
      <c r="H39" s="87"/>
      <c r="I39" s="76">
        <f t="shared" ca="1" si="0"/>
        <v>31</v>
      </c>
      <c r="J39" s="76">
        <f t="shared" si="1"/>
        <v>39</v>
      </c>
    </row>
    <row r="40" spans="1:10">
      <c r="A40" s="69">
        <v>65642</v>
      </c>
      <c r="B40" t="s">
        <v>154</v>
      </c>
      <c r="C40" t="s">
        <v>153</v>
      </c>
      <c r="D40">
        <v>612369496</v>
      </c>
      <c r="E40">
        <v>14</v>
      </c>
      <c r="F40" t="s">
        <v>85</v>
      </c>
      <c r="G40" s="111">
        <v>30457</v>
      </c>
      <c r="H40" s="87"/>
      <c r="I40" s="76">
        <f t="shared" ca="1" si="0"/>
        <v>26</v>
      </c>
      <c r="J40" s="76">
        <f t="shared" si="1"/>
        <v>21</v>
      </c>
    </row>
    <row r="41" spans="1:10">
      <c r="A41" s="69">
        <v>32584</v>
      </c>
      <c r="B41" t="s">
        <v>154</v>
      </c>
      <c r="C41" t="s">
        <v>155</v>
      </c>
      <c r="D41">
        <v>674896477</v>
      </c>
      <c r="E41">
        <v>16</v>
      </c>
      <c r="F41" t="s">
        <v>85</v>
      </c>
      <c r="G41" s="111">
        <v>21904</v>
      </c>
      <c r="H41" s="87"/>
      <c r="I41" s="76">
        <f t="shared" ca="1" si="0"/>
        <v>50</v>
      </c>
      <c r="J41" s="76">
        <f t="shared" si="1"/>
        <v>52</v>
      </c>
    </row>
    <row r="42" spans="1:10">
      <c r="A42" s="69">
        <v>86321</v>
      </c>
      <c r="B42" t="s">
        <v>156</v>
      </c>
      <c r="C42" t="s">
        <v>157</v>
      </c>
      <c r="D42">
        <v>614278441</v>
      </c>
      <c r="E42">
        <v>13</v>
      </c>
      <c r="F42" t="s">
        <v>85</v>
      </c>
      <c r="G42" s="111">
        <v>28638</v>
      </c>
      <c r="H42" s="87"/>
      <c r="I42" s="76">
        <f t="shared" ca="1" si="0"/>
        <v>31</v>
      </c>
      <c r="J42" s="76">
        <f t="shared" si="1"/>
        <v>22</v>
      </c>
    </row>
    <row r="43" spans="1:10">
      <c r="A43" s="69">
        <v>45825</v>
      </c>
      <c r="B43" t="s">
        <v>158</v>
      </c>
      <c r="C43" t="s">
        <v>159</v>
      </c>
      <c r="D43">
        <v>683698576</v>
      </c>
      <c r="E43">
        <v>4</v>
      </c>
      <c r="F43" t="s">
        <v>88</v>
      </c>
      <c r="G43" s="111">
        <v>27696</v>
      </c>
      <c r="H43" s="87"/>
      <c r="I43" s="76">
        <f t="shared" ca="1" si="0"/>
        <v>34</v>
      </c>
      <c r="J43" s="76">
        <f t="shared" si="1"/>
        <v>44</v>
      </c>
    </row>
    <row r="44" spans="1:10">
      <c r="A44" s="69">
        <v>86465</v>
      </c>
      <c r="B44" t="s">
        <v>160</v>
      </c>
      <c r="C44" t="s">
        <v>129</v>
      </c>
      <c r="D44">
        <v>684267456</v>
      </c>
      <c r="E44">
        <v>16</v>
      </c>
      <c r="F44" t="s">
        <v>85</v>
      </c>
      <c r="G44" s="111">
        <v>23745</v>
      </c>
      <c r="H44" s="87"/>
      <c r="I44" s="76">
        <f t="shared" ca="1" si="0"/>
        <v>45</v>
      </c>
      <c r="J44" s="76">
        <f t="shared" si="1"/>
        <v>2</v>
      </c>
    </row>
    <row r="45" spans="1:10">
      <c r="A45" s="69">
        <v>87625</v>
      </c>
      <c r="B45" t="s">
        <v>161</v>
      </c>
      <c r="C45" t="s">
        <v>162</v>
      </c>
      <c r="D45">
        <v>684478458</v>
      </c>
      <c r="E45">
        <v>14</v>
      </c>
      <c r="F45" t="s">
        <v>88</v>
      </c>
      <c r="G45" s="111">
        <v>21319</v>
      </c>
      <c r="H45" s="87"/>
      <c r="I45" s="76">
        <f t="shared" ca="1" si="0"/>
        <v>51</v>
      </c>
      <c r="J45" s="76">
        <f t="shared" si="1"/>
        <v>20</v>
      </c>
    </row>
    <row r="46" spans="1:10">
      <c r="A46" s="69">
        <v>72159</v>
      </c>
      <c r="B46" t="s">
        <v>163</v>
      </c>
      <c r="C46" t="s">
        <v>164</v>
      </c>
      <c r="D46">
        <v>612697450</v>
      </c>
      <c r="E46">
        <v>7</v>
      </c>
      <c r="F46" t="s">
        <v>85</v>
      </c>
      <c r="G46" s="111">
        <v>17741</v>
      </c>
      <c r="H46" s="87"/>
      <c r="I46" s="76">
        <f t="shared" ca="1" si="0"/>
        <v>61</v>
      </c>
      <c r="J46" s="76">
        <f t="shared" si="1"/>
        <v>31</v>
      </c>
    </row>
    <row r="47" spans="1:10">
      <c r="A47" s="69">
        <v>36985</v>
      </c>
      <c r="B47" t="s">
        <v>165</v>
      </c>
      <c r="C47" t="s">
        <v>166</v>
      </c>
      <c r="D47">
        <v>678458457</v>
      </c>
      <c r="E47">
        <v>7</v>
      </c>
      <c r="F47" t="s">
        <v>88</v>
      </c>
      <c r="G47" s="111">
        <v>21880</v>
      </c>
      <c r="H47" s="87"/>
      <c r="I47" s="76">
        <f t="shared" ca="1" si="0"/>
        <v>50</v>
      </c>
      <c r="J47" s="76">
        <f t="shared" si="1"/>
        <v>48</v>
      </c>
    </row>
    <row r="48" spans="1:10">
      <c r="A48" s="69">
        <v>78456</v>
      </c>
      <c r="B48" t="s">
        <v>167</v>
      </c>
      <c r="C48" t="s">
        <v>145</v>
      </c>
      <c r="D48">
        <v>612369496</v>
      </c>
      <c r="E48">
        <v>9</v>
      </c>
      <c r="F48" t="s">
        <v>88</v>
      </c>
      <c r="G48" s="111">
        <v>28484</v>
      </c>
      <c r="H48" s="87"/>
      <c r="I48" s="76">
        <f t="shared" ca="1" si="0"/>
        <v>32</v>
      </c>
      <c r="J48" s="76">
        <f t="shared" si="1"/>
        <v>53</v>
      </c>
    </row>
    <row r="49" spans="1:10">
      <c r="A49" s="69">
        <v>25852</v>
      </c>
      <c r="B49" t="s">
        <v>168</v>
      </c>
      <c r="C49" t="s">
        <v>169</v>
      </c>
      <c r="D49">
        <v>674896477</v>
      </c>
      <c r="E49">
        <v>11</v>
      </c>
      <c r="F49" t="s">
        <v>85</v>
      </c>
      <c r="G49" s="111">
        <v>23445</v>
      </c>
      <c r="H49" s="87"/>
      <c r="I49" s="76">
        <f t="shared" ca="1" si="0"/>
        <v>45</v>
      </c>
      <c r="J49" s="76">
        <f t="shared" si="1"/>
        <v>11</v>
      </c>
    </row>
    <row r="50" spans="1:10">
      <c r="A50" s="69">
        <v>15951</v>
      </c>
      <c r="B50" t="s">
        <v>170</v>
      </c>
      <c r="C50" t="s">
        <v>171</v>
      </c>
      <c r="D50">
        <v>684267456</v>
      </c>
      <c r="E50">
        <v>4</v>
      </c>
      <c r="F50" t="s">
        <v>85</v>
      </c>
      <c r="G50" s="111">
        <v>30235</v>
      </c>
      <c r="H50" s="87"/>
      <c r="I50" s="76">
        <f t="shared" ca="1" si="0"/>
        <v>27</v>
      </c>
      <c r="J50" s="76">
        <f t="shared" si="1"/>
        <v>42</v>
      </c>
    </row>
    <row r="51" spans="1:10">
      <c r="A51" s="69">
        <v>35753</v>
      </c>
      <c r="B51" t="s">
        <v>172</v>
      </c>
      <c r="C51" t="s">
        <v>173</v>
      </c>
      <c r="D51">
        <v>684478458</v>
      </c>
      <c r="E51">
        <v>17</v>
      </c>
      <c r="F51" t="s">
        <v>85</v>
      </c>
      <c r="G51" s="111">
        <v>27273</v>
      </c>
      <c r="H51" s="87"/>
      <c r="I51" s="76">
        <f t="shared" ca="1" si="0"/>
        <v>35</v>
      </c>
      <c r="J51" s="76">
        <f t="shared" si="1"/>
        <v>36</v>
      </c>
    </row>
    <row r="52" spans="1:10">
      <c r="A52" s="69">
        <v>45665</v>
      </c>
      <c r="B52" t="s">
        <v>174</v>
      </c>
      <c r="C52" t="s">
        <v>175</v>
      </c>
      <c r="D52">
        <v>612697450</v>
      </c>
      <c r="E52">
        <v>20</v>
      </c>
      <c r="F52" t="s">
        <v>85</v>
      </c>
      <c r="G52" s="111">
        <v>20476</v>
      </c>
      <c r="H52" s="87"/>
      <c r="I52" s="76">
        <f t="shared" ca="1" si="0"/>
        <v>54</v>
      </c>
      <c r="J52" s="76">
        <f t="shared" si="1"/>
        <v>4</v>
      </c>
    </row>
    <row r="53" spans="1:10">
      <c r="A53" s="69">
        <v>25975</v>
      </c>
      <c r="B53" t="s">
        <v>176</v>
      </c>
      <c r="C53" t="s">
        <v>177</v>
      </c>
      <c r="D53">
        <v>678458457</v>
      </c>
      <c r="E53">
        <v>7</v>
      </c>
      <c r="F53" t="s">
        <v>85</v>
      </c>
      <c r="G53" s="111">
        <v>27486</v>
      </c>
      <c r="H53" s="87"/>
      <c r="I53" s="76">
        <f t="shared" ca="1" si="0"/>
        <v>34</v>
      </c>
      <c r="J53" s="76">
        <f t="shared" si="1"/>
        <v>14</v>
      </c>
    </row>
    <row r="54" spans="1:10">
      <c r="A54" s="69">
        <v>15321</v>
      </c>
      <c r="B54" t="s">
        <v>178</v>
      </c>
      <c r="C54" t="s">
        <v>179</v>
      </c>
      <c r="D54">
        <v>612369496</v>
      </c>
      <c r="E54">
        <v>3</v>
      </c>
      <c r="F54" t="s">
        <v>88</v>
      </c>
      <c r="G54" s="111">
        <v>16672</v>
      </c>
      <c r="H54" s="87"/>
      <c r="I54" s="76">
        <f t="shared" ca="1" si="0"/>
        <v>64</v>
      </c>
      <c r="J54" s="76">
        <f t="shared" si="1"/>
        <v>34</v>
      </c>
    </row>
    <row r="55" spans="1:10">
      <c r="A55" s="69">
        <v>74569</v>
      </c>
      <c r="B55" t="s">
        <v>180</v>
      </c>
      <c r="C55" t="s">
        <v>181</v>
      </c>
      <c r="D55">
        <v>674896477</v>
      </c>
      <c r="E55">
        <v>1</v>
      </c>
      <c r="F55" t="s">
        <v>88</v>
      </c>
      <c r="G55" s="111">
        <v>17979</v>
      </c>
      <c r="H55" s="87"/>
      <c r="I55" s="76">
        <f t="shared" ca="1" si="0"/>
        <v>60</v>
      </c>
      <c r="J55" s="76">
        <f t="shared" si="1"/>
        <v>13</v>
      </c>
    </row>
    <row r="56" spans="1:10">
      <c r="A56" s="69">
        <v>47896</v>
      </c>
      <c r="B56" t="s">
        <v>182</v>
      </c>
      <c r="C56" t="s">
        <v>110</v>
      </c>
      <c r="D56">
        <v>614278441</v>
      </c>
      <c r="E56">
        <v>2</v>
      </c>
      <c r="F56" t="s">
        <v>85</v>
      </c>
      <c r="G56" s="111">
        <v>27093</v>
      </c>
      <c r="H56" s="87"/>
      <c r="I56" s="76">
        <f t="shared" ca="1" si="0"/>
        <v>35</v>
      </c>
      <c r="J56" s="76">
        <f t="shared" si="1"/>
        <v>10</v>
      </c>
    </row>
    <row r="57" spans="1:10">
      <c r="A57" s="69">
        <v>41236</v>
      </c>
      <c r="B57" t="s">
        <v>183</v>
      </c>
      <c r="C57" t="s">
        <v>184</v>
      </c>
      <c r="D57">
        <v>683698576</v>
      </c>
      <c r="E57">
        <v>8</v>
      </c>
      <c r="F57" t="s">
        <v>85</v>
      </c>
      <c r="G57" s="111">
        <v>28722</v>
      </c>
      <c r="H57" s="87"/>
      <c r="I57" s="76">
        <f t="shared" ca="1" si="0"/>
        <v>31</v>
      </c>
      <c r="J57" s="76">
        <f t="shared" si="1"/>
        <v>34</v>
      </c>
    </row>
    <row r="58" spans="1:10">
      <c r="A58" s="69">
        <v>55585</v>
      </c>
      <c r="B58" t="s">
        <v>185</v>
      </c>
      <c r="C58" t="s">
        <v>186</v>
      </c>
      <c r="D58">
        <v>684267416</v>
      </c>
      <c r="E58">
        <v>5</v>
      </c>
      <c r="F58" t="s">
        <v>88</v>
      </c>
      <c r="G58" s="111">
        <v>30256</v>
      </c>
      <c r="H58" s="87"/>
      <c r="I58" s="76">
        <f t="shared" ca="1" si="0"/>
        <v>27</v>
      </c>
      <c r="J58" s="76">
        <f t="shared" si="1"/>
        <v>45</v>
      </c>
    </row>
    <row r="59" spans="1:10">
      <c r="A59" s="69">
        <v>47851</v>
      </c>
      <c r="B59" t="s">
        <v>187</v>
      </c>
      <c r="C59" t="s">
        <v>118</v>
      </c>
      <c r="D59">
        <v>684267422</v>
      </c>
      <c r="E59">
        <v>4</v>
      </c>
      <c r="F59" t="s">
        <v>88</v>
      </c>
      <c r="G59" s="111">
        <v>26055</v>
      </c>
      <c r="H59" s="87"/>
      <c r="I59" s="76">
        <f t="shared" ca="1" si="0"/>
        <v>38</v>
      </c>
      <c r="J59" s="76">
        <f t="shared" si="1"/>
        <v>19</v>
      </c>
    </row>
    <row r="60" spans="1:10">
      <c r="A60" s="69">
        <v>78575</v>
      </c>
      <c r="B60" t="s">
        <v>188</v>
      </c>
      <c r="C60" t="s">
        <v>175</v>
      </c>
      <c r="D60">
        <v>684267456</v>
      </c>
      <c r="E60">
        <v>6</v>
      </c>
      <c r="F60" t="s">
        <v>85</v>
      </c>
      <c r="G60" s="111">
        <v>17238</v>
      </c>
      <c r="H60" s="87"/>
      <c r="I60" s="76">
        <f t="shared" ca="1" si="0"/>
        <v>62</v>
      </c>
      <c r="J60" s="76">
        <f t="shared" si="1"/>
        <v>11</v>
      </c>
    </row>
    <row r="61" spans="1:10">
      <c r="A61" s="69">
        <v>28772</v>
      </c>
      <c r="B61" t="s">
        <v>189</v>
      </c>
      <c r="C61" t="s">
        <v>190</v>
      </c>
      <c r="D61">
        <v>684478458</v>
      </c>
      <c r="E61">
        <v>8</v>
      </c>
      <c r="F61" t="s">
        <v>85</v>
      </c>
      <c r="G61" s="111">
        <v>18507</v>
      </c>
      <c r="H61" s="87"/>
      <c r="I61" s="76">
        <f t="shared" ca="1" si="0"/>
        <v>59</v>
      </c>
      <c r="J61" s="76">
        <f t="shared" si="1"/>
        <v>35</v>
      </c>
    </row>
    <row r="62" spans="1:10">
      <c r="A62" s="69">
        <v>85282</v>
      </c>
      <c r="B62" t="s">
        <v>191</v>
      </c>
      <c r="C62" t="s">
        <v>192</v>
      </c>
      <c r="D62">
        <v>612697450</v>
      </c>
      <c r="E62">
        <v>7</v>
      </c>
      <c r="F62" t="s">
        <v>85</v>
      </c>
      <c r="G62" s="111">
        <v>22737</v>
      </c>
      <c r="H62" s="87"/>
      <c r="I62" s="76">
        <f t="shared" ca="1" si="0"/>
        <v>47</v>
      </c>
      <c r="J62" s="76">
        <f t="shared" si="1"/>
        <v>14</v>
      </c>
    </row>
    <row r="63" spans="1:10">
      <c r="A63" s="69">
        <v>42178</v>
      </c>
      <c r="B63" t="s">
        <v>193</v>
      </c>
      <c r="C63" t="s">
        <v>194</v>
      </c>
      <c r="D63">
        <v>678458457</v>
      </c>
      <c r="E63">
        <v>9</v>
      </c>
      <c r="F63" t="s">
        <v>88</v>
      </c>
      <c r="G63" s="111">
        <v>21830</v>
      </c>
      <c r="H63" s="87"/>
      <c r="I63" s="76">
        <f t="shared" ca="1" si="0"/>
        <v>50</v>
      </c>
      <c r="J63" s="76">
        <f t="shared" si="1"/>
        <v>41</v>
      </c>
    </row>
    <row r="64" spans="1:10">
      <c r="A64" s="69">
        <v>62342</v>
      </c>
      <c r="B64" t="s">
        <v>195</v>
      </c>
      <c r="C64" t="s">
        <v>196</v>
      </c>
      <c r="D64">
        <v>612369496</v>
      </c>
      <c r="E64">
        <v>14</v>
      </c>
      <c r="F64" t="s">
        <v>85</v>
      </c>
      <c r="G64" s="111">
        <v>27840</v>
      </c>
      <c r="H64" s="87"/>
      <c r="I64" s="76">
        <f t="shared" ca="1" si="0"/>
        <v>33</v>
      </c>
      <c r="J64" s="76">
        <f t="shared" si="1"/>
        <v>13</v>
      </c>
    </row>
    <row r="65" spans="1:10">
      <c r="A65" s="69">
        <v>85752</v>
      </c>
      <c r="B65" t="s">
        <v>197</v>
      </c>
      <c r="C65" t="s">
        <v>135</v>
      </c>
      <c r="D65">
        <v>674896477</v>
      </c>
      <c r="E65">
        <v>16</v>
      </c>
      <c r="F65" t="s">
        <v>85</v>
      </c>
      <c r="G65" s="111">
        <v>30839</v>
      </c>
      <c r="H65" s="87"/>
      <c r="I65" s="76">
        <f t="shared" ca="1" si="0"/>
        <v>25</v>
      </c>
      <c r="J65" s="76">
        <f t="shared" si="1"/>
        <v>23</v>
      </c>
    </row>
    <row r="66" spans="1:10">
      <c r="A66" s="69">
        <v>42578</v>
      </c>
      <c r="B66" t="s">
        <v>198</v>
      </c>
      <c r="C66" t="s">
        <v>199</v>
      </c>
      <c r="D66">
        <v>614278441</v>
      </c>
      <c r="E66">
        <v>20</v>
      </c>
      <c r="F66" t="s">
        <v>85</v>
      </c>
      <c r="G66" s="111">
        <v>21698</v>
      </c>
      <c r="H66" s="87"/>
      <c r="I66" s="76">
        <f t="shared" ca="1" si="0"/>
        <v>50</v>
      </c>
      <c r="J66" s="76">
        <f t="shared" si="1"/>
        <v>22</v>
      </c>
    </row>
    <row r="67" spans="1:10">
      <c r="A67" s="69">
        <v>94478</v>
      </c>
      <c r="B67" t="s">
        <v>200</v>
      </c>
      <c r="C67" t="s">
        <v>123</v>
      </c>
      <c r="D67">
        <v>683698576</v>
      </c>
      <c r="E67">
        <v>17</v>
      </c>
      <c r="F67" t="s">
        <v>88</v>
      </c>
      <c r="G67" s="111">
        <v>28525</v>
      </c>
      <c r="H67" s="87"/>
      <c r="I67" s="76">
        <f t="shared" ref="I67:I130" ca="1" si="2">INT((TODAY()-G67)/365)</f>
        <v>32</v>
      </c>
      <c r="J67" s="76">
        <f t="shared" ref="J67:J130" si="3">WEEKNUM(G67,1)</f>
        <v>5</v>
      </c>
    </row>
    <row r="68" spans="1:10">
      <c r="A68" s="69">
        <v>12587</v>
      </c>
      <c r="B68" t="s">
        <v>200</v>
      </c>
      <c r="C68" t="s">
        <v>201</v>
      </c>
      <c r="D68">
        <v>684267456</v>
      </c>
      <c r="E68">
        <v>13</v>
      </c>
      <c r="F68" t="s">
        <v>88</v>
      </c>
      <c r="G68" s="111">
        <v>25841</v>
      </c>
      <c r="H68" s="87"/>
      <c r="I68" s="76">
        <f t="shared" ca="1" si="2"/>
        <v>39</v>
      </c>
      <c r="J68" s="76">
        <f t="shared" si="3"/>
        <v>40</v>
      </c>
    </row>
    <row r="69" spans="1:10">
      <c r="A69" s="69">
        <v>65642</v>
      </c>
      <c r="B69" t="s">
        <v>202</v>
      </c>
      <c r="C69" t="s">
        <v>203</v>
      </c>
      <c r="D69">
        <v>684478458</v>
      </c>
      <c r="E69">
        <v>13</v>
      </c>
      <c r="F69" t="s">
        <v>88</v>
      </c>
      <c r="G69" s="111">
        <v>24356</v>
      </c>
      <c r="H69" s="87"/>
      <c r="I69" s="76">
        <f t="shared" ca="1" si="2"/>
        <v>43</v>
      </c>
      <c r="J69" s="76">
        <f t="shared" si="3"/>
        <v>37</v>
      </c>
    </row>
    <row r="70" spans="1:10">
      <c r="A70" s="69">
        <v>32584</v>
      </c>
      <c r="B70" t="s">
        <v>204</v>
      </c>
      <c r="C70" t="s">
        <v>205</v>
      </c>
      <c r="D70">
        <v>612697450</v>
      </c>
      <c r="E70">
        <v>11</v>
      </c>
      <c r="F70" t="s">
        <v>85</v>
      </c>
      <c r="G70" s="111">
        <v>28068</v>
      </c>
      <c r="H70" s="87"/>
      <c r="I70" s="76">
        <f t="shared" ca="1" si="2"/>
        <v>33</v>
      </c>
      <c r="J70" s="76">
        <f t="shared" si="3"/>
        <v>45</v>
      </c>
    </row>
    <row r="71" spans="1:10">
      <c r="A71" s="69">
        <v>86321</v>
      </c>
      <c r="B71" t="s">
        <v>206</v>
      </c>
      <c r="C71" t="s">
        <v>207</v>
      </c>
      <c r="D71">
        <v>678458457</v>
      </c>
      <c r="E71">
        <v>5</v>
      </c>
      <c r="F71" t="s">
        <v>85</v>
      </c>
      <c r="G71" s="111">
        <v>23602</v>
      </c>
      <c r="H71" s="87"/>
      <c r="I71" s="76">
        <f t="shared" ca="1" si="2"/>
        <v>45</v>
      </c>
      <c r="J71" s="76">
        <f t="shared" si="3"/>
        <v>33</v>
      </c>
    </row>
    <row r="72" spans="1:10">
      <c r="A72" s="69">
        <v>45825</v>
      </c>
      <c r="B72" t="s">
        <v>208</v>
      </c>
      <c r="C72" t="s">
        <v>209</v>
      </c>
      <c r="D72">
        <v>612369496</v>
      </c>
      <c r="E72">
        <v>4</v>
      </c>
      <c r="F72" t="s">
        <v>85</v>
      </c>
      <c r="G72" s="111">
        <v>27342</v>
      </c>
      <c r="H72" s="87"/>
      <c r="I72" s="76">
        <f t="shared" ca="1" si="2"/>
        <v>35</v>
      </c>
      <c r="J72" s="76">
        <f t="shared" si="3"/>
        <v>45</v>
      </c>
    </row>
    <row r="73" spans="1:10">
      <c r="A73" s="69">
        <v>86465</v>
      </c>
      <c r="B73" t="s">
        <v>210</v>
      </c>
      <c r="C73" t="s">
        <v>211</v>
      </c>
      <c r="D73">
        <v>674896477</v>
      </c>
      <c r="E73">
        <v>15</v>
      </c>
      <c r="F73" t="s">
        <v>88</v>
      </c>
      <c r="G73" s="111">
        <v>17916</v>
      </c>
      <c r="H73" s="87"/>
      <c r="I73" s="76">
        <f t="shared" ca="1" si="2"/>
        <v>61</v>
      </c>
      <c r="J73" s="76">
        <f t="shared" si="3"/>
        <v>4</v>
      </c>
    </row>
    <row r="74" spans="1:10">
      <c r="A74" s="69">
        <v>87625</v>
      </c>
      <c r="B74" t="s">
        <v>212</v>
      </c>
      <c r="C74" t="s">
        <v>213</v>
      </c>
      <c r="D74">
        <v>684267456</v>
      </c>
      <c r="E74">
        <v>12</v>
      </c>
      <c r="F74" t="s">
        <v>85</v>
      </c>
      <c r="G74" s="111">
        <v>28384</v>
      </c>
      <c r="H74" s="87"/>
      <c r="I74" s="76">
        <f t="shared" ca="1" si="2"/>
        <v>32</v>
      </c>
      <c r="J74" s="76">
        <f t="shared" si="3"/>
        <v>38</v>
      </c>
    </row>
    <row r="75" spans="1:10">
      <c r="A75" s="69">
        <v>72159</v>
      </c>
      <c r="B75" t="s">
        <v>214</v>
      </c>
      <c r="C75" t="s">
        <v>207</v>
      </c>
      <c r="D75">
        <v>684478458</v>
      </c>
      <c r="E75">
        <v>17</v>
      </c>
      <c r="F75" t="s">
        <v>85</v>
      </c>
      <c r="G75" s="111">
        <v>26982</v>
      </c>
      <c r="H75" s="87"/>
      <c r="I75" s="76">
        <f t="shared" ca="1" si="2"/>
        <v>36</v>
      </c>
      <c r="J75" s="76">
        <f t="shared" si="3"/>
        <v>46</v>
      </c>
    </row>
    <row r="76" spans="1:10">
      <c r="A76" s="69">
        <v>36985</v>
      </c>
      <c r="B76" t="s">
        <v>215</v>
      </c>
      <c r="C76" t="s">
        <v>123</v>
      </c>
      <c r="D76">
        <v>612697450</v>
      </c>
      <c r="E76">
        <v>18</v>
      </c>
      <c r="F76" t="s">
        <v>88</v>
      </c>
      <c r="G76" s="111">
        <v>22031</v>
      </c>
      <c r="H76" s="87"/>
      <c r="I76" s="76">
        <f t="shared" ca="1" si="2"/>
        <v>49</v>
      </c>
      <c r="J76" s="76">
        <f t="shared" si="3"/>
        <v>18</v>
      </c>
    </row>
    <row r="77" spans="1:10">
      <c r="A77" s="69">
        <v>78456</v>
      </c>
      <c r="B77" t="s">
        <v>216</v>
      </c>
      <c r="C77" t="s">
        <v>151</v>
      </c>
      <c r="D77">
        <v>678458457</v>
      </c>
      <c r="E77">
        <v>18</v>
      </c>
      <c r="F77" t="s">
        <v>88</v>
      </c>
      <c r="G77" s="111">
        <v>23007</v>
      </c>
      <c r="H77" s="87"/>
      <c r="I77" s="76">
        <f t="shared" ca="1" si="2"/>
        <v>47</v>
      </c>
      <c r="J77" s="76">
        <f t="shared" si="3"/>
        <v>52</v>
      </c>
    </row>
    <row r="78" spans="1:10">
      <c r="A78" s="69">
        <v>25852</v>
      </c>
      <c r="B78" t="s">
        <v>217</v>
      </c>
      <c r="C78" t="s">
        <v>207</v>
      </c>
      <c r="D78">
        <v>612369496</v>
      </c>
      <c r="E78">
        <v>1</v>
      </c>
      <c r="F78" t="s">
        <v>85</v>
      </c>
      <c r="G78" s="111">
        <v>26883</v>
      </c>
      <c r="H78" s="87"/>
      <c r="I78" s="76">
        <f t="shared" ca="1" si="2"/>
        <v>36</v>
      </c>
      <c r="J78" s="76">
        <f t="shared" si="3"/>
        <v>32</v>
      </c>
    </row>
    <row r="79" spans="1:10">
      <c r="A79" s="69">
        <v>15951</v>
      </c>
      <c r="B79" t="s">
        <v>218</v>
      </c>
      <c r="C79" t="s">
        <v>177</v>
      </c>
      <c r="D79">
        <v>674896477</v>
      </c>
      <c r="E79">
        <v>3</v>
      </c>
      <c r="F79" t="s">
        <v>85</v>
      </c>
      <c r="G79" s="111">
        <v>19997</v>
      </c>
      <c r="H79" s="87"/>
      <c r="I79" s="76">
        <f t="shared" ca="1" si="2"/>
        <v>55</v>
      </c>
      <c r="J79" s="76">
        <f t="shared" si="3"/>
        <v>40</v>
      </c>
    </row>
    <row r="80" spans="1:10">
      <c r="A80" s="69">
        <v>35753</v>
      </c>
      <c r="B80" t="s">
        <v>219</v>
      </c>
      <c r="C80" t="s">
        <v>220</v>
      </c>
      <c r="D80">
        <v>614278441</v>
      </c>
      <c r="E80">
        <v>17</v>
      </c>
      <c r="F80" t="s">
        <v>85</v>
      </c>
      <c r="G80" s="111">
        <v>28889</v>
      </c>
      <c r="H80" s="87"/>
      <c r="I80" s="76">
        <f t="shared" ca="1" si="2"/>
        <v>31</v>
      </c>
      <c r="J80" s="76">
        <f t="shared" si="3"/>
        <v>5</v>
      </c>
    </row>
    <row r="81" spans="1:10">
      <c r="A81" s="69">
        <v>45665</v>
      </c>
      <c r="B81" t="s">
        <v>221</v>
      </c>
      <c r="C81" t="s">
        <v>222</v>
      </c>
      <c r="D81">
        <v>683698576</v>
      </c>
      <c r="E81">
        <v>14</v>
      </c>
      <c r="F81" t="s">
        <v>85</v>
      </c>
      <c r="G81" s="111">
        <v>20236</v>
      </c>
      <c r="H81" s="87"/>
      <c r="I81" s="76">
        <f t="shared" ca="1" si="2"/>
        <v>54</v>
      </c>
      <c r="J81" s="76">
        <f t="shared" si="3"/>
        <v>22</v>
      </c>
    </row>
    <row r="82" spans="1:10">
      <c r="A82" s="69">
        <v>25975</v>
      </c>
      <c r="B82" t="s">
        <v>223</v>
      </c>
      <c r="C82" t="s">
        <v>224</v>
      </c>
      <c r="D82">
        <v>684267416</v>
      </c>
      <c r="E82">
        <v>16</v>
      </c>
      <c r="F82" t="s">
        <v>88</v>
      </c>
      <c r="G82" s="111">
        <v>28757</v>
      </c>
      <c r="H82" s="87"/>
      <c r="I82" s="76">
        <f t="shared" ca="1" si="2"/>
        <v>31</v>
      </c>
      <c r="J82" s="76">
        <f t="shared" si="3"/>
        <v>39</v>
      </c>
    </row>
    <row r="83" spans="1:10">
      <c r="A83" s="69">
        <v>15321</v>
      </c>
      <c r="B83" t="s">
        <v>225</v>
      </c>
      <c r="C83" t="s">
        <v>226</v>
      </c>
      <c r="D83">
        <v>684267422</v>
      </c>
      <c r="E83">
        <v>13</v>
      </c>
      <c r="F83" t="s">
        <v>85</v>
      </c>
      <c r="G83" s="111">
        <v>23409</v>
      </c>
      <c r="H83" s="87"/>
      <c r="I83" s="76">
        <f t="shared" ca="1" si="2"/>
        <v>46</v>
      </c>
      <c r="J83" s="76">
        <f t="shared" si="3"/>
        <v>6</v>
      </c>
    </row>
    <row r="84" spans="1:10">
      <c r="A84" s="69">
        <v>74569</v>
      </c>
      <c r="B84" t="s">
        <v>227</v>
      </c>
      <c r="C84" t="s">
        <v>228</v>
      </c>
      <c r="D84">
        <v>684267456</v>
      </c>
      <c r="E84">
        <v>4</v>
      </c>
      <c r="F84" t="s">
        <v>88</v>
      </c>
      <c r="G84" s="111">
        <v>26433</v>
      </c>
      <c r="H84" s="87"/>
      <c r="I84" s="76">
        <f t="shared" ca="1" si="2"/>
        <v>37</v>
      </c>
      <c r="J84" s="76">
        <f t="shared" si="3"/>
        <v>21</v>
      </c>
    </row>
    <row r="85" spans="1:10">
      <c r="A85" s="69">
        <v>47896</v>
      </c>
      <c r="B85" t="s">
        <v>229</v>
      </c>
      <c r="C85" t="s">
        <v>131</v>
      </c>
      <c r="D85">
        <v>684478458</v>
      </c>
      <c r="E85">
        <v>16</v>
      </c>
      <c r="F85" t="s">
        <v>88</v>
      </c>
      <c r="G85" s="111">
        <v>20700</v>
      </c>
      <c r="H85" s="87"/>
      <c r="I85" s="76">
        <f t="shared" ca="1" si="2"/>
        <v>53</v>
      </c>
      <c r="J85" s="76">
        <f t="shared" si="3"/>
        <v>36</v>
      </c>
    </row>
    <row r="86" spans="1:10">
      <c r="A86" s="69">
        <v>41236</v>
      </c>
      <c r="B86" t="s">
        <v>230</v>
      </c>
      <c r="C86" t="s">
        <v>231</v>
      </c>
      <c r="D86">
        <v>612697450</v>
      </c>
      <c r="E86">
        <v>14</v>
      </c>
      <c r="F86" t="s">
        <v>85</v>
      </c>
      <c r="G86" s="111">
        <v>23723</v>
      </c>
      <c r="H86" s="87"/>
      <c r="I86" s="76">
        <f t="shared" ca="1" si="2"/>
        <v>45</v>
      </c>
      <c r="J86" s="76">
        <f t="shared" si="3"/>
        <v>50</v>
      </c>
    </row>
    <row r="87" spans="1:10">
      <c r="A87" s="69">
        <v>55585</v>
      </c>
      <c r="B87" t="s">
        <v>232</v>
      </c>
      <c r="C87" t="s">
        <v>125</v>
      </c>
      <c r="D87">
        <v>678458457</v>
      </c>
      <c r="E87">
        <v>7</v>
      </c>
      <c r="F87" t="s">
        <v>85</v>
      </c>
      <c r="G87" s="111">
        <v>22033</v>
      </c>
      <c r="H87" s="87"/>
      <c r="I87" s="76">
        <f t="shared" ca="1" si="2"/>
        <v>49</v>
      </c>
      <c r="J87" s="76">
        <f t="shared" si="3"/>
        <v>18</v>
      </c>
    </row>
    <row r="88" spans="1:10">
      <c r="A88" s="69">
        <v>47851</v>
      </c>
      <c r="B88" t="s">
        <v>233</v>
      </c>
      <c r="C88" t="s">
        <v>157</v>
      </c>
      <c r="D88">
        <v>612369496</v>
      </c>
      <c r="E88">
        <v>7</v>
      </c>
      <c r="F88" t="s">
        <v>85</v>
      </c>
      <c r="G88" s="111">
        <v>26080</v>
      </c>
      <c r="H88" s="87"/>
      <c r="I88" s="76">
        <f t="shared" ca="1" si="2"/>
        <v>38</v>
      </c>
      <c r="J88" s="76">
        <f t="shared" si="3"/>
        <v>22</v>
      </c>
    </row>
    <row r="89" spans="1:10">
      <c r="A89" s="69">
        <v>78575</v>
      </c>
      <c r="B89" t="s">
        <v>234</v>
      </c>
      <c r="C89" t="s">
        <v>235</v>
      </c>
      <c r="D89">
        <v>674896477</v>
      </c>
      <c r="E89">
        <v>9</v>
      </c>
      <c r="F89" t="s">
        <v>85</v>
      </c>
      <c r="G89" s="111">
        <v>21608</v>
      </c>
      <c r="H89" s="87"/>
      <c r="I89" s="76">
        <f t="shared" ca="1" si="2"/>
        <v>51</v>
      </c>
      <c r="J89" s="76">
        <f t="shared" si="3"/>
        <v>9</v>
      </c>
    </row>
    <row r="90" spans="1:10">
      <c r="A90" s="69">
        <v>28772</v>
      </c>
      <c r="B90" t="s">
        <v>236</v>
      </c>
      <c r="C90" t="s">
        <v>237</v>
      </c>
      <c r="D90">
        <v>614278441</v>
      </c>
      <c r="E90">
        <v>11</v>
      </c>
      <c r="F90" t="s">
        <v>85</v>
      </c>
      <c r="G90" s="111">
        <v>19398</v>
      </c>
      <c r="H90" s="87"/>
      <c r="I90" s="76">
        <f t="shared" ca="1" si="2"/>
        <v>57</v>
      </c>
      <c r="J90" s="76">
        <f t="shared" si="3"/>
        <v>7</v>
      </c>
    </row>
    <row r="91" spans="1:10">
      <c r="A91" s="69">
        <v>85282</v>
      </c>
      <c r="B91" t="s">
        <v>238</v>
      </c>
      <c r="C91" t="s">
        <v>226</v>
      </c>
      <c r="D91">
        <v>683698576</v>
      </c>
      <c r="E91">
        <v>4</v>
      </c>
      <c r="F91" t="s">
        <v>85</v>
      </c>
      <c r="G91" s="111">
        <v>21300</v>
      </c>
      <c r="H91" s="87"/>
      <c r="I91" s="76">
        <f t="shared" ca="1" si="2"/>
        <v>51</v>
      </c>
      <c r="J91" s="76">
        <f t="shared" si="3"/>
        <v>17</v>
      </c>
    </row>
    <row r="92" spans="1:10">
      <c r="A92" s="69">
        <v>42178</v>
      </c>
      <c r="B92" t="s">
        <v>239</v>
      </c>
      <c r="C92" t="s">
        <v>240</v>
      </c>
      <c r="D92">
        <v>684267456</v>
      </c>
      <c r="E92">
        <v>17</v>
      </c>
      <c r="F92" t="s">
        <v>88</v>
      </c>
      <c r="G92" s="111">
        <v>30932</v>
      </c>
      <c r="H92" s="87"/>
      <c r="I92" s="76">
        <f t="shared" ca="1" si="2"/>
        <v>25</v>
      </c>
      <c r="J92" s="76">
        <f t="shared" si="3"/>
        <v>36</v>
      </c>
    </row>
    <row r="93" spans="1:10">
      <c r="A93" s="69">
        <v>62342</v>
      </c>
      <c r="B93" t="s">
        <v>241</v>
      </c>
      <c r="C93" t="s">
        <v>242</v>
      </c>
      <c r="D93">
        <v>684478458</v>
      </c>
      <c r="E93">
        <v>20</v>
      </c>
      <c r="F93" t="s">
        <v>85</v>
      </c>
      <c r="G93" s="111">
        <v>27925</v>
      </c>
      <c r="H93" s="87"/>
      <c r="I93" s="76">
        <f t="shared" ca="1" si="2"/>
        <v>33</v>
      </c>
      <c r="J93" s="76">
        <f t="shared" si="3"/>
        <v>25</v>
      </c>
    </row>
    <row r="94" spans="1:10">
      <c r="A94" s="69">
        <v>85752</v>
      </c>
      <c r="B94" t="s">
        <v>243</v>
      </c>
      <c r="C94" t="s">
        <v>244</v>
      </c>
      <c r="D94">
        <v>612697450</v>
      </c>
      <c r="E94">
        <v>7</v>
      </c>
      <c r="F94" t="s">
        <v>88</v>
      </c>
      <c r="G94" s="111">
        <v>28125</v>
      </c>
      <c r="H94" s="87"/>
      <c r="I94" s="76">
        <f t="shared" ca="1" si="2"/>
        <v>33</v>
      </c>
      <c r="J94" s="76">
        <f t="shared" si="3"/>
        <v>53</v>
      </c>
    </row>
    <row r="95" spans="1:10">
      <c r="A95" s="69">
        <v>42578</v>
      </c>
      <c r="B95" t="s">
        <v>245</v>
      </c>
      <c r="C95" t="s">
        <v>246</v>
      </c>
      <c r="D95">
        <v>678458457</v>
      </c>
      <c r="E95">
        <v>3</v>
      </c>
      <c r="F95" t="s">
        <v>85</v>
      </c>
      <c r="G95" s="111">
        <v>17436</v>
      </c>
      <c r="H95" s="87"/>
      <c r="I95" s="76">
        <f t="shared" ca="1" si="2"/>
        <v>62</v>
      </c>
      <c r="J95" s="76">
        <f t="shared" si="3"/>
        <v>39</v>
      </c>
    </row>
    <row r="96" spans="1:10">
      <c r="A96" s="69">
        <v>94478</v>
      </c>
      <c r="B96" t="s">
        <v>247</v>
      </c>
      <c r="C96" t="s">
        <v>102</v>
      </c>
      <c r="D96">
        <v>612369496</v>
      </c>
      <c r="E96">
        <v>1</v>
      </c>
      <c r="F96" t="s">
        <v>88</v>
      </c>
      <c r="G96" s="111">
        <v>26802</v>
      </c>
      <c r="H96" s="87"/>
      <c r="I96" s="76">
        <f t="shared" ca="1" si="2"/>
        <v>36</v>
      </c>
      <c r="J96" s="76">
        <f t="shared" si="3"/>
        <v>20</v>
      </c>
    </row>
    <row r="97" spans="1:10">
      <c r="A97" s="69">
        <v>12587</v>
      </c>
      <c r="B97" t="s">
        <v>247</v>
      </c>
      <c r="C97" t="s">
        <v>108</v>
      </c>
      <c r="D97">
        <v>674896477</v>
      </c>
      <c r="E97">
        <v>2</v>
      </c>
      <c r="F97" t="s">
        <v>85</v>
      </c>
      <c r="G97" s="111">
        <v>21234</v>
      </c>
      <c r="H97" s="87"/>
      <c r="I97" s="76">
        <f t="shared" ca="1" si="2"/>
        <v>52</v>
      </c>
      <c r="J97" s="76">
        <f t="shared" si="3"/>
        <v>8</v>
      </c>
    </row>
    <row r="98" spans="1:10">
      <c r="A98" s="69">
        <v>65642</v>
      </c>
      <c r="B98" t="s">
        <v>248</v>
      </c>
      <c r="C98" t="s">
        <v>240</v>
      </c>
      <c r="D98">
        <v>684267456</v>
      </c>
      <c r="E98">
        <v>8</v>
      </c>
      <c r="F98" t="s">
        <v>88</v>
      </c>
      <c r="G98" s="111">
        <v>17453</v>
      </c>
      <c r="H98" s="87"/>
      <c r="I98" s="76">
        <f t="shared" ca="1" si="2"/>
        <v>62</v>
      </c>
      <c r="J98" s="76">
        <f t="shared" si="3"/>
        <v>42</v>
      </c>
    </row>
    <row r="99" spans="1:10">
      <c r="A99" s="69">
        <v>32584</v>
      </c>
      <c r="B99" t="s">
        <v>249</v>
      </c>
      <c r="C99" t="s">
        <v>250</v>
      </c>
      <c r="D99">
        <v>684478458</v>
      </c>
      <c r="E99">
        <v>5</v>
      </c>
      <c r="F99" t="s">
        <v>85</v>
      </c>
      <c r="G99" s="111">
        <v>18986</v>
      </c>
      <c r="H99" s="87"/>
      <c r="I99" s="76">
        <f t="shared" ca="1" si="2"/>
        <v>58</v>
      </c>
      <c r="J99" s="76">
        <f t="shared" si="3"/>
        <v>52</v>
      </c>
    </row>
    <row r="100" spans="1:10">
      <c r="A100" s="69">
        <v>86321</v>
      </c>
      <c r="B100" t="s">
        <v>251</v>
      </c>
      <c r="C100" t="s">
        <v>192</v>
      </c>
      <c r="D100">
        <v>612697450</v>
      </c>
      <c r="E100">
        <v>4</v>
      </c>
      <c r="F100" t="s">
        <v>85</v>
      </c>
      <c r="G100" s="111">
        <v>21971</v>
      </c>
      <c r="H100" s="87"/>
      <c r="I100" s="76">
        <f t="shared" ca="1" si="2"/>
        <v>50</v>
      </c>
      <c r="J100" s="76">
        <f t="shared" si="3"/>
        <v>9</v>
      </c>
    </row>
    <row r="101" spans="1:10">
      <c r="A101" s="69">
        <v>45825</v>
      </c>
      <c r="B101" t="s">
        <v>252</v>
      </c>
      <c r="C101" t="s">
        <v>253</v>
      </c>
      <c r="D101">
        <v>678458457</v>
      </c>
      <c r="E101">
        <v>6</v>
      </c>
      <c r="F101" t="s">
        <v>88</v>
      </c>
      <c r="G101" s="111">
        <v>22819</v>
      </c>
      <c r="H101" s="87"/>
      <c r="I101" s="76">
        <f t="shared" ca="1" si="2"/>
        <v>47</v>
      </c>
      <c r="J101" s="76">
        <f t="shared" si="3"/>
        <v>25</v>
      </c>
    </row>
    <row r="102" spans="1:10">
      <c r="A102" s="69">
        <v>86465</v>
      </c>
      <c r="B102" t="s">
        <v>254</v>
      </c>
      <c r="C102" t="s">
        <v>255</v>
      </c>
      <c r="D102">
        <v>612369496</v>
      </c>
      <c r="E102">
        <v>8</v>
      </c>
      <c r="F102" t="s">
        <v>85</v>
      </c>
      <c r="G102" s="111">
        <v>21131</v>
      </c>
      <c r="H102" s="87"/>
      <c r="I102" s="76">
        <f t="shared" ca="1" si="2"/>
        <v>52</v>
      </c>
      <c r="J102" s="76">
        <f t="shared" si="3"/>
        <v>45</v>
      </c>
    </row>
    <row r="103" spans="1:10">
      <c r="A103" s="69">
        <v>87625</v>
      </c>
      <c r="B103" t="s">
        <v>256</v>
      </c>
      <c r="C103" t="s">
        <v>205</v>
      </c>
      <c r="D103">
        <v>674896477</v>
      </c>
      <c r="E103">
        <v>7</v>
      </c>
      <c r="F103" t="s">
        <v>85</v>
      </c>
      <c r="G103" s="111">
        <v>23573</v>
      </c>
      <c r="H103" s="87"/>
      <c r="I103" s="76">
        <f t="shared" ca="1" si="2"/>
        <v>45</v>
      </c>
      <c r="J103" s="76">
        <f t="shared" si="3"/>
        <v>29</v>
      </c>
    </row>
    <row r="104" spans="1:10">
      <c r="A104" s="69">
        <v>72159</v>
      </c>
      <c r="B104" t="s">
        <v>257</v>
      </c>
      <c r="C104" t="s">
        <v>211</v>
      </c>
      <c r="D104">
        <v>614278441</v>
      </c>
      <c r="E104">
        <v>9</v>
      </c>
      <c r="F104" t="s">
        <v>88</v>
      </c>
      <c r="G104" s="111">
        <v>23434</v>
      </c>
      <c r="H104" s="87"/>
      <c r="I104" s="76">
        <f t="shared" ca="1" si="2"/>
        <v>46</v>
      </c>
      <c r="J104" s="76">
        <f t="shared" si="3"/>
        <v>9</v>
      </c>
    </row>
    <row r="105" spans="1:10">
      <c r="A105" s="69">
        <v>36985</v>
      </c>
      <c r="B105" t="s">
        <v>258</v>
      </c>
      <c r="C105" t="s">
        <v>259</v>
      </c>
      <c r="D105">
        <v>683698576</v>
      </c>
      <c r="E105">
        <v>14</v>
      </c>
      <c r="F105" t="s">
        <v>85</v>
      </c>
      <c r="G105" s="111">
        <v>19643</v>
      </c>
      <c r="H105" s="87"/>
      <c r="I105" s="76">
        <f t="shared" ca="1" si="2"/>
        <v>56</v>
      </c>
      <c r="J105" s="76">
        <f t="shared" si="3"/>
        <v>42</v>
      </c>
    </row>
    <row r="106" spans="1:10">
      <c r="A106" s="69">
        <v>78456</v>
      </c>
      <c r="B106" t="s">
        <v>260</v>
      </c>
      <c r="C106" t="s">
        <v>261</v>
      </c>
      <c r="D106">
        <v>684267416</v>
      </c>
      <c r="E106">
        <v>16</v>
      </c>
      <c r="F106" t="s">
        <v>85</v>
      </c>
      <c r="G106" s="111">
        <v>18377</v>
      </c>
      <c r="H106" s="87"/>
      <c r="I106" s="76">
        <f t="shared" ca="1" si="2"/>
        <v>59</v>
      </c>
      <c r="J106" s="76">
        <f t="shared" si="3"/>
        <v>17</v>
      </c>
    </row>
    <row r="107" spans="1:10">
      <c r="A107" s="69">
        <v>25852</v>
      </c>
      <c r="B107" t="s">
        <v>262</v>
      </c>
      <c r="C107" t="s">
        <v>263</v>
      </c>
      <c r="D107">
        <v>684267422</v>
      </c>
      <c r="E107">
        <v>20</v>
      </c>
      <c r="F107" t="s">
        <v>85</v>
      </c>
      <c r="G107" s="111">
        <v>19427</v>
      </c>
      <c r="H107" s="87"/>
      <c r="I107" s="76">
        <f t="shared" ca="1" si="2"/>
        <v>56</v>
      </c>
      <c r="J107" s="76">
        <f t="shared" si="3"/>
        <v>11</v>
      </c>
    </row>
    <row r="108" spans="1:10">
      <c r="A108" s="69">
        <v>15951</v>
      </c>
      <c r="B108" t="s">
        <v>264</v>
      </c>
      <c r="C108" t="s">
        <v>265</v>
      </c>
      <c r="D108">
        <v>684267456</v>
      </c>
      <c r="E108">
        <v>17</v>
      </c>
      <c r="F108" t="s">
        <v>85</v>
      </c>
      <c r="G108" s="111">
        <v>19745</v>
      </c>
      <c r="H108" s="87"/>
      <c r="I108" s="76">
        <f t="shared" ca="1" si="2"/>
        <v>56</v>
      </c>
      <c r="J108" s="76">
        <f t="shared" si="3"/>
        <v>4</v>
      </c>
    </row>
    <row r="109" spans="1:10">
      <c r="A109" s="69">
        <v>35753</v>
      </c>
      <c r="B109" t="s">
        <v>266</v>
      </c>
      <c r="C109" t="s">
        <v>267</v>
      </c>
      <c r="D109">
        <v>684478458</v>
      </c>
      <c r="E109">
        <v>13</v>
      </c>
      <c r="F109" t="s">
        <v>85</v>
      </c>
      <c r="G109" s="111">
        <v>22010</v>
      </c>
      <c r="H109" s="87"/>
      <c r="I109" s="76">
        <f t="shared" ca="1" si="2"/>
        <v>49</v>
      </c>
      <c r="J109" s="76">
        <f t="shared" si="3"/>
        <v>15</v>
      </c>
    </row>
    <row r="110" spans="1:10">
      <c r="A110" s="69">
        <v>45665</v>
      </c>
      <c r="B110" t="s">
        <v>266</v>
      </c>
      <c r="C110" t="s">
        <v>268</v>
      </c>
      <c r="D110">
        <v>612697450</v>
      </c>
      <c r="E110">
        <v>13</v>
      </c>
      <c r="F110" t="s">
        <v>85</v>
      </c>
      <c r="G110" s="111">
        <v>18203</v>
      </c>
      <c r="H110" s="87"/>
      <c r="I110" s="76">
        <f t="shared" ca="1" si="2"/>
        <v>60</v>
      </c>
      <c r="J110" s="76">
        <f t="shared" si="3"/>
        <v>45</v>
      </c>
    </row>
    <row r="111" spans="1:10">
      <c r="A111" s="69">
        <v>25975</v>
      </c>
      <c r="B111" t="s">
        <v>269</v>
      </c>
      <c r="C111" t="s">
        <v>270</v>
      </c>
      <c r="D111">
        <v>678458457</v>
      </c>
      <c r="E111">
        <v>11</v>
      </c>
      <c r="F111" t="s">
        <v>85</v>
      </c>
      <c r="G111" s="111">
        <v>29779</v>
      </c>
      <c r="H111" s="87"/>
      <c r="I111" s="76">
        <f t="shared" ca="1" si="2"/>
        <v>28</v>
      </c>
      <c r="J111" s="76">
        <f t="shared" si="3"/>
        <v>29</v>
      </c>
    </row>
    <row r="112" spans="1:10">
      <c r="A112" s="69">
        <v>15321</v>
      </c>
      <c r="B112" t="s">
        <v>271</v>
      </c>
      <c r="C112" t="s">
        <v>272</v>
      </c>
      <c r="D112">
        <v>612369496</v>
      </c>
      <c r="E112">
        <v>5</v>
      </c>
      <c r="F112" t="s">
        <v>85</v>
      </c>
      <c r="G112" s="111">
        <v>22631</v>
      </c>
      <c r="H112" s="87"/>
      <c r="I112" s="76">
        <f t="shared" ca="1" si="2"/>
        <v>48</v>
      </c>
      <c r="J112" s="76">
        <f t="shared" si="3"/>
        <v>50</v>
      </c>
    </row>
    <row r="113" spans="1:10">
      <c r="A113" s="69">
        <v>74569</v>
      </c>
      <c r="B113" t="s">
        <v>273</v>
      </c>
      <c r="C113" t="s">
        <v>274</v>
      </c>
      <c r="D113">
        <v>674896477</v>
      </c>
      <c r="E113">
        <v>4</v>
      </c>
      <c r="F113" t="s">
        <v>88</v>
      </c>
      <c r="G113" s="111">
        <v>21657</v>
      </c>
      <c r="H113" s="87"/>
      <c r="I113" s="76">
        <f t="shared" ca="1" si="2"/>
        <v>50</v>
      </c>
      <c r="J113" s="76">
        <f t="shared" si="3"/>
        <v>16</v>
      </c>
    </row>
    <row r="114" spans="1:10">
      <c r="A114" s="69">
        <v>47896</v>
      </c>
      <c r="B114" t="s">
        <v>275</v>
      </c>
      <c r="C114" t="s">
        <v>120</v>
      </c>
      <c r="D114">
        <v>614278441</v>
      </c>
      <c r="E114">
        <v>15</v>
      </c>
      <c r="F114" t="s">
        <v>85</v>
      </c>
      <c r="G114" s="111">
        <v>26963</v>
      </c>
      <c r="H114" s="87"/>
      <c r="I114" s="76">
        <f t="shared" ca="1" si="2"/>
        <v>36</v>
      </c>
      <c r="J114" s="76">
        <f t="shared" si="3"/>
        <v>43</v>
      </c>
    </row>
    <row r="115" spans="1:10">
      <c r="A115" s="69">
        <v>41236</v>
      </c>
      <c r="B115" t="s">
        <v>276</v>
      </c>
      <c r="C115" t="s">
        <v>190</v>
      </c>
      <c r="D115">
        <v>683698576</v>
      </c>
      <c r="E115">
        <v>12</v>
      </c>
      <c r="F115" t="s">
        <v>85</v>
      </c>
      <c r="G115" s="111">
        <v>29921</v>
      </c>
      <c r="H115" s="87"/>
      <c r="I115" s="76">
        <f t="shared" ca="1" si="2"/>
        <v>28</v>
      </c>
      <c r="J115" s="76">
        <f t="shared" si="3"/>
        <v>49</v>
      </c>
    </row>
    <row r="116" spans="1:10">
      <c r="A116" s="69">
        <v>55585</v>
      </c>
      <c r="B116" t="s">
        <v>277</v>
      </c>
      <c r="C116" t="s">
        <v>135</v>
      </c>
      <c r="D116">
        <v>684267456</v>
      </c>
      <c r="E116">
        <v>17</v>
      </c>
      <c r="F116" t="s">
        <v>85</v>
      </c>
      <c r="G116" s="111">
        <v>20545</v>
      </c>
      <c r="H116" s="87"/>
      <c r="I116" s="76">
        <f t="shared" ca="1" si="2"/>
        <v>53</v>
      </c>
      <c r="J116" s="76">
        <f t="shared" si="3"/>
        <v>13</v>
      </c>
    </row>
    <row r="117" spans="1:10">
      <c r="A117" s="69">
        <v>47851</v>
      </c>
      <c r="B117" t="s">
        <v>278</v>
      </c>
      <c r="C117" t="s">
        <v>279</v>
      </c>
      <c r="D117">
        <v>684478458</v>
      </c>
      <c r="E117">
        <v>18</v>
      </c>
      <c r="F117" t="s">
        <v>88</v>
      </c>
      <c r="G117" s="111">
        <v>27318</v>
      </c>
      <c r="H117" s="87"/>
      <c r="I117" s="76">
        <f t="shared" ca="1" si="2"/>
        <v>35</v>
      </c>
      <c r="J117" s="76">
        <f t="shared" si="3"/>
        <v>42</v>
      </c>
    </row>
    <row r="118" spans="1:10">
      <c r="A118" s="69">
        <v>78575</v>
      </c>
      <c r="B118" t="s">
        <v>280</v>
      </c>
      <c r="C118" t="s">
        <v>92</v>
      </c>
      <c r="D118">
        <v>612697450</v>
      </c>
      <c r="E118">
        <v>18</v>
      </c>
      <c r="F118" t="s">
        <v>85</v>
      </c>
      <c r="G118" s="111">
        <v>27562</v>
      </c>
      <c r="H118" s="87"/>
      <c r="I118" s="76">
        <f t="shared" ca="1" si="2"/>
        <v>34</v>
      </c>
      <c r="J118" s="76">
        <f t="shared" si="3"/>
        <v>25</v>
      </c>
    </row>
    <row r="119" spans="1:10">
      <c r="A119" s="69">
        <v>28772</v>
      </c>
      <c r="B119" t="s">
        <v>281</v>
      </c>
      <c r="C119" t="s">
        <v>282</v>
      </c>
      <c r="D119">
        <v>678458457</v>
      </c>
      <c r="E119">
        <v>1</v>
      </c>
      <c r="F119" t="s">
        <v>85</v>
      </c>
      <c r="G119" s="111">
        <v>17052</v>
      </c>
      <c r="H119" s="87"/>
      <c r="I119" s="76">
        <f t="shared" ca="1" si="2"/>
        <v>63</v>
      </c>
      <c r="J119" s="76">
        <f t="shared" si="3"/>
        <v>36</v>
      </c>
    </row>
    <row r="120" spans="1:10">
      <c r="A120" s="69">
        <v>85282</v>
      </c>
      <c r="B120" t="s">
        <v>283</v>
      </c>
      <c r="C120" t="s">
        <v>284</v>
      </c>
      <c r="D120">
        <v>612369496</v>
      </c>
      <c r="E120">
        <v>3</v>
      </c>
      <c r="F120" t="s">
        <v>88</v>
      </c>
      <c r="G120" s="111">
        <v>23137</v>
      </c>
      <c r="H120" s="87"/>
      <c r="I120" s="76">
        <f t="shared" ca="1" si="2"/>
        <v>46</v>
      </c>
      <c r="J120" s="76">
        <f t="shared" si="3"/>
        <v>19</v>
      </c>
    </row>
    <row r="121" spans="1:10">
      <c r="A121" s="69">
        <v>42178</v>
      </c>
      <c r="B121" t="s">
        <v>285</v>
      </c>
      <c r="C121" t="s">
        <v>286</v>
      </c>
      <c r="D121">
        <v>674896477</v>
      </c>
      <c r="E121">
        <v>17</v>
      </c>
      <c r="F121" t="s">
        <v>85</v>
      </c>
      <c r="G121" s="111">
        <v>21963</v>
      </c>
      <c r="H121" s="87"/>
      <c r="I121" s="76">
        <f t="shared" ca="1" si="2"/>
        <v>50</v>
      </c>
      <c r="J121" s="76">
        <f t="shared" si="3"/>
        <v>8</v>
      </c>
    </row>
    <row r="122" spans="1:10">
      <c r="A122" s="69">
        <v>62342</v>
      </c>
      <c r="B122" t="s">
        <v>287</v>
      </c>
      <c r="C122" t="s">
        <v>288</v>
      </c>
      <c r="D122">
        <v>684267456</v>
      </c>
      <c r="E122">
        <v>14</v>
      </c>
      <c r="F122" t="s">
        <v>88</v>
      </c>
      <c r="G122" s="111">
        <v>21238</v>
      </c>
      <c r="H122" s="87"/>
      <c r="I122" s="76">
        <f t="shared" ca="1" si="2"/>
        <v>52</v>
      </c>
      <c r="J122" s="76">
        <f t="shared" si="3"/>
        <v>8</v>
      </c>
    </row>
    <row r="123" spans="1:10">
      <c r="A123" s="69">
        <v>85752</v>
      </c>
      <c r="B123" t="s">
        <v>289</v>
      </c>
      <c r="C123" t="s">
        <v>164</v>
      </c>
      <c r="D123">
        <v>684478458</v>
      </c>
      <c r="E123">
        <v>16</v>
      </c>
      <c r="F123" t="s">
        <v>85</v>
      </c>
      <c r="G123" s="111">
        <v>22067</v>
      </c>
      <c r="H123" s="87"/>
      <c r="I123" s="76">
        <f t="shared" ca="1" si="2"/>
        <v>49</v>
      </c>
      <c r="J123" s="76">
        <f t="shared" si="3"/>
        <v>23</v>
      </c>
    </row>
    <row r="124" spans="1:10">
      <c r="A124" s="69">
        <v>42578</v>
      </c>
      <c r="B124" t="s">
        <v>290</v>
      </c>
      <c r="C124" t="s">
        <v>192</v>
      </c>
      <c r="D124">
        <v>612697450</v>
      </c>
      <c r="E124">
        <v>13</v>
      </c>
      <c r="F124" t="s">
        <v>85</v>
      </c>
      <c r="G124" s="111">
        <v>20417</v>
      </c>
      <c r="H124" s="87"/>
      <c r="I124" s="76">
        <f t="shared" ca="1" si="2"/>
        <v>54</v>
      </c>
      <c r="J124" s="76">
        <f t="shared" si="3"/>
        <v>48</v>
      </c>
    </row>
    <row r="125" spans="1:10">
      <c r="A125" s="69">
        <v>94478</v>
      </c>
      <c r="B125" t="s">
        <v>291</v>
      </c>
      <c r="C125" t="s">
        <v>292</v>
      </c>
      <c r="D125">
        <v>678458457</v>
      </c>
      <c r="E125">
        <v>4</v>
      </c>
      <c r="F125" t="s">
        <v>85</v>
      </c>
      <c r="G125" s="111">
        <v>21497</v>
      </c>
      <c r="H125" s="87"/>
      <c r="I125" s="76">
        <f t="shared" ca="1" si="2"/>
        <v>51</v>
      </c>
      <c r="J125" s="76">
        <f t="shared" si="3"/>
        <v>45</v>
      </c>
    </row>
    <row r="126" spans="1:10">
      <c r="A126" s="69">
        <v>12587</v>
      </c>
      <c r="B126" t="s">
        <v>293</v>
      </c>
      <c r="C126" t="s">
        <v>294</v>
      </c>
      <c r="D126">
        <v>612369496</v>
      </c>
      <c r="E126">
        <v>16</v>
      </c>
      <c r="F126" t="s">
        <v>88</v>
      </c>
      <c r="G126" s="111">
        <v>21936</v>
      </c>
      <c r="H126" s="87"/>
      <c r="I126" s="76">
        <f t="shared" ca="1" si="2"/>
        <v>50</v>
      </c>
      <c r="J126" s="76">
        <f t="shared" si="3"/>
        <v>4</v>
      </c>
    </row>
    <row r="127" spans="1:10">
      <c r="A127" s="69">
        <v>65642</v>
      </c>
      <c r="B127" t="s">
        <v>295</v>
      </c>
      <c r="C127" t="s">
        <v>94</v>
      </c>
      <c r="D127">
        <v>674896477</v>
      </c>
      <c r="E127">
        <v>14</v>
      </c>
      <c r="F127" t="s">
        <v>88</v>
      </c>
      <c r="G127" s="111">
        <v>23981</v>
      </c>
      <c r="H127" s="87"/>
      <c r="I127" s="76">
        <f t="shared" ca="1" si="2"/>
        <v>44</v>
      </c>
      <c r="J127" s="76">
        <f t="shared" si="3"/>
        <v>35</v>
      </c>
    </row>
    <row r="128" spans="1:10">
      <c r="A128" s="69">
        <v>32584</v>
      </c>
      <c r="B128" t="s">
        <v>296</v>
      </c>
      <c r="C128" t="s">
        <v>190</v>
      </c>
      <c r="D128">
        <v>614278441</v>
      </c>
      <c r="E128">
        <v>7</v>
      </c>
      <c r="F128" t="s">
        <v>85</v>
      </c>
      <c r="G128" s="111">
        <v>21997</v>
      </c>
      <c r="H128" s="87"/>
      <c r="I128" s="76">
        <f t="shared" ca="1" si="2"/>
        <v>49</v>
      </c>
      <c r="J128" s="76">
        <f t="shared" si="3"/>
        <v>13</v>
      </c>
    </row>
    <row r="129" spans="1:10">
      <c r="A129" s="69">
        <v>86321</v>
      </c>
      <c r="B129" t="s">
        <v>297</v>
      </c>
      <c r="C129" t="s">
        <v>298</v>
      </c>
      <c r="D129">
        <v>683698576</v>
      </c>
      <c r="E129">
        <v>7</v>
      </c>
      <c r="F129" t="s">
        <v>85</v>
      </c>
      <c r="G129" s="111">
        <v>27097</v>
      </c>
      <c r="H129" s="87"/>
      <c r="I129" s="76">
        <f t="shared" ca="1" si="2"/>
        <v>35</v>
      </c>
      <c r="J129" s="76">
        <f t="shared" si="3"/>
        <v>10</v>
      </c>
    </row>
    <row r="130" spans="1:10">
      <c r="A130" s="69">
        <v>45825</v>
      </c>
      <c r="B130" t="s">
        <v>299</v>
      </c>
      <c r="C130" t="s">
        <v>300</v>
      </c>
      <c r="D130">
        <v>684267416</v>
      </c>
      <c r="E130">
        <v>9</v>
      </c>
      <c r="F130" t="s">
        <v>88</v>
      </c>
      <c r="G130" s="111">
        <v>21596</v>
      </c>
      <c r="H130" s="87"/>
      <c r="I130" s="76">
        <f t="shared" ca="1" si="2"/>
        <v>51</v>
      </c>
      <c r="J130" s="76">
        <f t="shared" si="3"/>
        <v>8</v>
      </c>
    </row>
    <row r="131" spans="1:10">
      <c r="A131" s="69">
        <v>86465</v>
      </c>
      <c r="B131" t="s">
        <v>301</v>
      </c>
      <c r="C131" t="s">
        <v>302</v>
      </c>
      <c r="D131">
        <v>684267422</v>
      </c>
      <c r="E131">
        <v>11</v>
      </c>
      <c r="F131" t="s">
        <v>85</v>
      </c>
      <c r="G131" s="111">
        <v>26504</v>
      </c>
      <c r="H131" s="87"/>
      <c r="I131" s="76">
        <f t="shared" ref="I131:I194" ca="1" si="4">INT((TODAY()-G131)/365)</f>
        <v>37</v>
      </c>
      <c r="J131" s="76">
        <f t="shared" ref="J131:J194" si="5">WEEKNUM(G131,1)</f>
        <v>31</v>
      </c>
    </row>
    <row r="132" spans="1:10">
      <c r="A132" s="69">
        <v>87625</v>
      </c>
      <c r="B132" t="s">
        <v>303</v>
      </c>
      <c r="C132" t="s">
        <v>199</v>
      </c>
      <c r="D132">
        <v>684267456</v>
      </c>
      <c r="E132">
        <v>4</v>
      </c>
      <c r="F132" t="s">
        <v>85</v>
      </c>
      <c r="G132" s="111">
        <v>23979</v>
      </c>
      <c r="H132" s="87"/>
      <c r="I132" s="76">
        <f t="shared" ca="1" si="4"/>
        <v>44</v>
      </c>
      <c r="J132" s="76">
        <f t="shared" si="5"/>
        <v>35</v>
      </c>
    </row>
    <row r="133" spans="1:10">
      <c r="A133" s="69">
        <v>72159</v>
      </c>
      <c r="B133" t="s">
        <v>304</v>
      </c>
      <c r="C133" t="s">
        <v>92</v>
      </c>
      <c r="D133">
        <v>684478458</v>
      </c>
      <c r="E133">
        <v>17</v>
      </c>
      <c r="F133" t="s">
        <v>85</v>
      </c>
      <c r="G133" s="111">
        <v>21944</v>
      </c>
      <c r="H133" s="87"/>
      <c r="I133" s="76">
        <f t="shared" ca="1" si="4"/>
        <v>50</v>
      </c>
      <c r="J133" s="76">
        <f t="shared" si="5"/>
        <v>5</v>
      </c>
    </row>
    <row r="134" spans="1:10">
      <c r="A134" s="69">
        <v>36985</v>
      </c>
      <c r="B134" t="s">
        <v>305</v>
      </c>
      <c r="C134" t="s">
        <v>171</v>
      </c>
      <c r="D134">
        <v>612697450</v>
      </c>
      <c r="E134">
        <v>20</v>
      </c>
      <c r="F134" t="s">
        <v>85</v>
      </c>
      <c r="G134" s="111">
        <v>28529</v>
      </c>
      <c r="H134" s="87"/>
      <c r="I134" s="76">
        <f t="shared" ca="1" si="4"/>
        <v>32</v>
      </c>
      <c r="J134" s="76">
        <f t="shared" si="5"/>
        <v>6</v>
      </c>
    </row>
    <row r="135" spans="1:10">
      <c r="A135" s="69">
        <v>78456</v>
      </c>
      <c r="B135" t="s">
        <v>306</v>
      </c>
      <c r="C135" t="s">
        <v>114</v>
      </c>
      <c r="D135">
        <v>678458457</v>
      </c>
      <c r="E135">
        <v>7</v>
      </c>
      <c r="F135" t="s">
        <v>85</v>
      </c>
      <c r="G135" s="111">
        <v>20286</v>
      </c>
      <c r="H135" s="87"/>
      <c r="I135" s="76">
        <f t="shared" ca="1" si="4"/>
        <v>54</v>
      </c>
      <c r="J135" s="76">
        <f t="shared" si="5"/>
        <v>29</v>
      </c>
    </row>
    <row r="136" spans="1:10">
      <c r="A136" s="69">
        <v>25852</v>
      </c>
      <c r="B136" t="s">
        <v>307</v>
      </c>
      <c r="C136" t="s">
        <v>94</v>
      </c>
      <c r="D136">
        <v>612369496</v>
      </c>
      <c r="E136">
        <v>3</v>
      </c>
      <c r="F136" t="s">
        <v>88</v>
      </c>
      <c r="G136" s="111">
        <v>19017</v>
      </c>
      <c r="H136" s="87"/>
      <c r="I136" s="76">
        <f t="shared" ca="1" si="4"/>
        <v>58</v>
      </c>
      <c r="J136" s="76">
        <f t="shared" si="5"/>
        <v>4</v>
      </c>
    </row>
    <row r="137" spans="1:10">
      <c r="A137" s="69">
        <v>15951</v>
      </c>
      <c r="B137" t="s">
        <v>308</v>
      </c>
      <c r="C137" t="s">
        <v>309</v>
      </c>
      <c r="D137">
        <v>674896477</v>
      </c>
      <c r="E137">
        <v>1</v>
      </c>
      <c r="F137" t="s">
        <v>88</v>
      </c>
      <c r="G137" s="111">
        <v>28973</v>
      </c>
      <c r="H137" s="87"/>
      <c r="I137" s="76">
        <f t="shared" ca="1" si="4"/>
        <v>30</v>
      </c>
      <c r="J137" s="76">
        <f t="shared" si="5"/>
        <v>17</v>
      </c>
    </row>
    <row r="138" spans="1:10">
      <c r="A138" s="69">
        <v>35753</v>
      </c>
      <c r="B138" t="s">
        <v>310</v>
      </c>
      <c r="C138" t="s">
        <v>284</v>
      </c>
      <c r="D138">
        <v>614278441</v>
      </c>
      <c r="E138">
        <v>2</v>
      </c>
      <c r="F138" t="s">
        <v>85</v>
      </c>
      <c r="G138" s="111">
        <v>23174</v>
      </c>
      <c r="H138" s="87"/>
      <c r="I138" s="76">
        <f t="shared" ca="1" si="4"/>
        <v>46</v>
      </c>
      <c r="J138" s="76">
        <f t="shared" si="5"/>
        <v>24</v>
      </c>
    </row>
    <row r="139" spans="1:10">
      <c r="A139" s="69">
        <v>45665</v>
      </c>
      <c r="B139" t="s">
        <v>311</v>
      </c>
      <c r="C139" t="s">
        <v>312</v>
      </c>
      <c r="D139">
        <v>683698576</v>
      </c>
      <c r="E139">
        <v>8</v>
      </c>
      <c r="F139" t="s">
        <v>88</v>
      </c>
      <c r="G139" s="111">
        <v>28630</v>
      </c>
      <c r="H139" s="87"/>
      <c r="I139" s="76">
        <f t="shared" ca="1" si="4"/>
        <v>31</v>
      </c>
      <c r="J139" s="76">
        <f t="shared" si="5"/>
        <v>20</v>
      </c>
    </row>
    <row r="140" spans="1:10">
      <c r="A140" s="69">
        <v>25975</v>
      </c>
      <c r="B140" t="s">
        <v>313</v>
      </c>
      <c r="C140" t="s">
        <v>314</v>
      </c>
      <c r="D140">
        <v>684267456</v>
      </c>
      <c r="E140">
        <v>5</v>
      </c>
      <c r="F140" t="s">
        <v>88</v>
      </c>
      <c r="G140" s="111">
        <v>29148</v>
      </c>
      <c r="H140" s="87"/>
      <c r="I140" s="76">
        <f t="shared" ca="1" si="4"/>
        <v>30</v>
      </c>
      <c r="J140" s="76">
        <f t="shared" si="5"/>
        <v>42</v>
      </c>
    </row>
    <row r="141" spans="1:10">
      <c r="A141" s="69">
        <v>15321</v>
      </c>
      <c r="B141" t="s">
        <v>315</v>
      </c>
      <c r="C141" t="s">
        <v>316</v>
      </c>
      <c r="D141">
        <v>684478458</v>
      </c>
      <c r="E141">
        <v>4</v>
      </c>
      <c r="F141" t="s">
        <v>85</v>
      </c>
      <c r="G141" s="111">
        <v>21295</v>
      </c>
      <c r="H141" s="87"/>
      <c r="I141" s="76">
        <f t="shared" ca="1" si="4"/>
        <v>51</v>
      </c>
      <c r="J141" s="76">
        <f t="shared" si="5"/>
        <v>17</v>
      </c>
    </row>
    <row r="142" spans="1:10">
      <c r="A142" s="69">
        <v>74569</v>
      </c>
      <c r="B142" t="s">
        <v>317</v>
      </c>
      <c r="C142" t="s">
        <v>84</v>
      </c>
      <c r="D142">
        <v>612697450</v>
      </c>
      <c r="E142">
        <v>6</v>
      </c>
      <c r="F142" t="s">
        <v>85</v>
      </c>
      <c r="G142" s="111">
        <v>27967</v>
      </c>
      <c r="H142" s="87"/>
      <c r="I142" s="76">
        <f t="shared" ca="1" si="4"/>
        <v>33</v>
      </c>
      <c r="J142" s="76">
        <f t="shared" si="5"/>
        <v>31</v>
      </c>
    </row>
    <row r="143" spans="1:10">
      <c r="A143" s="69">
        <v>47896</v>
      </c>
      <c r="B143" t="s">
        <v>318</v>
      </c>
      <c r="C143" t="s">
        <v>102</v>
      </c>
      <c r="D143">
        <v>678458457</v>
      </c>
      <c r="E143">
        <v>8</v>
      </c>
      <c r="F143" t="s">
        <v>88</v>
      </c>
      <c r="G143" s="111">
        <v>18586</v>
      </c>
      <c r="H143" s="87"/>
      <c r="I143" s="76">
        <f t="shared" ca="1" si="4"/>
        <v>59</v>
      </c>
      <c r="J143" s="76">
        <f t="shared" si="5"/>
        <v>47</v>
      </c>
    </row>
    <row r="144" spans="1:10">
      <c r="A144" s="69">
        <v>41236</v>
      </c>
      <c r="B144" t="s">
        <v>319</v>
      </c>
      <c r="C144" t="s">
        <v>92</v>
      </c>
      <c r="D144">
        <v>612369496</v>
      </c>
      <c r="E144">
        <v>7</v>
      </c>
      <c r="F144" t="s">
        <v>85</v>
      </c>
      <c r="G144" s="111">
        <v>17961</v>
      </c>
      <c r="H144" s="87"/>
      <c r="I144" s="76">
        <f t="shared" ca="1" si="4"/>
        <v>61</v>
      </c>
      <c r="J144" s="76">
        <f t="shared" si="5"/>
        <v>10</v>
      </c>
    </row>
    <row r="145" spans="1:10">
      <c r="A145" s="69">
        <v>55585</v>
      </c>
      <c r="B145" t="s">
        <v>320</v>
      </c>
      <c r="C145" t="s">
        <v>321</v>
      </c>
      <c r="D145">
        <v>674896477</v>
      </c>
      <c r="E145">
        <v>9</v>
      </c>
      <c r="F145" t="s">
        <v>85</v>
      </c>
      <c r="G145" s="111">
        <v>20176</v>
      </c>
      <c r="H145" s="87"/>
      <c r="I145" s="76">
        <f t="shared" ca="1" si="4"/>
        <v>54</v>
      </c>
      <c r="J145" s="76">
        <f t="shared" si="5"/>
        <v>14</v>
      </c>
    </row>
    <row r="146" spans="1:10">
      <c r="A146" s="69">
        <v>47851</v>
      </c>
      <c r="B146" t="s">
        <v>322</v>
      </c>
      <c r="C146" t="s">
        <v>323</v>
      </c>
      <c r="D146">
        <v>684267456</v>
      </c>
      <c r="E146">
        <v>14</v>
      </c>
      <c r="F146" t="s">
        <v>85</v>
      </c>
      <c r="G146" s="111">
        <v>21125</v>
      </c>
      <c r="H146" s="87"/>
      <c r="I146" s="76">
        <f t="shared" ca="1" si="4"/>
        <v>52</v>
      </c>
      <c r="J146" s="76">
        <f t="shared" si="5"/>
        <v>44</v>
      </c>
    </row>
    <row r="147" spans="1:10">
      <c r="A147" s="69">
        <v>78575</v>
      </c>
      <c r="B147" t="s">
        <v>324</v>
      </c>
      <c r="C147" t="s">
        <v>272</v>
      </c>
      <c r="D147">
        <v>684478458</v>
      </c>
      <c r="E147">
        <v>16</v>
      </c>
      <c r="F147" t="s">
        <v>85</v>
      </c>
      <c r="G147" s="111">
        <v>27530</v>
      </c>
      <c r="H147" s="87"/>
      <c r="I147" s="76">
        <f t="shared" ca="1" si="4"/>
        <v>34</v>
      </c>
      <c r="J147" s="76">
        <f t="shared" si="5"/>
        <v>20</v>
      </c>
    </row>
    <row r="148" spans="1:10">
      <c r="A148" s="69">
        <v>28772</v>
      </c>
      <c r="B148" t="s">
        <v>325</v>
      </c>
      <c r="C148" t="s">
        <v>272</v>
      </c>
      <c r="D148">
        <v>612697450</v>
      </c>
      <c r="E148">
        <v>20</v>
      </c>
      <c r="F148" t="s">
        <v>85</v>
      </c>
      <c r="G148" s="111">
        <v>21316</v>
      </c>
      <c r="H148" s="87"/>
      <c r="I148" s="76">
        <f t="shared" ca="1" si="4"/>
        <v>51</v>
      </c>
      <c r="J148" s="76">
        <f t="shared" si="5"/>
        <v>20</v>
      </c>
    </row>
    <row r="149" spans="1:10">
      <c r="A149" s="69">
        <v>85282</v>
      </c>
      <c r="B149" t="s">
        <v>326</v>
      </c>
      <c r="C149" t="s">
        <v>120</v>
      </c>
      <c r="D149">
        <v>678458457</v>
      </c>
      <c r="E149">
        <v>17</v>
      </c>
      <c r="F149" t="s">
        <v>85</v>
      </c>
      <c r="G149" s="111">
        <v>24247</v>
      </c>
      <c r="H149" s="87"/>
      <c r="I149" s="76">
        <f t="shared" ca="1" si="4"/>
        <v>43</v>
      </c>
      <c r="J149" s="76">
        <f t="shared" si="5"/>
        <v>21</v>
      </c>
    </row>
    <row r="150" spans="1:10">
      <c r="A150" s="69">
        <v>42178</v>
      </c>
      <c r="B150" t="s">
        <v>327</v>
      </c>
      <c r="C150" t="s">
        <v>279</v>
      </c>
      <c r="D150">
        <v>612369496</v>
      </c>
      <c r="E150">
        <v>13</v>
      </c>
      <c r="F150" t="s">
        <v>88</v>
      </c>
      <c r="G150" s="111">
        <v>29780</v>
      </c>
      <c r="H150" s="87"/>
      <c r="I150" s="76">
        <f t="shared" ca="1" si="4"/>
        <v>28</v>
      </c>
      <c r="J150" s="76">
        <f t="shared" si="5"/>
        <v>29</v>
      </c>
    </row>
    <row r="151" spans="1:10">
      <c r="A151" s="69">
        <v>62342</v>
      </c>
      <c r="B151" t="s">
        <v>328</v>
      </c>
      <c r="C151" t="s">
        <v>329</v>
      </c>
      <c r="D151">
        <v>674896477</v>
      </c>
      <c r="E151">
        <v>13</v>
      </c>
      <c r="F151" t="s">
        <v>85</v>
      </c>
      <c r="G151" s="111">
        <v>28912</v>
      </c>
      <c r="H151" s="87"/>
      <c r="I151" s="76">
        <f t="shared" ca="1" si="4"/>
        <v>31</v>
      </c>
      <c r="J151" s="76">
        <f t="shared" si="5"/>
        <v>9</v>
      </c>
    </row>
    <row r="152" spans="1:10">
      <c r="A152" s="69">
        <v>85752</v>
      </c>
      <c r="B152" t="s">
        <v>330</v>
      </c>
      <c r="C152" t="s">
        <v>177</v>
      </c>
      <c r="D152">
        <v>614278441</v>
      </c>
      <c r="E152">
        <v>11</v>
      </c>
      <c r="F152" t="s">
        <v>85</v>
      </c>
      <c r="G152" s="111">
        <v>20578</v>
      </c>
      <c r="H152" s="87"/>
      <c r="I152" s="76">
        <f t="shared" ca="1" si="4"/>
        <v>53</v>
      </c>
      <c r="J152" s="76">
        <f t="shared" si="5"/>
        <v>18</v>
      </c>
    </row>
    <row r="153" spans="1:10">
      <c r="A153" s="69">
        <v>42578</v>
      </c>
      <c r="B153" t="s">
        <v>331</v>
      </c>
      <c r="C153" t="s">
        <v>201</v>
      </c>
      <c r="D153">
        <v>683698576</v>
      </c>
      <c r="E153">
        <v>5</v>
      </c>
      <c r="F153" t="s">
        <v>88</v>
      </c>
      <c r="G153" s="111">
        <v>27077</v>
      </c>
      <c r="H153" s="87"/>
      <c r="I153" s="76">
        <f t="shared" ca="1" si="4"/>
        <v>36</v>
      </c>
      <c r="J153" s="76">
        <f t="shared" si="5"/>
        <v>8</v>
      </c>
    </row>
    <row r="154" spans="1:10">
      <c r="A154" s="69">
        <v>94478</v>
      </c>
      <c r="B154" t="s">
        <v>332</v>
      </c>
      <c r="C154" t="s">
        <v>272</v>
      </c>
      <c r="D154">
        <v>684267416</v>
      </c>
      <c r="E154">
        <v>4</v>
      </c>
      <c r="F154" t="s">
        <v>85</v>
      </c>
      <c r="G154" s="111">
        <v>28161</v>
      </c>
      <c r="H154" s="87"/>
      <c r="I154" s="76">
        <f t="shared" ca="1" si="4"/>
        <v>33</v>
      </c>
      <c r="J154" s="76">
        <f t="shared" si="5"/>
        <v>6</v>
      </c>
    </row>
    <row r="155" spans="1:10">
      <c r="A155" s="69">
        <v>12587</v>
      </c>
      <c r="B155" t="s">
        <v>333</v>
      </c>
      <c r="C155" t="s">
        <v>300</v>
      </c>
      <c r="D155">
        <v>684267422</v>
      </c>
      <c r="E155">
        <v>15</v>
      </c>
      <c r="F155" t="s">
        <v>88</v>
      </c>
      <c r="G155" s="111">
        <v>28017</v>
      </c>
      <c r="H155" s="87"/>
      <c r="I155" s="76">
        <f t="shared" ca="1" si="4"/>
        <v>33</v>
      </c>
      <c r="J155" s="76">
        <f t="shared" si="5"/>
        <v>38</v>
      </c>
    </row>
    <row r="156" spans="1:10">
      <c r="A156" s="69">
        <v>65642</v>
      </c>
      <c r="B156" t="s">
        <v>334</v>
      </c>
      <c r="C156" t="s">
        <v>121</v>
      </c>
      <c r="D156">
        <v>684267456</v>
      </c>
      <c r="E156">
        <v>12</v>
      </c>
      <c r="F156" t="s">
        <v>85</v>
      </c>
      <c r="G156" s="111">
        <v>22617</v>
      </c>
      <c r="H156" s="87"/>
      <c r="I156" s="76">
        <f t="shared" ca="1" si="4"/>
        <v>48</v>
      </c>
      <c r="J156" s="76">
        <f t="shared" si="5"/>
        <v>48</v>
      </c>
    </row>
    <row r="157" spans="1:10">
      <c r="A157" s="69">
        <v>32584</v>
      </c>
      <c r="B157" t="s">
        <v>335</v>
      </c>
      <c r="C157" t="s">
        <v>336</v>
      </c>
      <c r="D157">
        <v>684478458</v>
      </c>
      <c r="E157">
        <v>17</v>
      </c>
      <c r="F157" t="s">
        <v>85</v>
      </c>
      <c r="G157" s="111">
        <v>30382</v>
      </c>
      <c r="H157" s="87"/>
      <c r="I157" s="76">
        <f t="shared" ca="1" si="4"/>
        <v>26</v>
      </c>
      <c r="J157" s="76">
        <f t="shared" si="5"/>
        <v>11</v>
      </c>
    </row>
    <row r="158" spans="1:10">
      <c r="A158" s="69">
        <v>86321</v>
      </c>
      <c r="B158" t="s">
        <v>337</v>
      </c>
      <c r="C158" t="s">
        <v>250</v>
      </c>
      <c r="D158">
        <v>612697450</v>
      </c>
      <c r="E158">
        <v>18</v>
      </c>
      <c r="F158" t="s">
        <v>85</v>
      </c>
      <c r="G158" s="111">
        <v>30206</v>
      </c>
      <c r="H158" s="87"/>
      <c r="I158" s="76">
        <f t="shared" ca="1" si="4"/>
        <v>27</v>
      </c>
      <c r="J158" s="76">
        <f t="shared" si="5"/>
        <v>38</v>
      </c>
    </row>
    <row r="159" spans="1:10">
      <c r="A159" s="69">
        <v>45825</v>
      </c>
      <c r="B159" t="s">
        <v>338</v>
      </c>
      <c r="C159" t="s">
        <v>194</v>
      </c>
      <c r="D159">
        <v>678458457</v>
      </c>
      <c r="E159">
        <v>18</v>
      </c>
      <c r="F159" t="s">
        <v>88</v>
      </c>
      <c r="G159" s="111">
        <v>21682</v>
      </c>
      <c r="H159" s="87"/>
      <c r="I159" s="76">
        <f t="shared" ca="1" si="4"/>
        <v>50</v>
      </c>
      <c r="J159" s="76">
        <f t="shared" si="5"/>
        <v>20</v>
      </c>
    </row>
    <row r="160" spans="1:10">
      <c r="A160" s="69">
        <v>86465</v>
      </c>
      <c r="B160" t="s">
        <v>339</v>
      </c>
      <c r="C160" t="s">
        <v>179</v>
      </c>
      <c r="D160">
        <v>612369496</v>
      </c>
      <c r="E160">
        <v>1</v>
      </c>
      <c r="F160" t="s">
        <v>85</v>
      </c>
      <c r="G160" s="111">
        <v>21863</v>
      </c>
      <c r="H160" s="87"/>
      <c r="I160" s="76">
        <f t="shared" ca="1" si="4"/>
        <v>50</v>
      </c>
      <c r="J160" s="76">
        <f t="shared" si="5"/>
        <v>46</v>
      </c>
    </row>
    <row r="161" spans="1:10">
      <c r="A161" s="69">
        <v>87625</v>
      </c>
      <c r="B161" t="s">
        <v>340</v>
      </c>
      <c r="C161" t="s">
        <v>286</v>
      </c>
      <c r="D161">
        <v>674896477</v>
      </c>
      <c r="E161">
        <v>3</v>
      </c>
      <c r="F161" t="s">
        <v>85</v>
      </c>
      <c r="G161" s="111">
        <v>29244</v>
      </c>
      <c r="H161" s="87"/>
      <c r="I161" s="76">
        <f t="shared" ca="1" si="4"/>
        <v>30</v>
      </c>
      <c r="J161" s="76">
        <f t="shared" si="5"/>
        <v>4</v>
      </c>
    </row>
    <row r="162" spans="1:10">
      <c r="A162" s="69">
        <v>72159</v>
      </c>
      <c r="B162" t="s">
        <v>341</v>
      </c>
      <c r="C162" t="s">
        <v>342</v>
      </c>
      <c r="D162">
        <v>614278441</v>
      </c>
      <c r="E162">
        <v>17</v>
      </c>
      <c r="F162" t="s">
        <v>85</v>
      </c>
      <c r="G162" s="111">
        <v>21802</v>
      </c>
      <c r="H162" s="87"/>
      <c r="I162" s="76">
        <f t="shared" ca="1" si="4"/>
        <v>50</v>
      </c>
      <c r="J162" s="76">
        <f t="shared" si="5"/>
        <v>37</v>
      </c>
    </row>
    <row r="163" spans="1:10">
      <c r="A163" s="69">
        <v>36985</v>
      </c>
      <c r="B163" t="s">
        <v>343</v>
      </c>
      <c r="C163" t="s">
        <v>169</v>
      </c>
      <c r="D163">
        <v>683698576</v>
      </c>
      <c r="E163">
        <v>14</v>
      </c>
      <c r="F163" t="s">
        <v>85</v>
      </c>
      <c r="G163" s="111">
        <v>23507</v>
      </c>
      <c r="H163" s="87"/>
      <c r="I163" s="76">
        <f t="shared" ca="1" si="4"/>
        <v>45</v>
      </c>
      <c r="J163" s="76">
        <f t="shared" si="5"/>
        <v>20</v>
      </c>
    </row>
    <row r="164" spans="1:10">
      <c r="A164" s="69">
        <v>78456</v>
      </c>
      <c r="B164" t="s">
        <v>344</v>
      </c>
      <c r="C164" t="s">
        <v>321</v>
      </c>
      <c r="D164">
        <v>684267456</v>
      </c>
      <c r="E164">
        <v>16</v>
      </c>
      <c r="F164" t="s">
        <v>85</v>
      </c>
      <c r="G164" s="111">
        <v>27675</v>
      </c>
      <c r="H164" s="87"/>
      <c r="I164" s="76">
        <f t="shared" ca="1" si="4"/>
        <v>34</v>
      </c>
      <c r="J164" s="76">
        <f t="shared" si="5"/>
        <v>41</v>
      </c>
    </row>
    <row r="165" spans="1:10">
      <c r="A165" s="69">
        <v>25852</v>
      </c>
      <c r="B165" t="s">
        <v>345</v>
      </c>
      <c r="C165" t="s">
        <v>192</v>
      </c>
      <c r="D165">
        <v>684478458</v>
      </c>
      <c r="E165">
        <v>13</v>
      </c>
      <c r="F165" t="s">
        <v>85</v>
      </c>
      <c r="G165" s="111">
        <v>18135</v>
      </c>
      <c r="H165" s="87"/>
      <c r="I165" s="76">
        <f t="shared" ca="1" si="4"/>
        <v>60</v>
      </c>
      <c r="J165" s="76">
        <f t="shared" si="5"/>
        <v>35</v>
      </c>
    </row>
    <row r="166" spans="1:10">
      <c r="A166" s="69">
        <v>15951</v>
      </c>
      <c r="B166" t="s">
        <v>346</v>
      </c>
      <c r="C166" t="s">
        <v>129</v>
      </c>
      <c r="D166">
        <v>612697450</v>
      </c>
      <c r="E166">
        <v>4</v>
      </c>
      <c r="F166" t="s">
        <v>85</v>
      </c>
      <c r="G166" s="111">
        <v>20221</v>
      </c>
      <c r="H166" s="87"/>
      <c r="I166" s="76">
        <f t="shared" ca="1" si="4"/>
        <v>54</v>
      </c>
      <c r="J166" s="76">
        <f t="shared" si="5"/>
        <v>20</v>
      </c>
    </row>
    <row r="167" spans="1:10">
      <c r="A167" s="69">
        <v>35753</v>
      </c>
      <c r="B167" t="s">
        <v>347</v>
      </c>
      <c r="C167" t="s">
        <v>329</v>
      </c>
      <c r="D167">
        <v>678458457</v>
      </c>
      <c r="E167">
        <v>16</v>
      </c>
      <c r="F167" t="s">
        <v>85</v>
      </c>
      <c r="G167" s="111">
        <v>27153</v>
      </c>
      <c r="H167" s="87"/>
      <c r="I167" s="76">
        <f t="shared" ca="1" si="4"/>
        <v>35</v>
      </c>
      <c r="J167" s="76">
        <f t="shared" si="5"/>
        <v>18</v>
      </c>
    </row>
    <row r="168" spans="1:10">
      <c r="A168" s="69">
        <v>45665</v>
      </c>
      <c r="B168" t="s">
        <v>348</v>
      </c>
      <c r="C168" t="s">
        <v>192</v>
      </c>
      <c r="D168">
        <v>612369496</v>
      </c>
      <c r="E168">
        <v>14</v>
      </c>
      <c r="F168" t="s">
        <v>85</v>
      </c>
      <c r="G168" s="111">
        <v>18689</v>
      </c>
      <c r="H168" s="87"/>
      <c r="I168" s="76">
        <f t="shared" ca="1" si="4"/>
        <v>59</v>
      </c>
      <c r="J168" s="76">
        <f t="shared" si="5"/>
        <v>9</v>
      </c>
    </row>
    <row r="169" spans="1:10">
      <c r="A169" s="69">
        <v>25975</v>
      </c>
      <c r="B169" t="s">
        <v>349</v>
      </c>
      <c r="C169" t="s">
        <v>135</v>
      </c>
      <c r="D169">
        <v>674896477</v>
      </c>
      <c r="E169">
        <v>7</v>
      </c>
      <c r="F169" t="s">
        <v>85</v>
      </c>
      <c r="G169" s="111">
        <v>20362</v>
      </c>
      <c r="H169" s="87"/>
      <c r="I169" s="76">
        <f t="shared" ca="1" si="4"/>
        <v>54</v>
      </c>
      <c r="J169" s="76">
        <f t="shared" si="5"/>
        <v>40</v>
      </c>
    </row>
    <row r="170" spans="1:10">
      <c r="A170" s="69">
        <v>15321</v>
      </c>
      <c r="B170" t="s">
        <v>350</v>
      </c>
      <c r="C170" t="s">
        <v>351</v>
      </c>
      <c r="D170">
        <v>684267456</v>
      </c>
      <c r="E170">
        <v>7</v>
      </c>
      <c r="F170" t="s">
        <v>85</v>
      </c>
      <c r="G170" s="111">
        <v>19070</v>
      </c>
      <c r="H170" s="87"/>
      <c r="I170" s="76">
        <f t="shared" ca="1" si="4"/>
        <v>57</v>
      </c>
      <c r="J170" s="76">
        <f t="shared" si="5"/>
        <v>12</v>
      </c>
    </row>
    <row r="171" spans="1:10">
      <c r="A171" s="69">
        <v>74569</v>
      </c>
      <c r="B171" t="s">
        <v>352</v>
      </c>
      <c r="C171" t="s">
        <v>353</v>
      </c>
      <c r="D171">
        <v>684478458</v>
      </c>
      <c r="E171">
        <v>9</v>
      </c>
      <c r="F171" t="s">
        <v>88</v>
      </c>
      <c r="G171" s="111">
        <v>23077</v>
      </c>
      <c r="H171" s="87"/>
      <c r="I171" s="76">
        <f t="shared" ca="1" si="4"/>
        <v>46</v>
      </c>
      <c r="J171" s="76">
        <f t="shared" si="5"/>
        <v>10</v>
      </c>
    </row>
    <row r="172" spans="1:10">
      <c r="A172" s="69">
        <v>47896</v>
      </c>
      <c r="B172" t="s">
        <v>354</v>
      </c>
      <c r="C172" t="s">
        <v>355</v>
      </c>
      <c r="D172">
        <v>612697450</v>
      </c>
      <c r="E172">
        <v>11</v>
      </c>
      <c r="F172" t="s">
        <v>85</v>
      </c>
      <c r="G172" s="111">
        <v>23011</v>
      </c>
      <c r="H172" s="87"/>
      <c r="I172" s="76">
        <f t="shared" ca="1" si="4"/>
        <v>47</v>
      </c>
      <c r="J172" s="76">
        <f t="shared" si="5"/>
        <v>53</v>
      </c>
    </row>
    <row r="173" spans="1:10">
      <c r="A173" s="69">
        <v>41236</v>
      </c>
      <c r="B173" t="s">
        <v>356</v>
      </c>
      <c r="C173" t="s">
        <v>114</v>
      </c>
      <c r="D173">
        <v>678458457</v>
      </c>
      <c r="E173">
        <v>4</v>
      </c>
      <c r="F173" t="s">
        <v>85</v>
      </c>
      <c r="G173" s="111">
        <v>28580</v>
      </c>
      <c r="H173" s="87"/>
      <c r="I173" s="76">
        <f t="shared" ca="1" si="4"/>
        <v>31</v>
      </c>
      <c r="J173" s="76">
        <f t="shared" si="5"/>
        <v>13</v>
      </c>
    </row>
    <row r="174" spans="1:10">
      <c r="A174" s="69">
        <v>55585</v>
      </c>
      <c r="B174" t="s">
        <v>357</v>
      </c>
      <c r="C174" t="s">
        <v>171</v>
      </c>
      <c r="D174">
        <v>612369496</v>
      </c>
      <c r="E174">
        <v>17</v>
      </c>
      <c r="F174" t="s">
        <v>85</v>
      </c>
      <c r="G174" s="111">
        <v>28509</v>
      </c>
      <c r="H174" s="87"/>
      <c r="I174" s="76">
        <f t="shared" ca="1" si="4"/>
        <v>32</v>
      </c>
      <c r="J174" s="76">
        <f t="shared" si="5"/>
        <v>3</v>
      </c>
    </row>
    <row r="175" spans="1:10">
      <c r="A175" s="69">
        <v>47851</v>
      </c>
      <c r="B175" t="s">
        <v>358</v>
      </c>
      <c r="C175" t="s">
        <v>90</v>
      </c>
      <c r="D175">
        <v>674896477</v>
      </c>
      <c r="E175">
        <v>20</v>
      </c>
      <c r="F175" t="s">
        <v>88</v>
      </c>
      <c r="G175" s="111">
        <v>28166</v>
      </c>
      <c r="H175" s="87"/>
      <c r="I175" s="76">
        <f t="shared" ca="1" si="4"/>
        <v>33</v>
      </c>
      <c r="J175" s="76">
        <f t="shared" si="5"/>
        <v>7</v>
      </c>
    </row>
    <row r="176" spans="1:10">
      <c r="A176" s="69">
        <v>78575</v>
      </c>
      <c r="B176" t="s">
        <v>359</v>
      </c>
      <c r="C176" t="s">
        <v>137</v>
      </c>
      <c r="D176">
        <v>614278441</v>
      </c>
      <c r="E176">
        <v>7</v>
      </c>
      <c r="F176" t="s">
        <v>85</v>
      </c>
      <c r="G176" s="111">
        <v>25265</v>
      </c>
      <c r="H176" s="87"/>
      <c r="I176" s="76">
        <f t="shared" ca="1" si="4"/>
        <v>40</v>
      </c>
      <c r="J176" s="76">
        <f t="shared" si="5"/>
        <v>10</v>
      </c>
    </row>
    <row r="177" spans="1:10">
      <c r="A177" s="69">
        <v>28772</v>
      </c>
      <c r="B177" t="s">
        <v>360</v>
      </c>
      <c r="C177" t="s">
        <v>288</v>
      </c>
      <c r="D177">
        <v>683698576</v>
      </c>
      <c r="E177">
        <v>3</v>
      </c>
      <c r="F177" t="s">
        <v>88</v>
      </c>
      <c r="G177" s="111">
        <v>21050</v>
      </c>
      <c r="H177" s="87"/>
      <c r="I177" s="76">
        <f t="shared" ca="1" si="4"/>
        <v>52</v>
      </c>
      <c r="J177" s="76">
        <f t="shared" si="5"/>
        <v>34</v>
      </c>
    </row>
    <row r="178" spans="1:10">
      <c r="A178" s="69">
        <v>85282</v>
      </c>
      <c r="B178" t="s">
        <v>361</v>
      </c>
      <c r="C178" t="s">
        <v>298</v>
      </c>
      <c r="D178">
        <v>684267416</v>
      </c>
      <c r="E178">
        <v>1</v>
      </c>
      <c r="F178" t="s">
        <v>88</v>
      </c>
      <c r="G178" s="111">
        <v>29860</v>
      </c>
      <c r="H178" s="87"/>
      <c r="I178" s="76">
        <f t="shared" ca="1" si="4"/>
        <v>28</v>
      </c>
      <c r="J178" s="76">
        <f t="shared" si="5"/>
        <v>40</v>
      </c>
    </row>
    <row r="179" spans="1:10">
      <c r="A179" s="69">
        <v>42178</v>
      </c>
      <c r="B179" t="s">
        <v>362</v>
      </c>
      <c r="C179" t="s">
        <v>363</v>
      </c>
      <c r="D179">
        <v>684267422</v>
      </c>
      <c r="E179">
        <v>2</v>
      </c>
      <c r="F179" t="s">
        <v>85</v>
      </c>
      <c r="G179" s="111">
        <v>22984</v>
      </c>
      <c r="H179" s="87"/>
      <c r="I179" s="76">
        <f t="shared" ca="1" si="4"/>
        <v>47</v>
      </c>
      <c r="J179" s="76">
        <f t="shared" si="5"/>
        <v>49</v>
      </c>
    </row>
    <row r="180" spans="1:10">
      <c r="A180" s="69">
        <v>62342</v>
      </c>
      <c r="B180" t="s">
        <v>364</v>
      </c>
      <c r="C180" t="s">
        <v>365</v>
      </c>
      <c r="D180">
        <v>684267456</v>
      </c>
      <c r="E180">
        <v>8</v>
      </c>
      <c r="F180" t="s">
        <v>88</v>
      </c>
      <c r="G180" s="111">
        <v>29754</v>
      </c>
      <c r="H180" s="87"/>
      <c r="I180" s="76">
        <f t="shared" ca="1" si="4"/>
        <v>28</v>
      </c>
      <c r="J180" s="76">
        <f t="shared" si="5"/>
        <v>25</v>
      </c>
    </row>
    <row r="181" spans="1:10">
      <c r="A181" s="69">
        <v>85752</v>
      </c>
      <c r="B181" t="s">
        <v>366</v>
      </c>
      <c r="C181" t="s">
        <v>367</v>
      </c>
      <c r="D181">
        <v>684478458</v>
      </c>
      <c r="E181">
        <v>5</v>
      </c>
      <c r="F181" t="s">
        <v>85</v>
      </c>
      <c r="G181" s="111">
        <v>18037</v>
      </c>
      <c r="H181" s="87"/>
      <c r="I181" s="76">
        <f t="shared" ca="1" si="4"/>
        <v>60</v>
      </c>
      <c r="J181" s="76">
        <f t="shared" si="5"/>
        <v>21</v>
      </c>
    </row>
    <row r="182" spans="1:10">
      <c r="A182" s="69">
        <v>42578</v>
      </c>
      <c r="B182" t="s">
        <v>368</v>
      </c>
      <c r="C182" t="s">
        <v>369</v>
      </c>
      <c r="D182">
        <v>612697450</v>
      </c>
      <c r="E182">
        <v>4</v>
      </c>
      <c r="F182" t="s">
        <v>88</v>
      </c>
      <c r="G182" s="111">
        <v>27774</v>
      </c>
      <c r="H182" s="87"/>
      <c r="I182" s="76">
        <f t="shared" ca="1" si="4"/>
        <v>34</v>
      </c>
      <c r="J182" s="76">
        <f t="shared" si="5"/>
        <v>3</v>
      </c>
    </row>
    <row r="183" spans="1:10">
      <c r="A183" s="69">
        <v>94478</v>
      </c>
      <c r="B183" t="s">
        <v>370</v>
      </c>
      <c r="C183" t="s">
        <v>169</v>
      </c>
      <c r="D183">
        <v>678458457</v>
      </c>
      <c r="E183">
        <v>6</v>
      </c>
      <c r="F183" t="s">
        <v>85</v>
      </c>
      <c r="G183" s="111">
        <v>22009</v>
      </c>
      <c r="H183" s="87"/>
      <c r="I183" s="76">
        <f t="shared" ca="1" si="4"/>
        <v>49</v>
      </c>
      <c r="J183" s="76">
        <f t="shared" si="5"/>
        <v>15</v>
      </c>
    </row>
    <row r="184" spans="1:10">
      <c r="A184" s="69">
        <v>12587</v>
      </c>
      <c r="B184" t="s">
        <v>371</v>
      </c>
      <c r="C184" t="s">
        <v>372</v>
      </c>
      <c r="D184">
        <v>612369496</v>
      </c>
      <c r="E184">
        <v>8</v>
      </c>
      <c r="F184" t="s">
        <v>88</v>
      </c>
      <c r="G184" s="111">
        <v>23133</v>
      </c>
      <c r="H184" s="87"/>
      <c r="I184" s="76">
        <f t="shared" ca="1" si="4"/>
        <v>46</v>
      </c>
      <c r="J184" s="76">
        <f t="shared" si="5"/>
        <v>18</v>
      </c>
    </row>
    <row r="185" spans="1:10">
      <c r="A185" s="69">
        <v>65642</v>
      </c>
      <c r="B185" t="s">
        <v>371</v>
      </c>
      <c r="C185" t="s">
        <v>373</v>
      </c>
      <c r="D185">
        <v>674896477</v>
      </c>
      <c r="E185">
        <v>7</v>
      </c>
      <c r="F185" t="s">
        <v>85</v>
      </c>
      <c r="G185" s="111">
        <v>20641</v>
      </c>
      <c r="H185" s="87"/>
      <c r="I185" s="76">
        <f t="shared" ca="1" si="4"/>
        <v>53</v>
      </c>
      <c r="J185" s="76">
        <f t="shared" si="5"/>
        <v>27</v>
      </c>
    </row>
    <row r="186" spans="1:10">
      <c r="A186" s="69">
        <v>32584</v>
      </c>
      <c r="B186" t="s">
        <v>374</v>
      </c>
      <c r="C186" t="s">
        <v>375</v>
      </c>
      <c r="D186">
        <v>614278441</v>
      </c>
      <c r="E186">
        <v>9</v>
      </c>
      <c r="F186" t="s">
        <v>85</v>
      </c>
      <c r="G186" s="111">
        <v>21755</v>
      </c>
      <c r="H186" s="87"/>
      <c r="I186" s="76">
        <f t="shared" ca="1" si="4"/>
        <v>50</v>
      </c>
      <c r="J186" s="76">
        <f t="shared" si="5"/>
        <v>30</v>
      </c>
    </row>
    <row r="187" spans="1:10">
      <c r="A187" s="69">
        <v>86321</v>
      </c>
      <c r="B187" t="s">
        <v>376</v>
      </c>
      <c r="C187" t="s">
        <v>279</v>
      </c>
      <c r="D187">
        <v>683698576</v>
      </c>
      <c r="E187">
        <v>14</v>
      </c>
      <c r="F187" t="s">
        <v>88</v>
      </c>
      <c r="G187" s="111">
        <v>21761</v>
      </c>
      <c r="H187" s="87"/>
      <c r="I187" s="76">
        <f t="shared" ca="1" si="4"/>
        <v>50</v>
      </c>
      <c r="J187" s="76">
        <f t="shared" si="5"/>
        <v>31</v>
      </c>
    </row>
    <row r="188" spans="1:10">
      <c r="A188" s="69">
        <v>45825</v>
      </c>
      <c r="B188" t="s">
        <v>377</v>
      </c>
      <c r="C188" t="s">
        <v>369</v>
      </c>
      <c r="D188">
        <v>684267456</v>
      </c>
      <c r="E188">
        <v>16</v>
      </c>
      <c r="F188" t="s">
        <v>88</v>
      </c>
      <c r="G188" s="111">
        <v>26943</v>
      </c>
      <c r="H188" s="87"/>
      <c r="I188" s="76">
        <f t="shared" ca="1" si="4"/>
        <v>36</v>
      </c>
      <c r="J188" s="76">
        <f t="shared" si="5"/>
        <v>40</v>
      </c>
    </row>
    <row r="189" spans="1:10">
      <c r="A189" s="69">
        <v>86465</v>
      </c>
      <c r="B189" t="s">
        <v>378</v>
      </c>
      <c r="C189" t="s">
        <v>379</v>
      </c>
      <c r="D189">
        <v>684478458</v>
      </c>
      <c r="E189">
        <v>20</v>
      </c>
      <c r="F189" t="s">
        <v>85</v>
      </c>
      <c r="G189" s="111">
        <v>25960</v>
      </c>
      <c r="H189" s="87"/>
      <c r="I189" s="76">
        <f t="shared" ca="1" si="4"/>
        <v>39</v>
      </c>
      <c r="J189" s="76">
        <f t="shared" si="5"/>
        <v>5</v>
      </c>
    </row>
    <row r="190" spans="1:10">
      <c r="A190" s="69">
        <v>87625</v>
      </c>
      <c r="B190" t="s">
        <v>380</v>
      </c>
      <c r="C190" t="s">
        <v>381</v>
      </c>
      <c r="D190">
        <v>612697450</v>
      </c>
      <c r="E190">
        <v>17</v>
      </c>
      <c r="F190" t="s">
        <v>88</v>
      </c>
      <c r="G190" s="111">
        <v>30552</v>
      </c>
      <c r="H190" s="87"/>
      <c r="I190" s="76">
        <f t="shared" ca="1" si="4"/>
        <v>26</v>
      </c>
      <c r="J190" s="76">
        <f t="shared" si="5"/>
        <v>35</v>
      </c>
    </row>
    <row r="191" spans="1:10">
      <c r="A191" s="69">
        <v>72159</v>
      </c>
      <c r="B191" t="s">
        <v>380</v>
      </c>
      <c r="C191" t="s">
        <v>382</v>
      </c>
      <c r="D191">
        <v>678458457</v>
      </c>
      <c r="E191">
        <v>13</v>
      </c>
      <c r="F191" t="s">
        <v>85</v>
      </c>
      <c r="G191" s="111">
        <v>20368</v>
      </c>
      <c r="H191" s="87"/>
      <c r="I191" s="76">
        <f t="shared" ca="1" si="4"/>
        <v>54</v>
      </c>
      <c r="J191" s="76">
        <f t="shared" si="5"/>
        <v>41</v>
      </c>
    </row>
    <row r="192" spans="1:10">
      <c r="A192" s="69">
        <v>36985</v>
      </c>
      <c r="B192" t="s">
        <v>380</v>
      </c>
      <c r="C192" t="s">
        <v>383</v>
      </c>
      <c r="D192">
        <v>612369496</v>
      </c>
      <c r="E192">
        <v>13</v>
      </c>
      <c r="F192" t="s">
        <v>88</v>
      </c>
      <c r="G192" s="111">
        <v>18472</v>
      </c>
      <c r="H192" s="87"/>
      <c r="I192" s="76">
        <f t="shared" ca="1" si="4"/>
        <v>59</v>
      </c>
      <c r="J192" s="76">
        <f t="shared" si="5"/>
        <v>30</v>
      </c>
    </row>
    <row r="193" spans="1:10">
      <c r="A193" s="69">
        <v>78456</v>
      </c>
      <c r="B193" t="s">
        <v>380</v>
      </c>
      <c r="C193" t="s">
        <v>384</v>
      </c>
      <c r="D193">
        <v>674896477</v>
      </c>
      <c r="E193">
        <v>11</v>
      </c>
      <c r="F193" t="s">
        <v>85</v>
      </c>
      <c r="G193" s="111">
        <v>15505</v>
      </c>
      <c r="H193" s="87"/>
      <c r="I193" s="76">
        <f t="shared" ca="1" si="4"/>
        <v>67</v>
      </c>
      <c r="J193" s="76">
        <f t="shared" si="5"/>
        <v>24</v>
      </c>
    </row>
    <row r="194" spans="1:10">
      <c r="A194" s="69">
        <v>25852</v>
      </c>
      <c r="B194" t="s">
        <v>385</v>
      </c>
      <c r="C194" t="s">
        <v>386</v>
      </c>
      <c r="D194">
        <v>684267456</v>
      </c>
      <c r="E194">
        <v>5</v>
      </c>
      <c r="F194" t="s">
        <v>85</v>
      </c>
      <c r="G194" s="111">
        <v>26281</v>
      </c>
      <c r="H194" s="87"/>
      <c r="I194" s="76">
        <f t="shared" ca="1" si="4"/>
        <v>38</v>
      </c>
      <c r="J194" s="76">
        <f t="shared" si="5"/>
        <v>51</v>
      </c>
    </row>
    <row r="195" spans="1:10">
      <c r="A195" s="69">
        <v>15951</v>
      </c>
      <c r="B195" t="s">
        <v>387</v>
      </c>
      <c r="C195" t="s">
        <v>388</v>
      </c>
      <c r="D195">
        <v>684478458</v>
      </c>
      <c r="E195">
        <v>4</v>
      </c>
      <c r="F195" t="s">
        <v>85</v>
      </c>
      <c r="G195" s="111">
        <v>17460</v>
      </c>
      <c r="H195" s="87"/>
      <c r="I195" s="76">
        <f t="shared" ref="I195:I258" ca="1" si="6">INT((TODAY()-G195)/365)</f>
        <v>62</v>
      </c>
      <c r="J195" s="76">
        <f t="shared" ref="J195:J258" si="7">WEEKNUM(G195,1)</f>
        <v>43</v>
      </c>
    </row>
    <row r="196" spans="1:10">
      <c r="A196" s="69">
        <v>35753</v>
      </c>
      <c r="B196" t="s">
        <v>389</v>
      </c>
      <c r="C196" t="s">
        <v>384</v>
      </c>
      <c r="D196">
        <v>612697450</v>
      </c>
      <c r="E196">
        <v>15</v>
      </c>
      <c r="F196" t="s">
        <v>85</v>
      </c>
      <c r="G196" s="111">
        <v>19687</v>
      </c>
      <c r="H196" s="87"/>
      <c r="I196" s="76">
        <f t="shared" ca="1" si="6"/>
        <v>56</v>
      </c>
      <c r="J196" s="76">
        <f t="shared" si="7"/>
        <v>48</v>
      </c>
    </row>
    <row r="197" spans="1:10">
      <c r="A197" s="69">
        <v>45665</v>
      </c>
      <c r="B197" t="s">
        <v>390</v>
      </c>
      <c r="C197" t="s">
        <v>391</v>
      </c>
      <c r="D197">
        <v>678458457</v>
      </c>
      <c r="E197">
        <v>12</v>
      </c>
      <c r="F197" t="s">
        <v>88</v>
      </c>
      <c r="G197" s="111">
        <v>21192</v>
      </c>
      <c r="H197" s="87"/>
      <c r="I197" s="76">
        <f t="shared" ca="1" si="6"/>
        <v>52</v>
      </c>
      <c r="J197" s="76">
        <f t="shared" si="7"/>
        <v>2</v>
      </c>
    </row>
    <row r="198" spans="1:10">
      <c r="A198" s="69">
        <v>25975</v>
      </c>
      <c r="B198" t="s">
        <v>392</v>
      </c>
      <c r="C198" t="s">
        <v>205</v>
      </c>
      <c r="D198">
        <v>612369496</v>
      </c>
      <c r="E198">
        <v>17</v>
      </c>
      <c r="F198" t="s">
        <v>85</v>
      </c>
      <c r="G198" s="111">
        <v>20681</v>
      </c>
      <c r="H198" s="87"/>
      <c r="I198" s="76">
        <f t="shared" ca="1" si="6"/>
        <v>53</v>
      </c>
      <c r="J198" s="76">
        <f t="shared" si="7"/>
        <v>33</v>
      </c>
    </row>
    <row r="199" spans="1:10">
      <c r="A199" s="69">
        <v>15321</v>
      </c>
      <c r="B199" t="s">
        <v>392</v>
      </c>
      <c r="C199" t="s">
        <v>393</v>
      </c>
      <c r="D199">
        <v>674896477</v>
      </c>
      <c r="E199">
        <v>18</v>
      </c>
      <c r="F199" t="s">
        <v>88</v>
      </c>
      <c r="G199" s="111">
        <v>18377</v>
      </c>
      <c r="H199" s="87"/>
      <c r="I199" s="76">
        <f t="shared" ca="1" si="6"/>
        <v>59</v>
      </c>
      <c r="J199" s="76">
        <f t="shared" si="7"/>
        <v>17</v>
      </c>
    </row>
    <row r="200" spans="1:10">
      <c r="A200" s="69">
        <v>74569</v>
      </c>
      <c r="B200" t="s">
        <v>394</v>
      </c>
      <c r="C200" t="s">
        <v>90</v>
      </c>
      <c r="D200">
        <v>614278441</v>
      </c>
      <c r="E200">
        <v>18</v>
      </c>
      <c r="F200" t="s">
        <v>88</v>
      </c>
      <c r="G200" s="111">
        <v>24980</v>
      </c>
      <c r="H200" s="87"/>
      <c r="I200" s="76">
        <f t="shared" ca="1" si="6"/>
        <v>41</v>
      </c>
      <c r="J200" s="76">
        <f t="shared" si="7"/>
        <v>21</v>
      </c>
    </row>
    <row r="201" spans="1:10">
      <c r="A201" s="69">
        <v>47896</v>
      </c>
      <c r="B201" t="s">
        <v>395</v>
      </c>
      <c r="C201" t="s">
        <v>396</v>
      </c>
      <c r="D201">
        <v>683698576</v>
      </c>
      <c r="E201">
        <v>1</v>
      </c>
      <c r="F201" t="s">
        <v>88</v>
      </c>
      <c r="G201" s="111">
        <v>22301</v>
      </c>
      <c r="H201" s="87"/>
      <c r="I201" s="76">
        <f t="shared" ca="1" si="6"/>
        <v>49</v>
      </c>
      <c r="J201" s="76">
        <f t="shared" si="7"/>
        <v>3</v>
      </c>
    </row>
    <row r="202" spans="1:10">
      <c r="A202" s="69">
        <v>41236</v>
      </c>
      <c r="B202" t="s">
        <v>397</v>
      </c>
      <c r="C202" t="s">
        <v>398</v>
      </c>
      <c r="D202">
        <v>684267416</v>
      </c>
      <c r="E202">
        <v>3</v>
      </c>
      <c r="F202" t="s">
        <v>88</v>
      </c>
      <c r="G202" s="111">
        <v>22603</v>
      </c>
      <c r="H202" s="87"/>
      <c r="I202" s="76">
        <f t="shared" ca="1" si="6"/>
        <v>48</v>
      </c>
      <c r="J202" s="76">
        <f t="shared" si="7"/>
        <v>46</v>
      </c>
    </row>
    <row r="203" spans="1:10">
      <c r="A203" s="69">
        <v>55585</v>
      </c>
      <c r="B203" t="s">
        <v>399</v>
      </c>
      <c r="C203" t="s">
        <v>400</v>
      </c>
      <c r="D203">
        <v>684267422</v>
      </c>
      <c r="E203">
        <v>17</v>
      </c>
      <c r="F203" t="s">
        <v>85</v>
      </c>
      <c r="G203" s="111">
        <v>21302</v>
      </c>
      <c r="H203" s="87"/>
      <c r="I203" s="76">
        <f t="shared" ca="1" si="6"/>
        <v>51</v>
      </c>
      <c r="J203" s="76">
        <f t="shared" si="7"/>
        <v>18</v>
      </c>
    </row>
    <row r="204" spans="1:10">
      <c r="A204" s="69">
        <v>47851</v>
      </c>
      <c r="B204" t="s">
        <v>401</v>
      </c>
      <c r="C204" t="s">
        <v>402</v>
      </c>
      <c r="D204">
        <v>684267456</v>
      </c>
      <c r="E204">
        <v>14</v>
      </c>
      <c r="F204" t="s">
        <v>88</v>
      </c>
      <c r="G204" s="111">
        <v>20652</v>
      </c>
      <c r="H204" s="87"/>
      <c r="I204" s="76">
        <f t="shared" ca="1" si="6"/>
        <v>53</v>
      </c>
      <c r="J204" s="76">
        <f t="shared" si="7"/>
        <v>29</v>
      </c>
    </row>
    <row r="205" spans="1:10">
      <c r="A205" s="69">
        <v>78575</v>
      </c>
      <c r="B205" t="s">
        <v>403</v>
      </c>
      <c r="C205" t="s">
        <v>199</v>
      </c>
      <c r="D205">
        <v>684478458</v>
      </c>
      <c r="E205">
        <v>16</v>
      </c>
      <c r="F205" t="s">
        <v>85</v>
      </c>
      <c r="G205" s="111">
        <v>15318</v>
      </c>
      <c r="H205" s="87"/>
      <c r="I205" s="76">
        <f t="shared" ca="1" si="6"/>
        <v>68</v>
      </c>
      <c r="J205" s="76">
        <f t="shared" si="7"/>
        <v>50</v>
      </c>
    </row>
    <row r="206" spans="1:10">
      <c r="A206" s="69">
        <v>28772</v>
      </c>
      <c r="B206" t="s">
        <v>404</v>
      </c>
      <c r="C206" t="s">
        <v>171</v>
      </c>
      <c r="D206">
        <v>612697450</v>
      </c>
      <c r="E206">
        <v>13</v>
      </c>
      <c r="F206" t="s">
        <v>85</v>
      </c>
      <c r="G206" s="111">
        <v>31515</v>
      </c>
      <c r="H206" s="87"/>
      <c r="I206" s="76">
        <f t="shared" ca="1" si="6"/>
        <v>23</v>
      </c>
      <c r="J206" s="76">
        <f t="shared" si="7"/>
        <v>16</v>
      </c>
    </row>
    <row r="207" spans="1:10">
      <c r="A207" s="69">
        <v>85282</v>
      </c>
      <c r="B207" t="s">
        <v>405</v>
      </c>
      <c r="C207" t="s">
        <v>406</v>
      </c>
      <c r="D207">
        <v>678458457</v>
      </c>
      <c r="E207">
        <v>4</v>
      </c>
      <c r="F207" t="s">
        <v>85</v>
      </c>
      <c r="G207" s="111">
        <v>22129</v>
      </c>
      <c r="H207" s="87"/>
      <c r="I207" s="76">
        <f t="shared" ca="1" si="6"/>
        <v>49</v>
      </c>
      <c r="J207" s="76">
        <f t="shared" si="7"/>
        <v>32</v>
      </c>
    </row>
    <row r="208" spans="1:10">
      <c r="A208" s="69">
        <v>42178</v>
      </c>
      <c r="B208" t="s">
        <v>407</v>
      </c>
      <c r="C208" t="s">
        <v>408</v>
      </c>
      <c r="D208">
        <v>612369496</v>
      </c>
      <c r="E208">
        <v>16</v>
      </c>
      <c r="F208" t="s">
        <v>85</v>
      </c>
      <c r="G208" s="111">
        <v>21282</v>
      </c>
      <c r="H208" s="87"/>
      <c r="I208" s="76">
        <f t="shared" ca="1" si="6"/>
        <v>51</v>
      </c>
      <c r="J208" s="76">
        <f t="shared" si="7"/>
        <v>15</v>
      </c>
    </row>
    <row r="209" spans="1:10">
      <c r="A209" s="69">
        <v>62342</v>
      </c>
      <c r="B209" t="s">
        <v>409</v>
      </c>
      <c r="C209" t="s">
        <v>279</v>
      </c>
      <c r="D209">
        <v>674896477</v>
      </c>
      <c r="E209">
        <v>14</v>
      </c>
      <c r="F209" t="s">
        <v>88</v>
      </c>
      <c r="G209" s="111">
        <v>21652</v>
      </c>
      <c r="H209" s="87"/>
      <c r="I209" s="76">
        <f t="shared" ca="1" si="6"/>
        <v>50</v>
      </c>
      <c r="J209" s="76">
        <f t="shared" si="7"/>
        <v>16</v>
      </c>
    </row>
    <row r="210" spans="1:10">
      <c r="A210" s="69">
        <v>85752</v>
      </c>
      <c r="B210" t="s">
        <v>410</v>
      </c>
      <c r="C210" t="s">
        <v>411</v>
      </c>
      <c r="D210">
        <v>614278441</v>
      </c>
      <c r="E210">
        <v>7</v>
      </c>
      <c r="F210" t="s">
        <v>88</v>
      </c>
      <c r="G210" s="111">
        <v>27766</v>
      </c>
      <c r="H210" s="87"/>
      <c r="I210" s="76">
        <f t="shared" ca="1" si="6"/>
        <v>34</v>
      </c>
      <c r="J210" s="76">
        <f t="shared" si="7"/>
        <v>2</v>
      </c>
    </row>
    <row r="211" spans="1:10">
      <c r="A211" s="69">
        <v>42578</v>
      </c>
      <c r="B211" t="s">
        <v>412</v>
      </c>
      <c r="C211" t="s">
        <v>413</v>
      </c>
      <c r="D211">
        <v>683698576</v>
      </c>
      <c r="E211">
        <v>7</v>
      </c>
      <c r="F211" t="s">
        <v>88</v>
      </c>
      <c r="G211" s="111">
        <v>25281</v>
      </c>
      <c r="H211" s="87"/>
      <c r="I211" s="76">
        <f t="shared" ca="1" si="6"/>
        <v>40</v>
      </c>
      <c r="J211" s="76">
        <f t="shared" si="7"/>
        <v>12</v>
      </c>
    </row>
    <row r="212" spans="1:10">
      <c r="A212" s="69">
        <v>94478</v>
      </c>
      <c r="B212" t="s">
        <v>414</v>
      </c>
      <c r="C212" t="s">
        <v>250</v>
      </c>
      <c r="D212">
        <v>684267456</v>
      </c>
      <c r="E212">
        <v>9</v>
      </c>
      <c r="F212" t="s">
        <v>85</v>
      </c>
      <c r="G212" s="111">
        <v>23411</v>
      </c>
      <c r="H212" s="87"/>
      <c r="I212" s="76">
        <f t="shared" ca="1" si="6"/>
        <v>46</v>
      </c>
      <c r="J212" s="76">
        <f t="shared" si="7"/>
        <v>6</v>
      </c>
    </row>
    <row r="213" spans="1:10">
      <c r="A213" s="69">
        <v>12587</v>
      </c>
      <c r="B213" t="s">
        <v>415</v>
      </c>
      <c r="C213" t="s">
        <v>309</v>
      </c>
      <c r="D213">
        <v>684478458</v>
      </c>
      <c r="E213">
        <v>11</v>
      </c>
      <c r="F213" t="s">
        <v>88</v>
      </c>
      <c r="G213" s="111">
        <v>21463</v>
      </c>
      <c r="H213" s="87"/>
      <c r="I213" s="76">
        <f t="shared" ca="1" si="6"/>
        <v>51</v>
      </c>
      <c r="J213" s="76">
        <f t="shared" si="7"/>
        <v>41</v>
      </c>
    </row>
    <row r="214" spans="1:10">
      <c r="A214" s="69">
        <v>65642</v>
      </c>
      <c r="B214" t="s">
        <v>416</v>
      </c>
      <c r="C214" t="s">
        <v>125</v>
      </c>
      <c r="D214">
        <v>612697450</v>
      </c>
      <c r="E214">
        <v>4</v>
      </c>
      <c r="F214" t="s">
        <v>85</v>
      </c>
      <c r="G214" s="111">
        <v>23162</v>
      </c>
      <c r="H214" s="87"/>
      <c r="I214" s="76">
        <f t="shared" ca="1" si="6"/>
        <v>46</v>
      </c>
      <c r="J214" s="76">
        <f t="shared" si="7"/>
        <v>22</v>
      </c>
    </row>
    <row r="215" spans="1:10">
      <c r="A215" s="69">
        <v>32584</v>
      </c>
      <c r="B215" t="s">
        <v>417</v>
      </c>
      <c r="C215" t="s">
        <v>131</v>
      </c>
      <c r="D215">
        <v>678458457</v>
      </c>
      <c r="E215">
        <v>17</v>
      </c>
      <c r="F215" t="s">
        <v>88</v>
      </c>
      <c r="G215" s="111">
        <v>20953</v>
      </c>
      <c r="H215" s="87"/>
      <c r="I215" s="76">
        <f t="shared" ca="1" si="6"/>
        <v>52</v>
      </c>
      <c r="J215" s="76">
        <f t="shared" si="7"/>
        <v>20</v>
      </c>
    </row>
    <row r="216" spans="1:10">
      <c r="A216" s="69">
        <v>86321</v>
      </c>
      <c r="B216" t="s">
        <v>418</v>
      </c>
      <c r="C216" t="s">
        <v>419</v>
      </c>
      <c r="D216">
        <v>612369496</v>
      </c>
      <c r="E216">
        <v>20</v>
      </c>
      <c r="F216" t="s">
        <v>88</v>
      </c>
      <c r="G216" s="111">
        <v>27079</v>
      </c>
      <c r="H216" s="87"/>
      <c r="I216" s="76">
        <f t="shared" ca="1" si="6"/>
        <v>36</v>
      </c>
      <c r="J216" s="76">
        <f t="shared" si="7"/>
        <v>8</v>
      </c>
    </row>
    <row r="217" spans="1:10">
      <c r="A217" s="69">
        <v>45825</v>
      </c>
      <c r="B217" t="s">
        <v>420</v>
      </c>
      <c r="C217" t="s">
        <v>381</v>
      </c>
      <c r="D217">
        <v>674896477</v>
      </c>
      <c r="E217">
        <v>7</v>
      </c>
      <c r="F217" t="s">
        <v>88</v>
      </c>
      <c r="G217" s="111">
        <v>16621</v>
      </c>
      <c r="H217" s="87"/>
      <c r="I217" s="76">
        <f t="shared" ca="1" si="6"/>
        <v>64</v>
      </c>
      <c r="J217" s="76">
        <f t="shared" si="7"/>
        <v>27</v>
      </c>
    </row>
    <row r="218" spans="1:10">
      <c r="A218" s="69">
        <v>86465</v>
      </c>
      <c r="B218" t="s">
        <v>421</v>
      </c>
      <c r="C218" t="s">
        <v>179</v>
      </c>
      <c r="D218">
        <v>684267456</v>
      </c>
      <c r="E218">
        <v>3</v>
      </c>
      <c r="F218" t="s">
        <v>85</v>
      </c>
      <c r="G218" s="111">
        <v>28839</v>
      </c>
      <c r="H218" s="87"/>
      <c r="I218" s="76">
        <f t="shared" ca="1" si="6"/>
        <v>31</v>
      </c>
      <c r="J218" s="76">
        <f t="shared" si="7"/>
        <v>50</v>
      </c>
    </row>
    <row r="219" spans="1:10">
      <c r="A219" s="69">
        <v>87625</v>
      </c>
      <c r="B219" t="s">
        <v>422</v>
      </c>
      <c r="C219" t="s">
        <v>312</v>
      </c>
      <c r="D219">
        <v>684478458</v>
      </c>
      <c r="E219">
        <v>1</v>
      </c>
      <c r="F219" t="s">
        <v>88</v>
      </c>
      <c r="G219" s="111">
        <v>29252</v>
      </c>
      <c r="H219" s="87"/>
      <c r="I219" s="76">
        <f t="shared" ca="1" si="6"/>
        <v>30</v>
      </c>
      <c r="J219" s="76">
        <f t="shared" si="7"/>
        <v>5</v>
      </c>
    </row>
    <row r="220" spans="1:10">
      <c r="A220" s="69">
        <v>72159</v>
      </c>
      <c r="B220" t="s">
        <v>423</v>
      </c>
      <c r="C220" t="s">
        <v>279</v>
      </c>
      <c r="D220">
        <v>612697450</v>
      </c>
      <c r="E220">
        <v>2</v>
      </c>
      <c r="F220" t="s">
        <v>88</v>
      </c>
      <c r="G220" s="111">
        <v>20149</v>
      </c>
      <c r="H220" s="87"/>
      <c r="I220" s="76">
        <f t="shared" ca="1" si="6"/>
        <v>55</v>
      </c>
      <c r="J220" s="76">
        <f t="shared" si="7"/>
        <v>10</v>
      </c>
    </row>
    <row r="221" spans="1:10">
      <c r="A221" s="69">
        <v>36985</v>
      </c>
      <c r="B221" t="s">
        <v>424</v>
      </c>
      <c r="C221" t="s">
        <v>118</v>
      </c>
      <c r="D221">
        <v>678458457</v>
      </c>
      <c r="E221">
        <v>8</v>
      </c>
      <c r="F221" t="s">
        <v>88</v>
      </c>
      <c r="G221" s="111">
        <v>23098</v>
      </c>
      <c r="H221" s="87"/>
      <c r="I221" s="76">
        <f t="shared" ca="1" si="6"/>
        <v>46</v>
      </c>
      <c r="J221" s="76">
        <f t="shared" si="7"/>
        <v>13</v>
      </c>
    </row>
    <row r="222" spans="1:10">
      <c r="A222" s="69">
        <v>78456</v>
      </c>
      <c r="B222" t="s">
        <v>425</v>
      </c>
      <c r="C222" t="s">
        <v>426</v>
      </c>
      <c r="D222">
        <v>612369496</v>
      </c>
      <c r="E222">
        <v>5</v>
      </c>
      <c r="F222" t="s">
        <v>85</v>
      </c>
      <c r="G222" s="111">
        <v>19262</v>
      </c>
      <c r="H222" s="87"/>
      <c r="I222" s="76">
        <f t="shared" ca="1" si="6"/>
        <v>57</v>
      </c>
      <c r="J222" s="76">
        <f t="shared" si="7"/>
        <v>39</v>
      </c>
    </row>
    <row r="223" spans="1:10">
      <c r="A223" s="69">
        <v>25852</v>
      </c>
      <c r="B223" t="s">
        <v>427</v>
      </c>
      <c r="C223" t="s">
        <v>428</v>
      </c>
      <c r="D223">
        <v>674896477</v>
      </c>
      <c r="E223">
        <v>4</v>
      </c>
      <c r="F223" t="s">
        <v>85</v>
      </c>
      <c r="G223" s="111">
        <v>22288</v>
      </c>
      <c r="H223" s="87"/>
      <c r="I223" s="76">
        <f t="shared" ca="1" si="6"/>
        <v>49</v>
      </c>
      <c r="J223" s="76">
        <f t="shared" si="7"/>
        <v>1</v>
      </c>
    </row>
    <row r="224" spans="1:10">
      <c r="A224" s="69">
        <v>15951</v>
      </c>
      <c r="B224" t="s">
        <v>429</v>
      </c>
      <c r="C224" t="s">
        <v>171</v>
      </c>
      <c r="D224">
        <v>614278441</v>
      </c>
      <c r="E224">
        <v>6</v>
      </c>
      <c r="F224" t="s">
        <v>85</v>
      </c>
      <c r="G224" s="111">
        <v>20383</v>
      </c>
      <c r="H224" s="87"/>
      <c r="I224" s="76">
        <f t="shared" ca="1" si="6"/>
        <v>54</v>
      </c>
      <c r="J224" s="76">
        <f t="shared" si="7"/>
        <v>43</v>
      </c>
    </row>
    <row r="225" spans="1:10">
      <c r="A225" s="69">
        <v>35753</v>
      </c>
      <c r="B225" t="s">
        <v>430</v>
      </c>
      <c r="C225" t="s">
        <v>157</v>
      </c>
      <c r="D225">
        <v>683698576</v>
      </c>
      <c r="E225">
        <v>8</v>
      </c>
      <c r="F225" t="s">
        <v>85</v>
      </c>
      <c r="G225" s="111">
        <v>27284</v>
      </c>
      <c r="H225" s="87"/>
      <c r="I225" s="76">
        <f t="shared" ca="1" si="6"/>
        <v>35</v>
      </c>
      <c r="J225" s="76">
        <f t="shared" si="7"/>
        <v>37</v>
      </c>
    </row>
    <row r="226" spans="1:10">
      <c r="A226" s="69">
        <v>45665</v>
      </c>
      <c r="B226" t="s">
        <v>431</v>
      </c>
      <c r="C226" t="s">
        <v>432</v>
      </c>
      <c r="D226">
        <v>684267416</v>
      </c>
      <c r="E226">
        <v>7</v>
      </c>
      <c r="F226" t="s">
        <v>85</v>
      </c>
      <c r="G226" s="111">
        <v>20485</v>
      </c>
      <c r="H226" s="87"/>
      <c r="I226" s="76">
        <f t="shared" ca="1" si="6"/>
        <v>54</v>
      </c>
      <c r="J226" s="76">
        <f t="shared" si="7"/>
        <v>5</v>
      </c>
    </row>
    <row r="227" spans="1:10">
      <c r="A227" s="69">
        <v>25975</v>
      </c>
      <c r="B227" t="s">
        <v>433</v>
      </c>
      <c r="C227" t="s">
        <v>201</v>
      </c>
      <c r="D227">
        <v>684267422</v>
      </c>
      <c r="E227">
        <v>9</v>
      </c>
      <c r="F227" t="s">
        <v>88</v>
      </c>
      <c r="G227" s="111">
        <v>22639</v>
      </c>
      <c r="H227" s="87"/>
      <c r="I227" s="76">
        <f t="shared" ca="1" si="6"/>
        <v>48</v>
      </c>
      <c r="J227" s="76">
        <f t="shared" si="7"/>
        <v>52</v>
      </c>
    </row>
    <row r="228" spans="1:10">
      <c r="A228" s="69">
        <v>15321</v>
      </c>
      <c r="B228" t="s">
        <v>434</v>
      </c>
      <c r="C228" t="s">
        <v>194</v>
      </c>
      <c r="D228">
        <v>684267456</v>
      </c>
      <c r="E228">
        <v>14</v>
      </c>
      <c r="F228" t="s">
        <v>88</v>
      </c>
      <c r="G228" s="111">
        <v>20090</v>
      </c>
      <c r="H228" s="87"/>
      <c r="I228" s="76">
        <f t="shared" ca="1" si="6"/>
        <v>55</v>
      </c>
      <c r="J228" s="76">
        <f t="shared" si="7"/>
        <v>1</v>
      </c>
    </row>
    <row r="229" spans="1:10">
      <c r="A229" s="69">
        <v>74569</v>
      </c>
      <c r="B229" t="s">
        <v>435</v>
      </c>
      <c r="C229" t="s">
        <v>436</v>
      </c>
      <c r="D229">
        <v>684478458</v>
      </c>
      <c r="E229">
        <v>16</v>
      </c>
      <c r="F229" t="s">
        <v>88</v>
      </c>
      <c r="G229" s="111">
        <v>29274</v>
      </c>
      <c r="H229" s="87"/>
      <c r="I229" s="76">
        <f t="shared" ca="1" si="6"/>
        <v>30</v>
      </c>
      <c r="J229" s="76">
        <f t="shared" si="7"/>
        <v>8</v>
      </c>
    </row>
    <row r="230" spans="1:10">
      <c r="A230" s="69">
        <v>47896</v>
      </c>
      <c r="B230" t="s">
        <v>437</v>
      </c>
      <c r="C230" t="s">
        <v>438</v>
      </c>
      <c r="D230">
        <v>612697450</v>
      </c>
      <c r="E230">
        <v>20</v>
      </c>
      <c r="F230" t="s">
        <v>88</v>
      </c>
      <c r="G230" s="111">
        <v>20409</v>
      </c>
      <c r="H230" s="87"/>
      <c r="I230" s="76">
        <f t="shared" ca="1" si="6"/>
        <v>54</v>
      </c>
      <c r="J230" s="76">
        <f t="shared" si="7"/>
        <v>47</v>
      </c>
    </row>
    <row r="231" spans="1:10">
      <c r="A231" s="69">
        <v>41236</v>
      </c>
      <c r="B231" t="s">
        <v>439</v>
      </c>
      <c r="C231" t="s">
        <v>440</v>
      </c>
      <c r="D231">
        <v>678458457</v>
      </c>
      <c r="E231">
        <v>17</v>
      </c>
      <c r="F231" t="s">
        <v>85</v>
      </c>
      <c r="G231" s="111">
        <v>20737</v>
      </c>
      <c r="H231" s="87"/>
      <c r="I231" s="76">
        <f t="shared" ca="1" si="6"/>
        <v>53</v>
      </c>
      <c r="J231" s="76">
        <f t="shared" si="7"/>
        <v>41</v>
      </c>
    </row>
    <row r="232" spans="1:10">
      <c r="A232" s="69">
        <v>55585</v>
      </c>
      <c r="B232" t="s">
        <v>441</v>
      </c>
      <c r="C232" t="s">
        <v>114</v>
      </c>
      <c r="D232">
        <v>612369496</v>
      </c>
      <c r="E232">
        <v>13</v>
      </c>
      <c r="F232" t="s">
        <v>85</v>
      </c>
      <c r="G232" s="111">
        <v>22133</v>
      </c>
      <c r="H232" s="87"/>
      <c r="I232" s="76">
        <f t="shared" ca="1" si="6"/>
        <v>49</v>
      </c>
      <c r="J232" s="76">
        <f t="shared" si="7"/>
        <v>32</v>
      </c>
    </row>
    <row r="233" spans="1:10">
      <c r="A233" s="69">
        <v>47851</v>
      </c>
      <c r="B233" t="s">
        <v>442</v>
      </c>
      <c r="C233" t="s">
        <v>443</v>
      </c>
      <c r="D233">
        <v>674896477</v>
      </c>
      <c r="E233">
        <v>13</v>
      </c>
      <c r="F233" t="s">
        <v>85</v>
      </c>
      <c r="G233" s="111">
        <v>21288</v>
      </c>
      <c r="H233" s="87"/>
      <c r="I233" s="76">
        <f t="shared" ca="1" si="6"/>
        <v>51</v>
      </c>
      <c r="J233" s="76">
        <f t="shared" si="7"/>
        <v>16</v>
      </c>
    </row>
    <row r="234" spans="1:10">
      <c r="A234" s="69">
        <v>78575</v>
      </c>
      <c r="B234" t="s">
        <v>444</v>
      </c>
      <c r="C234" t="s">
        <v>87</v>
      </c>
      <c r="D234">
        <v>614278441</v>
      </c>
      <c r="E234">
        <v>11</v>
      </c>
      <c r="F234" t="s">
        <v>88</v>
      </c>
      <c r="G234" s="111">
        <v>27699</v>
      </c>
      <c r="H234" s="87"/>
      <c r="I234" s="76">
        <f t="shared" ca="1" si="6"/>
        <v>34</v>
      </c>
      <c r="J234" s="76">
        <f t="shared" si="7"/>
        <v>44</v>
      </c>
    </row>
    <row r="235" spans="1:10">
      <c r="A235" s="69">
        <v>28772</v>
      </c>
      <c r="B235" t="s">
        <v>445</v>
      </c>
      <c r="C235" t="s">
        <v>446</v>
      </c>
      <c r="D235">
        <v>683698576</v>
      </c>
      <c r="E235">
        <v>5</v>
      </c>
      <c r="F235" t="s">
        <v>85</v>
      </c>
      <c r="G235" s="111">
        <v>18666</v>
      </c>
      <c r="H235" s="87"/>
      <c r="I235" s="76">
        <f t="shared" ca="1" si="6"/>
        <v>59</v>
      </c>
      <c r="J235" s="76">
        <f t="shared" si="7"/>
        <v>6</v>
      </c>
    </row>
    <row r="236" spans="1:10">
      <c r="A236" s="69">
        <v>85282</v>
      </c>
      <c r="B236" t="s">
        <v>447</v>
      </c>
      <c r="C236" t="s">
        <v>448</v>
      </c>
      <c r="D236">
        <v>684267456</v>
      </c>
      <c r="E236">
        <v>4</v>
      </c>
      <c r="F236" t="s">
        <v>88</v>
      </c>
      <c r="G236" s="111">
        <v>19327</v>
      </c>
      <c r="H236" s="87"/>
      <c r="I236" s="76">
        <f t="shared" ca="1" si="6"/>
        <v>57</v>
      </c>
      <c r="J236" s="76">
        <f t="shared" si="7"/>
        <v>48</v>
      </c>
    </row>
    <row r="237" spans="1:10">
      <c r="A237" s="69">
        <v>42178</v>
      </c>
      <c r="B237" t="s">
        <v>449</v>
      </c>
      <c r="C237" t="s">
        <v>450</v>
      </c>
      <c r="D237">
        <v>684478458</v>
      </c>
      <c r="E237">
        <v>15</v>
      </c>
      <c r="F237" t="s">
        <v>85</v>
      </c>
      <c r="G237" s="111">
        <v>28235</v>
      </c>
      <c r="H237" s="87"/>
      <c r="I237" s="76">
        <f t="shared" ca="1" si="6"/>
        <v>32</v>
      </c>
      <c r="J237" s="76">
        <f t="shared" si="7"/>
        <v>17</v>
      </c>
    </row>
    <row r="238" spans="1:10">
      <c r="A238" s="69">
        <v>62342</v>
      </c>
      <c r="B238" t="s">
        <v>449</v>
      </c>
      <c r="C238" t="s">
        <v>98</v>
      </c>
      <c r="D238">
        <v>612697450</v>
      </c>
      <c r="E238">
        <v>12</v>
      </c>
      <c r="F238" t="s">
        <v>85</v>
      </c>
      <c r="G238" s="111">
        <v>23189</v>
      </c>
      <c r="H238" s="87"/>
      <c r="I238" s="76">
        <f t="shared" ca="1" si="6"/>
        <v>46</v>
      </c>
      <c r="J238" s="76">
        <f t="shared" si="7"/>
        <v>26</v>
      </c>
    </row>
    <row r="239" spans="1:10">
      <c r="A239" s="69">
        <v>85752</v>
      </c>
      <c r="B239" t="s">
        <v>451</v>
      </c>
      <c r="C239" t="s">
        <v>452</v>
      </c>
      <c r="D239">
        <v>678458457</v>
      </c>
      <c r="E239">
        <v>17</v>
      </c>
      <c r="F239" t="s">
        <v>88</v>
      </c>
      <c r="G239" s="111">
        <v>19815</v>
      </c>
      <c r="H239" s="87"/>
      <c r="I239" s="76">
        <f t="shared" ca="1" si="6"/>
        <v>55</v>
      </c>
      <c r="J239" s="76">
        <f t="shared" si="7"/>
        <v>14</v>
      </c>
    </row>
    <row r="240" spans="1:10">
      <c r="A240" s="69">
        <v>42578</v>
      </c>
      <c r="B240" t="s">
        <v>453</v>
      </c>
      <c r="C240" t="s">
        <v>279</v>
      </c>
      <c r="D240">
        <v>612369496</v>
      </c>
      <c r="E240">
        <v>18</v>
      </c>
      <c r="F240" t="s">
        <v>88</v>
      </c>
      <c r="G240" s="111">
        <v>27770</v>
      </c>
      <c r="H240" s="87"/>
      <c r="I240" s="76">
        <f t="shared" ca="1" si="6"/>
        <v>34</v>
      </c>
      <c r="J240" s="76">
        <f t="shared" si="7"/>
        <v>3</v>
      </c>
    </row>
    <row r="241" spans="1:10">
      <c r="A241" s="69">
        <v>94478</v>
      </c>
      <c r="B241" t="s">
        <v>454</v>
      </c>
      <c r="C241" t="s">
        <v>455</v>
      </c>
      <c r="D241">
        <v>674896477</v>
      </c>
      <c r="E241">
        <v>18</v>
      </c>
      <c r="F241" t="s">
        <v>85</v>
      </c>
      <c r="G241" s="111">
        <v>23356</v>
      </c>
      <c r="H241" s="87"/>
      <c r="I241" s="76">
        <f t="shared" ca="1" si="6"/>
        <v>46</v>
      </c>
      <c r="J241" s="76">
        <f t="shared" si="7"/>
        <v>50</v>
      </c>
    </row>
    <row r="242" spans="1:10">
      <c r="A242" s="69">
        <v>12587</v>
      </c>
      <c r="B242" t="s">
        <v>456</v>
      </c>
      <c r="C242" t="s">
        <v>457</v>
      </c>
      <c r="D242">
        <v>684267456</v>
      </c>
      <c r="E242">
        <v>1</v>
      </c>
      <c r="F242" t="s">
        <v>85</v>
      </c>
      <c r="G242" s="111">
        <v>28659</v>
      </c>
      <c r="H242" s="87"/>
      <c r="I242" s="76">
        <f t="shared" ca="1" si="6"/>
        <v>31</v>
      </c>
      <c r="J242" s="76">
        <f t="shared" si="7"/>
        <v>25</v>
      </c>
    </row>
    <row r="243" spans="1:10">
      <c r="A243" s="69">
        <v>65642</v>
      </c>
      <c r="B243" t="s">
        <v>458</v>
      </c>
      <c r="C243" t="s">
        <v>459</v>
      </c>
      <c r="D243">
        <v>684478458</v>
      </c>
      <c r="E243">
        <v>3</v>
      </c>
      <c r="F243" t="s">
        <v>85</v>
      </c>
      <c r="G243" s="111">
        <v>22082</v>
      </c>
      <c r="H243" s="87"/>
      <c r="I243" s="76">
        <f t="shared" ca="1" si="6"/>
        <v>49</v>
      </c>
      <c r="J243" s="76">
        <f t="shared" si="7"/>
        <v>25</v>
      </c>
    </row>
    <row r="244" spans="1:10">
      <c r="A244" s="69">
        <v>32584</v>
      </c>
      <c r="B244" t="s">
        <v>460</v>
      </c>
      <c r="C244" t="s">
        <v>413</v>
      </c>
      <c r="D244">
        <v>612697450</v>
      </c>
      <c r="E244">
        <v>17</v>
      </c>
      <c r="F244" t="s">
        <v>88</v>
      </c>
      <c r="G244" s="111">
        <v>23243</v>
      </c>
      <c r="H244" s="87"/>
      <c r="I244" s="76">
        <f t="shared" ca="1" si="6"/>
        <v>46</v>
      </c>
      <c r="J244" s="76">
        <f t="shared" si="7"/>
        <v>34</v>
      </c>
    </row>
    <row r="245" spans="1:10">
      <c r="A245" s="69">
        <v>86321</v>
      </c>
      <c r="B245" t="s">
        <v>461</v>
      </c>
      <c r="C245" t="s">
        <v>211</v>
      </c>
      <c r="D245">
        <v>678458457</v>
      </c>
      <c r="E245">
        <v>14</v>
      </c>
      <c r="F245" t="s">
        <v>88</v>
      </c>
      <c r="G245" s="111">
        <v>17002</v>
      </c>
      <c r="H245" s="87"/>
      <c r="I245" s="76">
        <f t="shared" ca="1" si="6"/>
        <v>63</v>
      </c>
      <c r="J245" s="76">
        <f t="shared" si="7"/>
        <v>29</v>
      </c>
    </row>
    <row r="246" spans="1:10">
      <c r="A246" s="69">
        <v>45825</v>
      </c>
      <c r="B246" t="s">
        <v>462</v>
      </c>
      <c r="C246" t="s">
        <v>373</v>
      </c>
      <c r="D246">
        <v>612369496</v>
      </c>
      <c r="E246">
        <v>16</v>
      </c>
      <c r="F246" t="s">
        <v>85</v>
      </c>
      <c r="G246" s="111">
        <v>27502</v>
      </c>
      <c r="H246" s="87"/>
      <c r="I246" s="76">
        <f t="shared" ca="1" si="6"/>
        <v>34</v>
      </c>
      <c r="J246" s="76">
        <f t="shared" si="7"/>
        <v>16</v>
      </c>
    </row>
    <row r="247" spans="1:10">
      <c r="A247" s="69">
        <v>86465</v>
      </c>
      <c r="B247" t="s">
        <v>463</v>
      </c>
      <c r="C247" t="s">
        <v>157</v>
      </c>
      <c r="D247">
        <v>674896477</v>
      </c>
      <c r="E247">
        <v>13</v>
      </c>
      <c r="F247" t="s">
        <v>85</v>
      </c>
      <c r="G247" s="111">
        <v>25649</v>
      </c>
      <c r="H247" s="87"/>
      <c r="I247" s="76">
        <f t="shared" ca="1" si="6"/>
        <v>39</v>
      </c>
      <c r="J247" s="76">
        <f t="shared" si="7"/>
        <v>13</v>
      </c>
    </row>
    <row r="248" spans="1:10">
      <c r="A248" s="69">
        <v>87625</v>
      </c>
      <c r="B248" t="s">
        <v>464</v>
      </c>
      <c r="C248" t="s">
        <v>205</v>
      </c>
      <c r="D248">
        <v>614278441</v>
      </c>
      <c r="E248">
        <v>4</v>
      </c>
      <c r="F248" t="s">
        <v>85</v>
      </c>
      <c r="G248" s="111">
        <v>17610</v>
      </c>
      <c r="H248" s="87"/>
      <c r="I248" s="76">
        <f t="shared" ca="1" si="6"/>
        <v>61</v>
      </c>
      <c r="J248" s="76">
        <f t="shared" si="7"/>
        <v>12</v>
      </c>
    </row>
    <row r="249" spans="1:10">
      <c r="A249" s="69">
        <v>72159</v>
      </c>
      <c r="B249" t="s">
        <v>465</v>
      </c>
      <c r="C249" t="s">
        <v>265</v>
      </c>
      <c r="D249">
        <v>683698576</v>
      </c>
      <c r="E249">
        <v>16</v>
      </c>
      <c r="F249" t="s">
        <v>85</v>
      </c>
      <c r="G249" s="111">
        <v>28184</v>
      </c>
      <c r="H249" s="87"/>
      <c r="I249" s="76">
        <f t="shared" ca="1" si="6"/>
        <v>32</v>
      </c>
      <c r="J249" s="76">
        <f t="shared" si="7"/>
        <v>10</v>
      </c>
    </row>
    <row r="250" spans="1:10">
      <c r="A250" s="69">
        <v>36985</v>
      </c>
      <c r="B250" t="s">
        <v>466</v>
      </c>
      <c r="C250" t="s">
        <v>467</v>
      </c>
      <c r="D250">
        <v>684267416</v>
      </c>
      <c r="E250">
        <v>14</v>
      </c>
      <c r="F250" t="s">
        <v>88</v>
      </c>
      <c r="G250" s="111">
        <v>24175</v>
      </c>
      <c r="H250" s="87"/>
      <c r="I250" s="76">
        <f t="shared" ca="1" si="6"/>
        <v>43</v>
      </c>
      <c r="J250" s="76">
        <f t="shared" si="7"/>
        <v>11</v>
      </c>
    </row>
    <row r="251" spans="1:10">
      <c r="A251" s="69">
        <v>78456</v>
      </c>
      <c r="B251" t="s">
        <v>468</v>
      </c>
      <c r="C251" t="s">
        <v>131</v>
      </c>
      <c r="D251">
        <v>684267422</v>
      </c>
      <c r="E251">
        <v>7</v>
      </c>
      <c r="F251" t="s">
        <v>88</v>
      </c>
      <c r="G251" s="111">
        <v>17468</v>
      </c>
      <c r="H251" s="87"/>
      <c r="I251" s="76">
        <f t="shared" ca="1" si="6"/>
        <v>62</v>
      </c>
      <c r="J251" s="76">
        <f t="shared" si="7"/>
        <v>44</v>
      </c>
    </row>
    <row r="252" spans="1:10">
      <c r="A252" s="69">
        <v>25852</v>
      </c>
      <c r="B252" t="s">
        <v>469</v>
      </c>
      <c r="C252" t="s">
        <v>470</v>
      </c>
      <c r="D252">
        <v>684267456</v>
      </c>
      <c r="E252">
        <v>7</v>
      </c>
      <c r="F252" t="s">
        <v>85</v>
      </c>
      <c r="G252" s="111">
        <v>16338</v>
      </c>
      <c r="H252" s="87"/>
      <c r="I252" s="76">
        <f t="shared" ca="1" si="6"/>
        <v>65</v>
      </c>
      <c r="J252" s="76">
        <f t="shared" si="7"/>
        <v>39</v>
      </c>
    </row>
    <row r="253" spans="1:10">
      <c r="A253" s="69">
        <v>15951</v>
      </c>
      <c r="B253" t="s">
        <v>471</v>
      </c>
      <c r="C253" t="s">
        <v>137</v>
      </c>
      <c r="D253">
        <v>684478458</v>
      </c>
      <c r="E253">
        <v>9</v>
      </c>
      <c r="F253" t="s">
        <v>85</v>
      </c>
      <c r="G253" s="111">
        <v>19445</v>
      </c>
      <c r="H253" s="87"/>
      <c r="I253" s="76">
        <f t="shared" ca="1" si="6"/>
        <v>56</v>
      </c>
      <c r="J253" s="76">
        <f t="shared" si="7"/>
        <v>13</v>
      </c>
    </row>
    <row r="254" spans="1:10">
      <c r="A254" s="69">
        <v>35753</v>
      </c>
      <c r="B254" t="s">
        <v>472</v>
      </c>
      <c r="C254" t="s">
        <v>459</v>
      </c>
      <c r="D254">
        <v>612697450</v>
      </c>
      <c r="E254">
        <v>11</v>
      </c>
      <c r="F254" t="s">
        <v>85</v>
      </c>
      <c r="G254" s="111">
        <v>27350</v>
      </c>
      <c r="H254" s="87"/>
      <c r="I254" s="76">
        <f t="shared" ca="1" si="6"/>
        <v>35</v>
      </c>
      <c r="J254" s="76">
        <f t="shared" si="7"/>
        <v>47</v>
      </c>
    </row>
    <row r="255" spans="1:10">
      <c r="A255" s="69">
        <v>45665</v>
      </c>
      <c r="B255" t="s">
        <v>473</v>
      </c>
      <c r="C255" t="s">
        <v>474</v>
      </c>
      <c r="D255">
        <v>678458457</v>
      </c>
      <c r="E255">
        <v>4</v>
      </c>
      <c r="F255" t="s">
        <v>85</v>
      </c>
      <c r="G255" s="111">
        <v>20422</v>
      </c>
      <c r="H255" s="87"/>
      <c r="I255" s="76">
        <f t="shared" ca="1" si="6"/>
        <v>54</v>
      </c>
      <c r="J255" s="76">
        <f t="shared" si="7"/>
        <v>49</v>
      </c>
    </row>
    <row r="256" spans="1:10">
      <c r="A256" s="69">
        <v>25975</v>
      </c>
      <c r="B256" t="s">
        <v>475</v>
      </c>
      <c r="C256" t="s">
        <v>476</v>
      </c>
      <c r="D256">
        <v>612369496</v>
      </c>
      <c r="E256">
        <v>17</v>
      </c>
      <c r="F256" t="s">
        <v>85</v>
      </c>
      <c r="G256" s="111">
        <v>22454</v>
      </c>
      <c r="H256" s="87"/>
      <c r="I256" s="76">
        <f t="shared" ca="1" si="6"/>
        <v>48</v>
      </c>
      <c r="J256" s="76">
        <f t="shared" si="7"/>
        <v>25</v>
      </c>
    </row>
    <row r="257" spans="1:10">
      <c r="A257" s="69">
        <v>15321</v>
      </c>
      <c r="B257" t="s">
        <v>477</v>
      </c>
      <c r="C257" t="s">
        <v>90</v>
      </c>
      <c r="D257">
        <v>674896477</v>
      </c>
      <c r="E257">
        <v>20</v>
      </c>
      <c r="F257" t="s">
        <v>88</v>
      </c>
      <c r="G257" s="111">
        <v>27084</v>
      </c>
      <c r="H257" s="87"/>
      <c r="I257" s="76">
        <f t="shared" ca="1" si="6"/>
        <v>36</v>
      </c>
      <c r="J257" s="76">
        <f t="shared" si="7"/>
        <v>9</v>
      </c>
    </row>
    <row r="258" spans="1:10">
      <c r="A258" s="69">
        <v>74569</v>
      </c>
      <c r="B258" t="s">
        <v>478</v>
      </c>
      <c r="C258" t="s">
        <v>250</v>
      </c>
      <c r="D258">
        <v>614278441</v>
      </c>
      <c r="E258">
        <v>7</v>
      </c>
      <c r="F258" t="s">
        <v>85</v>
      </c>
      <c r="G258" s="111">
        <v>20520</v>
      </c>
      <c r="H258" s="87"/>
      <c r="I258" s="76">
        <f t="shared" ca="1" si="6"/>
        <v>53</v>
      </c>
      <c r="J258" s="76">
        <f t="shared" si="7"/>
        <v>10</v>
      </c>
    </row>
    <row r="259" spans="1:10">
      <c r="A259" s="69">
        <v>47896</v>
      </c>
      <c r="B259" t="s">
        <v>479</v>
      </c>
      <c r="C259" t="s">
        <v>84</v>
      </c>
      <c r="D259">
        <v>683698576</v>
      </c>
      <c r="E259">
        <v>3</v>
      </c>
      <c r="F259" t="s">
        <v>85</v>
      </c>
      <c r="G259" s="111">
        <v>27844</v>
      </c>
      <c r="H259" s="87"/>
      <c r="I259" s="76">
        <f t="shared" ref="I259:I285" ca="1" si="8">INT((TODAY()-G259)/365)</f>
        <v>33</v>
      </c>
      <c r="J259" s="76">
        <f t="shared" ref="J259:J285" si="9">WEEKNUM(G259,1)</f>
        <v>13</v>
      </c>
    </row>
    <row r="260" spans="1:10">
      <c r="A260" s="69">
        <v>41236</v>
      </c>
      <c r="B260" t="s">
        <v>480</v>
      </c>
      <c r="C260" t="s">
        <v>481</v>
      </c>
      <c r="D260">
        <v>684267456</v>
      </c>
      <c r="E260">
        <v>1</v>
      </c>
      <c r="F260" t="s">
        <v>85</v>
      </c>
      <c r="G260" s="111">
        <v>21991</v>
      </c>
      <c r="H260" s="87"/>
      <c r="I260" s="76">
        <f t="shared" ca="1" si="8"/>
        <v>49</v>
      </c>
      <c r="J260" s="76">
        <f t="shared" si="9"/>
        <v>12</v>
      </c>
    </row>
    <row r="261" spans="1:10">
      <c r="A261" s="69">
        <v>55585</v>
      </c>
      <c r="B261" t="s">
        <v>482</v>
      </c>
      <c r="C261" t="s">
        <v>99</v>
      </c>
      <c r="D261">
        <v>684478458</v>
      </c>
      <c r="E261">
        <v>2</v>
      </c>
      <c r="F261" t="s">
        <v>88</v>
      </c>
      <c r="G261" s="111">
        <v>19378</v>
      </c>
      <c r="H261" s="87"/>
      <c r="I261" s="76">
        <f t="shared" ca="1" si="8"/>
        <v>57</v>
      </c>
      <c r="J261" s="76">
        <f t="shared" si="9"/>
        <v>4</v>
      </c>
    </row>
    <row r="262" spans="1:10">
      <c r="A262" s="69">
        <v>47851</v>
      </c>
      <c r="B262" t="s">
        <v>483</v>
      </c>
      <c r="C262" t="s">
        <v>484</v>
      </c>
      <c r="D262">
        <v>612697450</v>
      </c>
      <c r="E262">
        <v>8</v>
      </c>
      <c r="F262" t="s">
        <v>88</v>
      </c>
      <c r="G262" s="111">
        <v>26274</v>
      </c>
      <c r="H262" s="87"/>
      <c r="I262" s="76">
        <f t="shared" ca="1" si="8"/>
        <v>38</v>
      </c>
      <c r="J262" s="76">
        <f t="shared" si="9"/>
        <v>50</v>
      </c>
    </row>
    <row r="263" spans="1:10">
      <c r="A263" s="69">
        <v>78575</v>
      </c>
      <c r="B263" t="s">
        <v>485</v>
      </c>
      <c r="C263" t="s">
        <v>486</v>
      </c>
      <c r="D263">
        <v>678458457</v>
      </c>
      <c r="E263">
        <v>5</v>
      </c>
      <c r="F263" t="s">
        <v>85</v>
      </c>
      <c r="G263" s="111">
        <v>18215</v>
      </c>
      <c r="H263" s="87"/>
      <c r="I263" s="76">
        <f t="shared" ca="1" si="8"/>
        <v>60</v>
      </c>
      <c r="J263" s="76">
        <f t="shared" si="9"/>
        <v>47</v>
      </c>
    </row>
    <row r="264" spans="1:10">
      <c r="A264" s="69">
        <v>28772</v>
      </c>
      <c r="B264" t="s">
        <v>487</v>
      </c>
      <c r="C264" t="s">
        <v>211</v>
      </c>
      <c r="D264">
        <v>612369496</v>
      </c>
      <c r="E264">
        <v>4</v>
      </c>
      <c r="F264" t="s">
        <v>88</v>
      </c>
      <c r="G264" s="111">
        <v>18530</v>
      </c>
      <c r="H264" s="87"/>
      <c r="I264" s="76">
        <f t="shared" ca="1" si="8"/>
        <v>59</v>
      </c>
      <c r="J264" s="76">
        <f t="shared" si="9"/>
        <v>39</v>
      </c>
    </row>
    <row r="265" spans="1:10">
      <c r="A265" s="69">
        <v>85282</v>
      </c>
      <c r="B265" t="s">
        <v>488</v>
      </c>
      <c r="C265" t="s">
        <v>489</v>
      </c>
      <c r="D265">
        <v>674896477</v>
      </c>
      <c r="E265">
        <v>6</v>
      </c>
      <c r="F265" t="s">
        <v>85</v>
      </c>
      <c r="G265" s="111">
        <v>27353</v>
      </c>
      <c r="H265" s="87"/>
      <c r="I265" s="76">
        <f t="shared" ca="1" si="8"/>
        <v>35</v>
      </c>
      <c r="J265" s="76">
        <f t="shared" si="9"/>
        <v>47</v>
      </c>
    </row>
    <row r="266" spans="1:10">
      <c r="A266" s="69">
        <v>42178</v>
      </c>
      <c r="B266" t="s">
        <v>490</v>
      </c>
      <c r="C266" t="s">
        <v>491</v>
      </c>
      <c r="D266">
        <v>684267456</v>
      </c>
      <c r="E266">
        <v>8</v>
      </c>
      <c r="F266" t="s">
        <v>85</v>
      </c>
      <c r="G266" s="111">
        <v>29764</v>
      </c>
      <c r="H266" s="87"/>
      <c r="I266" s="76">
        <f t="shared" ca="1" si="8"/>
        <v>28</v>
      </c>
      <c r="J266" s="76">
        <f t="shared" si="9"/>
        <v>26</v>
      </c>
    </row>
    <row r="267" spans="1:10">
      <c r="A267" s="69">
        <v>62342</v>
      </c>
      <c r="B267" t="s">
        <v>490</v>
      </c>
      <c r="C267" t="s">
        <v>457</v>
      </c>
      <c r="D267">
        <v>684478458</v>
      </c>
      <c r="E267">
        <v>7</v>
      </c>
      <c r="F267" t="s">
        <v>85</v>
      </c>
      <c r="G267" s="111">
        <v>27343</v>
      </c>
      <c r="H267" s="87"/>
      <c r="I267" s="76">
        <f t="shared" ca="1" si="8"/>
        <v>35</v>
      </c>
      <c r="J267" s="76">
        <f t="shared" si="9"/>
        <v>46</v>
      </c>
    </row>
    <row r="268" spans="1:10">
      <c r="A268" s="69">
        <v>85752</v>
      </c>
      <c r="B268" t="s">
        <v>492</v>
      </c>
      <c r="C268" t="s">
        <v>316</v>
      </c>
      <c r="D268">
        <v>612697450</v>
      </c>
      <c r="E268">
        <v>9</v>
      </c>
      <c r="F268" t="s">
        <v>85</v>
      </c>
      <c r="G268" s="111">
        <v>20732</v>
      </c>
      <c r="H268" s="87"/>
      <c r="I268" s="76">
        <f t="shared" ca="1" si="8"/>
        <v>53</v>
      </c>
      <c r="J268" s="76">
        <f t="shared" si="9"/>
        <v>40</v>
      </c>
    </row>
    <row r="269" spans="1:10">
      <c r="A269" s="69">
        <v>42578</v>
      </c>
      <c r="B269" t="s">
        <v>493</v>
      </c>
      <c r="C269" t="s">
        <v>494</v>
      </c>
      <c r="D269">
        <v>678458457</v>
      </c>
      <c r="E269">
        <v>14</v>
      </c>
      <c r="F269" t="s">
        <v>85</v>
      </c>
      <c r="G269" s="111">
        <v>19960</v>
      </c>
      <c r="H269" s="87"/>
      <c r="I269" s="76">
        <f t="shared" ca="1" si="8"/>
        <v>55</v>
      </c>
      <c r="J269" s="76">
        <f t="shared" si="9"/>
        <v>35</v>
      </c>
    </row>
    <row r="270" spans="1:10">
      <c r="A270" s="69">
        <v>94478</v>
      </c>
      <c r="B270" t="s">
        <v>495</v>
      </c>
      <c r="C270" t="s">
        <v>496</v>
      </c>
      <c r="D270">
        <v>612369496</v>
      </c>
      <c r="E270">
        <v>16</v>
      </c>
      <c r="F270" t="s">
        <v>88</v>
      </c>
      <c r="G270" s="111">
        <v>20850</v>
      </c>
      <c r="H270" s="87"/>
      <c r="I270" s="76">
        <f t="shared" ca="1" si="8"/>
        <v>53</v>
      </c>
      <c r="J270" s="76">
        <f t="shared" si="9"/>
        <v>5</v>
      </c>
    </row>
    <row r="271" spans="1:10">
      <c r="A271" s="69">
        <v>12587</v>
      </c>
      <c r="B271" t="s">
        <v>497</v>
      </c>
      <c r="C271" t="s">
        <v>190</v>
      </c>
      <c r="D271">
        <v>674896477</v>
      </c>
      <c r="E271">
        <v>20</v>
      </c>
      <c r="F271" t="s">
        <v>85</v>
      </c>
      <c r="G271" s="111">
        <v>23280</v>
      </c>
      <c r="H271" s="87"/>
      <c r="I271" s="76">
        <f t="shared" ca="1" si="8"/>
        <v>46</v>
      </c>
      <c r="J271" s="76">
        <f t="shared" si="9"/>
        <v>39</v>
      </c>
    </row>
    <row r="272" spans="1:10">
      <c r="A272" s="69">
        <v>65642</v>
      </c>
      <c r="B272" t="s">
        <v>498</v>
      </c>
      <c r="C272" t="s">
        <v>499</v>
      </c>
      <c r="D272">
        <v>614278441</v>
      </c>
      <c r="E272">
        <v>17</v>
      </c>
      <c r="F272" t="s">
        <v>85</v>
      </c>
      <c r="G272" s="111">
        <v>19212</v>
      </c>
      <c r="H272" s="87"/>
      <c r="I272" s="76">
        <f t="shared" ca="1" si="8"/>
        <v>57</v>
      </c>
      <c r="J272" s="76">
        <f t="shared" si="9"/>
        <v>32</v>
      </c>
    </row>
    <row r="273" spans="1:10">
      <c r="A273" s="69">
        <v>32584</v>
      </c>
      <c r="B273" t="s">
        <v>500</v>
      </c>
      <c r="C273" t="s">
        <v>157</v>
      </c>
      <c r="D273">
        <v>683698576</v>
      </c>
      <c r="E273">
        <v>13</v>
      </c>
      <c r="F273" t="s">
        <v>85</v>
      </c>
      <c r="G273" s="111">
        <v>26840</v>
      </c>
      <c r="H273" s="87"/>
      <c r="I273" s="76">
        <f t="shared" ca="1" si="8"/>
        <v>36</v>
      </c>
      <c r="J273" s="76">
        <f t="shared" si="9"/>
        <v>26</v>
      </c>
    </row>
    <row r="274" spans="1:10">
      <c r="A274" s="69">
        <v>86321</v>
      </c>
      <c r="B274" t="s">
        <v>500</v>
      </c>
      <c r="C274" t="s">
        <v>501</v>
      </c>
      <c r="D274">
        <v>684267416</v>
      </c>
      <c r="E274">
        <v>13</v>
      </c>
      <c r="F274" t="s">
        <v>85</v>
      </c>
      <c r="G274" s="111">
        <v>21087</v>
      </c>
      <c r="H274" s="87"/>
      <c r="I274" s="76">
        <f t="shared" ca="1" si="8"/>
        <v>52</v>
      </c>
      <c r="J274" s="76">
        <f t="shared" si="9"/>
        <v>39</v>
      </c>
    </row>
    <row r="275" spans="1:10">
      <c r="A275" s="69">
        <v>45825</v>
      </c>
      <c r="B275" t="s">
        <v>502</v>
      </c>
      <c r="C275" t="s">
        <v>309</v>
      </c>
      <c r="D275">
        <v>684267422</v>
      </c>
      <c r="E275">
        <v>11</v>
      </c>
      <c r="F275" t="s">
        <v>88</v>
      </c>
      <c r="G275" s="111">
        <v>22471</v>
      </c>
      <c r="H275" s="87"/>
      <c r="I275" s="76">
        <f t="shared" ca="1" si="8"/>
        <v>48</v>
      </c>
      <c r="J275" s="76">
        <f t="shared" si="9"/>
        <v>28</v>
      </c>
    </row>
    <row r="276" spans="1:10">
      <c r="A276" s="69">
        <v>86465</v>
      </c>
      <c r="B276" t="s">
        <v>503</v>
      </c>
      <c r="C276" t="s">
        <v>373</v>
      </c>
      <c r="D276">
        <v>684267456</v>
      </c>
      <c r="E276">
        <v>5</v>
      </c>
      <c r="F276" t="s">
        <v>85</v>
      </c>
      <c r="G276" s="111">
        <v>22035</v>
      </c>
      <c r="H276" s="87"/>
      <c r="I276" s="76">
        <f t="shared" ca="1" si="8"/>
        <v>49</v>
      </c>
      <c r="J276" s="76">
        <f t="shared" si="9"/>
        <v>18</v>
      </c>
    </row>
    <row r="277" spans="1:10">
      <c r="A277" s="69">
        <v>87625</v>
      </c>
      <c r="B277" t="s">
        <v>504</v>
      </c>
      <c r="C277" t="s">
        <v>114</v>
      </c>
      <c r="D277">
        <v>684478458</v>
      </c>
      <c r="E277">
        <v>4</v>
      </c>
      <c r="F277" t="s">
        <v>85</v>
      </c>
      <c r="G277" s="111">
        <v>17213</v>
      </c>
      <c r="H277" s="87"/>
      <c r="I277" s="76">
        <f t="shared" ca="1" si="8"/>
        <v>63</v>
      </c>
      <c r="J277" s="76">
        <f t="shared" si="9"/>
        <v>7</v>
      </c>
    </row>
    <row r="278" spans="1:10">
      <c r="A278" s="69">
        <v>72159</v>
      </c>
      <c r="B278" t="s">
        <v>505</v>
      </c>
      <c r="C278" t="s">
        <v>207</v>
      </c>
      <c r="D278">
        <v>612697450</v>
      </c>
      <c r="E278">
        <v>15</v>
      </c>
      <c r="F278" t="s">
        <v>85</v>
      </c>
      <c r="G278" s="111">
        <v>16785</v>
      </c>
      <c r="H278" s="87"/>
      <c r="I278" s="76">
        <f t="shared" ca="1" si="8"/>
        <v>64</v>
      </c>
      <c r="J278" s="76">
        <f t="shared" si="9"/>
        <v>50</v>
      </c>
    </row>
    <row r="279" spans="1:10">
      <c r="A279" s="69">
        <v>36985</v>
      </c>
      <c r="B279" t="s">
        <v>506</v>
      </c>
      <c r="C279" t="s">
        <v>507</v>
      </c>
      <c r="D279">
        <v>678458457</v>
      </c>
      <c r="E279">
        <v>12</v>
      </c>
      <c r="F279" t="s">
        <v>85</v>
      </c>
      <c r="G279" s="111">
        <v>17827</v>
      </c>
      <c r="H279" s="87"/>
      <c r="I279" s="76">
        <f t="shared" ca="1" si="8"/>
        <v>61</v>
      </c>
      <c r="J279" s="76">
        <f t="shared" si="9"/>
        <v>43</v>
      </c>
    </row>
    <row r="280" spans="1:10">
      <c r="A280" s="69">
        <v>78456</v>
      </c>
      <c r="B280" t="s">
        <v>508</v>
      </c>
      <c r="C280" t="s">
        <v>114</v>
      </c>
      <c r="D280">
        <v>612369496</v>
      </c>
      <c r="E280">
        <v>17</v>
      </c>
      <c r="F280" t="s">
        <v>85</v>
      </c>
      <c r="G280" s="111">
        <v>17018</v>
      </c>
      <c r="H280" s="87"/>
      <c r="I280" s="76">
        <f t="shared" ca="1" si="8"/>
        <v>63</v>
      </c>
      <c r="J280" s="76">
        <f t="shared" si="9"/>
        <v>32</v>
      </c>
    </row>
    <row r="281" spans="1:10">
      <c r="A281" s="69">
        <v>25852</v>
      </c>
      <c r="B281" t="s">
        <v>509</v>
      </c>
      <c r="C281" t="s">
        <v>510</v>
      </c>
      <c r="D281">
        <v>674896477</v>
      </c>
      <c r="E281">
        <v>18</v>
      </c>
      <c r="F281" t="s">
        <v>85</v>
      </c>
      <c r="G281" s="111">
        <v>18179</v>
      </c>
      <c r="H281" s="87"/>
      <c r="I281" s="76">
        <f t="shared" ca="1" si="8"/>
        <v>60</v>
      </c>
      <c r="J281" s="76">
        <f t="shared" si="9"/>
        <v>41</v>
      </c>
    </row>
    <row r="282" spans="1:10">
      <c r="A282" s="69">
        <v>15951</v>
      </c>
      <c r="B282" t="s">
        <v>511</v>
      </c>
      <c r="C282" t="s">
        <v>413</v>
      </c>
      <c r="D282">
        <v>614278441</v>
      </c>
      <c r="E282">
        <v>18</v>
      </c>
      <c r="F282" t="s">
        <v>88</v>
      </c>
      <c r="G282" s="111">
        <v>20235</v>
      </c>
      <c r="H282" s="87"/>
      <c r="I282" s="76">
        <f t="shared" ca="1" si="8"/>
        <v>54</v>
      </c>
      <c r="J282" s="76">
        <f t="shared" si="9"/>
        <v>22</v>
      </c>
    </row>
    <row r="283" spans="1:10">
      <c r="A283" s="69">
        <v>35753</v>
      </c>
      <c r="B283" t="s">
        <v>512</v>
      </c>
      <c r="C283" t="s">
        <v>288</v>
      </c>
      <c r="D283">
        <v>683698576</v>
      </c>
      <c r="E283">
        <v>1</v>
      </c>
      <c r="F283" t="s">
        <v>88</v>
      </c>
      <c r="G283" s="111">
        <v>30480</v>
      </c>
      <c r="H283" s="87"/>
      <c r="I283" s="76">
        <f t="shared" ca="1" si="8"/>
        <v>26</v>
      </c>
      <c r="J283" s="76">
        <f t="shared" si="9"/>
        <v>25</v>
      </c>
    </row>
    <row r="284" spans="1:10">
      <c r="A284" s="69">
        <v>45665</v>
      </c>
      <c r="B284" t="s">
        <v>513</v>
      </c>
      <c r="C284" t="s">
        <v>373</v>
      </c>
      <c r="D284">
        <v>684267456</v>
      </c>
      <c r="E284">
        <v>3</v>
      </c>
      <c r="F284" t="s">
        <v>85</v>
      </c>
      <c r="G284" s="111">
        <v>22068</v>
      </c>
      <c r="H284" s="87"/>
      <c r="I284" s="76">
        <f t="shared" ca="1" si="8"/>
        <v>49</v>
      </c>
      <c r="J284" s="76">
        <f t="shared" si="9"/>
        <v>23</v>
      </c>
    </row>
    <row r="285" spans="1:10">
      <c r="A285" s="69">
        <v>25975</v>
      </c>
      <c r="B285" t="s">
        <v>514</v>
      </c>
      <c r="C285" t="s">
        <v>515</v>
      </c>
      <c r="D285">
        <v>684478458</v>
      </c>
      <c r="E285">
        <v>17</v>
      </c>
      <c r="F285" t="s">
        <v>88</v>
      </c>
      <c r="G285" s="111">
        <v>21101</v>
      </c>
      <c r="H285" s="87"/>
      <c r="I285" s="76">
        <f t="shared" ca="1" si="8"/>
        <v>52</v>
      </c>
      <c r="J285" s="76">
        <f t="shared" si="9"/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K286"/>
  <sheetViews>
    <sheetView workbookViewId="0">
      <selection activeCell="L2" sqref="L2"/>
    </sheetView>
  </sheetViews>
  <sheetFormatPr baseColWidth="10" defaultRowHeight="15"/>
  <cols>
    <col min="2" max="2" width="12.85546875" customWidth="1"/>
    <col min="4" max="4" width="15.5703125" customWidth="1"/>
    <col min="8" max="8" width="12.85546875" customWidth="1"/>
    <col min="11" max="11" width="9.85546875" customWidth="1"/>
  </cols>
  <sheetData>
    <row r="1" spans="1:11">
      <c r="A1" s="72" t="s">
        <v>516</v>
      </c>
      <c r="B1" s="72" t="s">
        <v>77</v>
      </c>
      <c r="C1" s="72" t="s">
        <v>78</v>
      </c>
      <c r="D1" s="72" t="s">
        <v>517</v>
      </c>
      <c r="E1" s="72" t="s">
        <v>518</v>
      </c>
      <c r="F1" s="72" t="s">
        <v>519</v>
      </c>
      <c r="G1" s="72" t="s">
        <v>79</v>
      </c>
      <c r="H1" s="72" t="s">
        <v>520</v>
      </c>
      <c r="I1" s="72" t="s">
        <v>521</v>
      </c>
      <c r="J1" s="72" t="s">
        <v>82</v>
      </c>
      <c r="K1" s="72" t="s">
        <v>522</v>
      </c>
    </row>
    <row r="2" spans="1:11">
      <c r="A2" t="s">
        <v>523</v>
      </c>
      <c r="B2" t="s">
        <v>83</v>
      </c>
      <c r="C2" t="s">
        <v>524</v>
      </c>
      <c r="D2" t="s">
        <v>525</v>
      </c>
      <c r="E2" t="s">
        <v>526</v>
      </c>
      <c r="F2" t="s">
        <v>527</v>
      </c>
      <c r="G2">
        <v>3091</v>
      </c>
      <c r="H2" s="70">
        <v>21433.02</v>
      </c>
      <c r="I2" t="s">
        <v>85</v>
      </c>
      <c r="J2" s="71">
        <v>21851</v>
      </c>
      <c r="K2">
        <v>51</v>
      </c>
    </row>
    <row r="3" spans="1:11">
      <c r="A3" t="s">
        <v>528</v>
      </c>
      <c r="B3" t="s">
        <v>86</v>
      </c>
      <c r="C3" t="s">
        <v>94</v>
      </c>
      <c r="D3" t="s">
        <v>529</v>
      </c>
      <c r="E3" t="s">
        <v>526</v>
      </c>
      <c r="F3" t="s">
        <v>530</v>
      </c>
      <c r="G3">
        <v>3186</v>
      </c>
      <c r="H3" s="70">
        <v>33386.42</v>
      </c>
      <c r="I3" t="s">
        <v>88</v>
      </c>
      <c r="J3" s="71">
        <v>29535</v>
      </c>
      <c r="K3">
        <v>30</v>
      </c>
    </row>
    <row r="4" spans="1:11">
      <c r="A4" t="s">
        <v>531</v>
      </c>
      <c r="B4" t="s">
        <v>89</v>
      </c>
      <c r="C4" t="s">
        <v>90</v>
      </c>
      <c r="D4" t="s">
        <v>532</v>
      </c>
      <c r="E4" t="s">
        <v>526</v>
      </c>
      <c r="F4" t="s">
        <v>533</v>
      </c>
      <c r="G4">
        <v>3056</v>
      </c>
      <c r="H4" s="70">
        <v>56482.43</v>
      </c>
      <c r="I4" t="s">
        <v>88</v>
      </c>
      <c r="J4" s="71">
        <v>25552</v>
      </c>
      <c r="K4">
        <v>41</v>
      </c>
    </row>
    <row r="5" spans="1:11">
      <c r="A5" t="s">
        <v>534</v>
      </c>
      <c r="B5" t="s">
        <v>91</v>
      </c>
      <c r="C5" t="s">
        <v>535</v>
      </c>
      <c r="D5" t="s">
        <v>525</v>
      </c>
      <c r="E5" t="s">
        <v>536</v>
      </c>
      <c r="F5" t="s">
        <v>537</v>
      </c>
      <c r="G5">
        <v>3033</v>
      </c>
      <c r="H5" s="70">
        <v>23405.53</v>
      </c>
      <c r="I5" t="s">
        <v>85</v>
      </c>
      <c r="J5" s="71">
        <v>30033</v>
      </c>
      <c r="K5">
        <v>28</v>
      </c>
    </row>
    <row r="6" spans="1:11">
      <c r="A6" t="s">
        <v>538</v>
      </c>
      <c r="B6" t="s">
        <v>93</v>
      </c>
      <c r="C6" t="s">
        <v>353</v>
      </c>
      <c r="D6" t="s">
        <v>525</v>
      </c>
      <c r="E6" t="s">
        <v>526</v>
      </c>
      <c r="F6" t="s">
        <v>539</v>
      </c>
      <c r="G6">
        <v>3408</v>
      </c>
      <c r="H6" s="70">
        <v>23397.3</v>
      </c>
      <c r="I6" t="s">
        <v>88</v>
      </c>
      <c r="J6" s="71">
        <v>29231</v>
      </c>
      <c r="K6">
        <v>30</v>
      </c>
    </row>
    <row r="7" spans="1:11">
      <c r="A7" t="s">
        <v>540</v>
      </c>
      <c r="B7" t="s">
        <v>97</v>
      </c>
      <c r="C7" t="s">
        <v>100</v>
      </c>
      <c r="D7" t="s">
        <v>525</v>
      </c>
      <c r="E7" t="s">
        <v>536</v>
      </c>
      <c r="F7" t="s">
        <v>541</v>
      </c>
      <c r="G7">
        <v>3132</v>
      </c>
      <c r="H7" s="70">
        <v>30055.19</v>
      </c>
      <c r="I7" t="s">
        <v>88</v>
      </c>
      <c r="J7" s="71">
        <v>19717</v>
      </c>
      <c r="K7">
        <v>57</v>
      </c>
    </row>
    <row r="8" spans="1:11">
      <c r="A8" t="s">
        <v>542</v>
      </c>
      <c r="B8" t="s">
        <v>97</v>
      </c>
      <c r="C8" t="s">
        <v>543</v>
      </c>
      <c r="D8" t="s">
        <v>525</v>
      </c>
      <c r="E8" t="s">
        <v>536</v>
      </c>
      <c r="F8" t="s">
        <v>544</v>
      </c>
      <c r="G8">
        <v>3766</v>
      </c>
      <c r="H8" s="70">
        <v>25991.41</v>
      </c>
      <c r="I8" t="s">
        <v>88</v>
      </c>
      <c r="J8" s="71">
        <v>23760</v>
      </c>
      <c r="K8">
        <v>45</v>
      </c>
    </row>
    <row r="9" spans="1:11">
      <c r="A9" t="s">
        <v>545</v>
      </c>
      <c r="B9" t="s">
        <v>97</v>
      </c>
      <c r="C9" t="s">
        <v>98</v>
      </c>
      <c r="D9" t="s">
        <v>532</v>
      </c>
      <c r="E9" t="s">
        <v>546</v>
      </c>
      <c r="F9" t="s">
        <v>547</v>
      </c>
      <c r="G9">
        <v>3421</v>
      </c>
      <c r="H9" s="70">
        <v>56687.15</v>
      </c>
      <c r="I9" t="s">
        <v>85</v>
      </c>
      <c r="J9" s="71">
        <v>24977</v>
      </c>
      <c r="K9">
        <v>42</v>
      </c>
    </row>
    <row r="10" spans="1:11">
      <c r="A10" t="s">
        <v>548</v>
      </c>
      <c r="B10" t="s">
        <v>101</v>
      </c>
      <c r="C10" t="s">
        <v>102</v>
      </c>
      <c r="D10" t="s">
        <v>529</v>
      </c>
      <c r="E10" t="s">
        <v>536</v>
      </c>
      <c r="F10" t="s">
        <v>549</v>
      </c>
      <c r="G10">
        <v>3419</v>
      </c>
      <c r="H10" s="70">
        <v>38985.629999999997</v>
      </c>
      <c r="I10" t="s">
        <v>88</v>
      </c>
      <c r="J10" s="71">
        <v>23638</v>
      </c>
      <c r="K10">
        <v>46</v>
      </c>
    </row>
    <row r="11" spans="1:11">
      <c r="A11" t="s">
        <v>550</v>
      </c>
      <c r="B11" t="s">
        <v>103</v>
      </c>
      <c r="C11" t="s">
        <v>104</v>
      </c>
      <c r="D11" t="s">
        <v>532</v>
      </c>
      <c r="E11" t="s">
        <v>536</v>
      </c>
      <c r="F11" t="s">
        <v>537</v>
      </c>
      <c r="G11">
        <v>3127</v>
      </c>
      <c r="H11" s="70">
        <v>32083.64</v>
      </c>
      <c r="I11" t="s">
        <v>85</v>
      </c>
      <c r="J11" s="71">
        <v>24573</v>
      </c>
      <c r="K11">
        <v>43</v>
      </c>
    </row>
    <row r="12" spans="1:11">
      <c r="A12" t="s">
        <v>551</v>
      </c>
      <c r="B12" t="s">
        <v>105</v>
      </c>
      <c r="C12" t="s">
        <v>106</v>
      </c>
      <c r="D12" t="s">
        <v>529</v>
      </c>
      <c r="E12" t="s">
        <v>526</v>
      </c>
      <c r="F12" t="s">
        <v>552</v>
      </c>
      <c r="G12">
        <v>3060</v>
      </c>
      <c r="H12" s="70">
        <v>25438.560000000001</v>
      </c>
      <c r="I12" t="s">
        <v>85</v>
      </c>
      <c r="J12" s="71">
        <v>24128</v>
      </c>
      <c r="K12">
        <v>44</v>
      </c>
    </row>
    <row r="13" spans="1:11">
      <c r="A13" t="s">
        <v>553</v>
      </c>
      <c r="B13" t="s">
        <v>107</v>
      </c>
      <c r="C13" t="s">
        <v>272</v>
      </c>
      <c r="D13" t="s">
        <v>532</v>
      </c>
      <c r="E13" t="s">
        <v>536</v>
      </c>
      <c r="F13" t="s">
        <v>554</v>
      </c>
      <c r="G13">
        <v>3147</v>
      </c>
      <c r="H13" s="70">
        <v>37832.730000000003</v>
      </c>
      <c r="I13" t="s">
        <v>85</v>
      </c>
      <c r="J13" s="71">
        <v>23761</v>
      </c>
      <c r="K13">
        <v>45</v>
      </c>
    </row>
    <row r="14" spans="1:11">
      <c r="A14" t="s">
        <v>555</v>
      </c>
      <c r="B14" t="s">
        <v>109</v>
      </c>
      <c r="C14" t="s">
        <v>110</v>
      </c>
      <c r="D14" t="s">
        <v>525</v>
      </c>
      <c r="E14" t="s">
        <v>526</v>
      </c>
      <c r="F14" t="s">
        <v>556</v>
      </c>
      <c r="G14">
        <v>3795</v>
      </c>
      <c r="H14" s="70">
        <v>26263.48</v>
      </c>
      <c r="I14" t="s">
        <v>85</v>
      </c>
      <c r="J14" s="71">
        <v>24074</v>
      </c>
      <c r="K14">
        <v>45</v>
      </c>
    </row>
    <row r="15" spans="1:11">
      <c r="A15" t="s">
        <v>557</v>
      </c>
      <c r="B15" t="s">
        <v>111</v>
      </c>
      <c r="C15" t="s">
        <v>112</v>
      </c>
      <c r="D15" t="s">
        <v>529</v>
      </c>
      <c r="E15" t="s">
        <v>536</v>
      </c>
      <c r="F15" t="s">
        <v>527</v>
      </c>
      <c r="G15">
        <v>3725</v>
      </c>
      <c r="H15" s="70">
        <v>28919</v>
      </c>
      <c r="I15" t="s">
        <v>85</v>
      </c>
      <c r="J15" s="71">
        <v>19654</v>
      </c>
      <c r="K15">
        <v>57</v>
      </c>
    </row>
    <row r="16" spans="1:11">
      <c r="A16" t="s">
        <v>558</v>
      </c>
      <c r="B16" t="s">
        <v>113</v>
      </c>
      <c r="C16" t="s">
        <v>114</v>
      </c>
      <c r="D16" t="s">
        <v>525</v>
      </c>
      <c r="E16" t="s">
        <v>526</v>
      </c>
      <c r="F16" t="s">
        <v>559</v>
      </c>
      <c r="G16">
        <v>3072</v>
      </c>
      <c r="H16" s="70">
        <v>24443.68</v>
      </c>
      <c r="I16" t="s">
        <v>85</v>
      </c>
      <c r="J16" s="71">
        <v>26818</v>
      </c>
      <c r="K16">
        <v>37</v>
      </c>
    </row>
    <row r="17" spans="1:11">
      <c r="A17" t="s">
        <v>560</v>
      </c>
      <c r="B17" t="s">
        <v>115</v>
      </c>
      <c r="C17" t="s">
        <v>561</v>
      </c>
      <c r="D17" t="s">
        <v>525</v>
      </c>
      <c r="E17" t="s">
        <v>536</v>
      </c>
      <c r="F17" t="s">
        <v>562</v>
      </c>
      <c r="G17">
        <v>3280</v>
      </c>
      <c r="H17" s="70">
        <v>17565.52</v>
      </c>
      <c r="I17" t="s">
        <v>85</v>
      </c>
      <c r="J17" s="71">
        <v>29611</v>
      </c>
      <c r="K17">
        <v>29</v>
      </c>
    </row>
    <row r="18" spans="1:11">
      <c r="A18" t="s">
        <v>563</v>
      </c>
      <c r="B18" t="s">
        <v>117</v>
      </c>
      <c r="C18" t="s">
        <v>118</v>
      </c>
      <c r="D18" t="s">
        <v>525</v>
      </c>
      <c r="E18" t="s">
        <v>546</v>
      </c>
      <c r="F18" t="s">
        <v>559</v>
      </c>
      <c r="G18">
        <v>3090</v>
      </c>
      <c r="H18" s="70">
        <v>26606.080000000002</v>
      </c>
      <c r="I18" t="s">
        <v>88</v>
      </c>
      <c r="J18" s="71">
        <v>25602</v>
      </c>
      <c r="K18">
        <v>40</v>
      </c>
    </row>
    <row r="19" spans="1:11">
      <c r="A19" t="s">
        <v>564</v>
      </c>
      <c r="B19" t="s">
        <v>119</v>
      </c>
      <c r="C19" t="s">
        <v>121</v>
      </c>
      <c r="D19" t="s">
        <v>525</v>
      </c>
      <c r="E19" t="s">
        <v>536</v>
      </c>
      <c r="F19" t="s">
        <v>565</v>
      </c>
      <c r="G19">
        <v>3632</v>
      </c>
      <c r="H19" s="70">
        <v>23660.81</v>
      </c>
      <c r="I19" t="s">
        <v>85</v>
      </c>
      <c r="J19" s="71">
        <v>19703</v>
      </c>
      <c r="K19">
        <v>57</v>
      </c>
    </row>
    <row r="20" spans="1:11">
      <c r="A20" t="s">
        <v>566</v>
      </c>
      <c r="B20" t="s">
        <v>119</v>
      </c>
      <c r="C20" t="s">
        <v>120</v>
      </c>
      <c r="D20" t="s">
        <v>525</v>
      </c>
      <c r="E20" t="s">
        <v>526</v>
      </c>
      <c r="F20" t="s">
        <v>567</v>
      </c>
      <c r="G20">
        <v>3880</v>
      </c>
      <c r="H20" s="70">
        <v>27917.52</v>
      </c>
      <c r="I20" t="s">
        <v>85</v>
      </c>
      <c r="J20" s="71">
        <v>26757</v>
      </c>
      <c r="K20">
        <v>37</v>
      </c>
    </row>
    <row r="21" spans="1:11">
      <c r="A21" t="s">
        <v>568</v>
      </c>
      <c r="B21" t="s">
        <v>122</v>
      </c>
      <c r="C21" t="s">
        <v>123</v>
      </c>
      <c r="D21" t="s">
        <v>525</v>
      </c>
      <c r="E21" t="s">
        <v>536</v>
      </c>
      <c r="F21" t="s">
        <v>569</v>
      </c>
      <c r="G21">
        <v>3541</v>
      </c>
      <c r="H21" s="70">
        <v>26357.96</v>
      </c>
      <c r="I21" t="s">
        <v>88</v>
      </c>
      <c r="J21" s="71">
        <v>19817</v>
      </c>
      <c r="K21">
        <v>56</v>
      </c>
    </row>
    <row r="22" spans="1:11">
      <c r="A22" t="s">
        <v>570</v>
      </c>
      <c r="B22" t="s">
        <v>124</v>
      </c>
      <c r="C22" t="s">
        <v>125</v>
      </c>
      <c r="D22" t="s">
        <v>525</v>
      </c>
      <c r="E22" t="s">
        <v>536</v>
      </c>
      <c r="F22" t="s">
        <v>571</v>
      </c>
      <c r="G22">
        <v>3595</v>
      </c>
      <c r="H22" s="70">
        <v>19949.29</v>
      </c>
      <c r="I22" t="s">
        <v>85</v>
      </c>
      <c r="J22" s="71">
        <v>28467</v>
      </c>
      <c r="K22">
        <v>33</v>
      </c>
    </row>
    <row r="23" spans="1:11">
      <c r="A23" t="s">
        <v>572</v>
      </c>
      <c r="B23" t="s">
        <v>126</v>
      </c>
      <c r="C23" t="s">
        <v>94</v>
      </c>
      <c r="D23" t="s">
        <v>525</v>
      </c>
      <c r="E23" t="s">
        <v>536</v>
      </c>
      <c r="F23" t="s">
        <v>573</v>
      </c>
      <c r="G23">
        <v>3008</v>
      </c>
      <c r="H23" s="70">
        <v>28505.86</v>
      </c>
      <c r="I23" t="s">
        <v>88</v>
      </c>
      <c r="J23" s="71">
        <v>30925</v>
      </c>
      <c r="K23">
        <v>26</v>
      </c>
    </row>
    <row r="24" spans="1:11">
      <c r="A24" t="s">
        <v>574</v>
      </c>
      <c r="B24" t="s">
        <v>127</v>
      </c>
      <c r="C24" t="s">
        <v>120</v>
      </c>
      <c r="D24" t="s">
        <v>525</v>
      </c>
      <c r="E24" t="s">
        <v>526</v>
      </c>
      <c r="F24" t="s">
        <v>556</v>
      </c>
      <c r="G24">
        <v>3013</v>
      </c>
      <c r="H24" s="70">
        <v>22918.04</v>
      </c>
      <c r="I24" t="s">
        <v>85</v>
      </c>
      <c r="J24" s="71">
        <v>23064</v>
      </c>
      <c r="K24">
        <v>47</v>
      </c>
    </row>
    <row r="25" spans="1:11">
      <c r="A25" t="s">
        <v>575</v>
      </c>
      <c r="B25" t="s">
        <v>128</v>
      </c>
      <c r="C25" t="s">
        <v>576</v>
      </c>
      <c r="D25" t="s">
        <v>525</v>
      </c>
      <c r="E25" t="s">
        <v>536</v>
      </c>
      <c r="F25" t="s">
        <v>527</v>
      </c>
      <c r="G25">
        <v>3486</v>
      </c>
      <c r="H25" s="70">
        <v>22495.79</v>
      </c>
      <c r="I25" t="s">
        <v>85</v>
      </c>
      <c r="J25" s="71">
        <v>27964</v>
      </c>
      <c r="K25">
        <v>34</v>
      </c>
    </row>
    <row r="26" spans="1:11">
      <c r="A26" t="s">
        <v>577</v>
      </c>
      <c r="B26" t="s">
        <v>130</v>
      </c>
      <c r="C26" t="s">
        <v>131</v>
      </c>
      <c r="D26" t="s">
        <v>532</v>
      </c>
      <c r="E26" t="s">
        <v>526</v>
      </c>
      <c r="F26" t="s">
        <v>533</v>
      </c>
      <c r="G26">
        <v>3636</v>
      </c>
      <c r="H26" s="70">
        <v>60167.99</v>
      </c>
      <c r="I26" t="s">
        <v>88</v>
      </c>
      <c r="J26" s="71">
        <v>22886</v>
      </c>
      <c r="K26">
        <v>48</v>
      </c>
    </row>
    <row r="27" spans="1:11">
      <c r="A27" t="s">
        <v>578</v>
      </c>
      <c r="B27" t="s">
        <v>132</v>
      </c>
      <c r="C27" t="s">
        <v>133</v>
      </c>
      <c r="D27" t="s">
        <v>525</v>
      </c>
      <c r="E27" t="s">
        <v>536</v>
      </c>
      <c r="F27" t="s">
        <v>527</v>
      </c>
      <c r="G27">
        <v>3287</v>
      </c>
      <c r="H27" s="70">
        <v>22764.38</v>
      </c>
      <c r="I27" t="s">
        <v>85</v>
      </c>
      <c r="J27" s="71">
        <v>19470</v>
      </c>
      <c r="K27">
        <v>57</v>
      </c>
    </row>
    <row r="28" spans="1:11">
      <c r="A28" t="s">
        <v>579</v>
      </c>
      <c r="B28" t="s">
        <v>134</v>
      </c>
      <c r="C28" t="s">
        <v>457</v>
      </c>
      <c r="D28" t="s">
        <v>525</v>
      </c>
      <c r="E28" t="s">
        <v>536</v>
      </c>
      <c r="F28" t="s">
        <v>580</v>
      </c>
      <c r="G28">
        <v>3141</v>
      </c>
      <c r="H28" s="70">
        <v>24578.33</v>
      </c>
      <c r="I28" t="s">
        <v>85</v>
      </c>
      <c r="J28" s="71">
        <v>29777</v>
      </c>
      <c r="K28">
        <v>29</v>
      </c>
    </row>
    <row r="29" spans="1:11">
      <c r="A29" t="s">
        <v>581</v>
      </c>
      <c r="B29" t="s">
        <v>136</v>
      </c>
      <c r="C29" t="s">
        <v>137</v>
      </c>
      <c r="D29" t="s">
        <v>525</v>
      </c>
      <c r="E29" t="s">
        <v>536</v>
      </c>
      <c r="F29" t="s">
        <v>582</v>
      </c>
      <c r="G29">
        <v>3710</v>
      </c>
      <c r="H29" s="70">
        <v>24680.78</v>
      </c>
      <c r="I29" t="s">
        <v>85</v>
      </c>
      <c r="J29" s="71">
        <v>19083</v>
      </c>
      <c r="K29">
        <v>58</v>
      </c>
    </row>
    <row r="30" spans="1:11">
      <c r="A30" t="s">
        <v>583</v>
      </c>
      <c r="B30" t="s">
        <v>138</v>
      </c>
      <c r="C30" t="s">
        <v>139</v>
      </c>
      <c r="D30" t="s">
        <v>525</v>
      </c>
      <c r="E30" t="s">
        <v>536</v>
      </c>
      <c r="F30" t="s">
        <v>584</v>
      </c>
      <c r="G30">
        <v>3012</v>
      </c>
      <c r="H30" s="70">
        <v>22615.91</v>
      </c>
      <c r="I30" t="s">
        <v>85</v>
      </c>
      <c r="J30" s="71">
        <v>21655</v>
      </c>
      <c r="K30">
        <v>51</v>
      </c>
    </row>
    <row r="31" spans="1:11">
      <c r="A31" t="s">
        <v>585</v>
      </c>
      <c r="B31" t="s">
        <v>140</v>
      </c>
      <c r="C31" t="s">
        <v>141</v>
      </c>
      <c r="D31" t="s">
        <v>532</v>
      </c>
      <c r="E31" t="s">
        <v>526</v>
      </c>
      <c r="F31" t="s">
        <v>527</v>
      </c>
      <c r="G31">
        <v>3626</v>
      </c>
      <c r="H31" s="70">
        <v>52078.080000000002</v>
      </c>
      <c r="I31" t="s">
        <v>88</v>
      </c>
      <c r="J31" s="71">
        <v>23752</v>
      </c>
      <c r="K31">
        <v>45</v>
      </c>
    </row>
    <row r="32" spans="1:11">
      <c r="A32" t="s">
        <v>586</v>
      </c>
      <c r="B32" t="s">
        <v>142</v>
      </c>
      <c r="C32" t="s">
        <v>143</v>
      </c>
      <c r="D32" t="s">
        <v>529</v>
      </c>
      <c r="E32" t="s">
        <v>536</v>
      </c>
      <c r="F32" t="s">
        <v>580</v>
      </c>
      <c r="G32">
        <v>3733</v>
      </c>
      <c r="H32" s="70">
        <v>31492.83</v>
      </c>
      <c r="I32" t="s">
        <v>85</v>
      </c>
      <c r="J32" s="71">
        <v>17709</v>
      </c>
      <c r="K32">
        <v>62</v>
      </c>
    </row>
    <row r="33" spans="1:11">
      <c r="A33" t="s">
        <v>587</v>
      </c>
      <c r="B33" t="s">
        <v>144</v>
      </c>
      <c r="C33" t="s">
        <v>146</v>
      </c>
      <c r="D33" t="s">
        <v>529</v>
      </c>
      <c r="E33" t="s">
        <v>536</v>
      </c>
      <c r="F33" t="s">
        <v>588</v>
      </c>
      <c r="G33">
        <v>3799</v>
      </c>
      <c r="H33" s="70">
        <v>39985.46</v>
      </c>
      <c r="I33" t="s">
        <v>88</v>
      </c>
      <c r="J33" s="71">
        <v>22880</v>
      </c>
      <c r="K33">
        <v>48</v>
      </c>
    </row>
    <row r="34" spans="1:11">
      <c r="A34" t="s">
        <v>589</v>
      </c>
      <c r="B34" t="s">
        <v>144</v>
      </c>
      <c r="C34" t="s">
        <v>353</v>
      </c>
      <c r="D34" t="s">
        <v>525</v>
      </c>
      <c r="E34" t="s">
        <v>536</v>
      </c>
      <c r="F34" t="s">
        <v>582</v>
      </c>
      <c r="G34">
        <v>3023</v>
      </c>
      <c r="H34" s="70">
        <v>27854.880000000001</v>
      </c>
      <c r="I34" t="s">
        <v>88</v>
      </c>
      <c r="J34" s="71">
        <v>31979</v>
      </c>
      <c r="K34">
        <v>23</v>
      </c>
    </row>
    <row r="35" spans="1:11">
      <c r="A35" t="s">
        <v>590</v>
      </c>
      <c r="B35" t="s">
        <v>147</v>
      </c>
      <c r="C35" t="s">
        <v>135</v>
      </c>
      <c r="D35" t="s">
        <v>591</v>
      </c>
      <c r="E35" t="s">
        <v>536</v>
      </c>
      <c r="F35" t="s">
        <v>554</v>
      </c>
      <c r="G35">
        <v>3650</v>
      </c>
      <c r="H35" s="70">
        <v>75406.59</v>
      </c>
      <c r="I35" t="s">
        <v>85</v>
      </c>
      <c r="J35" s="71">
        <v>21232</v>
      </c>
      <c r="K35">
        <v>52</v>
      </c>
    </row>
    <row r="36" spans="1:11">
      <c r="A36" t="s">
        <v>592</v>
      </c>
      <c r="B36" t="s">
        <v>148</v>
      </c>
      <c r="C36" t="s">
        <v>149</v>
      </c>
      <c r="D36" t="s">
        <v>532</v>
      </c>
      <c r="E36" t="s">
        <v>536</v>
      </c>
      <c r="F36" t="s">
        <v>593</v>
      </c>
      <c r="G36">
        <v>3089</v>
      </c>
      <c r="H36" s="70">
        <v>43911.15</v>
      </c>
      <c r="I36" t="s">
        <v>88</v>
      </c>
      <c r="J36" s="71">
        <v>22067</v>
      </c>
      <c r="K36">
        <v>50</v>
      </c>
    </row>
    <row r="37" spans="1:11">
      <c r="A37" t="s">
        <v>594</v>
      </c>
      <c r="B37" t="s">
        <v>150</v>
      </c>
      <c r="C37" t="s">
        <v>151</v>
      </c>
      <c r="D37" t="s">
        <v>525</v>
      </c>
      <c r="E37" t="s">
        <v>536</v>
      </c>
      <c r="F37" t="s">
        <v>595</v>
      </c>
      <c r="G37">
        <v>3568</v>
      </c>
      <c r="H37" s="70">
        <v>27357.32</v>
      </c>
      <c r="I37" t="s">
        <v>88</v>
      </c>
      <c r="J37" s="71">
        <v>29138</v>
      </c>
      <c r="K37">
        <v>31</v>
      </c>
    </row>
    <row r="38" spans="1:11">
      <c r="A38" t="s">
        <v>596</v>
      </c>
      <c r="B38" t="s">
        <v>152</v>
      </c>
      <c r="C38" t="s">
        <v>597</v>
      </c>
      <c r="D38" t="s">
        <v>525</v>
      </c>
      <c r="E38" t="s">
        <v>526</v>
      </c>
      <c r="F38" t="s">
        <v>559</v>
      </c>
      <c r="G38">
        <v>3214</v>
      </c>
      <c r="H38" s="70">
        <v>24914.69</v>
      </c>
      <c r="I38" t="s">
        <v>85</v>
      </c>
      <c r="J38" s="71">
        <v>29490</v>
      </c>
      <c r="K38">
        <v>30</v>
      </c>
    </row>
    <row r="39" spans="1:11">
      <c r="A39" t="s">
        <v>598</v>
      </c>
      <c r="B39" t="s">
        <v>154</v>
      </c>
      <c r="C39" t="s">
        <v>599</v>
      </c>
      <c r="D39" t="s">
        <v>525</v>
      </c>
      <c r="E39" t="s">
        <v>526</v>
      </c>
      <c r="F39" t="s">
        <v>533</v>
      </c>
      <c r="G39">
        <v>3059</v>
      </c>
      <c r="H39" s="70">
        <v>23583.89</v>
      </c>
      <c r="I39" t="s">
        <v>85</v>
      </c>
      <c r="J39" s="71">
        <v>32648</v>
      </c>
      <c r="K39">
        <v>21</v>
      </c>
    </row>
    <row r="40" spans="1:11">
      <c r="A40" t="s">
        <v>600</v>
      </c>
      <c r="B40" t="s">
        <v>154</v>
      </c>
      <c r="C40" t="s">
        <v>155</v>
      </c>
      <c r="D40" t="s">
        <v>529</v>
      </c>
      <c r="E40" t="s">
        <v>526</v>
      </c>
      <c r="F40" t="s">
        <v>582</v>
      </c>
      <c r="G40">
        <v>3170</v>
      </c>
      <c r="H40" s="70">
        <v>30439.98</v>
      </c>
      <c r="I40" t="s">
        <v>85</v>
      </c>
      <c r="J40" s="71">
        <v>24095</v>
      </c>
      <c r="K40">
        <v>45</v>
      </c>
    </row>
    <row r="41" spans="1:11">
      <c r="A41" t="s">
        <v>601</v>
      </c>
      <c r="B41" t="s">
        <v>156</v>
      </c>
      <c r="C41" t="s">
        <v>602</v>
      </c>
      <c r="D41" t="s">
        <v>532</v>
      </c>
      <c r="E41" t="s">
        <v>526</v>
      </c>
      <c r="F41" t="s">
        <v>603</v>
      </c>
      <c r="G41">
        <v>3586</v>
      </c>
      <c r="H41" s="70">
        <v>36774.800000000003</v>
      </c>
      <c r="I41" t="s">
        <v>85</v>
      </c>
      <c r="J41" s="71">
        <v>30829</v>
      </c>
      <c r="K41">
        <v>26</v>
      </c>
    </row>
    <row r="42" spans="1:11">
      <c r="A42" t="s">
        <v>604</v>
      </c>
      <c r="B42" t="s">
        <v>158</v>
      </c>
      <c r="C42" t="s">
        <v>87</v>
      </c>
      <c r="D42" t="s">
        <v>532</v>
      </c>
      <c r="E42" t="s">
        <v>536</v>
      </c>
      <c r="F42" t="s">
        <v>533</v>
      </c>
      <c r="G42">
        <v>3095</v>
      </c>
      <c r="H42" s="70">
        <v>49118.3</v>
      </c>
      <c r="I42" t="s">
        <v>88</v>
      </c>
      <c r="J42" s="71">
        <v>29887</v>
      </c>
      <c r="K42">
        <v>29</v>
      </c>
    </row>
    <row r="43" spans="1:11">
      <c r="A43" t="s">
        <v>605</v>
      </c>
      <c r="B43" t="s">
        <v>160</v>
      </c>
      <c r="C43" t="s">
        <v>129</v>
      </c>
      <c r="D43" t="s">
        <v>525</v>
      </c>
      <c r="E43" t="s">
        <v>536</v>
      </c>
      <c r="F43" t="s">
        <v>582</v>
      </c>
      <c r="G43">
        <v>3080</v>
      </c>
      <c r="H43" s="70">
        <v>22626.29</v>
      </c>
      <c r="I43" t="s">
        <v>85</v>
      </c>
      <c r="J43" s="71">
        <v>25935</v>
      </c>
      <c r="K43">
        <v>39</v>
      </c>
    </row>
    <row r="44" spans="1:11">
      <c r="A44" t="s">
        <v>606</v>
      </c>
      <c r="B44" t="s">
        <v>161</v>
      </c>
      <c r="C44" t="s">
        <v>162</v>
      </c>
      <c r="D44" t="s">
        <v>529</v>
      </c>
      <c r="E44" t="s">
        <v>536</v>
      </c>
      <c r="F44" t="s">
        <v>607</v>
      </c>
      <c r="G44">
        <v>3111</v>
      </c>
      <c r="H44" s="70">
        <v>37725.519999999997</v>
      </c>
      <c r="I44" t="s">
        <v>88</v>
      </c>
      <c r="J44" s="71">
        <v>23510</v>
      </c>
      <c r="K44">
        <v>46</v>
      </c>
    </row>
    <row r="45" spans="1:11">
      <c r="A45" t="s">
        <v>608</v>
      </c>
      <c r="B45" t="s">
        <v>163</v>
      </c>
      <c r="C45" t="s">
        <v>164</v>
      </c>
      <c r="D45" t="s">
        <v>591</v>
      </c>
      <c r="E45" t="s">
        <v>536</v>
      </c>
      <c r="F45" t="s">
        <v>559</v>
      </c>
      <c r="G45">
        <v>3801</v>
      </c>
      <c r="H45" s="70">
        <v>95523.81</v>
      </c>
      <c r="I45" t="s">
        <v>85</v>
      </c>
      <c r="J45" s="71">
        <v>19931</v>
      </c>
      <c r="K45">
        <v>56</v>
      </c>
    </row>
    <row r="46" spans="1:11">
      <c r="A46" t="s">
        <v>609</v>
      </c>
      <c r="B46" t="s">
        <v>165</v>
      </c>
      <c r="C46" t="s">
        <v>166</v>
      </c>
      <c r="D46" t="s">
        <v>529</v>
      </c>
      <c r="E46" t="s">
        <v>536</v>
      </c>
      <c r="F46" t="s">
        <v>547</v>
      </c>
      <c r="G46">
        <v>3456</v>
      </c>
      <c r="H46" s="70">
        <v>35972.26</v>
      </c>
      <c r="I46" t="s">
        <v>88</v>
      </c>
      <c r="J46" s="71">
        <v>24071</v>
      </c>
      <c r="K46">
        <v>45</v>
      </c>
    </row>
    <row r="47" spans="1:11">
      <c r="A47" t="s">
        <v>610</v>
      </c>
      <c r="B47" t="s">
        <v>167</v>
      </c>
      <c r="C47" t="s">
        <v>611</v>
      </c>
      <c r="D47" t="s">
        <v>532</v>
      </c>
      <c r="E47" t="s">
        <v>536</v>
      </c>
      <c r="F47" t="s">
        <v>547</v>
      </c>
      <c r="G47">
        <v>3002</v>
      </c>
      <c r="H47" s="70">
        <v>62430.96</v>
      </c>
      <c r="I47" t="s">
        <v>88</v>
      </c>
      <c r="J47" s="71">
        <v>30674</v>
      </c>
      <c r="K47">
        <v>27</v>
      </c>
    </row>
    <row r="48" spans="1:11">
      <c r="A48" t="s">
        <v>612</v>
      </c>
      <c r="B48" t="s">
        <v>168</v>
      </c>
      <c r="C48" t="s">
        <v>613</v>
      </c>
      <c r="D48" t="s">
        <v>525</v>
      </c>
      <c r="E48" t="s">
        <v>536</v>
      </c>
      <c r="F48" t="s">
        <v>582</v>
      </c>
      <c r="G48">
        <v>3009</v>
      </c>
      <c r="H48" s="70">
        <v>22602.639999999999</v>
      </c>
      <c r="I48" t="s">
        <v>85</v>
      </c>
      <c r="J48" s="71">
        <v>25635</v>
      </c>
      <c r="K48">
        <v>40</v>
      </c>
    </row>
    <row r="49" spans="1:11">
      <c r="A49" t="s">
        <v>614</v>
      </c>
      <c r="B49" t="s">
        <v>170</v>
      </c>
      <c r="C49" t="s">
        <v>615</v>
      </c>
      <c r="D49" t="s">
        <v>525</v>
      </c>
      <c r="E49" t="s">
        <v>536</v>
      </c>
      <c r="F49" t="s">
        <v>556</v>
      </c>
      <c r="G49">
        <v>3715</v>
      </c>
      <c r="H49" s="70">
        <v>27134.080000000002</v>
      </c>
      <c r="I49" t="s">
        <v>85</v>
      </c>
      <c r="J49" s="71">
        <v>32426</v>
      </c>
      <c r="K49">
        <v>22</v>
      </c>
    </row>
    <row r="50" spans="1:11">
      <c r="A50" t="s">
        <v>616</v>
      </c>
      <c r="B50" t="s">
        <v>172</v>
      </c>
      <c r="C50" t="s">
        <v>173</v>
      </c>
      <c r="D50" t="s">
        <v>525</v>
      </c>
      <c r="E50" t="s">
        <v>526</v>
      </c>
      <c r="F50" t="s">
        <v>617</v>
      </c>
      <c r="G50">
        <v>3769</v>
      </c>
      <c r="H50" s="70">
        <v>27338.66</v>
      </c>
      <c r="I50" t="s">
        <v>85</v>
      </c>
      <c r="J50" s="71">
        <v>29464</v>
      </c>
      <c r="K50">
        <v>30</v>
      </c>
    </row>
    <row r="51" spans="1:11">
      <c r="A51" t="s">
        <v>618</v>
      </c>
      <c r="B51" t="s">
        <v>174</v>
      </c>
      <c r="C51" t="s">
        <v>157</v>
      </c>
      <c r="D51" t="s">
        <v>525</v>
      </c>
      <c r="E51" t="s">
        <v>536</v>
      </c>
      <c r="F51" t="s">
        <v>533</v>
      </c>
      <c r="G51">
        <v>3021</v>
      </c>
      <c r="H51" s="70">
        <v>20026.02</v>
      </c>
      <c r="I51" t="s">
        <v>85</v>
      </c>
      <c r="J51" s="71">
        <v>22667</v>
      </c>
      <c r="K51">
        <v>48</v>
      </c>
    </row>
    <row r="52" spans="1:11">
      <c r="A52" t="s">
        <v>619</v>
      </c>
      <c r="B52" t="s">
        <v>176</v>
      </c>
      <c r="C52" t="s">
        <v>620</v>
      </c>
      <c r="D52" t="s">
        <v>525</v>
      </c>
      <c r="E52" t="s">
        <v>536</v>
      </c>
      <c r="F52" t="s">
        <v>547</v>
      </c>
      <c r="G52">
        <v>3666</v>
      </c>
      <c r="H52" s="70">
        <v>28145.05</v>
      </c>
      <c r="I52" t="s">
        <v>85</v>
      </c>
      <c r="J52" s="71">
        <v>29677</v>
      </c>
      <c r="K52">
        <v>29</v>
      </c>
    </row>
    <row r="53" spans="1:11">
      <c r="A53" t="s">
        <v>621</v>
      </c>
      <c r="B53" t="s">
        <v>622</v>
      </c>
      <c r="C53" t="s">
        <v>623</v>
      </c>
      <c r="D53" t="s">
        <v>525</v>
      </c>
      <c r="E53" t="s">
        <v>624</v>
      </c>
      <c r="F53" t="s">
        <v>625</v>
      </c>
      <c r="G53">
        <v>3999</v>
      </c>
      <c r="H53" s="70">
        <v>24377.66</v>
      </c>
      <c r="I53" t="s">
        <v>88</v>
      </c>
      <c r="J53" s="71">
        <v>31838</v>
      </c>
      <c r="K53">
        <v>23</v>
      </c>
    </row>
    <row r="54" spans="1:11">
      <c r="A54" t="s">
        <v>626</v>
      </c>
      <c r="B54" t="s">
        <v>180</v>
      </c>
      <c r="C54" t="s">
        <v>181</v>
      </c>
      <c r="D54" t="s">
        <v>525</v>
      </c>
      <c r="E54" t="s">
        <v>546</v>
      </c>
      <c r="F54" t="s">
        <v>627</v>
      </c>
      <c r="G54">
        <v>3016</v>
      </c>
      <c r="H54" s="70">
        <v>27870.83</v>
      </c>
      <c r="I54" t="s">
        <v>88</v>
      </c>
      <c r="J54" s="71">
        <v>20169</v>
      </c>
      <c r="K54">
        <v>55</v>
      </c>
    </row>
    <row r="55" spans="1:11">
      <c r="A55" t="s">
        <v>628</v>
      </c>
      <c r="B55" t="s">
        <v>629</v>
      </c>
      <c r="C55" t="s">
        <v>630</v>
      </c>
      <c r="D55" t="s">
        <v>591</v>
      </c>
      <c r="E55" t="s">
        <v>536</v>
      </c>
      <c r="F55" t="s">
        <v>631</v>
      </c>
      <c r="G55">
        <v>3982</v>
      </c>
      <c r="H55" s="70">
        <v>76256.37</v>
      </c>
      <c r="I55" t="s">
        <v>85</v>
      </c>
      <c r="J55" s="71">
        <v>23298</v>
      </c>
      <c r="K55">
        <v>47</v>
      </c>
    </row>
    <row r="56" spans="1:11">
      <c r="A56" t="s">
        <v>632</v>
      </c>
      <c r="B56" t="s">
        <v>182</v>
      </c>
      <c r="C56" t="s">
        <v>576</v>
      </c>
      <c r="D56" t="s">
        <v>525</v>
      </c>
      <c r="E56" t="s">
        <v>526</v>
      </c>
      <c r="F56" t="s">
        <v>544</v>
      </c>
      <c r="G56">
        <v>3657</v>
      </c>
      <c r="H56" s="70">
        <v>25371.06</v>
      </c>
      <c r="I56" t="s">
        <v>85</v>
      </c>
      <c r="J56" s="71">
        <v>29284</v>
      </c>
      <c r="K56">
        <v>30</v>
      </c>
    </row>
    <row r="57" spans="1:11">
      <c r="A57" t="s">
        <v>633</v>
      </c>
      <c r="B57" t="s">
        <v>183</v>
      </c>
      <c r="C57" t="s">
        <v>634</v>
      </c>
      <c r="D57" t="s">
        <v>525</v>
      </c>
      <c r="E57" t="s">
        <v>536</v>
      </c>
      <c r="F57" t="s">
        <v>593</v>
      </c>
      <c r="G57">
        <v>3129</v>
      </c>
      <c r="H57" s="70">
        <v>24033.68</v>
      </c>
      <c r="I57" t="s">
        <v>85</v>
      </c>
      <c r="J57" s="71">
        <v>30913</v>
      </c>
      <c r="K57">
        <v>26</v>
      </c>
    </row>
    <row r="58" spans="1:11">
      <c r="A58" t="s">
        <v>635</v>
      </c>
      <c r="B58" t="s">
        <v>185</v>
      </c>
      <c r="C58" t="s">
        <v>186</v>
      </c>
      <c r="D58" t="s">
        <v>525</v>
      </c>
      <c r="E58" t="s">
        <v>536</v>
      </c>
      <c r="F58" t="s">
        <v>636</v>
      </c>
      <c r="G58">
        <v>3171</v>
      </c>
      <c r="H58" s="70">
        <v>19179.46</v>
      </c>
      <c r="I58" t="s">
        <v>88</v>
      </c>
      <c r="J58" s="71">
        <v>32447</v>
      </c>
      <c r="K58">
        <v>22</v>
      </c>
    </row>
    <row r="59" spans="1:11">
      <c r="A59" t="s">
        <v>637</v>
      </c>
      <c r="B59" t="s">
        <v>187</v>
      </c>
      <c r="C59" t="s">
        <v>118</v>
      </c>
      <c r="D59" t="s">
        <v>525</v>
      </c>
      <c r="E59" t="s">
        <v>526</v>
      </c>
      <c r="F59" t="s">
        <v>638</v>
      </c>
      <c r="G59">
        <v>3879</v>
      </c>
      <c r="H59" s="70">
        <v>29179.119999999999</v>
      </c>
      <c r="I59" t="s">
        <v>88</v>
      </c>
      <c r="J59" s="71">
        <v>28246</v>
      </c>
      <c r="K59">
        <v>33</v>
      </c>
    </row>
    <row r="60" spans="1:11">
      <c r="A60" t="s">
        <v>639</v>
      </c>
      <c r="B60" t="s">
        <v>188</v>
      </c>
      <c r="C60" t="s">
        <v>175</v>
      </c>
      <c r="D60" t="s">
        <v>525</v>
      </c>
      <c r="E60" t="s">
        <v>536</v>
      </c>
      <c r="F60" t="s">
        <v>638</v>
      </c>
      <c r="G60">
        <v>3062</v>
      </c>
      <c r="H60" s="70">
        <v>23465.48</v>
      </c>
      <c r="I60" t="s">
        <v>85</v>
      </c>
      <c r="J60" s="71">
        <v>19429</v>
      </c>
      <c r="K60">
        <v>57</v>
      </c>
    </row>
    <row r="61" spans="1:11">
      <c r="A61" t="s">
        <v>640</v>
      </c>
      <c r="B61" t="s">
        <v>191</v>
      </c>
      <c r="C61" t="s">
        <v>192</v>
      </c>
      <c r="D61" t="s">
        <v>532</v>
      </c>
      <c r="E61" t="s">
        <v>526</v>
      </c>
      <c r="F61" t="s">
        <v>547</v>
      </c>
      <c r="G61">
        <v>3778</v>
      </c>
      <c r="H61" s="70">
        <v>51746.25</v>
      </c>
      <c r="I61" t="s">
        <v>85</v>
      </c>
      <c r="J61" s="71">
        <v>24928</v>
      </c>
      <c r="K61">
        <v>42</v>
      </c>
    </row>
    <row r="62" spans="1:11">
      <c r="A62" t="s">
        <v>641</v>
      </c>
      <c r="B62" t="s">
        <v>193</v>
      </c>
      <c r="C62" t="s">
        <v>194</v>
      </c>
      <c r="D62" t="s">
        <v>591</v>
      </c>
      <c r="E62" t="s">
        <v>546</v>
      </c>
      <c r="F62" t="s">
        <v>642</v>
      </c>
      <c r="G62">
        <v>3041</v>
      </c>
      <c r="H62" s="70">
        <v>87673.16</v>
      </c>
      <c r="I62" t="s">
        <v>88</v>
      </c>
      <c r="J62" s="71">
        <v>24021</v>
      </c>
      <c r="K62">
        <v>45</v>
      </c>
    </row>
    <row r="63" spans="1:11">
      <c r="A63" t="s">
        <v>643</v>
      </c>
      <c r="B63" t="s">
        <v>197</v>
      </c>
      <c r="C63" t="s">
        <v>644</v>
      </c>
      <c r="D63" t="s">
        <v>525</v>
      </c>
      <c r="E63" t="s">
        <v>536</v>
      </c>
      <c r="F63" t="s">
        <v>636</v>
      </c>
      <c r="G63">
        <v>3185</v>
      </c>
      <c r="H63" s="70">
        <v>21321.42</v>
      </c>
      <c r="I63" t="s">
        <v>85</v>
      </c>
      <c r="J63" s="71">
        <v>33029</v>
      </c>
      <c r="K63">
        <v>20</v>
      </c>
    </row>
    <row r="64" spans="1:11">
      <c r="A64" t="s">
        <v>645</v>
      </c>
      <c r="B64" t="s">
        <v>198</v>
      </c>
      <c r="C64" t="s">
        <v>125</v>
      </c>
      <c r="D64" t="s">
        <v>525</v>
      </c>
      <c r="E64" t="s">
        <v>536</v>
      </c>
      <c r="F64" t="s">
        <v>582</v>
      </c>
      <c r="G64">
        <v>3168</v>
      </c>
      <c r="H64" s="70">
        <v>25330.15</v>
      </c>
      <c r="I64" t="s">
        <v>85</v>
      </c>
      <c r="J64" s="71">
        <v>23889</v>
      </c>
      <c r="K64">
        <v>45</v>
      </c>
    </row>
    <row r="65" spans="1:11">
      <c r="A65" t="s">
        <v>646</v>
      </c>
      <c r="B65" t="s">
        <v>647</v>
      </c>
      <c r="C65" t="s">
        <v>648</v>
      </c>
      <c r="D65" t="s">
        <v>532</v>
      </c>
      <c r="E65" t="s">
        <v>536</v>
      </c>
      <c r="F65" t="s">
        <v>533</v>
      </c>
      <c r="G65">
        <v>3087</v>
      </c>
      <c r="H65" s="70">
        <v>47419.17</v>
      </c>
      <c r="I65" t="s">
        <v>88</v>
      </c>
      <c r="J65" s="71">
        <v>30715</v>
      </c>
      <c r="K65">
        <v>26</v>
      </c>
    </row>
    <row r="66" spans="1:11">
      <c r="A66" t="s">
        <v>649</v>
      </c>
      <c r="B66" t="s">
        <v>200</v>
      </c>
      <c r="C66" t="s">
        <v>201</v>
      </c>
      <c r="D66" t="s">
        <v>525</v>
      </c>
      <c r="E66" t="s">
        <v>536</v>
      </c>
      <c r="F66" t="s">
        <v>527</v>
      </c>
      <c r="G66">
        <v>3173</v>
      </c>
      <c r="H66" s="70">
        <v>26753.38</v>
      </c>
      <c r="I66" t="s">
        <v>88</v>
      </c>
      <c r="J66" s="71">
        <v>28032</v>
      </c>
      <c r="K66">
        <v>34</v>
      </c>
    </row>
    <row r="67" spans="1:11">
      <c r="A67" t="s">
        <v>650</v>
      </c>
      <c r="B67" t="s">
        <v>202</v>
      </c>
      <c r="C67" t="s">
        <v>203</v>
      </c>
      <c r="D67" t="s">
        <v>525</v>
      </c>
      <c r="E67" t="s">
        <v>526</v>
      </c>
      <c r="F67" t="s">
        <v>651</v>
      </c>
      <c r="G67">
        <v>3054</v>
      </c>
      <c r="H67" s="70">
        <v>24737.29</v>
      </c>
      <c r="I67" t="s">
        <v>88</v>
      </c>
      <c r="J67" s="71">
        <v>26547</v>
      </c>
      <c r="K67">
        <v>38</v>
      </c>
    </row>
    <row r="68" spans="1:11">
      <c r="A68" t="s">
        <v>652</v>
      </c>
      <c r="B68" t="s">
        <v>204</v>
      </c>
      <c r="C68" t="s">
        <v>576</v>
      </c>
      <c r="D68" t="s">
        <v>525</v>
      </c>
      <c r="E68" t="s">
        <v>526</v>
      </c>
      <c r="F68" t="s">
        <v>541</v>
      </c>
      <c r="G68">
        <v>3149</v>
      </c>
      <c r="H68" s="70">
        <v>19364.2</v>
      </c>
      <c r="I68" t="s">
        <v>85</v>
      </c>
      <c r="J68" s="71">
        <v>30258</v>
      </c>
      <c r="K68">
        <v>28</v>
      </c>
    </row>
    <row r="69" spans="1:11">
      <c r="A69" t="s">
        <v>653</v>
      </c>
      <c r="B69" t="s">
        <v>206</v>
      </c>
      <c r="C69" t="s">
        <v>207</v>
      </c>
      <c r="D69" t="s">
        <v>529</v>
      </c>
      <c r="E69" t="s">
        <v>536</v>
      </c>
      <c r="F69" t="s">
        <v>654</v>
      </c>
      <c r="G69">
        <v>3627</v>
      </c>
      <c r="H69" s="70">
        <v>30787.06</v>
      </c>
      <c r="I69" t="s">
        <v>85</v>
      </c>
      <c r="J69" s="71">
        <v>25792</v>
      </c>
      <c r="K69">
        <v>40</v>
      </c>
    </row>
    <row r="70" spans="1:11">
      <c r="A70" t="s">
        <v>655</v>
      </c>
      <c r="B70" t="s">
        <v>208</v>
      </c>
      <c r="C70" t="s">
        <v>656</v>
      </c>
      <c r="D70" t="s">
        <v>525</v>
      </c>
      <c r="E70" t="s">
        <v>536</v>
      </c>
      <c r="F70" t="s">
        <v>657</v>
      </c>
      <c r="G70">
        <v>3730</v>
      </c>
      <c r="H70" s="70">
        <v>23936.62</v>
      </c>
      <c r="I70" t="s">
        <v>85</v>
      </c>
      <c r="J70" s="71">
        <v>29533</v>
      </c>
      <c r="K70">
        <v>30</v>
      </c>
    </row>
    <row r="71" spans="1:11">
      <c r="A71" t="s">
        <v>658</v>
      </c>
      <c r="B71" t="s">
        <v>210</v>
      </c>
      <c r="C71" t="s">
        <v>211</v>
      </c>
      <c r="D71" t="s">
        <v>591</v>
      </c>
      <c r="E71" t="s">
        <v>526</v>
      </c>
      <c r="F71" t="s">
        <v>554</v>
      </c>
      <c r="G71">
        <v>3946</v>
      </c>
      <c r="H71" s="70">
        <v>129398.76</v>
      </c>
      <c r="I71" t="s">
        <v>88</v>
      </c>
      <c r="J71" s="71">
        <v>20106</v>
      </c>
      <c r="K71">
        <v>55</v>
      </c>
    </row>
    <row r="72" spans="1:11">
      <c r="A72" t="s">
        <v>659</v>
      </c>
      <c r="B72" t="s">
        <v>212</v>
      </c>
      <c r="C72" t="s">
        <v>660</v>
      </c>
      <c r="D72" t="s">
        <v>525</v>
      </c>
      <c r="E72" t="s">
        <v>536</v>
      </c>
      <c r="F72" t="s">
        <v>547</v>
      </c>
      <c r="G72">
        <v>3200</v>
      </c>
      <c r="H72" s="70">
        <v>24592.99</v>
      </c>
      <c r="I72" t="s">
        <v>85</v>
      </c>
      <c r="J72" s="71">
        <v>30574</v>
      </c>
      <c r="K72">
        <v>27</v>
      </c>
    </row>
    <row r="73" spans="1:11">
      <c r="A73" t="s">
        <v>661</v>
      </c>
      <c r="B73" t="s">
        <v>214</v>
      </c>
      <c r="C73" t="s">
        <v>207</v>
      </c>
      <c r="D73" t="s">
        <v>525</v>
      </c>
      <c r="E73" t="s">
        <v>536</v>
      </c>
      <c r="F73" t="s">
        <v>559</v>
      </c>
      <c r="G73">
        <v>3794</v>
      </c>
      <c r="H73" s="70">
        <v>26274.04</v>
      </c>
      <c r="I73" t="s">
        <v>85</v>
      </c>
      <c r="J73" s="71">
        <v>29172</v>
      </c>
      <c r="K73">
        <v>31</v>
      </c>
    </row>
    <row r="74" spans="1:11">
      <c r="A74" t="s">
        <v>662</v>
      </c>
      <c r="B74" t="s">
        <v>215</v>
      </c>
      <c r="C74" t="s">
        <v>611</v>
      </c>
      <c r="D74" t="s">
        <v>529</v>
      </c>
      <c r="E74" t="s">
        <v>536</v>
      </c>
      <c r="F74" t="s">
        <v>663</v>
      </c>
      <c r="G74">
        <v>3270</v>
      </c>
      <c r="H74" s="70">
        <v>38121.47</v>
      </c>
      <c r="I74" t="s">
        <v>88</v>
      </c>
      <c r="J74" s="71">
        <v>24221</v>
      </c>
      <c r="K74">
        <v>44</v>
      </c>
    </row>
    <row r="75" spans="1:11">
      <c r="A75" t="s">
        <v>664</v>
      </c>
      <c r="B75" t="s">
        <v>216</v>
      </c>
      <c r="C75" t="s">
        <v>151</v>
      </c>
      <c r="D75" t="s">
        <v>525</v>
      </c>
      <c r="E75" t="s">
        <v>526</v>
      </c>
      <c r="F75" t="s">
        <v>665</v>
      </c>
      <c r="G75">
        <v>3076</v>
      </c>
      <c r="H75" s="70">
        <v>28310.720000000001</v>
      </c>
      <c r="I75" t="s">
        <v>88</v>
      </c>
      <c r="J75" s="71">
        <v>25198</v>
      </c>
      <c r="K75">
        <v>42</v>
      </c>
    </row>
    <row r="76" spans="1:11">
      <c r="A76" t="s">
        <v>666</v>
      </c>
      <c r="B76" t="s">
        <v>217</v>
      </c>
      <c r="C76" t="s">
        <v>615</v>
      </c>
      <c r="D76" t="s">
        <v>525</v>
      </c>
      <c r="E76" t="s">
        <v>526</v>
      </c>
      <c r="F76" t="s">
        <v>667</v>
      </c>
      <c r="G76">
        <v>3633</v>
      </c>
      <c r="H76" s="70">
        <v>25672.48</v>
      </c>
      <c r="I76" t="s">
        <v>85</v>
      </c>
      <c r="J76" s="71">
        <v>29073</v>
      </c>
      <c r="K76">
        <v>31</v>
      </c>
    </row>
    <row r="77" spans="1:11">
      <c r="A77" t="s">
        <v>668</v>
      </c>
      <c r="B77" t="s">
        <v>219</v>
      </c>
      <c r="C77" t="s">
        <v>669</v>
      </c>
      <c r="D77" t="s">
        <v>525</v>
      </c>
      <c r="E77" t="s">
        <v>536</v>
      </c>
      <c r="F77" t="s">
        <v>593</v>
      </c>
      <c r="G77">
        <v>3712</v>
      </c>
      <c r="H77" s="70">
        <v>23924.71</v>
      </c>
      <c r="I77" t="s">
        <v>85</v>
      </c>
      <c r="J77" s="71">
        <v>31080</v>
      </c>
      <c r="K77">
        <v>25</v>
      </c>
    </row>
    <row r="78" spans="1:11">
      <c r="A78" t="s">
        <v>670</v>
      </c>
      <c r="B78" t="s">
        <v>221</v>
      </c>
      <c r="C78" t="s">
        <v>671</v>
      </c>
      <c r="D78" t="s">
        <v>525</v>
      </c>
      <c r="E78" t="s">
        <v>526</v>
      </c>
      <c r="F78" t="s">
        <v>530</v>
      </c>
      <c r="G78">
        <v>3005</v>
      </c>
      <c r="H78" s="70">
        <v>27182.66</v>
      </c>
      <c r="I78" t="s">
        <v>85</v>
      </c>
      <c r="J78" s="71">
        <v>22427</v>
      </c>
      <c r="K78">
        <v>49</v>
      </c>
    </row>
    <row r="79" spans="1:11">
      <c r="A79" t="s">
        <v>672</v>
      </c>
      <c r="B79" t="s">
        <v>225</v>
      </c>
      <c r="C79" t="s">
        <v>226</v>
      </c>
      <c r="D79" t="s">
        <v>525</v>
      </c>
      <c r="E79" t="s">
        <v>526</v>
      </c>
      <c r="F79" t="s">
        <v>673</v>
      </c>
      <c r="G79">
        <v>3631</v>
      </c>
      <c r="H79" s="70">
        <v>28112.83</v>
      </c>
      <c r="I79" t="s">
        <v>85</v>
      </c>
      <c r="J79" s="71">
        <v>25600</v>
      </c>
      <c r="K79">
        <v>40</v>
      </c>
    </row>
    <row r="80" spans="1:11">
      <c r="A80" t="s">
        <v>674</v>
      </c>
      <c r="B80" t="s">
        <v>227</v>
      </c>
      <c r="C80" t="s">
        <v>228</v>
      </c>
      <c r="D80" t="s">
        <v>525</v>
      </c>
      <c r="E80" t="s">
        <v>536</v>
      </c>
      <c r="F80" t="s">
        <v>663</v>
      </c>
      <c r="G80">
        <v>3108</v>
      </c>
      <c r="H80" s="70">
        <v>29179.85</v>
      </c>
      <c r="I80" t="s">
        <v>88</v>
      </c>
      <c r="J80" s="71">
        <v>28623</v>
      </c>
      <c r="K80">
        <v>32</v>
      </c>
    </row>
    <row r="81" spans="1:11">
      <c r="A81" t="s">
        <v>675</v>
      </c>
      <c r="B81" t="s">
        <v>229</v>
      </c>
      <c r="C81" t="s">
        <v>131</v>
      </c>
      <c r="D81" t="s">
        <v>591</v>
      </c>
      <c r="E81" t="s">
        <v>526</v>
      </c>
      <c r="F81" t="s">
        <v>654</v>
      </c>
      <c r="G81">
        <v>3068</v>
      </c>
      <c r="H81" s="70">
        <v>87070.34</v>
      </c>
      <c r="I81" t="s">
        <v>88</v>
      </c>
      <c r="J81" s="71">
        <v>22890</v>
      </c>
      <c r="K81">
        <v>48</v>
      </c>
    </row>
    <row r="82" spans="1:11">
      <c r="A82" t="s">
        <v>676</v>
      </c>
      <c r="B82" t="s">
        <v>230</v>
      </c>
      <c r="C82" t="s">
        <v>231</v>
      </c>
      <c r="D82" t="s">
        <v>525</v>
      </c>
      <c r="E82" t="s">
        <v>536</v>
      </c>
      <c r="F82" t="s">
        <v>677</v>
      </c>
      <c r="G82">
        <v>3669</v>
      </c>
      <c r="H82" s="70">
        <v>21659.919999999998</v>
      </c>
      <c r="I82" t="s">
        <v>85</v>
      </c>
      <c r="J82" s="71">
        <v>25913</v>
      </c>
      <c r="K82">
        <v>40</v>
      </c>
    </row>
    <row r="83" spans="1:11">
      <c r="A83" t="s">
        <v>678</v>
      </c>
      <c r="B83" t="s">
        <v>232</v>
      </c>
      <c r="C83" t="s">
        <v>125</v>
      </c>
      <c r="D83" t="s">
        <v>525</v>
      </c>
      <c r="E83" t="s">
        <v>536</v>
      </c>
      <c r="F83" t="s">
        <v>679</v>
      </c>
      <c r="G83">
        <v>3822</v>
      </c>
      <c r="H83" s="70">
        <v>22779.11</v>
      </c>
      <c r="I83" t="s">
        <v>85</v>
      </c>
      <c r="J83" s="71">
        <v>24223</v>
      </c>
      <c r="K83">
        <v>44</v>
      </c>
    </row>
    <row r="84" spans="1:11">
      <c r="A84" t="s">
        <v>680</v>
      </c>
      <c r="B84" t="s">
        <v>233</v>
      </c>
      <c r="C84" t="s">
        <v>157</v>
      </c>
      <c r="D84" t="s">
        <v>525</v>
      </c>
      <c r="E84" t="s">
        <v>526</v>
      </c>
      <c r="F84" t="s">
        <v>642</v>
      </c>
      <c r="G84">
        <v>3119</v>
      </c>
      <c r="H84" s="70">
        <v>25321.49</v>
      </c>
      <c r="I84" t="s">
        <v>85</v>
      </c>
      <c r="J84" s="71">
        <v>28271</v>
      </c>
      <c r="K84">
        <v>33</v>
      </c>
    </row>
    <row r="85" spans="1:11">
      <c r="A85" t="s">
        <v>681</v>
      </c>
      <c r="B85" t="s">
        <v>234</v>
      </c>
      <c r="C85" t="s">
        <v>235</v>
      </c>
      <c r="D85" t="s">
        <v>532</v>
      </c>
      <c r="E85" t="s">
        <v>526</v>
      </c>
      <c r="F85" t="s">
        <v>667</v>
      </c>
      <c r="G85">
        <v>3152</v>
      </c>
      <c r="H85" s="70">
        <v>45178.080000000002</v>
      </c>
      <c r="I85" t="s">
        <v>85</v>
      </c>
      <c r="J85" s="71">
        <v>23799</v>
      </c>
      <c r="K85">
        <v>45</v>
      </c>
    </row>
    <row r="86" spans="1:11">
      <c r="A86" t="s">
        <v>682</v>
      </c>
      <c r="B86" t="s">
        <v>236</v>
      </c>
      <c r="C86" t="s">
        <v>237</v>
      </c>
      <c r="D86" t="s">
        <v>525</v>
      </c>
      <c r="E86" t="s">
        <v>546</v>
      </c>
      <c r="F86" t="s">
        <v>683</v>
      </c>
      <c r="G86">
        <v>3259</v>
      </c>
      <c r="H86" s="70">
        <v>23611.360000000001</v>
      </c>
      <c r="I86" t="s">
        <v>85</v>
      </c>
      <c r="J86" s="71">
        <v>21588</v>
      </c>
      <c r="K86">
        <v>51</v>
      </c>
    </row>
    <row r="87" spans="1:11">
      <c r="A87" t="s">
        <v>684</v>
      </c>
      <c r="B87" t="s">
        <v>238</v>
      </c>
      <c r="C87" t="s">
        <v>226</v>
      </c>
      <c r="D87" t="s">
        <v>525</v>
      </c>
      <c r="E87" t="s">
        <v>526</v>
      </c>
      <c r="F87" t="s">
        <v>685</v>
      </c>
      <c r="G87">
        <v>3727</v>
      </c>
      <c r="H87" s="70">
        <v>24482.34</v>
      </c>
      <c r="I87" t="s">
        <v>85</v>
      </c>
      <c r="J87" s="71">
        <v>23491</v>
      </c>
      <c r="K87">
        <v>46</v>
      </c>
    </row>
    <row r="88" spans="1:11">
      <c r="A88" t="s">
        <v>686</v>
      </c>
      <c r="B88" t="s">
        <v>241</v>
      </c>
      <c r="C88" t="s">
        <v>644</v>
      </c>
      <c r="D88" t="s">
        <v>525</v>
      </c>
      <c r="E88" t="s">
        <v>536</v>
      </c>
      <c r="F88" t="s">
        <v>530</v>
      </c>
      <c r="G88">
        <v>3647</v>
      </c>
      <c r="H88" s="70">
        <v>24623.360000000001</v>
      </c>
      <c r="I88" t="s">
        <v>85</v>
      </c>
      <c r="J88" s="71">
        <v>30115</v>
      </c>
      <c r="K88">
        <v>28</v>
      </c>
    </row>
    <row r="89" spans="1:11">
      <c r="A89" t="s">
        <v>687</v>
      </c>
      <c r="B89" t="s">
        <v>688</v>
      </c>
      <c r="C89" t="s">
        <v>689</v>
      </c>
      <c r="D89" t="s">
        <v>532</v>
      </c>
      <c r="E89" t="s">
        <v>536</v>
      </c>
      <c r="F89" t="s">
        <v>690</v>
      </c>
      <c r="G89">
        <v>3162</v>
      </c>
      <c r="H89" s="70">
        <v>44590.01</v>
      </c>
      <c r="I89" t="s">
        <v>88</v>
      </c>
      <c r="J89" s="71">
        <v>18167</v>
      </c>
      <c r="K89">
        <v>61</v>
      </c>
    </row>
    <row r="90" spans="1:11">
      <c r="A90" t="s">
        <v>691</v>
      </c>
      <c r="B90" t="s">
        <v>688</v>
      </c>
      <c r="C90" t="s">
        <v>692</v>
      </c>
      <c r="D90" t="s">
        <v>529</v>
      </c>
      <c r="E90" t="s">
        <v>526</v>
      </c>
      <c r="F90" t="s">
        <v>693</v>
      </c>
      <c r="G90">
        <v>3409</v>
      </c>
      <c r="H90" s="70">
        <v>25554.58</v>
      </c>
      <c r="I90" t="s">
        <v>88</v>
      </c>
      <c r="J90" s="71">
        <v>31733</v>
      </c>
      <c r="K90">
        <v>24</v>
      </c>
    </row>
    <row r="91" spans="1:11">
      <c r="A91" t="s">
        <v>694</v>
      </c>
      <c r="B91" t="s">
        <v>243</v>
      </c>
      <c r="C91" t="s">
        <v>695</v>
      </c>
      <c r="D91" t="s">
        <v>525</v>
      </c>
      <c r="E91" t="s">
        <v>536</v>
      </c>
      <c r="F91" t="s">
        <v>696</v>
      </c>
      <c r="G91">
        <v>3114</v>
      </c>
      <c r="H91" s="70">
        <v>25381.22</v>
      </c>
      <c r="I91" t="s">
        <v>88</v>
      </c>
      <c r="J91" s="71">
        <v>30315</v>
      </c>
      <c r="K91">
        <v>28</v>
      </c>
    </row>
    <row r="92" spans="1:11">
      <c r="A92" t="s">
        <v>697</v>
      </c>
      <c r="B92" t="s">
        <v>245</v>
      </c>
      <c r="C92" t="s">
        <v>246</v>
      </c>
      <c r="D92" t="s">
        <v>532</v>
      </c>
      <c r="E92" t="s">
        <v>536</v>
      </c>
      <c r="F92" t="s">
        <v>698</v>
      </c>
      <c r="G92">
        <v>3075</v>
      </c>
      <c r="H92" s="70">
        <v>44364.74</v>
      </c>
      <c r="I92" t="s">
        <v>85</v>
      </c>
      <c r="J92" s="71">
        <v>19627</v>
      </c>
      <c r="K92">
        <v>57</v>
      </c>
    </row>
    <row r="93" spans="1:11">
      <c r="A93" t="s">
        <v>699</v>
      </c>
      <c r="B93" t="s">
        <v>249</v>
      </c>
      <c r="C93" t="s">
        <v>250</v>
      </c>
      <c r="D93" t="s">
        <v>525</v>
      </c>
      <c r="E93" t="s">
        <v>536</v>
      </c>
      <c r="F93" t="s">
        <v>582</v>
      </c>
      <c r="G93">
        <v>3819</v>
      </c>
      <c r="H93" s="70">
        <v>25883.11</v>
      </c>
      <c r="I93" t="s">
        <v>85</v>
      </c>
      <c r="J93" s="71">
        <v>21177</v>
      </c>
      <c r="K93">
        <v>53</v>
      </c>
    </row>
    <row r="94" spans="1:11">
      <c r="A94" t="s">
        <v>700</v>
      </c>
      <c r="B94" t="s">
        <v>701</v>
      </c>
      <c r="C94" t="s">
        <v>702</v>
      </c>
      <c r="D94" t="s">
        <v>525</v>
      </c>
      <c r="E94" t="s">
        <v>536</v>
      </c>
      <c r="F94" t="s">
        <v>703</v>
      </c>
      <c r="G94">
        <v>3113</v>
      </c>
      <c r="H94" s="70">
        <v>19502.82</v>
      </c>
      <c r="I94" t="s">
        <v>88</v>
      </c>
      <c r="J94" s="71">
        <v>33141</v>
      </c>
      <c r="K94">
        <v>20</v>
      </c>
    </row>
    <row r="95" spans="1:11">
      <c r="A95" t="s">
        <v>704</v>
      </c>
      <c r="B95" t="s">
        <v>701</v>
      </c>
      <c r="C95" t="s">
        <v>705</v>
      </c>
      <c r="D95" t="s">
        <v>591</v>
      </c>
      <c r="E95" t="s">
        <v>536</v>
      </c>
      <c r="F95" t="s">
        <v>706</v>
      </c>
      <c r="G95">
        <v>3629</v>
      </c>
      <c r="H95" s="70">
        <v>98847.93</v>
      </c>
      <c r="I95" t="s">
        <v>88</v>
      </c>
      <c r="J95" s="71">
        <v>21199</v>
      </c>
      <c r="K95">
        <v>52</v>
      </c>
    </row>
    <row r="96" spans="1:11">
      <c r="A96" t="s">
        <v>707</v>
      </c>
      <c r="B96" t="s">
        <v>251</v>
      </c>
      <c r="C96" t="s">
        <v>192</v>
      </c>
      <c r="D96" t="s">
        <v>525</v>
      </c>
      <c r="E96" t="s">
        <v>526</v>
      </c>
      <c r="F96" t="s">
        <v>708</v>
      </c>
      <c r="G96">
        <v>3172</v>
      </c>
      <c r="H96" s="70">
        <v>26314.34</v>
      </c>
      <c r="I96" t="s">
        <v>85</v>
      </c>
      <c r="J96" s="71">
        <v>24162</v>
      </c>
      <c r="K96">
        <v>44</v>
      </c>
    </row>
    <row r="97" spans="1:11">
      <c r="A97" t="s">
        <v>709</v>
      </c>
      <c r="B97" t="s">
        <v>254</v>
      </c>
      <c r="C97" t="s">
        <v>255</v>
      </c>
      <c r="D97" t="s">
        <v>529</v>
      </c>
      <c r="E97" t="s">
        <v>526</v>
      </c>
      <c r="F97" t="s">
        <v>710</v>
      </c>
      <c r="G97">
        <v>3673</v>
      </c>
      <c r="H97" s="70">
        <v>27905.19</v>
      </c>
      <c r="I97" t="s">
        <v>85</v>
      </c>
      <c r="J97" s="71">
        <v>23321</v>
      </c>
      <c r="K97">
        <v>47</v>
      </c>
    </row>
    <row r="98" spans="1:11">
      <c r="A98" t="s">
        <v>711</v>
      </c>
      <c r="B98" t="s">
        <v>256</v>
      </c>
      <c r="C98" t="s">
        <v>615</v>
      </c>
      <c r="D98" t="s">
        <v>525</v>
      </c>
      <c r="E98" t="s">
        <v>526</v>
      </c>
      <c r="G98">
        <v>3861</v>
      </c>
      <c r="H98" s="70">
        <v>29056.19</v>
      </c>
      <c r="I98" t="s">
        <v>85</v>
      </c>
      <c r="J98" s="71">
        <v>25763</v>
      </c>
      <c r="K98">
        <v>40</v>
      </c>
    </row>
    <row r="99" spans="1:11">
      <c r="A99" t="s">
        <v>712</v>
      </c>
      <c r="B99" t="s">
        <v>257</v>
      </c>
      <c r="C99" t="s">
        <v>211</v>
      </c>
      <c r="D99" t="s">
        <v>532</v>
      </c>
      <c r="E99" t="s">
        <v>526</v>
      </c>
      <c r="F99" t="s">
        <v>631</v>
      </c>
      <c r="G99">
        <v>3557</v>
      </c>
      <c r="H99" s="70">
        <v>47525.79</v>
      </c>
      <c r="I99" t="s">
        <v>88</v>
      </c>
      <c r="J99" s="71">
        <v>25625</v>
      </c>
      <c r="K99">
        <v>40</v>
      </c>
    </row>
    <row r="100" spans="1:11">
      <c r="A100" t="s">
        <v>713</v>
      </c>
      <c r="B100" t="s">
        <v>258</v>
      </c>
      <c r="C100" t="s">
        <v>259</v>
      </c>
      <c r="D100" t="s">
        <v>525</v>
      </c>
      <c r="E100" t="s">
        <v>526</v>
      </c>
      <c r="F100" t="s">
        <v>714</v>
      </c>
      <c r="G100">
        <v>3417</v>
      </c>
      <c r="H100" s="70">
        <v>24648.16</v>
      </c>
      <c r="I100" t="s">
        <v>85</v>
      </c>
      <c r="J100" s="71">
        <v>21833</v>
      </c>
      <c r="K100">
        <v>51</v>
      </c>
    </row>
    <row r="101" spans="1:11">
      <c r="A101" t="s">
        <v>715</v>
      </c>
      <c r="B101" t="s">
        <v>262</v>
      </c>
      <c r="C101" t="s">
        <v>263</v>
      </c>
      <c r="D101" t="s">
        <v>525</v>
      </c>
      <c r="E101" t="s">
        <v>536</v>
      </c>
      <c r="F101" t="s">
        <v>716</v>
      </c>
      <c r="G101">
        <v>3118</v>
      </c>
      <c r="H101" s="70">
        <v>22645.7</v>
      </c>
      <c r="I101" t="s">
        <v>85</v>
      </c>
      <c r="J101" s="71">
        <v>21617</v>
      </c>
      <c r="K101">
        <v>51</v>
      </c>
    </row>
    <row r="102" spans="1:11">
      <c r="A102" t="s">
        <v>717</v>
      </c>
      <c r="B102" t="s">
        <v>718</v>
      </c>
      <c r="C102" t="s">
        <v>209</v>
      </c>
      <c r="D102" t="s">
        <v>591</v>
      </c>
      <c r="E102" t="s">
        <v>536</v>
      </c>
      <c r="F102" t="s">
        <v>595</v>
      </c>
      <c r="G102">
        <v>3717</v>
      </c>
      <c r="H102" s="70">
        <v>85762.08</v>
      </c>
      <c r="I102" t="s">
        <v>88</v>
      </c>
      <c r="J102" s="71">
        <v>21357</v>
      </c>
      <c r="K102">
        <v>52</v>
      </c>
    </row>
    <row r="103" spans="1:11">
      <c r="A103" t="s">
        <v>719</v>
      </c>
      <c r="B103" t="s">
        <v>264</v>
      </c>
      <c r="C103" t="s">
        <v>265</v>
      </c>
      <c r="D103" t="s">
        <v>525</v>
      </c>
      <c r="E103" t="s">
        <v>536</v>
      </c>
      <c r="F103" t="s">
        <v>720</v>
      </c>
      <c r="G103">
        <v>3157</v>
      </c>
      <c r="H103" s="70">
        <v>24165.35</v>
      </c>
      <c r="I103" t="s">
        <v>85</v>
      </c>
      <c r="J103" s="71">
        <v>21935</v>
      </c>
      <c r="K103">
        <v>50</v>
      </c>
    </row>
    <row r="104" spans="1:11">
      <c r="A104" t="s">
        <v>721</v>
      </c>
      <c r="B104" t="s">
        <v>266</v>
      </c>
      <c r="C104" t="s">
        <v>267</v>
      </c>
      <c r="D104" t="s">
        <v>591</v>
      </c>
      <c r="E104" t="s">
        <v>526</v>
      </c>
      <c r="F104" t="s">
        <v>722</v>
      </c>
      <c r="G104">
        <v>3984</v>
      </c>
      <c r="H104" s="70">
        <v>91608.38</v>
      </c>
      <c r="I104" t="s">
        <v>85</v>
      </c>
      <c r="J104" s="71">
        <v>20393</v>
      </c>
      <c r="K104">
        <v>55</v>
      </c>
    </row>
    <row r="105" spans="1:11">
      <c r="A105" t="s">
        <v>723</v>
      </c>
      <c r="B105" t="s">
        <v>266</v>
      </c>
      <c r="C105" t="s">
        <v>267</v>
      </c>
      <c r="D105" t="s">
        <v>532</v>
      </c>
      <c r="E105" t="s">
        <v>546</v>
      </c>
      <c r="F105" t="s">
        <v>593</v>
      </c>
      <c r="G105">
        <v>3736</v>
      </c>
      <c r="H105" s="70">
        <v>40602.15</v>
      </c>
      <c r="I105" t="s">
        <v>85</v>
      </c>
      <c r="J105" s="71">
        <v>24200</v>
      </c>
      <c r="K105">
        <v>44</v>
      </c>
    </row>
    <row r="106" spans="1:11">
      <c r="A106" t="s">
        <v>724</v>
      </c>
      <c r="B106" t="s">
        <v>269</v>
      </c>
      <c r="C106" t="s">
        <v>246</v>
      </c>
      <c r="D106" t="s">
        <v>529</v>
      </c>
      <c r="E106" t="s">
        <v>536</v>
      </c>
      <c r="F106" t="s">
        <v>716</v>
      </c>
      <c r="G106">
        <v>3122</v>
      </c>
      <c r="H106" s="70">
        <v>32472.59</v>
      </c>
      <c r="I106" t="s">
        <v>85</v>
      </c>
      <c r="J106" s="71">
        <v>31969</v>
      </c>
      <c r="K106">
        <v>23</v>
      </c>
    </row>
    <row r="107" spans="1:11">
      <c r="A107" t="s">
        <v>725</v>
      </c>
      <c r="B107" t="s">
        <v>271</v>
      </c>
      <c r="C107" t="s">
        <v>272</v>
      </c>
      <c r="D107" t="s">
        <v>532</v>
      </c>
      <c r="E107" t="s">
        <v>526</v>
      </c>
      <c r="F107" t="s">
        <v>554</v>
      </c>
      <c r="G107">
        <v>3137</v>
      </c>
      <c r="H107" s="70">
        <v>48234.6</v>
      </c>
      <c r="I107" t="s">
        <v>85</v>
      </c>
      <c r="J107" s="71">
        <v>24821</v>
      </c>
      <c r="K107">
        <v>43</v>
      </c>
    </row>
    <row r="108" spans="1:11">
      <c r="A108" t="s">
        <v>726</v>
      </c>
      <c r="B108" t="s">
        <v>273</v>
      </c>
      <c r="C108" t="s">
        <v>274</v>
      </c>
      <c r="D108" t="s">
        <v>591</v>
      </c>
      <c r="E108" t="s">
        <v>526</v>
      </c>
      <c r="G108">
        <v>3554</v>
      </c>
      <c r="H108" s="70">
        <v>87286.34</v>
      </c>
      <c r="I108" t="s">
        <v>88</v>
      </c>
      <c r="J108" s="71">
        <v>23848</v>
      </c>
      <c r="K108">
        <v>45</v>
      </c>
    </row>
    <row r="109" spans="1:11">
      <c r="A109" t="s">
        <v>727</v>
      </c>
      <c r="B109" t="s">
        <v>275</v>
      </c>
      <c r="C109" t="s">
        <v>457</v>
      </c>
      <c r="D109" t="s">
        <v>529</v>
      </c>
      <c r="E109" t="s">
        <v>526</v>
      </c>
      <c r="F109" t="s">
        <v>642</v>
      </c>
      <c r="G109">
        <v>3331</v>
      </c>
      <c r="H109" s="70">
        <v>30419.17</v>
      </c>
      <c r="I109" t="s">
        <v>85</v>
      </c>
      <c r="J109" s="71">
        <v>29153</v>
      </c>
      <c r="K109">
        <v>31</v>
      </c>
    </row>
    <row r="110" spans="1:11">
      <c r="A110" t="s">
        <v>728</v>
      </c>
      <c r="B110" t="s">
        <v>276</v>
      </c>
      <c r="C110" t="s">
        <v>729</v>
      </c>
      <c r="D110" t="s">
        <v>525</v>
      </c>
      <c r="E110" t="s">
        <v>536</v>
      </c>
      <c r="F110" t="s">
        <v>730</v>
      </c>
      <c r="G110">
        <v>3093</v>
      </c>
      <c r="H110" s="70">
        <v>23320.01</v>
      </c>
      <c r="I110" t="s">
        <v>85</v>
      </c>
      <c r="J110" s="71">
        <v>32111</v>
      </c>
      <c r="K110">
        <v>23</v>
      </c>
    </row>
    <row r="111" spans="1:11">
      <c r="A111" t="s">
        <v>731</v>
      </c>
      <c r="B111" t="s">
        <v>278</v>
      </c>
      <c r="C111" t="s">
        <v>623</v>
      </c>
      <c r="D111" t="s">
        <v>525</v>
      </c>
      <c r="E111" t="s">
        <v>536</v>
      </c>
      <c r="F111" t="s">
        <v>673</v>
      </c>
      <c r="G111">
        <v>3969</v>
      </c>
      <c r="H111" s="70">
        <v>28648.61</v>
      </c>
      <c r="I111" t="s">
        <v>88</v>
      </c>
      <c r="J111" s="71">
        <v>29509</v>
      </c>
      <c r="K111">
        <v>30</v>
      </c>
    </row>
    <row r="112" spans="1:11">
      <c r="A112" t="s">
        <v>732</v>
      </c>
      <c r="B112" t="s">
        <v>733</v>
      </c>
      <c r="C112" t="s">
        <v>734</v>
      </c>
      <c r="D112" t="s">
        <v>591</v>
      </c>
      <c r="E112" t="s">
        <v>624</v>
      </c>
      <c r="F112" t="s">
        <v>735</v>
      </c>
      <c r="G112">
        <v>3181</v>
      </c>
      <c r="H112" s="70">
        <v>110105.06</v>
      </c>
      <c r="I112" t="s">
        <v>88</v>
      </c>
      <c r="J112" s="71">
        <v>21751</v>
      </c>
      <c r="K112">
        <v>51</v>
      </c>
    </row>
    <row r="113" spans="1:11">
      <c r="A113" t="s">
        <v>736</v>
      </c>
      <c r="B113" t="s">
        <v>733</v>
      </c>
      <c r="C113" t="s">
        <v>737</v>
      </c>
      <c r="D113" t="s">
        <v>529</v>
      </c>
      <c r="E113" t="s">
        <v>546</v>
      </c>
      <c r="F113" t="s">
        <v>738</v>
      </c>
      <c r="G113">
        <v>3703</v>
      </c>
      <c r="H113" s="70">
        <v>25554.58</v>
      </c>
      <c r="I113" t="s">
        <v>88</v>
      </c>
      <c r="J113" s="71">
        <v>31527</v>
      </c>
      <c r="K113">
        <v>24</v>
      </c>
    </row>
    <row r="114" spans="1:11">
      <c r="A114" t="s">
        <v>739</v>
      </c>
      <c r="B114" t="s">
        <v>733</v>
      </c>
      <c r="C114" t="s">
        <v>740</v>
      </c>
      <c r="D114" t="s">
        <v>532</v>
      </c>
      <c r="E114" t="s">
        <v>536</v>
      </c>
      <c r="F114" t="s">
        <v>741</v>
      </c>
      <c r="G114">
        <v>3780</v>
      </c>
      <c r="H114" s="70">
        <v>46403.42</v>
      </c>
      <c r="I114" t="s">
        <v>88</v>
      </c>
      <c r="J114" s="71">
        <v>30618</v>
      </c>
      <c r="K114">
        <v>27</v>
      </c>
    </row>
    <row r="115" spans="1:11">
      <c r="A115" t="s">
        <v>742</v>
      </c>
      <c r="B115" t="s">
        <v>280</v>
      </c>
      <c r="C115" t="s">
        <v>92</v>
      </c>
      <c r="D115" t="s">
        <v>525</v>
      </c>
      <c r="E115" t="s">
        <v>536</v>
      </c>
      <c r="F115" t="s">
        <v>651</v>
      </c>
      <c r="G115">
        <v>3112</v>
      </c>
      <c r="H115" s="70">
        <v>21006.67</v>
      </c>
      <c r="I115" t="s">
        <v>85</v>
      </c>
      <c r="J115" s="71">
        <v>23544</v>
      </c>
      <c r="K115">
        <v>46</v>
      </c>
    </row>
    <row r="116" spans="1:11">
      <c r="A116" t="s">
        <v>743</v>
      </c>
      <c r="B116" t="s">
        <v>283</v>
      </c>
      <c r="C116" t="s">
        <v>284</v>
      </c>
      <c r="D116" t="s">
        <v>591</v>
      </c>
      <c r="E116" t="s">
        <v>536</v>
      </c>
      <c r="F116" t="s">
        <v>654</v>
      </c>
      <c r="G116">
        <v>3145</v>
      </c>
      <c r="H116" s="70">
        <v>87696.24</v>
      </c>
      <c r="I116" t="s">
        <v>88</v>
      </c>
      <c r="J116" s="71">
        <v>25328</v>
      </c>
      <c r="K116">
        <v>41</v>
      </c>
    </row>
    <row r="117" spans="1:11">
      <c r="A117" t="s">
        <v>744</v>
      </c>
      <c r="B117" t="s">
        <v>285</v>
      </c>
      <c r="C117" t="s">
        <v>286</v>
      </c>
      <c r="D117" t="s">
        <v>529</v>
      </c>
      <c r="E117" t="s">
        <v>526</v>
      </c>
      <c r="F117" t="s">
        <v>738</v>
      </c>
      <c r="G117">
        <v>3581</v>
      </c>
      <c r="H117" s="70">
        <v>26924.55</v>
      </c>
      <c r="I117" t="s">
        <v>85</v>
      </c>
      <c r="J117" s="71">
        <v>24154</v>
      </c>
      <c r="K117">
        <v>44</v>
      </c>
    </row>
    <row r="118" spans="1:11">
      <c r="A118" t="s">
        <v>745</v>
      </c>
      <c r="B118" t="s">
        <v>287</v>
      </c>
      <c r="C118" t="s">
        <v>288</v>
      </c>
      <c r="D118" t="s">
        <v>525</v>
      </c>
      <c r="E118" t="s">
        <v>526</v>
      </c>
      <c r="F118" t="s">
        <v>667</v>
      </c>
      <c r="G118">
        <v>3099</v>
      </c>
      <c r="H118" s="70">
        <v>26942.28</v>
      </c>
      <c r="I118" t="s">
        <v>88</v>
      </c>
      <c r="J118" s="71">
        <v>23428</v>
      </c>
      <c r="K118">
        <v>46</v>
      </c>
    </row>
    <row r="119" spans="1:11">
      <c r="A119" t="s">
        <v>746</v>
      </c>
      <c r="B119" t="s">
        <v>289</v>
      </c>
      <c r="C119" t="s">
        <v>164</v>
      </c>
      <c r="D119" t="s">
        <v>525</v>
      </c>
      <c r="E119" t="s">
        <v>536</v>
      </c>
      <c r="F119" t="s">
        <v>533</v>
      </c>
      <c r="G119">
        <v>3657</v>
      </c>
      <c r="H119" s="70">
        <v>25987.75</v>
      </c>
      <c r="I119" t="s">
        <v>85</v>
      </c>
      <c r="J119" s="71">
        <v>24257</v>
      </c>
      <c r="K119">
        <v>44</v>
      </c>
    </row>
    <row r="120" spans="1:11">
      <c r="A120" t="s">
        <v>747</v>
      </c>
      <c r="B120" t="s">
        <v>290</v>
      </c>
      <c r="C120" t="s">
        <v>192</v>
      </c>
      <c r="D120" t="s">
        <v>525</v>
      </c>
      <c r="E120" t="s">
        <v>526</v>
      </c>
      <c r="F120" t="s">
        <v>571</v>
      </c>
      <c r="G120">
        <v>3882</v>
      </c>
      <c r="H120" s="70">
        <v>26119.1</v>
      </c>
      <c r="I120" t="s">
        <v>85</v>
      </c>
      <c r="J120" s="71">
        <v>22608</v>
      </c>
      <c r="K120">
        <v>49</v>
      </c>
    </row>
    <row r="121" spans="1:11">
      <c r="A121" t="s">
        <v>748</v>
      </c>
      <c r="B121" t="s">
        <v>291</v>
      </c>
      <c r="C121" t="s">
        <v>292</v>
      </c>
      <c r="D121" t="s">
        <v>525</v>
      </c>
      <c r="E121" t="s">
        <v>536</v>
      </c>
      <c r="F121" t="s">
        <v>749</v>
      </c>
      <c r="G121">
        <v>3617</v>
      </c>
      <c r="H121" s="70">
        <v>26623.7</v>
      </c>
      <c r="I121" t="s">
        <v>85</v>
      </c>
      <c r="J121" s="71">
        <v>23688</v>
      </c>
      <c r="K121">
        <v>46</v>
      </c>
    </row>
    <row r="122" spans="1:11">
      <c r="A122" t="s">
        <v>750</v>
      </c>
      <c r="B122" t="s">
        <v>293</v>
      </c>
      <c r="C122" t="s">
        <v>294</v>
      </c>
      <c r="D122" t="s">
        <v>529</v>
      </c>
      <c r="E122" t="s">
        <v>536</v>
      </c>
      <c r="F122" t="s">
        <v>751</v>
      </c>
      <c r="G122">
        <v>3116</v>
      </c>
      <c r="H122" s="70">
        <v>40924.699999999997</v>
      </c>
      <c r="I122" t="s">
        <v>88</v>
      </c>
      <c r="J122" s="71">
        <v>24127</v>
      </c>
      <c r="K122">
        <v>44</v>
      </c>
    </row>
    <row r="123" spans="1:11">
      <c r="A123" t="s">
        <v>752</v>
      </c>
      <c r="B123" t="s">
        <v>295</v>
      </c>
      <c r="C123" t="s">
        <v>94</v>
      </c>
      <c r="D123" t="s">
        <v>525</v>
      </c>
      <c r="E123" t="s">
        <v>536</v>
      </c>
      <c r="F123" t="s">
        <v>679</v>
      </c>
      <c r="G123">
        <v>3448</v>
      </c>
      <c r="H123" s="70">
        <v>29196.98</v>
      </c>
      <c r="I123" t="s">
        <v>88</v>
      </c>
      <c r="J123" s="71">
        <v>26171</v>
      </c>
      <c r="K123">
        <v>39</v>
      </c>
    </row>
    <row r="124" spans="1:11">
      <c r="A124" t="s">
        <v>753</v>
      </c>
      <c r="B124" t="s">
        <v>296</v>
      </c>
      <c r="C124" t="s">
        <v>190</v>
      </c>
      <c r="D124" t="s">
        <v>525</v>
      </c>
      <c r="E124" t="s">
        <v>536</v>
      </c>
      <c r="F124" t="s">
        <v>554</v>
      </c>
      <c r="G124">
        <v>3085</v>
      </c>
      <c r="H124" s="70">
        <v>23910.28</v>
      </c>
      <c r="I124" t="s">
        <v>85</v>
      </c>
      <c r="J124" s="71">
        <v>24187</v>
      </c>
      <c r="K124">
        <v>44</v>
      </c>
    </row>
    <row r="125" spans="1:11">
      <c r="A125" t="s">
        <v>754</v>
      </c>
      <c r="B125" t="s">
        <v>297</v>
      </c>
      <c r="C125" t="s">
        <v>755</v>
      </c>
      <c r="D125" t="s">
        <v>525</v>
      </c>
      <c r="E125" t="s">
        <v>536</v>
      </c>
      <c r="F125" t="s">
        <v>756</v>
      </c>
      <c r="G125">
        <v>3679</v>
      </c>
      <c r="H125" s="70">
        <v>23757.38</v>
      </c>
      <c r="I125" t="s">
        <v>85</v>
      </c>
      <c r="J125" s="71">
        <v>29288</v>
      </c>
      <c r="K125">
        <v>30</v>
      </c>
    </row>
    <row r="126" spans="1:11">
      <c r="A126" t="s">
        <v>757</v>
      </c>
      <c r="B126" t="s">
        <v>299</v>
      </c>
      <c r="C126" t="s">
        <v>300</v>
      </c>
      <c r="D126" t="s">
        <v>529</v>
      </c>
      <c r="E126" t="s">
        <v>536</v>
      </c>
      <c r="F126" t="s">
        <v>716</v>
      </c>
      <c r="G126">
        <v>3824</v>
      </c>
      <c r="H126" s="70">
        <v>38141.879999999997</v>
      </c>
      <c r="I126" t="s">
        <v>88</v>
      </c>
      <c r="J126" s="71">
        <v>23787</v>
      </c>
      <c r="K126">
        <v>45</v>
      </c>
    </row>
    <row r="127" spans="1:11">
      <c r="A127" t="s">
        <v>758</v>
      </c>
      <c r="B127" t="s">
        <v>301</v>
      </c>
      <c r="C127" t="s">
        <v>302</v>
      </c>
      <c r="D127" t="s">
        <v>532</v>
      </c>
      <c r="E127" t="s">
        <v>526</v>
      </c>
      <c r="F127" t="s">
        <v>567</v>
      </c>
      <c r="G127">
        <v>3589</v>
      </c>
      <c r="H127" s="70">
        <v>41599.53</v>
      </c>
      <c r="I127" t="s">
        <v>85</v>
      </c>
      <c r="J127" s="71">
        <v>28694</v>
      </c>
      <c r="K127">
        <v>32</v>
      </c>
    </row>
    <row r="128" spans="1:11">
      <c r="A128" t="s">
        <v>759</v>
      </c>
      <c r="B128" t="s">
        <v>303</v>
      </c>
      <c r="C128" t="s">
        <v>199</v>
      </c>
      <c r="D128" t="s">
        <v>525</v>
      </c>
      <c r="E128" t="s">
        <v>536</v>
      </c>
      <c r="F128" t="s">
        <v>667</v>
      </c>
      <c r="G128">
        <v>3175</v>
      </c>
      <c r="H128" s="70">
        <v>23209.34</v>
      </c>
      <c r="I128" t="s">
        <v>85</v>
      </c>
      <c r="J128" s="71">
        <v>22517</v>
      </c>
      <c r="K128">
        <v>49</v>
      </c>
    </row>
    <row r="129" spans="1:11">
      <c r="A129" t="s">
        <v>760</v>
      </c>
      <c r="B129" t="s">
        <v>304</v>
      </c>
      <c r="C129" t="s">
        <v>92</v>
      </c>
      <c r="D129" t="s">
        <v>525</v>
      </c>
      <c r="E129" t="s">
        <v>536</v>
      </c>
      <c r="F129" t="s">
        <v>562</v>
      </c>
      <c r="G129">
        <v>3126</v>
      </c>
      <c r="H129" s="70">
        <v>22882.92</v>
      </c>
      <c r="I129" t="s">
        <v>85</v>
      </c>
      <c r="J129" s="71">
        <v>24135</v>
      </c>
      <c r="K129">
        <v>44</v>
      </c>
    </row>
    <row r="130" spans="1:11">
      <c r="A130" t="s">
        <v>761</v>
      </c>
      <c r="B130" t="s">
        <v>305</v>
      </c>
      <c r="C130" t="s">
        <v>762</v>
      </c>
      <c r="D130" t="s">
        <v>525</v>
      </c>
      <c r="E130" t="s">
        <v>536</v>
      </c>
      <c r="F130" t="s">
        <v>547</v>
      </c>
      <c r="G130">
        <v>3151</v>
      </c>
      <c r="H130" s="70">
        <v>23995.19</v>
      </c>
      <c r="I130" t="s">
        <v>85</v>
      </c>
      <c r="J130" s="71">
        <v>30719</v>
      </c>
      <c r="K130">
        <v>26</v>
      </c>
    </row>
    <row r="131" spans="1:11">
      <c r="A131" t="s">
        <v>763</v>
      </c>
      <c r="B131" t="s">
        <v>306</v>
      </c>
      <c r="C131" t="s">
        <v>114</v>
      </c>
      <c r="D131" t="s">
        <v>532</v>
      </c>
      <c r="E131" t="s">
        <v>526</v>
      </c>
      <c r="F131" t="s">
        <v>593</v>
      </c>
      <c r="G131">
        <v>3874</v>
      </c>
      <c r="H131" s="70">
        <v>50391.54</v>
      </c>
      <c r="I131" t="s">
        <v>85</v>
      </c>
      <c r="J131" s="71">
        <v>22477</v>
      </c>
      <c r="K131">
        <v>49</v>
      </c>
    </row>
    <row r="132" spans="1:11">
      <c r="A132" t="s">
        <v>764</v>
      </c>
      <c r="B132" t="s">
        <v>307</v>
      </c>
      <c r="C132" t="s">
        <v>94</v>
      </c>
      <c r="D132" t="s">
        <v>525</v>
      </c>
      <c r="E132" t="s">
        <v>536</v>
      </c>
      <c r="F132" t="s">
        <v>544</v>
      </c>
      <c r="G132">
        <v>3143</v>
      </c>
      <c r="H132" s="70">
        <v>31181.32</v>
      </c>
      <c r="I132" t="s">
        <v>88</v>
      </c>
      <c r="J132" s="71">
        <v>21208</v>
      </c>
      <c r="K132">
        <v>52</v>
      </c>
    </row>
    <row r="133" spans="1:11">
      <c r="A133" t="s">
        <v>765</v>
      </c>
      <c r="B133" t="s">
        <v>308</v>
      </c>
      <c r="C133" t="s">
        <v>309</v>
      </c>
      <c r="D133" t="s">
        <v>529</v>
      </c>
      <c r="E133" t="s">
        <v>536</v>
      </c>
      <c r="F133" t="s">
        <v>607</v>
      </c>
      <c r="G133">
        <v>3140</v>
      </c>
      <c r="H133" s="70">
        <v>33063.879999999997</v>
      </c>
      <c r="I133" t="s">
        <v>88</v>
      </c>
      <c r="J133" s="71">
        <v>31164</v>
      </c>
      <c r="K133">
        <v>25</v>
      </c>
    </row>
    <row r="134" spans="1:11">
      <c r="A134" t="s">
        <v>766</v>
      </c>
      <c r="B134" t="s">
        <v>310</v>
      </c>
      <c r="C134" t="s">
        <v>284</v>
      </c>
      <c r="D134" t="s">
        <v>525</v>
      </c>
      <c r="E134" t="s">
        <v>536</v>
      </c>
      <c r="F134" t="s">
        <v>556</v>
      </c>
      <c r="G134">
        <v>3675</v>
      </c>
      <c r="H134" s="70">
        <v>24226.5</v>
      </c>
      <c r="I134" t="s">
        <v>85</v>
      </c>
      <c r="J134" s="71">
        <v>25730</v>
      </c>
      <c r="K134">
        <v>40</v>
      </c>
    </row>
    <row r="135" spans="1:11">
      <c r="A135" t="s">
        <v>767</v>
      </c>
      <c r="B135" t="s">
        <v>311</v>
      </c>
      <c r="C135" t="s">
        <v>312</v>
      </c>
      <c r="D135" t="s">
        <v>525</v>
      </c>
      <c r="E135" t="s">
        <v>526</v>
      </c>
      <c r="F135" t="s">
        <v>768</v>
      </c>
      <c r="G135">
        <v>3711</v>
      </c>
      <c r="H135" s="70">
        <v>24234.720000000001</v>
      </c>
      <c r="I135" t="s">
        <v>88</v>
      </c>
      <c r="J135" s="71">
        <v>19863</v>
      </c>
      <c r="K135">
        <v>56</v>
      </c>
    </row>
    <row r="136" spans="1:11">
      <c r="A136" t="s">
        <v>769</v>
      </c>
      <c r="B136" t="s">
        <v>313</v>
      </c>
      <c r="C136" t="s">
        <v>770</v>
      </c>
      <c r="D136" t="s">
        <v>525</v>
      </c>
      <c r="E136" t="s">
        <v>526</v>
      </c>
      <c r="F136" t="s">
        <v>657</v>
      </c>
      <c r="G136">
        <v>3115</v>
      </c>
      <c r="H136" s="70">
        <v>30383.99</v>
      </c>
      <c r="I136" t="s">
        <v>85</v>
      </c>
      <c r="J136" s="71">
        <v>31339</v>
      </c>
      <c r="K136">
        <v>25</v>
      </c>
    </row>
    <row r="137" spans="1:11">
      <c r="A137" t="s">
        <v>771</v>
      </c>
      <c r="B137" t="s">
        <v>315</v>
      </c>
      <c r="C137" t="s">
        <v>316</v>
      </c>
      <c r="D137" t="s">
        <v>525</v>
      </c>
      <c r="E137" t="s">
        <v>536</v>
      </c>
      <c r="F137" t="s">
        <v>772</v>
      </c>
      <c r="G137">
        <v>3078</v>
      </c>
      <c r="H137" s="70">
        <v>19907.93</v>
      </c>
      <c r="I137" t="s">
        <v>85</v>
      </c>
      <c r="J137" s="71">
        <v>23486</v>
      </c>
      <c r="K137">
        <v>46</v>
      </c>
    </row>
    <row r="138" spans="1:11">
      <c r="A138" t="s">
        <v>773</v>
      </c>
      <c r="B138" t="s">
        <v>774</v>
      </c>
      <c r="C138" t="s">
        <v>491</v>
      </c>
      <c r="D138" t="s">
        <v>525</v>
      </c>
      <c r="E138" t="s">
        <v>536</v>
      </c>
      <c r="G138">
        <v>3007</v>
      </c>
      <c r="H138" s="70">
        <v>25040.53</v>
      </c>
      <c r="I138" t="s">
        <v>85</v>
      </c>
      <c r="J138" s="71">
        <v>22735</v>
      </c>
      <c r="K138">
        <v>48</v>
      </c>
    </row>
    <row r="139" spans="1:11">
      <c r="A139" t="s">
        <v>775</v>
      </c>
      <c r="B139" t="s">
        <v>317</v>
      </c>
      <c r="C139" t="s">
        <v>776</v>
      </c>
      <c r="D139" t="s">
        <v>525</v>
      </c>
      <c r="E139" t="s">
        <v>526</v>
      </c>
      <c r="F139" t="s">
        <v>642</v>
      </c>
      <c r="G139">
        <v>3954</v>
      </c>
      <c r="H139" s="70">
        <v>28023.64</v>
      </c>
      <c r="I139" t="s">
        <v>85</v>
      </c>
      <c r="J139" s="71">
        <v>30157</v>
      </c>
      <c r="K139">
        <v>28</v>
      </c>
    </row>
    <row r="140" spans="1:11">
      <c r="A140" t="s">
        <v>777</v>
      </c>
      <c r="B140" t="s">
        <v>318</v>
      </c>
      <c r="C140" t="s">
        <v>102</v>
      </c>
      <c r="D140" t="s">
        <v>532</v>
      </c>
      <c r="E140" t="s">
        <v>536</v>
      </c>
      <c r="F140" t="s">
        <v>549</v>
      </c>
      <c r="G140">
        <v>3998</v>
      </c>
      <c r="H140" s="70">
        <v>56397.05</v>
      </c>
      <c r="I140" t="s">
        <v>88</v>
      </c>
      <c r="J140" s="71">
        <v>20777</v>
      </c>
      <c r="K140">
        <v>54</v>
      </c>
    </row>
    <row r="141" spans="1:11">
      <c r="A141" t="s">
        <v>778</v>
      </c>
      <c r="B141" t="s">
        <v>319</v>
      </c>
      <c r="C141" t="s">
        <v>92</v>
      </c>
      <c r="D141" t="s">
        <v>525</v>
      </c>
      <c r="E141" t="s">
        <v>536</v>
      </c>
      <c r="F141" t="s">
        <v>779</v>
      </c>
      <c r="G141">
        <v>3991</v>
      </c>
      <c r="H141" s="70">
        <v>19842.34</v>
      </c>
      <c r="I141" t="s">
        <v>85</v>
      </c>
      <c r="J141" s="71">
        <v>20151</v>
      </c>
      <c r="K141">
        <v>55</v>
      </c>
    </row>
    <row r="142" spans="1:11">
      <c r="A142" t="s">
        <v>780</v>
      </c>
      <c r="B142" t="s">
        <v>320</v>
      </c>
      <c r="C142" t="s">
        <v>321</v>
      </c>
      <c r="D142" t="s">
        <v>525</v>
      </c>
      <c r="E142" t="s">
        <v>536</v>
      </c>
      <c r="F142" t="s">
        <v>593</v>
      </c>
      <c r="G142">
        <v>3685</v>
      </c>
      <c r="H142" s="70">
        <v>24005.82</v>
      </c>
      <c r="I142" t="s">
        <v>85</v>
      </c>
      <c r="J142" s="71">
        <v>22367</v>
      </c>
      <c r="K142">
        <v>49</v>
      </c>
    </row>
    <row r="143" spans="1:11">
      <c r="A143" t="s">
        <v>781</v>
      </c>
      <c r="B143" t="s">
        <v>322</v>
      </c>
      <c r="C143" t="s">
        <v>323</v>
      </c>
      <c r="D143" t="s">
        <v>525</v>
      </c>
      <c r="E143" t="s">
        <v>536</v>
      </c>
      <c r="F143" t="s">
        <v>569</v>
      </c>
      <c r="G143">
        <v>3691</v>
      </c>
      <c r="H143" s="70">
        <v>26464.36</v>
      </c>
      <c r="I143" t="s">
        <v>85</v>
      </c>
      <c r="J143" s="71">
        <v>23315</v>
      </c>
      <c r="K143">
        <v>47</v>
      </c>
    </row>
    <row r="144" spans="1:11">
      <c r="A144" t="s">
        <v>782</v>
      </c>
      <c r="B144" t="s">
        <v>324</v>
      </c>
      <c r="C144" t="s">
        <v>272</v>
      </c>
      <c r="D144" t="s">
        <v>532</v>
      </c>
      <c r="E144" t="s">
        <v>526</v>
      </c>
      <c r="F144" t="s">
        <v>567</v>
      </c>
      <c r="G144">
        <v>3071</v>
      </c>
      <c r="H144" s="70">
        <v>38918.239999999998</v>
      </c>
      <c r="I144" t="s">
        <v>85</v>
      </c>
      <c r="J144" s="71">
        <v>29721</v>
      </c>
      <c r="K144">
        <v>29</v>
      </c>
    </row>
    <row r="145" spans="1:11">
      <c r="A145" t="s">
        <v>783</v>
      </c>
      <c r="B145" t="s">
        <v>325</v>
      </c>
      <c r="C145" t="s">
        <v>272</v>
      </c>
      <c r="D145" t="s">
        <v>529</v>
      </c>
      <c r="E145" t="s">
        <v>526</v>
      </c>
      <c r="F145" t="s">
        <v>685</v>
      </c>
      <c r="G145">
        <v>3040</v>
      </c>
      <c r="H145" s="70">
        <v>31448.52</v>
      </c>
      <c r="I145" t="s">
        <v>85</v>
      </c>
      <c r="J145" s="71">
        <v>23507</v>
      </c>
      <c r="K145">
        <v>46</v>
      </c>
    </row>
    <row r="146" spans="1:11">
      <c r="A146" t="s">
        <v>784</v>
      </c>
      <c r="B146" t="s">
        <v>326</v>
      </c>
      <c r="C146" t="s">
        <v>120</v>
      </c>
      <c r="D146" t="s">
        <v>591</v>
      </c>
      <c r="E146" t="s">
        <v>526</v>
      </c>
      <c r="F146" t="s">
        <v>642</v>
      </c>
      <c r="G146">
        <v>3022</v>
      </c>
      <c r="H146" s="70">
        <v>78959.28</v>
      </c>
      <c r="I146" t="s">
        <v>85</v>
      </c>
      <c r="J146" s="71">
        <v>26438</v>
      </c>
      <c r="K146">
        <v>38</v>
      </c>
    </row>
    <row r="147" spans="1:11">
      <c r="A147" t="s">
        <v>785</v>
      </c>
      <c r="B147" t="s">
        <v>327</v>
      </c>
      <c r="C147" t="s">
        <v>786</v>
      </c>
      <c r="D147" t="s">
        <v>525</v>
      </c>
      <c r="E147" t="s">
        <v>536</v>
      </c>
      <c r="F147" t="s">
        <v>567</v>
      </c>
      <c r="G147">
        <v>3156</v>
      </c>
      <c r="H147" s="70">
        <v>14703.91</v>
      </c>
      <c r="I147" t="s">
        <v>88</v>
      </c>
      <c r="J147" s="71">
        <v>31970</v>
      </c>
      <c r="K147">
        <v>23</v>
      </c>
    </row>
    <row r="148" spans="1:11">
      <c r="A148" t="s">
        <v>787</v>
      </c>
      <c r="B148" t="s">
        <v>788</v>
      </c>
      <c r="C148" t="s">
        <v>786</v>
      </c>
      <c r="D148" t="s">
        <v>532</v>
      </c>
      <c r="E148" t="s">
        <v>536</v>
      </c>
      <c r="F148" t="s">
        <v>789</v>
      </c>
      <c r="G148">
        <v>3592</v>
      </c>
      <c r="H148" s="70">
        <v>42157.16</v>
      </c>
      <c r="I148" t="s">
        <v>88</v>
      </c>
      <c r="J148" s="71">
        <v>29016</v>
      </c>
      <c r="K148">
        <v>31</v>
      </c>
    </row>
    <row r="149" spans="1:11">
      <c r="A149" t="s">
        <v>790</v>
      </c>
      <c r="B149" t="s">
        <v>788</v>
      </c>
      <c r="C149" t="s">
        <v>791</v>
      </c>
      <c r="D149" t="s">
        <v>591</v>
      </c>
      <c r="E149" t="s">
        <v>536</v>
      </c>
      <c r="F149" t="s">
        <v>792</v>
      </c>
      <c r="G149">
        <v>3243</v>
      </c>
      <c r="H149" s="70">
        <v>111160.62</v>
      </c>
      <c r="I149" t="s">
        <v>85</v>
      </c>
      <c r="J149" s="71">
        <v>19144</v>
      </c>
      <c r="K149">
        <v>58</v>
      </c>
    </row>
    <row r="150" spans="1:11">
      <c r="A150" t="s">
        <v>793</v>
      </c>
      <c r="B150" t="s">
        <v>788</v>
      </c>
      <c r="C150" t="s">
        <v>794</v>
      </c>
      <c r="D150" t="s">
        <v>529</v>
      </c>
      <c r="E150" t="s">
        <v>526</v>
      </c>
      <c r="F150" t="s">
        <v>703</v>
      </c>
      <c r="G150">
        <v>3063</v>
      </c>
      <c r="H150" s="70">
        <v>33135.870000000003</v>
      </c>
      <c r="I150" t="s">
        <v>88</v>
      </c>
      <c r="J150" s="71">
        <v>28113</v>
      </c>
      <c r="K150">
        <v>34</v>
      </c>
    </row>
    <row r="151" spans="1:11">
      <c r="A151" t="s">
        <v>795</v>
      </c>
      <c r="B151" t="s">
        <v>330</v>
      </c>
      <c r="C151" t="s">
        <v>177</v>
      </c>
      <c r="D151" t="s">
        <v>529</v>
      </c>
      <c r="E151" t="s">
        <v>536</v>
      </c>
      <c r="F151" t="s">
        <v>573</v>
      </c>
      <c r="G151">
        <v>3169</v>
      </c>
      <c r="H151" s="70">
        <v>30237.83</v>
      </c>
      <c r="I151" t="s">
        <v>85</v>
      </c>
      <c r="J151" s="71">
        <v>22768</v>
      </c>
      <c r="K151">
        <v>48</v>
      </c>
    </row>
    <row r="152" spans="1:11">
      <c r="A152" t="s">
        <v>796</v>
      </c>
      <c r="B152" t="s">
        <v>331</v>
      </c>
      <c r="C152" t="s">
        <v>201</v>
      </c>
      <c r="D152" t="s">
        <v>525</v>
      </c>
      <c r="E152" t="s">
        <v>536</v>
      </c>
      <c r="F152" t="s">
        <v>595</v>
      </c>
      <c r="G152">
        <v>3248</v>
      </c>
      <c r="H152" s="70">
        <v>30103.26</v>
      </c>
      <c r="I152" t="s">
        <v>88</v>
      </c>
      <c r="J152" s="71">
        <v>29267</v>
      </c>
      <c r="K152">
        <v>30</v>
      </c>
    </row>
    <row r="153" spans="1:11">
      <c r="A153" t="s">
        <v>797</v>
      </c>
      <c r="B153" t="s">
        <v>332</v>
      </c>
      <c r="C153" t="s">
        <v>798</v>
      </c>
      <c r="D153" t="s">
        <v>525</v>
      </c>
      <c r="E153" t="s">
        <v>526</v>
      </c>
      <c r="F153" t="s">
        <v>642</v>
      </c>
      <c r="G153">
        <v>3593</v>
      </c>
      <c r="H153" s="70">
        <v>25601.89</v>
      </c>
      <c r="I153" t="s">
        <v>85</v>
      </c>
      <c r="J153" s="71">
        <v>30351</v>
      </c>
      <c r="K153">
        <v>27</v>
      </c>
    </row>
    <row r="154" spans="1:11">
      <c r="A154" t="s">
        <v>799</v>
      </c>
      <c r="B154" t="s">
        <v>333</v>
      </c>
      <c r="C154" t="s">
        <v>800</v>
      </c>
      <c r="D154" t="s">
        <v>525</v>
      </c>
      <c r="E154" t="s">
        <v>536</v>
      </c>
      <c r="F154" t="s">
        <v>696</v>
      </c>
      <c r="G154">
        <v>3144</v>
      </c>
      <c r="H154" s="70">
        <v>30625.69</v>
      </c>
      <c r="I154" t="s">
        <v>88</v>
      </c>
      <c r="J154" s="71">
        <v>30207</v>
      </c>
      <c r="K154">
        <v>28</v>
      </c>
    </row>
    <row r="155" spans="1:11">
      <c r="A155" t="s">
        <v>801</v>
      </c>
      <c r="B155" t="s">
        <v>334</v>
      </c>
      <c r="C155" t="s">
        <v>121</v>
      </c>
      <c r="D155" t="s">
        <v>525</v>
      </c>
      <c r="E155" t="s">
        <v>536</v>
      </c>
      <c r="F155" t="s">
        <v>582</v>
      </c>
      <c r="G155">
        <v>3676</v>
      </c>
      <c r="H155" s="70">
        <v>23769.279999999999</v>
      </c>
      <c r="I155" t="s">
        <v>85</v>
      </c>
      <c r="J155" s="71">
        <v>21520</v>
      </c>
      <c r="K155">
        <v>52</v>
      </c>
    </row>
    <row r="156" spans="1:11">
      <c r="A156" t="s">
        <v>802</v>
      </c>
      <c r="B156" t="s">
        <v>335</v>
      </c>
      <c r="C156" t="s">
        <v>336</v>
      </c>
      <c r="D156" t="s">
        <v>525</v>
      </c>
      <c r="E156" t="s">
        <v>536</v>
      </c>
      <c r="F156" t="s">
        <v>559</v>
      </c>
      <c r="G156">
        <v>3056</v>
      </c>
      <c r="H156" s="70">
        <v>22033.21</v>
      </c>
      <c r="I156" t="s">
        <v>85</v>
      </c>
      <c r="J156" s="71">
        <v>32573</v>
      </c>
      <c r="K156">
        <v>21</v>
      </c>
    </row>
    <row r="157" spans="1:11">
      <c r="A157" t="s">
        <v>803</v>
      </c>
      <c r="B157" t="s">
        <v>337</v>
      </c>
      <c r="C157" t="s">
        <v>804</v>
      </c>
      <c r="D157" t="s">
        <v>525</v>
      </c>
      <c r="E157" t="s">
        <v>536</v>
      </c>
      <c r="F157" t="s">
        <v>779</v>
      </c>
      <c r="G157">
        <v>3668</v>
      </c>
      <c r="H157" s="70">
        <v>22352.799999999999</v>
      </c>
      <c r="I157" t="s">
        <v>85</v>
      </c>
      <c r="J157" s="71">
        <v>32397</v>
      </c>
      <c r="K157">
        <v>22</v>
      </c>
    </row>
    <row r="158" spans="1:11">
      <c r="A158" t="s">
        <v>805</v>
      </c>
      <c r="B158" t="s">
        <v>338</v>
      </c>
      <c r="C158" t="s">
        <v>194</v>
      </c>
      <c r="D158" t="s">
        <v>532</v>
      </c>
      <c r="E158" t="s">
        <v>546</v>
      </c>
      <c r="F158" t="s">
        <v>593</v>
      </c>
      <c r="G158">
        <v>3607</v>
      </c>
      <c r="H158" s="70">
        <v>55197.45</v>
      </c>
      <c r="I158" t="s">
        <v>88</v>
      </c>
      <c r="J158" s="71">
        <v>23873</v>
      </c>
      <c r="K158">
        <v>45</v>
      </c>
    </row>
    <row r="159" spans="1:11">
      <c r="A159" t="s">
        <v>806</v>
      </c>
      <c r="B159" t="s">
        <v>339</v>
      </c>
      <c r="C159" t="s">
        <v>179</v>
      </c>
      <c r="D159" t="s">
        <v>529</v>
      </c>
      <c r="E159" t="s">
        <v>536</v>
      </c>
      <c r="F159" t="s">
        <v>552</v>
      </c>
      <c r="G159">
        <v>3130</v>
      </c>
      <c r="H159" s="70">
        <v>31065.27</v>
      </c>
      <c r="I159" t="s">
        <v>85</v>
      </c>
      <c r="J159" s="71">
        <v>24054</v>
      </c>
      <c r="K159">
        <v>45</v>
      </c>
    </row>
    <row r="160" spans="1:11">
      <c r="A160" t="s">
        <v>807</v>
      </c>
      <c r="B160" t="s">
        <v>808</v>
      </c>
      <c r="C160" t="s">
        <v>809</v>
      </c>
      <c r="D160" t="s">
        <v>525</v>
      </c>
      <c r="E160" t="s">
        <v>526</v>
      </c>
      <c r="F160" t="s">
        <v>810</v>
      </c>
      <c r="G160">
        <v>3551</v>
      </c>
      <c r="H160" s="70">
        <v>25195.54</v>
      </c>
      <c r="I160" t="s">
        <v>85</v>
      </c>
      <c r="J160" s="71">
        <v>31625</v>
      </c>
      <c r="K160">
        <v>24</v>
      </c>
    </row>
    <row r="161" spans="1:11">
      <c r="A161" t="s">
        <v>811</v>
      </c>
      <c r="B161" t="s">
        <v>808</v>
      </c>
      <c r="C161" t="s">
        <v>224</v>
      </c>
      <c r="D161" t="s">
        <v>532</v>
      </c>
      <c r="E161" t="s">
        <v>536</v>
      </c>
      <c r="F161" t="s">
        <v>569</v>
      </c>
      <c r="G161">
        <v>3142</v>
      </c>
      <c r="H161" s="70">
        <v>57976.97</v>
      </c>
      <c r="I161" t="s">
        <v>88</v>
      </c>
      <c r="J161" s="71">
        <v>18715</v>
      </c>
      <c r="K161">
        <v>59</v>
      </c>
    </row>
    <row r="162" spans="1:11">
      <c r="A162" t="s">
        <v>812</v>
      </c>
      <c r="B162" t="s">
        <v>341</v>
      </c>
      <c r="C162" t="s">
        <v>342</v>
      </c>
      <c r="D162" t="s">
        <v>525</v>
      </c>
      <c r="E162" t="s">
        <v>526</v>
      </c>
      <c r="F162" t="s">
        <v>813</v>
      </c>
      <c r="G162">
        <v>3718</v>
      </c>
      <c r="H162" s="70">
        <v>24307.919999999998</v>
      </c>
      <c r="I162" t="s">
        <v>85</v>
      </c>
      <c r="J162" s="71">
        <v>23993</v>
      </c>
      <c r="K162">
        <v>45</v>
      </c>
    </row>
    <row r="163" spans="1:11">
      <c r="A163" t="s">
        <v>814</v>
      </c>
      <c r="B163" t="s">
        <v>343</v>
      </c>
      <c r="C163" t="s">
        <v>613</v>
      </c>
      <c r="D163" t="s">
        <v>525</v>
      </c>
      <c r="E163" t="s">
        <v>536</v>
      </c>
      <c r="F163" t="s">
        <v>815</v>
      </c>
      <c r="G163">
        <v>3153</v>
      </c>
      <c r="H163" s="70">
        <v>27355.61</v>
      </c>
      <c r="I163" t="s">
        <v>85</v>
      </c>
      <c r="J163" s="71">
        <v>25697</v>
      </c>
      <c r="K163">
        <v>40</v>
      </c>
    </row>
    <row r="164" spans="1:11">
      <c r="A164" t="s">
        <v>816</v>
      </c>
      <c r="B164" t="s">
        <v>817</v>
      </c>
      <c r="C164" t="s">
        <v>818</v>
      </c>
      <c r="D164" t="s">
        <v>591</v>
      </c>
      <c r="E164" t="s">
        <v>536</v>
      </c>
      <c r="F164" t="s">
        <v>607</v>
      </c>
      <c r="G164">
        <v>3247</v>
      </c>
      <c r="H164" s="70">
        <v>98714.12</v>
      </c>
      <c r="I164" t="s">
        <v>85</v>
      </c>
      <c r="J164" s="71">
        <v>20663</v>
      </c>
      <c r="K164">
        <v>54</v>
      </c>
    </row>
    <row r="165" spans="1:11">
      <c r="A165" t="s">
        <v>819</v>
      </c>
      <c r="B165" t="s">
        <v>344</v>
      </c>
      <c r="C165" t="s">
        <v>457</v>
      </c>
      <c r="D165" t="s">
        <v>525</v>
      </c>
      <c r="E165" t="s">
        <v>536</v>
      </c>
      <c r="F165" t="s">
        <v>679</v>
      </c>
      <c r="G165">
        <v>3695</v>
      </c>
      <c r="H165" s="70">
        <v>26426.66</v>
      </c>
      <c r="I165" t="s">
        <v>85</v>
      </c>
      <c r="J165" s="71">
        <v>29866</v>
      </c>
      <c r="K165">
        <v>29</v>
      </c>
    </row>
    <row r="166" spans="1:11">
      <c r="A166" t="s">
        <v>820</v>
      </c>
      <c r="B166" t="s">
        <v>345</v>
      </c>
      <c r="C166" t="s">
        <v>192</v>
      </c>
      <c r="D166" t="s">
        <v>525</v>
      </c>
      <c r="E166" t="s">
        <v>526</v>
      </c>
      <c r="F166" t="s">
        <v>821</v>
      </c>
      <c r="G166">
        <v>3333</v>
      </c>
      <c r="H166" s="70">
        <v>23635.279999999999</v>
      </c>
      <c r="I166" t="s">
        <v>85</v>
      </c>
      <c r="J166" s="71">
        <v>20325</v>
      </c>
      <c r="K166">
        <v>55</v>
      </c>
    </row>
    <row r="167" spans="1:11">
      <c r="A167" t="s">
        <v>822</v>
      </c>
      <c r="B167" t="s">
        <v>346</v>
      </c>
      <c r="C167" t="s">
        <v>129</v>
      </c>
      <c r="D167" t="s">
        <v>525</v>
      </c>
      <c r="E167" t="s">
        <v>536</v>
      </c>
      <c r="F167" t="s">
        <v>751</v>
      </c>
      <c r="G167">
        <v>3590</v>
      </c>
      <c r="H167" s="70">
        <v>23762.76</v>
      </c>
      <c r="I167" t="s">
        <v>85</v>
      </c>
      <c r="J167" s="71">
        <v>22412</v>
      </c>
      <c r="K167">
        <v>49</v>
      </c>
    </row>
    <row r="168" spans="1:11">
      <c r="A168" t="s">
        <v>823</v>
      </c>
      <c r="B168" t="s">
        <v>347</v>
      </c>
      <c r="C168" t="s">
        <v>457</v>
      </c>
      <c r="D168" t="s">
        <v>525</v>
      </c>
      <c r="E168" t="s">
        <v>536</v>
      </c>
      <c r="F168" t="s">
        <v>533</v>
      </c>
      <c r="G168">
        <v>3703</v>
      </c>
      <c r="H168" s="70">
        <v>25023.37</v>
      </c>
      <c r="I168" t="s">
        <v>85</v>
      </c>
      <c r="J168" s="71">
        <v>29344</v>
      </c>
      <c r="K168">
        <v>30</v>
      </c>
    </row>
    <row r="169" spans="1:11">
      <c r="A169" t="s">
        <v>824</v>
      </c>
      <c r="B169" t="s">
        <v>348</v>
      </c>
      <c r="C169" t="s">
        <v>192</v>
      </c>
      <c r="D169" t="s">
        <v>591</v>
      </c>
      <c r="E169" t="s">
        <v>526</v>
      </c>
      <c r="F169" t="s">
        <v>825</v>
      </c>
      <c r="G169">
        <v>3104</v>
      </c>
      <c r="H169" s="70">
        <v>78050.97</v>
      </c>
      <c r="I169" t="s">
        <v>85</v>
      </c>
      <c r="J169" s="71">
        <v>20880</v>
      </c>
      <c r="K169">
        <v>53</v>
      </c>
    </row>
    <row r="170" spans="1:11">
      <c r="A170" t="s">
        <v>826</v>
      </c>
      <c r="B170" t="s">
        <v>349</v>
      </c>
      <c r="C170" t="s">
        <v>827</v>
      </c>
      <c r="D170" t="s">
        <v>591</v>
      </c>
      <c r="E170" t="s">
        <v>536</v>
      </c>
      <c r="F170" t="s">
        <v>573</v>
      </c>
      <c r="G170">
        <v>3204</v>
      </c>
      <c r="H170" s="70">
        <v>82860.53</v>
      </c>
      <c r="I170" t="s">
        <v>85</v>
      </c>
      <c r="J170" s="71">
        <v>22374</v>
      </c>
      <c r="K170">
        <v>49</v>
      </c>
    </row>
    <row r="171" spans="1:11">
      <c r="A171" t="s">
        <v>828</v>
      </c>
      <c r="B171" t="s">
        <v>350</v>
      </c>
      <c r="C171" t="s">
        <v>351</v>
      </c>
      <c r="D171" t="s">
        <v>525</v>
      </c>
      <c r="E171" t="s">
        <v>536</v>
      </c>
      <c r="F171" t="s">
        <v>549</v>
      </c>
      <c r="G171">
        <v>3105</v>
      </c>
      <c r="H171" s="70">
        <v>26726.93</v>
      </c>
      <c r="I171" t="s">
        <v>85</v>
      </c>
      <c r="J171" s="71">
        <v>21260</v>
      </c>
      <c r="K171">
        <v>52</v>
      </c>
    </row>
    <row r="172" spans="1:11">
      <c r="A172" t="s">
        <v>829</v>
      </c>
      <c r="B172" t="s">
        <v>352</v>
      </c>
      <c r="C172" t="s">
        <v>353</v>
      </c>
      <c r="D172" t="s">
        <v>525</v>
      </c>
      <c r="E172" t="s">
        <v>526</v>
      </c>
      <c r="F172" t="s">
        <v>663</v>
      </c>
      <c r="G172">
        <v>3124</v>
      </c>
      <c r="H172" s="70">
        <v>27824.44</v>
      </c>
      <c r="I172" t="s">
        <v>88</v>
      </c>
      <c r="J172" s="71">
        <v>25268</v>
      </c>
      <c r="K172">
        <v>41</v>
      </c>
    </row>
    <row r="173" spans="1:11">
      <c r="A173" t="s">
        <v>830</v>
      </c>
      <c r="B173" t="s">
        <v>354</v>
      </c>
      <c r="C173" t="s">
        <v>355</v>
      </c>
      <c r="D173" t="s">
        <v>525</v>
      </c>
      <c r="E173" t="s">
        <v>536</v>
      </c>
      <c r="F173" t="s">
        <v>537</v>
      </c>
      <c r="G173">
        <v>3722</v>
      </c>
      <c r="H173" s="70">
        <v>31727.83</v>
      </c>
      <c r="I173" t="s">
        <v>85</v>
      </c>
      <c r="J173" s="71">
        <v>25202</v>
      </c>
      <c r="K173">
        <v>42</v>
      </c>
    </row>
    <row r="174" spans="1:11">
      <c r="A174" t="s">
        <v>831</v>
      </c>
      <c r="B174" t="s">
        <v>356</v>
      </c>
      <c r="C174" t="s">
        <v>656</v>
      </c>
      <c r="D174" t="s">
        <v>525</v>
      </c>
      <c r="E174" t="s">
        <v>526</v>
      </c>
      <c r="F174" t="s">
        <v>544</v>
      </c>
      <c r="G174">
        <v>3055</v>
      </c>
      <c r="H174" s="70">
        <v>22167.06</v>
      </c>
      <c r="I174" t="s">
        <v>85</v>
      </c>
      <c r="J174" s="71">
        <v>30771</v>
      </c>
      <c r="K174">
        <v>26</v>
      </c>
    </row>
    <row r="175" spans="1:11">
      <c r="A175" t="s">
        <v>832</v>
      </c>
      <c r="B175" t="s">
        <v>357</v>
      </c>
      <c r="C175" t="s">
        <v>84</v>
      </c>
      <c r="D175" t="s">
        <v>525</v>
      </c>
      <c r="E175" t="s">
        <v>536</v>
      </c>
      <c r="F175" t="s">
        <v>582</v>
      </c>
      <c r="G175">
        <v>3164</v>
      </c>
      <c r="H175" s="70">
        <v>26468.06</v>
      </c>
      <c r="I175" t="s">
        <v>85</v>
      </c>
      <c r="J175" s="71">
        <v>30699</v>
      </c>
      <c r="K175">
        <v>26</v>
      </c>
    </row>
    <row r="176" spans="1:11">
      <c r="A176" t="s">
        <v>833</v>
      </c>
      <c r="B176" t="s">
        <v>358</v>
      </c>
      <c r="C176" t="s">
        <v>90</v>
      </c>
      <c r="D176" t="s">
        <v>532</v>
      </c>
      <c r="E176" t="s">
        <v>526</v>
      </c>
      <c r="F176" t="s">
        <v>547</v>
      </c>
      <c r="G176">
        <v>3136</v>
      </c>
      <c r="H176" s="70">
        <v>51535.17</v>
      </c>
      <c r="I176" t="s">
        <v>88</v>
      </c>
      <c r="J176" s="71">
        <v>30356</v>
      </c>
      <c r="K176">
        <v>27</v>
      </c>
    </row>
    <row r="177" spans="1:11">
      <c r="A177" t="s">
        <v>834</v>
      </c>
      <c r="B177" t="s">
        <v>359</v>
      </c>
      <c r="C177" t="s">
        <v>137</v>
      </c>
      <c r="D177" t="s">
        <v>525</v>
      </c>
      <c r="E177" t="s">
        <v>536</v>
      </c>
      <c r="F177" t="s">
        <v>533</v>
      </c>
      <c r="G177">
        <v>3010</v>
      </c>
      <c r="H177" s="70">
        <v>23750.27</v>
      </c>
      <c r="I177" t="s">
        <v>85</v>
      </c>
      <c r="J177" s="71">
        <v>20516</v>
      </c>
      <c r="K177">
        <v>54</v>
      </c>
    </row>
    <row r="178" spans="1:11">
      <c r="A178" t="s">
        <v>835</v>
      </c>
      <c r="B178" t="s">
        <v>360</v>
      </c>
      <c r="C178" t="s">
        <v>288</v>
      </c>
      <c r="D178" t="s">
        <v>532</v>
      </c>
      <c r="E178" t="s">
        <v>526</v>
      </c>
      <c r="F178" t="s">
        <v>527</v>
      </c>
      <c r="G178">
        <v>3626</v>
      </c>
      <c r="H178" s="70">
        <v>54175.92</v>
      </c>
      <c r="I178" t="s">
        <v>88</v>
      </c>
      <c r="J178" s="71">
        <v>23240</v>
      </c>
      <c r="K178">
        <v>47</v>
      </c>
    </row>
    <row r="179" spans="1:11">
      <c r="A179" t="s">
        <v>836</v>
      </c>
      <c r="B179" t="s">
        <v>837</v>
      </c>
      <c r="C179" t="s">
        <v>838</v>
      </c>
      <c r="D179" t="s">
        <v>525</v>
      </c>
      <c r="E179" t="s">
        <v>526</v>
      </c>
      <c r="F179" t="s">
        <v>541</v>
      </c>
      <c r="G179">
        <v>3148</v>
      </c>
      <c r="H179" s="70">
        <v>32822.65</v>
      </c>
      <c r="I179" t="s">
        <v>85</v>
      </c>
      <c r="J179" s="71">
        <v>22871</v>
      </c>
      <c r="K179">
        <v>48</v>
      </c>
    </row>
    <row r="180" spans="1:11">
      <c r="A180" t="s">
        <v>839</v>
      </c>
      <c r="B180" t="s">
        <v>361</v>
      </c>
      <c r="C180" t="s">
        <v>800</v>
      </c>
      <c r="D180" t="s">
        <v>525</v>
      </c>
      <c r="E180" t="s">
        <v>536</v>
      </c>
      <c r="F180" t="s">
        <v>840</v>
      </c>
      <c r="G180">
        <v>3037</v>
      </c>
      <c r="H180" s="70">
        <v>17103.919999999998</v>
      </c>
      <c r="I180" t="s">
        <v>88</v>
      </c>
      <c r="J180" s="71">
        <v>32050</v>
      </c>
      <c r="K180">
        <v>23</v>
      </c>
    </row>
    <row r="181" spans="1:11">
      <c r="A181" t="s">
        <v>841</v>
      </c>
      <c r="B181" t="s">
        <v>842</v>
      </c>
      <c r="C181" t="s">
        <v>363</v>
      </c>
      <c r="D181" t="s">
        <v>532</v>
      </c>
      <c r="E181" t="s">
        <v>536</v>
      </c>
      <c r="F181" t="s">
        <v>593</v>
      </c>
      <c r="G181">
        <v>3844</v>
      </c>
      <c r="H181" s="70">
        <v>49387.95</v>
      </c>
      <c r="I181" t="s">
        <v>88</v>
      </c>
      <c r="J181" s="71">
        <v>25175</v>
      </c>
      <c r="K181">
        <v>42</v>
      </c>
    </row>
    <row r="182" spans="1:11">
      <c r="A182" t="s">
        <v>843</v>
      </c>
      <c r="B182" t="s">
        <v>844</v>
      </c>
      <c r="C182" t="s">
        <v>300</v>
      </c>
      <c r="D182" t="s">
        <v>591</v>
      </c>
      <c r="E182" t="s">
        <v>536</v>
      </c>
      <c r="F182" t="s">
        <v>845</v>
      </c>
      <c r="G182">
        <v>3667</v>
      </c>
      <c r="H182" s="70">
        <v>128082.69</v>
      </c>
      <c r="I182" t="s">
        <v>88</v>
      </c>
      <c r="J182" s="71">
        <v>19605</v>
      </c>
      <c r="K182">
        <v>57</v>
      </c>
    </row>
    <row r="183" spans="1:11">
      <c r="A183" t="s">
        <v>846</v>
      </c>
      <c r="B183" t="s">
        <v>366</v>
      </c>
      <c r="C183" t="s">
        <v>367</v>
      </c>
      <c r="D183" t="s">
        <v>591</v>
      </c>
      <c r="E183" t="s">
        <v>526</v>
      </c>
      <c r="F183" t="s">
        <v>642</v>
      </c>
      <c r="G183">
        <v>3135</v>
      </c>
      <c r="H183" s="70">
        <v>98292.26</v>
      </c>
      <c r="I183" t="s">
        <v>85</v>
      </c>
      <c r="J183" s="71">
        <v>20227</v>
      </c>
      <c r="K183">
        <v>55</v>
      </c>
    </row>
    <row r="184" spans="1:11">
      <c r="A184" t="s">
        <v>847</v>
      </c>
      <c r="B184" t="s">
        <v>368</v>
      </c>
      <c r="C184" t="s">
        <v>848</v>
      </c>
      <c r="D184" t="s">
        <v>525</v>
      </c>
      <c r="E184" t="s">
        <v>536</v>
      </c>
      <c r="F184" t="s">
        <v>582</v>
      </c>
      <c r="G184">
        <v>3123</v>
      </c>
      <c r="H184" s="70">
        <v>29403.18</v>
      </c>
      <c r="I184" t="s">
        <v>88</v>
      </c>
      <c r="J184" s="71">
        <v>29965</v>
      </c>
      <c r="K184">
        <v>28</v>
      </c>
    </row>
    <row r="185" spans="1:11">
      <c r="A185" t="s">
        <v>849</v>
      </c>
      <c r="B185" t="s">
        <v>370</v>
      </c>
      <c r="C185" t="s">
        <v>613</v>
      </c>
      <c r="D185" t="s">
        <v>525</v>
      </c>
      <c r="E185" t="s">
        <v>536</v>
      </c>
      <c r="F185" t="s">
        <v>779</v>
      </c>
      <c r="G185">
        <v>3206</v>
      </c>
      <c r="H185" s="70">
        <v>23528.16</v>
      </c>
      <c r="I185" t="s">
        <v>85</v>
      </c>
      <c r="J185" s="71">
        <v>24199</v>
      </c>
      <c r="K185">
        <v>44</v>
      </c>
    </row>
    <row r="186" spans="1:11">
      <c r="A186" t="s">
        <v>850</v>
      </c>
      <c r="B186" t="s">
        <v>371</v>
      </c>
      <c r="C186" t="s">
        <v>373</v>
      </c>
      <c r="D186" t="s">
        <v>525</v>
      </c>
      <c r="E186" t="s">
        <v>536</v>
      </c>
      <c r="F186" t="s">
        <v>636</v>
      </c>
      <c r="G186">
        <v>3986</v>
      </c>
      <c r="H186" s="70">
        <v>25705.75</v>
      </c>
      <c r="I186" t="s">
        <v>85</v>
      </c>
      <c r="J186" s="71">
        <v>22831</v>
      </c>
      <c r="K186">
        <v>48</v>
      </c>
    </row>
    <row r="187" spans="1:11">
      <c r="A187" t="s">
        <v>851</v>
      </c>
      <c r="B187" t="s">
        <v>371</v>
      </c>
      <c r="C187" t="s">
        <v>372</v>
      </c>
      <c r="D187" t="s">
        <v>532</v>
      </c>
      <c r="E187" t="s">
        <v>536</v>
      </c>
      <c r="F187" t="s">
        <v>530</v>
      </c>
      <c r="G187">
        <v>3131</v>
      </c>
      <c r="H187" s="70">
        <v>52732.19</v>
      </c>
      <c r="I187" t="s">
        <v>88</v>
      </c>
      <c r="J187" s="71">
        <v>25324</v>
      </c>
      <c r="K187">
        <v>41</v>
      </c>
    </row>
    <row r="188" spans="1:11">
      <c r="A188" t="s">
        <v>852</v>
      </c>
      <c r="B188" t="s">
        <v>853</v>
      </c>
      <c r="C188" t="s">
        <v>507</v>
      </c>
      <c r="D188" t="s">
        <v>529</v>
      </c>
      <c r="E188" t="s">
        <v>536</v>
      </c>
      <c r="F188" t="s">
        <v>642</v>
      </c>
      <c r="G188">
        <v>3559</v>
      </c>
      <c r="H188" s="70">
        <v>29650.29</v>
      </c>
      <c r="I188" t="s">
        <v>85</v>
      </c>
      <c r="J188" s="71">
        <v>20017</v>
      </c>
      <c r="K188">
        <v>56</v>
      </c>
    </row>
    <row r="189" spans="1:11">
      <c r="A189" t="s">
        <v>854</v>
      </c>
      <c r="B189" t="s">
        <v>374</v>
      </c>
      <c r="C189" t="s">
        <v>855</v>
      </c>
      <c r="D189" t="s">
        <v>525</v>
      </c>
      <c r="E189" t="s">
        <v>526</v>
      </c>
      <c r="F189" t="s">
        <v>654</v>
      </c>
      <c r="G189">
        <v>3625</v>
      </c>
      <c r="H189" s="70">
        <v>22728.22</v>
      </c>
      <c r="I189" t="s">
        <v>85</v>
      </c>
      <c r="J189" s="71">
        <v>23946</v>
      </c>
      <c r="K189">
        <v>45</v>
      </c>
    </row>
    <row r="190" spans="1:11">
      <c r="A190" t="s">
        <v>856</v>
      </c>
      <c r="B190" t="s">
        <v>857</v>
      </c>
      <c r="C190" t="s">
        <v>383</v>
      </c>
      <c r="D190" t="s">
        <v>529</v>
      </c>
      <c r="E190" t="s">
        <v>536</v>
      </c>
      <c r="F190" t="s">
        <v>667</v>
      </c>
      <c r="G190">
        <v>3120</v>
      </c>
      <c r="H190" s="70">
        <v>36167.870000000003</v>
      </c>
      <c r="I190" t="s">
        <v>88</v>
      </c>
      <c r="J190" s="71">
        <v>20663</v>
      </c>
      <c r="K190">
        <v>54</v>
      </c>
    </row>
    <row r="191" spans="1:11">
      <c r="A191" t="s">
        <v>858</v>
      </c>
      <c r="B191" t="s">
        <v>376</v>
      </c>
      <c r="C191" t="s">
        <v>279</v>
      </c>
      <c r="D191" t="s">
        <v>529</v>
      </c>
      <c r="E191" t="s">
        <v>536</v>
      </c>
      <c r="F191" t="s">
        <v>627</v>
      </c>
      <c r="G191">
        <v>3086</v>
      </c>
      <c r="H191" s="70">
        <v>38619.839999999997</v>
      </c>
      <c r="I191" t="s">
        <v>88</v>
      </c>
      <c r="J191" s="71">
        <v>23952</v>
      </c>
      <c r="K191">
        <v>45</v>
      </c>
    </row>
    <row r="192" spans="1:11">
      <c r="A192" t="s">
        <v>859</v>
      </c>
      <c r="B192" t="s">
        <v>377</v>
      </c>
      <c r="C192" t="s">
        <v>87</v>
      </c>
      <c r="D192" t="s">
        <v>525</v>
      </c>
      <c r="E192" t="s">
        <v>536</v>
      </c>
      <c r="F192" t="s">
        <v>527</v>
      </c>
      <c r="G192">
        <v>3591</v>
      </c>
      <c r="H192" s="70">
        <v>27039.32</v>
      </c>
      <c r="I192" t="s">
        <v>88</v>
      </c>
      <c r="J192" s="71">
        <v>29133</v>
      </c>
      <c r="K192">
        <v>31</v>
      </c>
    </row>
    <row r="193" spans="1:11">
      <c r="A193" t="s">
        <v>860</v>
      </c>
      <c r="B193" t="s">
        <v>378</v>
      </c>
      <c r="C193" t="s">
        <v>379</v>
      </c>
      <c r="D193" t="s">
        <v>525</v>
      </c>
      <c r="E193" t="s">
        <v>536</v>
      </c>
      <c r="F193" t="s">
        <v>567</v>
      </c>
      <c r="G193">
        <v>3596</v>
      </c>
      <c r="H193" s="70">
        <v>19554.36</v>
      </c>
      <c r="I193" t="s">
        <v>85</v>
      </c>
      <c r="J193" s="71">
        <v>28151</v>
      </c>
      <c r="K193">
        <v>33</v>
      </c>
    </row>
    <row r="194" spans="1:11">
      <c r="A194" t="s">
        <v>861</v>
      </c>
      <c r="B194" t="s">
        <v>380</v>
      </c>
      <c r="C194" t="s">
        <v>382</v>
      </c>
      <c r="D194" t="s">
        <v>525</v>
      </c>
      <c r="E194" t="s">
        <v>536</v>
      </c>
      <c r="F194" t="s">
        <v>556</v>
      </c>
      <c r="G194">
        <v>3913</v>
      </c>
      <c r="H194" s="70">
        <v>25810.51</v>
      </c>
      <c r="I194" t="s">
        <v>85</v>
      </c>
      <c r="J194" s="71">
        <v>22559</v>
      </c>
      <c r="K194">
        <v>49</v>
      </c>
    </row>
    <row r="195" spans="1:11">
      <c r="A195" t="s">
        <v>862</v>
      </c>
      <c r="B195" t="s">
        <v>380</v>
      </c>
      <c r="C195" t="s">
        <v>384</v>
      </c>
      <c r="D195" t="s">
        <v>525</v>
      </c>
      <c r="E195" t="s">
        <v>536</v>
      </c>
      <c r="F195" t="s">
        <v>863</v>
      </c>
      <c r="G195">
        <v>3943</v>
      </c>
      <c r="H195" s="70">
        <v>26471.34</v>
      </c>
      <c r="I195" t="s">
        <v>85</v>
      </c>
      <c r="J195" s="71">
        <v>17696</v>
      </c>
      <c r="K195">
        <v>62</v>
      </c>
    </row>
    <row r="196" spans="1:11">
      <c r="A196" t="s">
        <v>864</v>
      </c>
      <c r="B196" t="s">
        <v>380</v>
      </c>
      <c r="C196" t="s">
        <v>381</v>
      </c>
      <c r="D196" t="s">
        <v>525</v>
      </c>
      <c r="E196" t="s">
        <v>536</v>
      </c>
      <c r="F196" t="s">
        <v>696</v>
      </c>
      <c r="G196">
        <v>3638</v>
      </c>
      <c r="H196" s="70">
        <v>21819.56</v>
      </c>
      <c r="I196" t="s">
        <v>88</v>
      </c>
      <c r="J196" s="71">
        <v>32743</v>
      </c>
      <c r="K196">
        <v>21</v>
      </c>
    </row>
    <row r="197" spans="1:11">
      <c r="A197" t="s">
        <v>865</v>
      </c>
      <c r="B197" t="s">
        <v>385</v>
      </c>
      <c r="C197" t="s">
        <v>386</v>
      </c>
      <c r="D197" t="s">
        <v>532</v>
      </c>
      <c r="E197" t="s">
        <v>546</v>
      </c>
      <c r="F197" t="s">
        <v>840</v>
      </c>
      <c r="G197">
        <v>3611</v>
      </c>
      <c r="H197" s="70">
        <v>45331.65</v>
      </c>
      <c r="I197" t="s">
        <v>85</v>
      </c>
      <c r="J197" s="71">
        <v>28472</v>
      </c>
      <c r="K197">
        <v>33</v>
      </c>
    </row>
    <row r="198" spans="1:11">
      <c r="A198" t="s">
        <v>866</v>
      </c>
      <c r="B198" t="s">
        <v>387</v>
      </c>
      <c r="C198" t="s">
        <v>388</v>
      </c>
      <c r="D198" t="s">
        <v>525</v>
      </c>
      <c r="E198" t="s">
        <v>536</v>
      </c>
      <c r="F198" t="s">
        <v>584</v>
      </c>
      <c r="G198">
        <v>3117</v>
      </c>
      <c r="H198" s="70">
        <v>26977.06</v>
      </c>
      <c r="I198" t="s">
        <v>85</v>
      </c>
      <c r="J198" s="71">
        <v>19651</v>
      </c>
      <c r="K198">
        <v>57</v>
      </c>
    </row>
    <row r="199" spans="1:11">
      <c r="A199" t="s">
        <v>867</v>
      </c>
      <c r="B199" t="s">
        <v>389</v>
      </c>
      <c r="C199" t="s">
        <v>384</v>
      </c>
      <c r="D199" t="s">
        <v>525</v>
      </c>
      <c r="E199" t="s">
        <v>536</v>
      </c>
      <c r="F199" t="s">
        <v>651</v>
      </c>
      <c r="G199">
        <v>3057</v>
      </c>
      <c r="H199" s="70">
        <v>30098.2</v>
      </c>
      <c r="I199" t="s">
        <v>85</v>
      </c>
      <c r="J199" s="71">
        <v>21877</v>
      </c>
      <c r="K199">
        <v>51</v>
      </c>
    </row>
    <row r="200" spans="1:11">
      <c r="A200" t="s">
        <v>868</v>
      </c>
      <c r="B200" t="s">
        <v>390</v>
      </c>
      <c r="C200" t="s">
        <v>391</v>
      </c>
      <c r="D200" t="s">
        <v>525</v>
      </c>
      <c r="E200" t="s">
        <v>536</v>
      </c>
      <c r="F200" t="s">
        <v>869</v>
      </c>
      <c r="G200">
        <v>3154</v>
      </c>
      <c r="H200" s="70">
        <v>26436.880000000001</v>
      </c>
      <c r="I200" t="s">
        <v>88</v>
      </c>
      <c r="J200" s="71">
        <v>23382</v>
      </c>
      <c r="K200">
        <v>46</v>
      </c>
    </row>
    <row r="201" spans="1:11">
      <c r="A201" t="s">
        <v>870</v>
      </c>
      <c r="B201" t="s">
        <v>392</v>
      </c>
      <c r="C201" t="s">
        <v>393</v>
      </c>
      <c r="D201" t="s">
        <v>591</v>
      </c>
      <c r="E201" t="s">
        <v>536</v>
      </c>
      <c r="F201" t="s">
        <v>636</v>
      </c>
      <c r="G201">
        <v>3110</v>
      </c>
      <c r="H201" s="70">
        <v>108277.95</v>
      </c>
      <c r="I201" t="s">
        <v>88</v>
      </c>
      <c r="J201" s="71">
        <v>20568</v>
      </c>
      <c r="K201">
        <v>54</v>
      </c>
    </row>
    <row r="202" spans="1:11">
      <c r="A202" t="s">
        <v>871</v>
      </c>
      <c r="B202" t="s">
        <v>394</v>
      </c>
      <c r="C202" t="s">
        <v>90</v>
      </c>
      <c r="D202" t="s">
        <v>532</v>
      </c>
      <c r="E202" t="s">
        <v>526</v>
      </c>
      <c r="F202" t="s">
        <v>872</v>
      </c>
      <c r="G202">
        <v>3588</v>
      </c>
      <c r="H202" s="70">
        <v>52617.75</v>
      </c>
      <c r="I202" t="s">
        <v>88</v>
      </c>
      <c r="J202" s="71">
        <v>27170</v>
      </c>
      <c r="K202">
        <v>36</v>
      </c>
    </row>
    <row r="203" spans="1:11">
      <c r="A203" t="s">
        <v>873</v>
      </c>
      <c r="B203" t="s">
        <v>395</v>
      </c>
      <c r="C203" t="s">
        <v>396</v>
      </c>
      <c r="D203" t="s">
        <v>525</v>
      </c>
      <c r="E203" t="s">
        <v>526</v>
      </c>
      <c r="F203" t="s">
        <v>874</v>
      </c>
      <c r="G203">
        <v>3618</v>
      </c>
      <c r="H203" s="70">
        <v>31571.119999999999</v>
      </c>
      <c r="I203" t="s">
        <v>88</v>
      </c>
      <c r="J203" s="71">
        <v>24491</v>
      </c>
      <c r="K203">
        <v>43</v>
      </c>
    </row>
    <row r="204" spans="1:11">
      <c r="A204" t="s">
        <v>875</v>
      </c>
      <c r="B204" t="s">
        <v>397</v>
      </c>
      <c r="C204" t="s">
        <v>398</v>
      </c>
      <c r="D204" t="s">
        <v>525</v>
      </c>
      <c r="E204" t="s">
        <v>536</v>
      </c>
      <c r="F204" t="s">
        <v>714</v>
      </c>
      <c r="G204">
        <v>3150</v>
      </c>
      <c r="H204" s="70">
        <v>31689.14</v>
      </c>
      <c r="I204" t="s">
        <v>88</v>
      </c>
      <c r="J204" s="71">
        <v>24793</v>
      </c>
      <c r="K204">
        <v>43</v>
      </c>
    </row>
    <row r="205" spans="1:11">
      <c r="A205" t="s">
        <v>876</v>
      </c>
      <c r="B205" t="s">
        <v>399</v>
      </c>
      <c r="C205" t="s">
        <v>877</v>
      </c>
      <c r="D205" t="s">
        <v>529</v>
      </c>
      <c r="E205" t="s">
        <v>536</v>
      </c>
      <c r="F205" t="s">
        <v>878</v>
      </c>
      <c r="G205">
        <v>3626</v>
      </c>
      <c r="H205" s="70">
        <v>35457.879999999997</v>
      </c>
      <c r="I205" t="s">
        <v>85</v>
      </c>
      <c r="J205" s="71">
        <v>23493</v>
      </c>
      <c r="K205">
        <v>46</v>
      </c>
    </row>
    <row r="206" spans="1:11">
      <c r="A206" t="s">
        <v>879</v>
      </c>
      <c r="B206" t="s">
        <v>401</v>
      </c>
      <c r="C206" t="s">
        <v>402</v>
      </c>
      <c r="D206" t="s">
        <v>525</v>
      </c>
      <c r="E206" t="s">
        <v>536</v>
      </c>
      <c r="F206" t="s">
        <v>880</v>
      </c>
      <c r="G206">
        <v>3584</v>
      </c>
      <c r="H206" s="70">
        <v>33397.01</v>
      </c>
      <c r="I206" t="s">
        <v>88</v>
      </c>
      <c r="J206" s="71">
        <v>22842</v>
      </c>
      <c r="K206">
        <v>48</v>
      </c>
    </row>
    <row r="207" spans="1:11">
      <c r="A207" t="s">
        <v>881</v>
      </c>
      <c r="B207" t="s">
        <v>403</v>
      </c>
      <c r="C207" t="s">
        <v>459</v>
      </c>
      <c r="D207" t="s">
        <v>525</v>
      </c>
      <c r="E207" t="s">
        <v>536</v>
      </c>
      <c r="F207" t="s">
        <v>665</v>
      </c>
      <c r="G207">
        <v>3644</v>
      </c>
      <c r="H207" s="70">
        <v>22293.8</v>
      </c>
      <c r="I207" t="s">
        <v>85</v>
      </c>
      <c r="J207" s="71">
        <v>17508</v>
      </c>
      <c r="K207">
        <v>63</v>
      </c>
    </row>
    <row r="208" spans="1:11">
      <c r="A208" t="s">
        <v>882</v>
      </c>
      <c r="B208" t="s">
        <v>404</v>
      </c>
      <c r="C208" t="s">
        <v>336</v>
      </c>
      <c r="D208" t="s">
        <v>525</v>
      </c>
      <c r="E208" t="s">
        <v>536</v>
      </c>
      <c r="F208" t="s">
        <v>582</v>
      </c>
      <c r="G208">
        <v>3032</v>
      </c>
      <c r="H208" s="70">
        <v>20899.439999999999</v>
      </c>
      <c r="I208" t="s">
        <v>85</v>
      </c>
      <c r="J208" s="71">
        <v>31879</v>
      </c>
      <c r="K208">
        <v>23</v>
      </c>
    </row>
    <row r="209" spans="1:11">
      <c r="A209" t="s">
        <v>883</v>
      </c>
      <c r="B209" t="s">
        <v>405</v>
      </c>
      <c r="C209" t="s">
        <v>406</v>
      </c>
      <c r="D209" t="s">
        <v>525</v>
      </c>
      <c r="E209" t="s">
        <v>526</v>
      </c>
      <c r="F209" t="s">
        <v>878</v>
      </c>
      <c r="G209">
        <v>3723</v>
      </c>
      <c r="H209" s="70">
        <v>23270.99</v>
      </c>
      <c r="I209" t="s">
        <v>85</v>
      </c>
      <c r="J209" s="71">
        <v>24319</v>
      </c>
      <c r="K209">
        <v>44</v>
      </c>
    </row>
    <row r="210" spans="1:11">
      <c r="A210" t="s">
        <v>884</v>
      </c>
      <c r="B210" t="s">
        <v>407</v>
      </c>
      <c r="C210" t="s">
        <v>157</v>
      </c>
      <c r="D210" t="s">
        <v>525</v>
      </c>
      <c r="E210" t="s">
        <v>526</v>
      </c>
      <c r="F210" t="s">
        <v>654</v>
      </c>
      <c r="G210">
        <v>3067</v>
      </c>
      <c r="H210" s="70">
        <v>24030.84</v>
      </c>
      <c r="I210" t="s">
        <v>85</v>
      </c>
      <c r="J210" s="71">
        <v>23473</v>
      </c>
      <c r="K210">
        <v>46</v>
      </c>
    </row>
    <row r="211" spans="1:11">
      <c r="A211" t="s">
        <v>885</v>
      </c>
      <c r="B211" t="s">
        <v>409</v>
      </c>
      <c r="C211" t="s">
        <v>279</v>
      </c>
      <c r="D211" t="s">
        <v>591</v>
      </c>
      <c r="E211" t="s">
        <v>536</v>
      </c>
      <c r="F211" t="s">
        <v>554</v>
      </c>
      <c r="G211">
        <v>3764</v>
      </c>
      <c r="H211" s="70">
        <v>84079.039999999994</v>
      </c>
      <c r="I211" t="s">
        <v>88</v>
      </c>
      <c r="J211" s="71">
        <v>23843</v>
      </c>
      <c r="K211">
        <v>45</v>
      </c>
    </row>
    <row r="212" spans="1:11">
      <c r="A212" t="s">
        <v>886</v>
      </c>
      <c r="B212" t="s">
        <v>887</v>
      </c>
      <c r="C212" t="s">
        <v>157</v>
      </c>
      <c r="D212" t="s">
        <v>525</v>
      </c>
      <c r="E212" t="s">
        <v>536</v>
      </c>
      <c r="F212" t="s">
        <v>654</v>
      </c>
      <c r="G212">
        <v>3637</v>
      </c>
      <c r="H212" s="70">
        <v>23901.25</v>
      </c>
      <c r="I212" t="s">
        <v>85</v>
      </c>
      <c r="J212" s="71">
        <v>23664</v>
      </c>
      <c r="K212">
        <v>46</v>
      </c>
    </row>
    <row r="213" spans="1:11">
      <c r="A213" t="s">
        <v>888</v>
      </c>
      <c r="B213" t="s">
        <v>410</v>
      </c>
      <c r="C213" t="s">
        <v>96</v>
      </c>
      <c r="D213" t="s">
        <v>525</v>
      </c>
      <c r="E213" t="s">
        <v>536</v>
      </c>
      <c r="F213" t="s">
        <v>537</v>
      </c>
      <c r="G213">
        <v>3881</v>
      </c>
      <c r="H213" s="70">
        <v>24493.599999999999</v>
      </c>
      <c r="I213" t="s">
        <v>88</v>
      </c>
      <c r="J213" s="71">
        <v>29957</v>
      </c>
      <c r="K213">
        <v>28</v>
      </c>
    </row>
    <row r="214" spans="1:11">
      <c r="A214" t="s">
        <v>889</v>
      </c>
      <c r="B214" t="s">
        <v>412</v>
      </c>
      <c r="C214" t="s">
        <v>413</v>
      </c>
      <c r="D214" t="s">
        <v>532</v>
      </c>
      <c r="E214" t="s">
        <v>526</v>
      </c>
      <c r="F214" t="s">
        <v>642</v>
      </c>
      <c r="G214">
        <v>3670</v>
      </c>
      <c r="H214" s="70">
        <v>54565.59</v>
      </c>
      <c r="I214" t="s">
        <v>88</v>
      </c>
      <c r="J214" s="71">
        <v>27471</v>
      </c>
      <c r="K214">
        <v>35</v>
      </c>
    </row>
    <row r="215" spans="1:11">
      <c r="A215" t="s">
        <v>890</v>
      </c>
      <c r="B215" t="s">
        <v>414</v>
      </c>
      <c r="C215" t="s">
        <v>250</v>
      </c>
      <c r="D215" t="s">
        <v>525</v>
      </c>
      <c r="E215" t="s">
        <v>536</v>
      </c>
      <c r="F215" t="s">
        <v>593</v>
      </c>
      <c r="G215">
        <v>3073</v>
      </c>
      <c r="H215" s="70">
        <v>19708.91</v>
      </c>
      <c r="I215" t="s">
        <v>85</v>
      </c>
      <c r="J215" s="71">
        <v>25602</v>
      </c>
      <c r="K215">
        <v>40</v>
      </c>
    </row>
    <row r="216" spans="1:11">
      <c r="A216" t="s">
        <v>891</v>
      </c>
      <c r="B216" t="s">
        <v>415</v>
      </c>
      <c r="C216" t="s">
        <v>309</v>
      </c>
      <c r="D216" t="s">
        <v>525</v>
      </c>
      <c r="E216" t="s">
        <v>536</v>
      </c>
      <c r="F216" t="s">
        <v>892</v>
      </c>
      <c r="G216">
        <v>3630</v>
      </c>
      <c r="H216" s="70">
        <v>27376.97</v>
      </c>
      <c r="I216" t="s">
        <v>88</v>
      </c>
      <c r="J216" s="71">
        <v>23654</v>
      </c>
      <c r="K216">
        <v>46</v>
      </c>
    </row>
    <row r="217" spans="1:11">
      <c r="A217" t="s">
        <v>893</v>
      </c>
      <c r="B217" t="s">
        <v>416</v>
      </c>
      <c r="C217" t="s">
        <v>125</v>
      </c>
      <c r="D217" t="s">
        <v>525</v>
      </c>
      <c r="E217" t="s">
        <v>536</v>
      </c>
      <c r="F217" t="s">
        <v>636</v>
      </c>
      <c r="G217">
        <v>3413</v>
      </c>
      <c r="H217" s="70">
        <v>25030.02</v>
      </c>
      <c r="I217" t="s">
        <v>85</v>
      </c>
      <c r="J217" s="71">
        <v>25353</v>
      </c>
      <c r="K217">
        <v>41</v>
      </c>
    </row>
    <row r="218" spans="1:11">
      <c r="A218" t="s">
        <v>894</v>
      </c>
      <c r="B218" t="s">
        <v>417</v>
      </c>
      <c r="C218" t="s">
        <v>131</v>
      </c>
      <c r="D218" t="s">
        <v>532</v>
      </c>
      <c r="E218" t="s">
        <v>526</v>
      </c>
      <c r="F218" t="s">
        <v>636</v>
      </c>
      <c r="G218">
        <v>3420</v>
      </c>
      <c r="H218" s="70">
        <v>58559.1</v>
      </c>
      <c r="I218" t="s">
        <v>88</v>
      </c>
      <c r="J218" s="71">
        <v>23143</v>
      </c>
      <c r="K218">
        <v>47</v>
      </c>
    </row>
    <row r="219" spans="1:11">
      <c r="A219" t="s">
        <v>895</v>
      </c>
      <c r="B219" t="s">
        <v>418</v>
      </c>
      <c r="C219" t="s">
        <v>419</v>
      </c>
      <c r="D219" t="s">
        <v>525</v>
      </c>
      <c r="E219" t="s">
        <v>536</v>
      </c>
      <c r="F219" t="s">
        <v>869</v>
      </c>
      <c r="G219">
        <v>3128</v>
      </c>
      <c r="H219" s="70">
        <v>29363.11</v>
      </c>
      <c r="I219" t="s">
        <v>88</v>
      </c>
      <c r="J219" s="71">
        <v>29269</v>
      </c>
      <c r="K219">
        <v>30</v>
      </c>
    </row>
    <row r="220" spans="1:11">
      <c r="A220" t="s">
        <v>896</v>
      </c>
      <c r="B220" t="s">
        <v>421</v>
      </c>
      <c r="C220" t="s">
        <v>179</v>
      </c>
      <c r="D220" t="s">
        <v>525</v>
      </c>
      <c r="E220" t="s">
        <v>536</v>
      </c>
      <c r="F220" t="s">
        <v>567</v>
      </c>
      <c r="G220">
        <v>3552</v>
      </c>
      <c r="H220" s="70">
        <v>22298.9</v>
      </c>
      <c r="I220" t="s">
        <v>85</v>
      </c>
      <c r="J220" s="71">
        <v>31030</v>
      </c>
      <c r="K220">
        <v>26</v>
      </c>
    </row>
    <row r="221" spans="1:11">
      <c r="A221" t="s">
        <v>897</v>
      </c>
      <c r="B221" t="s">
        <v>423</v>
      </c>
      <c r="C221" t="s">
        <v>279</v>
      </c>
      <c r="D221" t="s">
        <v>532</v>
      </c>
      <c r="E221" t="s">
        <v>536</v>
      </c>
      <c r="F221" t="s">
        <v>573</v>
      </c>
      <c r="G221">
        <v>3733</v>
      </c>
      <c r="H221" s="70">
        <v>57651.05</v>
      </c>
      <c r="I221" t="s">
        <v>88</v>
      </c>
      <c r="J221" s="71">
        <v>22340</v>
      </c>
      <c r="K221">
        <v>49</v>
      </c>
    </row>
    <row r="222" spans="1:11">
      <c r="A222" t="s">
        <v>898</v>
      </c>
      <c r="B222" t="s">
        <v>424</v>
      </c>
      <c r="C222" t="s">
        <v>118</v>
      </c>
      <c r="D222" t="s">
        <v>525</v>
      </c>
      <c r="E222" t="s">
        <v>526</v>
      </c>
      <c r="F222" t="s">
        <v>665</v>
      </c>
      <c r="G222">
        <v>3765</v>
      </c>
      <c r="H222" s="70">
        <v>21596.3</v>
      </c>
      <c r="I222" t="s">
        <v>88</v>
      </c>
      <c r="J222" s="71">
        <v>25289</v>
      </c>
      <c r="K222">
        <v>41</v>
      </c>
    </row>
    <row r="223" spans="1:11">
      <c r="A223" t="s">
        <v>899</v>
      </c>
      <c r="B223" t="s">
        <v>425</v>
      </c>
      <c r="C223" t="s">
        <v>426</v>
      </c>
      <c r="D223" t="s">
        <v>525</v>
      </c>
      <c r="E223" t="s">
        <v>536</v>
      </c>
      <c r="F223" t="s">
        <v>716</v>
      </c>
      <c r="G223">
        <v>3139</v>
      </c>
      <c r="H223" s="70">
        <v>24980.74</v>
      </c>
      <c r="I223" t="s">
        <v>85</v>
      </c>
      <c r="J223" s="71">
        <v>21452</v>
      </c>
      <c r="K223">
        <v>52</v>
      </c>
    </row>
    <row r="224" spans="1:11">
      <c r="A224" t="s">
        <v>900</v>
      </c>
      <c r="B224" t="s">
        <v>427</v>
      </c>
      <c r="C224" t="s">
        <v>428</v>
      </c>
      <c r="D224" t="s">
        <v>525</v>
      </c>
      <c r="E224" t="s">
        <v>536</v>
      </c>
      <c r="F224" t="s">
        <v>636</v>
      </c>
      <c r="G224">
        <v>3015</v>
      </c>
      <c r="H224" s="70">
        <v>26761.5</v>
      </c>
      <c r="I224" t="s">
        <v>85</v>
      </c>
      <c r="J224" s="71">
        <v>24478</v>
      </c>
      <c r="K224">
        <v>43</v>
      </c>
    </row>
    <row r="225" spans="1:11">
      <c r="A225" t="s">
        <v>901</v>
      </c>
      <c r="B225" t="s">
        <v>429</v>
      </c>
      <c r="C225" t="s">
        <v>171</v>
      </c>
      <c r="D225" t="s">
        <v>525</v>
      </c>
      <c r="E225" t="s">
        <v>536</v>
      </c>
      <c r="F225" t="s">
        <v>582</v>
      </c>
      <c r="G225">
        <v>3103</v>
      </c>
      <c r="H225" s="70">
        <v>23981.17</v>
      </c>
      <c r="I225" t="s">
        <v>85</v>
      </c>
      <c r="J225" s="71">
        <v>22574</v>
      </c>
      <c r="K225">
        <v>49</v>
      </c>
    </row>
    <row r="226" spans="1:11">
      <c r="A226" t="s">
        <v>902</v>
      </c>
      <c r="B226" t="s">
        <v>430</v>
      </c>
      <c r="C226" t="s">
        <v>157</v>
      </c>
      <c r="D226" t="s">
        <v>525</v>
      </c>
      <c r="E226" t="s">
        <v>526</v>
      </c>
      <c r="F226" t="s">
        <v>539</v>
      </c>
      <c r="G226">
        <v>3083</v>
      </c>
      <c r="H226" s="70">
        <v>26096.71</v>
      </c>
      <c r="I226" t="s">
        <v>85</v>
      </c>
      <c r="J226" s="71">
        <v>29475</v>
      </c>
      <c r="K226">
        <v>30</v>
      </c>
    </row>
    <row r="227" spans="1:11">
      <c r="A227" t="s">
        <v>903</v>
      </c>
      <c r="B227" t="s">
        <v>431</v>
      </c>
      <c r="C227" t="s">
        <v>432</v>
      </c>
      <c r="D227" t="s">
        <v>525</v>
      </c>
      <c r="E227" t="s">
        <v>526</v>
      </c>
      <c r="F227" t="s">
        <v>627</v>
      </c>
      <c r="G227">
        <v>3917</v>
      </c>
      <c r="H227" s="70">
        <v>24961.51</v>
      </c>
      <c r="I227" t="s">
        <v>85</v>
      </c>
      <c r="J227" s="71">
        <v>22676</v>
      </c>
      <c r="K227">
        <v>48</v>
      </c>
    </row>
    <row r="228" spans="1:11">
      <c r="A228" t="s">
        <v>904</v>
      </c>
      <c r="B228" t="s">
        <v>433</v>
      </c>
      <c r="C228" t="s">
        <v>201</v>
      </c>
      <c r="D228" t="s">
        <v>591</v>
      </c>
      <c r="E228" t="s">
        <v>536</v>
      </c>
      <c r="F228" t="s">
        <v>905</v>
      </c>
      <c r="G228">
        <v>3198</v>
      </c>
      <c r="H228" s="70">
        <v>73528.160000000003</v>
      </c>
      <c r="I228" t="s">
        <v>88</v>
      </c>
      <c r="J228" s="71">
        <v>24829</v>
      </c>
      <c r="K228">
        <v>43</v>
      </c>
    </row>
    <row r="229" spans="1:11">
      <c r="A229" t="s">
        <v>906</v>
      </c>
      <c r="B229" t="s">
        <v>434</v>
      </c>
      <c r="C229" t="s">
        <v>194</v>
      </c>
      <c r="D229" t="s">
        <v>529</v>
      </c>
      <c r="E229" t="s">
        <v>546</v>
      </c>
      <c r="F229" t="s">
        <v>571</v>
      </c>
      <c r="G229">
        <v>3092</v>
      </c>
      <c r="H229" s="70">
        <v>38692.29</v>
      </c>
      <c r="I229" t="s">
        <v>88</v>
      </c>
      <c r="J229" s="71">
        <v>22281</v>
      </c>
      <c r="K229">
        <v>50</v>
      </c>
    </row>
    <row r="230" spans="1:11">
      <c r="A230" t="s">
        <v>907</v>
      </c>
      <c r="B230" t="s">
        <v>437</v>
      </c>
      <c r="C230" t="s">
        <v>438</v>
      </c>
      <c r="D230" t="s">
        <v>525</v>
      </c>
      <c r="E230" t="s">
        <v>536</v>
      </c>
      <c r="F230" t="s">
        <v>559</v>
      </c>
      <c r="G230">
        <v>3004</v>
      </c>
      <c r="H230" s="70">
        <v>24732.639999999999</v>
      </c>
      <c r="I230" t="s">
        <v>88</v>
      </c>
      <c r="J230" s="71">
        <v>22600</v>
      </c>
      <c r="K230">
        <v>49</v>
      </c>
    </row>
    <row r="231" spans="1:11">
      <c r="A231" t="s">
        <v>908</v>
      </c>
      <c r="B231" t="s">
        <v>439</v>
      </c>
      <c r="C231" t="s">
        <v>171</v>
      </c>
      <c r="D231" t="s">
        <v>529</v>
      </c>
      <c r="E231" t="s">
        <v>526</v>
      </c>
      <c r="F231" t="s">
        <v>779</v>
      </c>
      <c r="G231">
        <v>3182</v>
      </c>
      <c r="H231" s="70">
        <v>33030.75</v>
      </c>
      <c r="I231" t="s">
        <v>85</v>
      </c>
      <c r="J231" s="71">
        <v>22927</v>
      </c>
      <c r="K231">
        <v>48</v>
      </c>
    </row>
    <row r="232" spans="1:11">
      <c r="A232" t="s">
        <v>909</v>
      </c>
      <c r="B232" t="s">
        <v>441</v>
      </c>
      <c r="C232" t="s">
        <v>114</v>
      </c>
      <c r="D232" t="s">
        <v>525</v>
      </c>
      <c r="E232" t="s">
        <v>526</v>
      </c>
      <c r="F232" t="s">
        <v>595</v>
      </c>
      <c r="G232">
        <v>3208</v>
      </c>
      <c r="H232" s="70">
        <v>25744.86</v>
      </c>
      <c r="I232" t="s">
        <v>85</v>
      </c>
      <c r="J232" s="71">
        <v>24323</v>
      </c>
      <c r="K232">
        <v>44</v>
      </c>
    </row>
    <row r="233" spans="1:11">
      <c r="A233" t="s">
        <v>910</v>
      </c>
      <c r="B233" t="s">
        <v>442</v>
      </c>
      <c r="C233" t="s">
        <v>443</v>
      </c>
      <c r="D233" t="s">
        <v>525</v>
      </c>
      <c r="E233" t="s">
        <v>536</v>
      </c>
      <c r="F233" t="s">
        <v>573</v>
      </c>
      <c r="G233">
        <v>3125</v>
      </c>
      <c r="H233" s="70">
        <v>26130.46</v>
      </c>
      <c r="I233" t="s">
        <v>85</v>
      </c>
      <c r="J233" s="71">
        <v>23479</v>
      </c>
      <c r="K233">
        <v>46</v>
      </c>
    </row>
    <row r="234" spans="1:11">
      <c r="A234" t="s">
        <v>911</v>
      </c>
      <c r="B234" t="s">
        <v>444</v>
      </c>
      <c r="C234" t="s">
        <v>912</v>
      </c>
      <c r="D234" t="s">
        <v>532</v>
      </c>
      <c r="E234" t="s">
        <v>526</v>
      </c>
      <c r="F234" t="s">
        <v>547</v>
      </c>
      <c r="G234">
        <v>3174</v>
      </c>
      <c r="H234" s="70">
        <v>49383.63</v>
      </c>
      <c r="I234" t="s">
        <v>88</v>
      </c>
      <c r="J234" s="71">
        <v>29890</v>
      </c>
      <c r="K234">
        <v>29</v>
      </c>
    </row>
    <row r="235" spans="1:11">
      <c r="A235" t="s">
        <v>913</v>
      </c>
      <c r="B235" t="s">
        <v>445</v>
      </c>
      <c r="C235" t="s">
        <v>446</v>
      </c>
      <c r="D235" t="s">
        <v>529</v>
      </c>
      <c r="E235" t="s">
        <v>526</v>
      </c>
      <c r="F235" t="s">
        <v>593</v>
      </c>
      <c r="G235">
        <v>3079</v>
      </c>
      <c r="H235" s="70">
        <v>33803.730000000003</v>
      </c>
      <c r="I235" t="s">
        <v>85</v>
      </c>
      <c r="J235" s="71">
        <v>20857</v>
      </c>
      <c r="K235">
        <v>53</v>
      </c>
    </row>
    <row r="236" spans="1:11">
      <c r="A236" t="s">
        <v>914</v>
      </c>
      <c r="B236" t="s">
        <v>449</v>
      </c>
      <c r="C236" t="s">
        <v>915</v>
      </c>
      <c r="D236" t="s">
        <v>525</v>
      </c>
      <c r="E236" t="s">
        <v>536</v>
      </c>
      <c r="F236" t="s">
        <v>593</v>
      </c>
      <c r="G236">
        <v>3017</v>
      </c>
      <c r="H236" s="70">
        <v>22958.15</v>
      </c>
      <c r="I236" t="s">
        <v>85</v>
      </c>
      <c r="J236" s="71">
        <v>30425</v>
      </c>
      <c r="K236">
        <v>27</v>
      </c>
    </row>
    <row r="237" spans="1:11">
      <c r="A237" t="s">
        <v>916</v>
      </c>
      <c r="B237" t="s">
        <v>449</v>
      </c>
      <c r="C237" t="s">
        <v>98</v>
      </c>
      <c r="D237" t="s">
        <v>525</v>
      </c>
      <c r="E237" t="s">
        <v>546</v>
      </c>
      <c r="F237" t="s">
        <v>878</v>
      </c>
      <c r="G237">
        <v>3531</v>
      </c>
      <c r="H237" s="70">
        <v>30063.96</v>
      </c>
      <c r="I237" t="s">
        <v>85</v>
      </c>
      <c r="J237" s="71">
        <v>25380</v>
      </c>
      <c r="K237">
        <v>41</v>
      </c>
    </row>
    <row r="238" spans="1:11">
      <c r="A238" t="s">
        <v>917</v>
      </c>
      <c r="B238" t="s">
        <v>451</v>
      </c>
      <c r="C238" t="s">
        <v>452</v>
      </c>
      <c r="D238" t="s">
        <v>529</v>
      </c>
      <c r="E238" t="s">
        <v>526</v>
      </c>
      <c r="F238" t="s">
        <v>720</v>
      </c>
      <c r="G238">
        <v>3916</v>
      </c>
      <c r="H238" s="70">
        <v>34826.58</v>
      </c>
      <c r="I238" t="s">
        <v>88</v>
      </c>
      <c r="J238" s="71">
        <v>22006</v>
      </c>
      <c r="K238">
        <v>50</v>
      </c>
    </row>
    <row r="239" spans="1:11">
      <c r="A239" t="s">
        <v>918</v>
      </c>
      <c r="B239" t="s">
        <v>453</v>
      </c>
      <c r="C239" t="s">
        <v>381</v>
      </c>
      <c r="D239" t="s">
        <v>532</v>
      </c>
      <c r="E239" t="s">
        <v>536</v>
      </c>
      <c r="F239" t="s">
        <v>533</v>
      </c>
      <c r="G239">
        <v>3166</v>
      </c>
      <c r="H239" s="70">
        <v>56669.120000000003</v>
      </c>
      <c r="I239" t="s">
        <v>88</v>
      </c>
      <c r="J239" s="71">
        <v>29961</v>
      </c>
      <c r="K239">
        <v>28</v>
      </c>
    </row>
    <row r="240" spans="1:11">
      <c r="A240" t="s">
        <v>919</v>
      </c>
      <c r="B240" t="s">
        <v>920</v>
      </c>
      <c r="C240" t="s">
        <v>455</v>
      </c>
      <c r="D240" t="s">
        <v>525</v>
      </c>
      <c r="E240" t="s">
        <v>536</v>
      </c>
      <c r="F240" t="s">
        <v>582</v>
      </c>
      <c r="G240">
        <v>3663</v>
      </c>
      <c r="H240" s="70">
        <v>20851.28</v>
      </c>
      <c r="I240" t="s">
        <v>85</v>
      </c>
      <c r="J240" s="71">
        <v>25547</v>
      </c>
      <c r="K240">
        <v>41</v>
      </c>
    </row>
    <row r="241" spans="1:11">
      <c r="A241" t="s">
        <v>921</v>
      </c>
      <c r="B241" t="s">
        <v>456</v>
      </c>
      <c r="C241" t="s">
        <v>597</v>
      </c>
      <c r="D241" t="s">
        <v>525</v>
      </c>
      <c r="E241" t="s">
        <v>526</v>
      </c>
      <c r="F241" t="s">
        <v>547</v>
      </c>
      <c r="G241">
        <v>3077</v>
      </c>
      <c r="H241" s="70">
        <v>20312.34</v>
      </c>
      <c r="I241" t="s">
        <v>85</v>
      </c>
      <c r="J241" s="71">
        <v>30850</v>
      </c>
      <c r="K241">
        <v>26</v>
      </c>
    </row>
    <row r="242" spans="1:11">
      <c r="A242" t="s">
        <v>922</v>
      </c>
      <c r="B242" t="s">
        <v>458</v>
      </c>
      <c r="C242" t="s">
        <v>272</v>
      </c>
      <c r="D242" t="s">
        <v>525</v>
      </c>
      <c r="E242" t="s">
        <v>536</v>
      </c>
      <c r="F242" t="s">
        <v>698</v>
      </c>
      <c r="G242">
        <v>3121</v>
      </c>
      <c r="H242" s="70">
        <v>22703</v>
      </c>
      <c r="I242" t="s">
        <v>85</v>
      </c>
      <c r="J242" s="71">
        <v>24272</v>
      </c>
      <c r="K242">
        <v>44</v>
      </c>
    </row>
    <row r="243" spans="1:11">
      <c r="A243" t="s">
        <v>923</v>
      </c>
      <c r="B243" t="s">
        <v>460</v>
      </c>
      <c r="C243" t="s">
        <v>413</v>
      </c>
      <c r="D243" t="s">
        <v>532</v>
      </c>
      <c r="E243" t="s">
        <v>526</v>
      </c>
      <c r="F243" t="s">
        <v>779</v>
      </c>
      <c r="G243">
        <v>3165</v>
      </c>
      <c r="H243" s="70">
        <v>58204.91</v>
      </c>
      <c r="I243" t="s">
        <v>88</v>
      </c>
      <c r="J243" s="71">
        <v>25434</v>
      </c>
      <c r="K243">
        <v>41</v>
      </c>
    </row>
    <row r="244" spans="1:11">
      <c r="A244" t="s">
        <v>924</v>
      </c>
      <c r="B244" t="s">
        <v>461</v>
      </c>
      <c r="C244" t="s">
        <v>211</v>
      </c>
      <c r="D244" t="s">
        <v>532</v>
      </c>
      <c r="E244" t="s">
        <v>526</v>
      </c>
      <c r="F244" t="s">
        <v>530</v>
      </c>
      <c r="G244">
        <v>3024</v>
      </c>
      <c r="H244" s="70">
        <v>49697.61</v>
      </c>
      <c r="I244" t="s">
        <v>88</v>
      </c>
      <c r="J244" s="71">
        <v>19193</v>
      </c>
      <c r="K244">
        <v>58</v>
      </c>
    </row>
    <row r="245" spans="1:11">
      <c r="A245" t="s">
        <v>925</v>
      </c>
      <c r="B245" t="s">
        <v>462</v>
      </c>
      <c r="C245" t="s">
        <v>457</v>
      </c>
      <c r="D245" t="s">
        <v>525</v>
      </c>
      <c r="E245" t="s">
        <v>536</v>
      </c>
      <c r="F245" t="s">
        <v>569</v>
      </c>
      <c r="G245">
        <v>3185</v>
      </c>
      <c r="H245" s="70">
        <v>23881.55</v>
      </c>
      <c r="I245" t="s">
        <v>85</v>
      </c>
      <c r="J245" s="71">
        <v>29693</v>
      </c>
      <c r="K245">
        <v>29</v>
      </c>
    </row>
    <row r="246" spans="1:11">
      <c r="A246" t="s">
        <v>926</v>
      </c>
      <c r="B246" t="s">
        <v>927</v>
      </c>
      <c r="C246" t="s">
        <v>928</v>
      </c>
      <c r="D246" t="s">
        <v>591</v>
      </c>
      <c r="E246" t="s">
        <v>536</v>
      </c>
      <c r="F246" t="s">
        <v>607</v>
      </c>
      <c r="G246">
        <v>3082</v>
      </c>
      <c r="H246" s="70">
        <v>79223.91</v>
      </c>
      <c r="I246" t="s">
        <v>85</v>
      </c>
      <c r="J246" s="71">
        <v>22129</v>
      </c>
      <c r="K246">
        <v>50</v>
      </c>
    </row>
    <row r="247" spans="1:11">
      <c r="A247" t="s">
        <v>929</v>
      </c>
      <c r="B247" t="s">
        <v>463</v>
      </c>
      <c r="C247" t="s">
        <v>157</v>
      </c>
      <c r="D247" t="s">
        <v>525</v>
      </c>
      <c r="E247" t="s">
        <v>526</v>
      </c>
      <c r="F247" t="s">
        <v>552</v>
      </c>
      <c r="G247">
        <v>3563</v>
      </c>
      <c r="H247" s="70">
        <v>23705.51</v>
      </c>
      <c r="I247" t="s">
        <v>85</v>
      </c>
      <c r="J247" s="71">
        <v>27840</v>
      </c>
      <c r="K247">
        <v>34</v>
      </c>
    </row>
    <row r="248" spans="1:11">
      <c r="A248" t="s">
        <v>930</v>
      </c>
      <c r="B248" t="s">
        <v>464</v>
      </c>
      <c r="C248" t="s">
        <v>791</v>
      </c>
      <c r="D248" t="s">
        <v>525</v>
      </c>
      <c r="E248" t="s">
        <v>526</v>
      </c>
      <c r="F248" t="s">
        <v>580</v>
      </c>
      <c r="G248">
        <v>3025</v>
      </c>
      <c r="H248" s="70">
        <v>25296.880000000001</v>
      </c>
      <c r="I248" t="s">
        <v>85</v>
      </c>
      <c r="J248" s="71">
        <v>19800</v>
      </c>
      <c r="K248">
        <v>56</v>
      </c>
    </row>
    <row r="249" spans="1:11">
      <c r="A249" t="s">
        <v>931</v>
      </c>
      <c r="B249" t="s">
        <v>465</v>
      </c>
      <c r="C249" t="s">
        <v>932</v>
      </c>
      <c r="D249" t="s">
        <v>525</v>
      </c>
      <c r="E249" t="s">
        <v>536</v>
      </c>
      <c r="F249" t="s">
        <v>874</v>
      </c>
      <c r="G249">
        <v>3890</v>
      </c>
      <c r="H249" s="70">
        <v>23414.63</v>
      </c>
      <c r="I249" t="s">
        <v>85</v>
      </c>
      <c r="J249" s="71">
        <v>30374</v>
      </c>
      <c r="K249">
        <v>27</v>
      </c>
    </row>
    <row r="250" spans="1:11">
      <c r="A250" t="s">
        <v>933</v>
      </c>
      <c r="B250" t="s">
        <v>934</v>
      </c>
      <c r="C250" t="s">
        <v>935</v>
      </c>
      <c r="D250" t="s">
        <v>591</v>
      </c>
      <c r="E250" t="s">
        <v>536</v>
      </c>
      <c r="F250" t="s">
        <v>936</v>
      </c>
      <c r="G250">
        <v>3417</v>
      </c>
      <c r="H250" s="70">
        <v>72229.11</v>
      </c>
      <c r="I250" t="s">
        <v>85</v>
      </c>
      <c r="J250" s="71">
        <v>29466</v>
      </c>
      <c r="K250">
        <v>30</v>
      </c>
    </row>
    <row r="251" spans="1:11">
      <c r="A251" t="s">
        <v>937</v>
      </c>
      <c r="B251" t="s">
        <v>934</v>
      </c>
      <c r="C251" t="s">
        <v>938</v>
      </c>
      <c r="D251" t="s">
        <v>591</v>
      </c>
      <c r="E251" t="s">
        <v>624</v>
      </c>
      <c r="F251" t="s">
        <v>878</v>
      </c>
      <c r="G251">
        <v>3035</v>
      </c>
      <c r="H251" s="70">
        <v>74866.559999999998</v>
      </c>
      <c r="I251" t="s">
        <v>88</v>
      </c>
      <c r="J251" s="71">
        <v>28253</v>
      </c>
      <c r="K251">
        <v>33</v>
      </c>
    </row>
    <row r="252" spans="1:11">
      <c r="A252" t="s">
        <v>939</v>
      </c>
      <c r="B252" t="s">
        <v>934</v>
      </c>
      <c r="C252" t="s">
        <v>940</v>
      </c>
      <c r="D252" t="s">
        <v>591</v>
      </c>
      <c r="E252" t="s">
        <v>546</v>
      </c>
      <c r="F252" t="s">
        <v>941</v>
      </c>
      <c r="G252">
        <v>3133</v>
      </c>
      <c r="H252" s="70">
        <v>50014.29</v>
      </c>
      <c r="I252" t="s">
        <v>88</v>
      </c>
      <c r="J252" s="71">
        <v>31322</v>
      </c>
      <c r="K252">
        <v>25</v>
      </c>
    </row>
    <row r="253" spans="1:11">
      <c r="A253" t="s">
        <v>942</v>
      </c>
      <c r="B253" t="s">
        <v>468</v>
      </c>
      <c r="C253" t="s">
        <v>131</v>
      </c>
      <c r="D253" t="s">
        <v>525</v>
      </c>
      <c r="E253" t="s">
        <v>526</v>
      </c>
      <c r="F253" t="s">
        <v>663</v>
      </c>
      <c r="G253">
        <v>3963</v>
      </c>
      <c r="H253" s="70">
        <v>25821.94</v>
      </c>
      <c r="I253" t="s">
        <v>88</v>
      </c>
      <c r="J253" s="71">
        <v>19659</v>
      </c>
      <c r="K253">
        <v>57</v>
      </c>
    </row>
    <row r="254" spans="1:11">
      <c r="A254" t="s">
        <v>943</v>
      </c>
      <c r="B254" t="s">
        <v>469</v>
      </c>
      <c r="C254" t="s">
        <v>470</v>
      </c>
      <c r="D254" t="s">
        <v>525</v>
      </c>
      <c r="E254" t="s">
        <v>536</v>
      </c>
      <c r="F254" t="s">
        <v>698</v>
      </c>
      <c r="G254">
        <v>3628</v>
      </c>
      <c r="H254" s="70">
        <v>25316.69</v>
      </c>
      <c r="I254" t="s">
        <v>85</v>
      </c>
      <c r="J254" s="71">
        <v>18528</v>
      </c>
      <c r="K254">
        <v>60</v>
      </c>
    </row>
    <row r="255" spans="1:11">
      <c r="A255" t="s">
        <v>944</v>
      </c>
      <c r="B255" t="s">
        <v>471</v>
      </c>
      <c r="C255" t="s">
        <v>137</v>
      </c>
      <c r="D255" t="s">
        <v>525</v>
      </c>
      <c r="E255" t="s">
        <v>536</v>
      </c>
      <c r="F255" t="s">
        <v>945</v>
      </c>
      <c r="G255">
        <v>3031</v>
      </c>
      <c r="H255" s="70">
        <v>24089.45</v>
      </c>
      <c r="I255" t="s">
        <v>85</v>
      </c>
      <c r="J255" s="71">
        <v>21635</v>
      </c>
      <c r="K255">
        <v>51</v>
      </c>
    </row>
    <row r="256" spans="1:11">
      <c r="A256" t="s">
        <v>946</v>
      </c>
      <c r="B256" t="s">
        <v>472</v>
      </c>
      <c r="C256" t="s">
        <v>947</v>
      </c>
      <c r="D256" t="s">
        <v>525</v>
      </c>
      <c r="E256" t="s">
        <v>536</v>
      </c>
      <c r="F256" t="s">
        <v>582</v>
      </c>
      <c r="G256">
        <v>3502</v>
      </c>
      <c r="H256" s="70">
        <v>27454.69</v>
      </c>
      <c r="I256" t="s">
        <v>85</v>
      </c>
      <c r="J256" s="71">
        <v>29541</v>
      </c>
      <c r="K256">
        <v>30</v>
      </c>
    </row>
    <row r="257" spans="1:11">
      <c r="A257" t="s">
        <v>948</v>
      </c>
      <c r="B257" t="s">
        <v>473</v>
      </c>
      <c r="C257" t="s">
        <v>474</v>
      </c>
      <c r="D257" t="s">
        <v>525</v>
      </c>
      <c r="E257" t="s">
        <v>536</v>
      </c>
      <c r="F257" t="s">
        <v>665</v>
      </c>
      <c r="G257">
        <v>3045</v>
      </c>
      <c r="H257" s="70">
        <v>27426.560000000001</v>
      </c>
      <c r="I257" t="s">
        <v>85</v>
      </c>
      <c r="J257" s="71">
        <v>22613</v>
      </c>
      <c r="K257">
        <v>49</v>
      </c>
    </row>
    <row r="258" spans="1:11">
      <c r="A258" t="s">
        <v>949</v>
      </c>
      <c r="B258" t="s">
        <v>475</v>
      </c>
      <c r="C258" t="s">
        <v>476</v>
      </c>
      <c r="D258" t="s">
        <v>525</v>
      </c>
      <c r="E258" t="s">
        <v>526</v>
      </c>
      <c r="F258" t="s">
        <v>657</v>
      </c>
      <c r="G258">
        <v>3160</v>
      </c>
      <c r="H258" s="70">
        <v>23270.83</v>
      </c>
      <c r="I258" t="s">
        <v>85</v>
      </c>
      <c r="J258" s="71">
        <v>24644</v>
      </c>
      <c r="K258">
        <v>43</v>
      </c>
    </row>
    <row r="259" spans="1:11">
      <c r="A259" t="s">
        <v>950</v>
      </c>
      <c r="B259" t="s">
        <v>477</v>
      </c>
      <c r="C259" t="s">
        <v>90</v>
      </c>
      <c r="D259" t="s">
        <v>525</v>
      </c>
      <c r="E259" t="s">
        <v>526</v>
      </c>
      <c r="F259" t="s">
        <v>582</v>
      </c>
      <c r="G259">
        <v>3066</v>
      </c>
      <c r="H259" s="70">
        <v>28395.66</v>
      </c>
      <c r="I259" t="s">
        <v>88</v>
      </c>
      <c r="J259" s="71">
        <v>29274</v>
      </c>
      <c r="K259">
        <v>30</v>
      </c>
    </row>
    <row r="260" spans="1:11">
      <c r="A260" t="s">
        <v>951</v>
      </c>
      <c r="B260" t="s">
        <v>952</v>
      </c>
      <c r="C260" t="s">
        <v>190</v>
      </c>
      <c r="D260" t="s">
        <v>525</v>
      </c>
      <c r="E260" t="s">
        <v>526</v>
      </c>
      <c r="F260" t="s">
        <v>722</v>
      </c>
      <c r="G260">
        <v>3983</v>
      </c>
      <c r="H260" s="70">
        <v>29748.83</v>
      </c>
      <c r="I260" t="s">
        <v>85</v>
      </c>
      <c r="J260" s="71">
        <v>20568</v>
      </c>
      <c r="K260">
        <v>54</v>
      </c>
    </row>
    <row r="261" spans="1:11">
      <c r="A261" t="s">
        <v>953</v>
      </c>
      <c r="B261" t="s">
        <v>478</v>
      </c>
      <c r="C261" t="s">
        <v>250</v>
      </c>
      <c r="D261" t="s">
        <v>525</v>
      </c>
      <c r="E261" t="s">
        <v>536</v>
      </c>
      <c r="F261" t="s">
        <v>582</v>
      </c>
      <c r="G261">
        <v>3051</v>
      </c>
      <c r="H261" s="70">
        <v>25844.54</v>
      </c>
      <c r="I261" t="s">
        <v>85</v>
      </c>
      <c r="J261" s="71">
        <v>21980</v>
      </c>
      <c r="K261">
        <v>50</v>
      </c>
    </row>
    <row r="262" spans="1:11">
      <c r="A262" t="s">
        <v>954</v>
      </c>
      <c r="B262" t="s">
        <v>479</v>
      </c>
      <c r="C262" t="s">
        <v>669</v>
      </c>
      <c r="D262" t="s">
        <v>529</v>
      </c>
      <c r="E262" t="s">
        <v>526</v>
      </c>
      <c r="F262" t="s">
        <v>595</v>
      </c>
      <c r="G262">
        <v>3155</v>
      </c>
      <c r="H262" s="70">
        <v>33413.589999999997</v>
      </c>
      <c r="I262" t="s">
        <v>85</v>
      </c>
      <c r="J262" s="71">
        <v>30034</v>
      </c>
      <c r="K262">
        <v>28</v>
      </c>
    </row>
    <row r="263" spans="1:11">
      <c r="A263" t="s">
        <v>955</v>
      </c>
      <c r="B263" t="s">
        <v>480</v>
      </c>
      <c r="C263" t="s">
        <v>481</v>
      </c>
      <c r="D263" t="s">
        <v>529</v>
      </c>
      <c r="E263" t="s">
        <v>624</v>
      </c>
      <c r="F263" t="s">
        <v>956</v>
      </c>
      <c r="G263">
        <v>3980</v>
      </c>
      <c r="H263" s="70">
        <v>25710.36</v>
      </c>
      <c r="I263" t="s">
        <v>85</v>
      </c>
      <c r="J263" s="71">
        <v>24181</v>
      </c>
      <c r="K263">
        <v>44</v>
      </c>
    </row>
    <row r="264" spans="1:11">
      <c r="A264" t="s">
        <v>542</v>
      </c>
      <c r="B264" t="s">
        <v>482</v>
      </c>
      <c r="C264" t="s">
        <v>99</v>
      </c>
      <c r="D264" t="s">
        <v>591</v>
      </c>
      <c r="E264" t="s">
        <v>526</v>
      </c>
      <c r="F264" t="s">
        <v>957</v>
      </c>
      <c r="G264">
        <v>3098</v>
      </c>
      <c r="H264" s="70">
        <v>125615.91</v>
      </c>
      <c r="I264" t="s">
        <v>88</v>
      </c>
      <c r="J264" s="71">
        <v>20381</v>
      </c>
      <c r="K264">
        <v>55</v>
      </c>
    </row>
    <row r="265" spans="1:11">
      <c r="A265" t="s">
        <v>958</v>
      </c>
      <c r="B265" t="s">
        <v>485</v>
      </c>
      <c r="C265" t="s">
        <v>486</v>
      </c>
      <c r="D265" t="s">
        <v>525</v>
      </c>
      <c r="E265" t="s">
        <v>526</v>
      </c>
      <c r="F265" t="s">
        <v>593</v>
      </c>
      <c r="G265">
        <v>3569</v>
      </c>
      <c r="H265" s="70">
        <v>20456.05</v>
      </c>
      <c r="I265" t="s">
        <v>85</v>
      </c>
      <c r="J265" s="71">
        <v>20405</v>
      </c>
      <c r="K265">
        <v>55</v>
      </c>
    </row>
    <row r="266" spans="1:11">
      <c r="A266" t="s">
        <v>959</v>
      </c>
      <c r="B266" t="s">
        <v>487</v>
      </c>
      <c r="C266" t="s">
        <v>211</v>
      </c>
      <c r="D266" t="s">
        <v>532</v>
      </c>
      <c r="E266" t="s">
        <v>526</v>
      </c>
      <c r="F266" t="s">
        <v>657</v>
      </c>
      <c r="G266">
        <v>3185</v>
      </c>
      <c r="H266" s="70">
        <v>59031.8</v>
      </c>
      <c r="I266" t="s">
        <v>88</v>
      </c>
      <c r="J266" s="71">
        <v>20721</v>
      </c>
      <c r="K266">
        <v>54</v>
      </c>
    </row>
    <row r="267" spans="1:11">
      <c r="A267" t="s">
        <v>960</v>
      </c>
      <c r="B267" t="s">
        <v>488</v>
      </c>
      <c r="C267" t="s">
        <v>489</v>
      </c>
      <c r="D267" t="s">
        <v>525</v>
      </c>
      <c r="E267" t="s">
        <v>536</v>
      </c>
      <c r="F267" t="s">
        <v>768</v>
      </c>
      <c r="G267">
        <v>3102</v>
      </c>
      <c r="H267" s="70">
        <v>22017.14</v>
      </c>
      <c r="I267" t="s">
        <v>85</v>
      </c>
      <c r="J267" s="71">
        <v>29544</v>
      </c>
      <c r="K267">
        <v>30</v>
      </c>
    </row>
    <row r="268" spans="1:11">
      <c r="A268" t="s">
        <v>961</v>
      </c>
      <c r="B268" t="s">
        <v>490</v>
      </c>
      <c r="C268" t="s">
        <v>535</v>
      </c>
      <c r="D268" t="s">
        <v>525</v>
      </c>
      <c r="E268" t="s">
        <v>536</v>
      </c>
      <c r="F268" t="s">
        <v>738</v>
      </c>
      <c r="G268">
        <v>3608</v>
      </c>
      <c r="H268" s="70">
        <v>27411.59</v>
      </c>
      <c r="I268" t="s">
        <v>85</v>
      </c>
      <c r="J268" s="71">
        <v>31954</v>
      </c>
      <c r="K268">
        <v>23</v>
      </c>
    </row>
    <row r="269" spans="1:11">
      <c r="A269" t="s">
        <v>962</v>
      </c>
      <c r="B269" t="s">
        <v>490</v>
      </c>
      <c r="C269" t="s">
        <v>457</v>
      </c>
      <c r="D269" t="s">
        <v>525</v>
      </c>
      <c r="E269" t="s">
        <v>526</v>
      </c>
      <c r="F269" t="s">
        <v>874</v>
      </c>
      <c r="G269">
        <v>3733</v>
      </c>
      <c r="H269" s="70">
        <v>22892.71</v>
      </c>
      <c r="I269" t="s">
        <v>85</v>
      </c>
      <c r="J269" s="71">
        <v>29534</v>
      </c>
      <c r="K269">
        <v>30</v>
      </c>
    </row>
    <row r="270" spans="1:11">
      <c r="A270" t="s">
        <v>963</v>
      </c>
      <c r="B270" t="s">
        <v>492</v>
      </c>
      <c r="C270" t="s">
        <v>316</v>
      </c>
      <c r="D270" t="s">
        <v>525</v>
      </c>
      <c r="E270" t="s">
        <v>526</v>
      </c>
      <c r="F270" t="s">
        <v>821</v>
      </c>
      <c r="G270">
        <v>3333</v>
      </c>
      <c r="H270" s="70">
        <v>19199.8</v>
      </c>
      <c r="I270" t="s">
        <v>85</v>
      </c>
      <c r="J270" s="71">
        <v>22922</v>
      </c>
      <c r="K270">
        <v>48</v>
      </c>
    </row>
    <row r="271" spans="1:11">
      <c r="A271" t="s">
        <v>964</v>
      </c>
      <c r="B271" t="s">
        <v>493</v>
      </c>
      <c r="C271" t="s">
        <v>494</v>
      </c>
      <c r="D271" t="s">
        <v>525</v>
      </c>
      <c r="E271" t="s">
        <v>526</v>
      </c>
      <c r="F271" t="s">
        <v>965</v>
      </c>
      <c r="G271">
        <v>3641</v>
      </c>
      <c r="H271" s="70">
        <v>21815.360000000001</v>
      </c>
      <c r="I271" t="s">
        <v>85</v>
      </c>
      <c r="J271" s="71">
        <v>22151</v>
      </c>
      <c r="K271">
        <v>50</v>
      </c>
    </row>
    <row r="272" spans="1:11">
      <c r="A272" t="s">
        <v>966</v>
      </c>
      <c r="B272" t="s">
        <v>495</v>
      </c>
      <c r="C272" t="s">
        <v>496</v>
      </c>
      <c r="D272" t="s">
        <v>591</v>
      </c>
      <c r="E272" t="s">
        <v>526</v>
      </c>
      <c r="F272" t="s">
        <v>872</v>
      </c>
      <c r="G272">
        <v>3779</v>
      </c>
      <c r="H272" s="70">
        <v>96996.95</v>
      </c>
      <c r="I272" t="s">
        <v>88</v>
      </c>
      <c r="J272" s="71">
        <v>23040</v>
      </c>
      <c r="K272">
        <v>47</v>
      </c>
    </row>
    <row r="273" spans="1:11">
      <c r="A273" t="s">
        <v>967</v>
      </c>
      <c r="B273" t="s">
        <v>497</v>
      </c>
      <c r="C273" t="s">
        <v>190</v>
      </c>
      <c r="D273" t="s">
        <v>525</v>
      </c>
      <c r="E273" t="s">
        <v>536</v>
      </c>
      <c r="F273" t="s">
        <v>677</v>
      </c>
      <c r="G273">
        <v>3019</v>
      </c>
      <c r="H273" s="70">
        <v>27592.94</v>
      </c>
      <c r="I273" t="s">
        <v>85</v>
      </c>
      <c r="J273" s="71">
        <v>23645</v>
      </c>
      <c r="K273">
        <v>46</v>
      </c>
    </row>
    <row r="274" spans="1:11">
      <c r="A274" t="s">
        <v>968</v>
      </c>
      <c r="B274" t="s">
        <v>498</v>
      </c>
      <c r="C274" t="s">
        <v>499</v>
      </c>
      <c r="D274" t="s">
        <v>525</v>
      </c>
      <c r="E274" t="s">
        <v>536</v>
      </c>
      <c r="F274" t="s">
        <v>673</v>
      </c>
      <c r="G274">
        <v>3864</v>
      </c>
      <c r="H274" s="70">
        <v>29905.66</v>
      </c>
      <c r="I274" t="s">
        <v>85</v>
      </c>
      <c r="J274" s="71">
        <v>21402</v>
      </c>
      <c r="K274">
        <v>52</v>
      </c>
    </row>
    <row r="275" spans="1:11">
      <c r="A275" t="s">
        <v>969</v>
      </c>
      <c r="B275" t="s">
        <v>970</v>
      </c>
      <c r="C275" t="s">
        <v>971</v>
      </c>
      <c r="D275" t="s">
        <v>525</v>
      </c>
      <c r="E275" t="s">
        <v>536</v>
      </c>
      <c r="F275" t="s">
        <v>559</v>
      </c>
      <c r="G275">
        <v>3070</v>
      </c>
      <c r="H275" s="70">
        <v>23323.48</v>
      </c>
      <c r="I275" t="s">
        <v>85</v>
      </c>
      <c r="J275" s="71">
        <v>31103</v>
      </c>
      <c r="K275">
        <v>25</v>
      </c>
    </row>
    <row r="276" spans="1:11">
      <c r="A276" t="s">
        <v>972</v>
      </c>
      <c r="B276" t="s">
        <v>500</v>
      </c>
      <c r="C276" t="s">
        <v>157</v>
      </c>
      <c r="D276" t="s">
        <v>525</v>
      </c>
      <c r="E276" t="s">
        <v>526</v>
      </c>
      <c r="F276" t="s">
        <v>821</v>
      </c>
      <c r="G276">
        <v>3333</v>
      </c>
      <c r="H276" s="70">
        <v>23759.14</v>
      </c>
      <c r="I276" t="s">
        <v>85</v>
      </c>
      <c r="J276" s="71">
        <v>29030</v>
      </c>
      <c r="K276">
        <v>31</v>
      </c>
    </row>
    <row r="277" spans="1:11">
      <c r="A277" t="s">
        <v>973</v>
      </c>
      <c r="B277" t="s">
        <v>502</v>
      </c>
      <c r="C277" t="s">
        <v>309</v>
      </c>
      <c r="D277" t="s">
        <v>591</v>
      </c>
      <c r="E277" t="s">
        <v>536</v>
      </c>
      <c r="F277" t="s">
        <v>554</v>
      </c>
      <c r="G277">
        <v>3333</v>
      </c>
      <c r="H277" s="70">
        <v>77181.539999999994</v>
      </c>
      <c r="I277" t="s">
        <v>88</v>
      </c>
      <c r="J277" s="71">
        <v>24661</v>
      </c>
      <c r="K277">
        <v>43</v>
      </c>
    </row>
    <row r="278" spans="1:11">
      <c r="A278" t="s">
        <v>974</v>
      </c>
      <c r="B278" t="s">
        <v>503</v>
      </c>
      <c r="C278" t="s">
        <v>373</v>
      </c>
      <c r="D278" t="s">
        <v>525</v>
      </c>
      <c r="E278" t="s">
        <v>536</v>
      </c>
      <c r="F278" t="s">
        <v>716</v>
      </c>
      <c r="G278">
        <v>3064</v>
      </c>
      <c r="H278" s="70">
        <v>23589.35</v>
      </c>
      <c r="I278" t="s">
        <v>85</v>
      </c>
      <c r="J278" s="71">
        <v>24225</v>
      </c>
      <c r="K278">
        <v>44</v>
      </c>
    </row>
    <row r="279" spans="1:11">
      <c r="A279" t="s">
        <v>975</v>
      </c>
      <c r="B279" t="s">
        <v>504</v>
      </c>
      <c r="C279" t="s">
        <v>114</v>
      </c>
      <c r="D279" t="s">
        <v>525</v>
      </c>
      <c r="E279" t="s">
        <v>536</v>
      </c>
      <c r="F279" t="s">
        <v>544</v>
      </c>
      <c r="G279">
        <v>3081</v>
      </c>
      <c r="H279" s="70">
        <v>27206.42</v>
      </c>
      <c r="I279" t="s">
        <v>85</v>
      </c>
      <c r="J279" s="71">
        <v>19404</v>
      </c>
      <c r="K279">
        <v>57</v>
      </c>
    </row>
    <row r="280" spans="1:11">
      <c r="A280" t="s">
        <v>976</v>
      </c>
      <c r="B280" t="s">
        <v>505</v>
      </c>
      <c r="C280" t="s">
        <v>207</v>
      </c>
      <c r="D280" t="s">
        <v>529</v>
      </c>
      <c r="E280" t="s">
        <v>536</v>
      </c>
      <c r="F280" t="s">
        <v>977</v>
      </c>
      <c r="G280">
        <v>3018</v>
      </c>
      <c r="H280" s="70">
        <v>33040.589999999997</v>
      </c>
      <c r="I280" t="s">
        <v>85</v>
      </c>
      <c r="J280" s="71">
        <v>18975</v>
      </c>
      <c r="K280">
        <v>59</v>
      </c>
    </row>
    <row r="281" spans="1:11">
      <c r="A281" t="s">
        <v>978</v>
      </c>
      <c r="B281" t="s">
        <v>508</v>
      </c>
      <c r="C281" t="s">
        <v>114</v>
      </c>
      <c r="D281" t="s">
        <v>525</v>
      </c>
      <c r="E281" t="s">
        <v>526</v>
      </c>
      <c r="F281" t="s">
        <v>657</v>
      </c>
      <c r="G281">
        <v>3161</v>
      </c>
      <c r="H281" s="70">
        <v>23117.4</v>
      </c>
      <c r="I281" t="s">
        <v>85</v>
      </c>
      <c r="J281" s="71">
        <v>19209</v>
      </c>
      <c r="K281">
        <v>58</v>
      </c>
    </row>
    <row r="282" spans="1:11">
      <c r="A282" t="s">
        <v>979</v>
      </c>
      <c r="B282" t="s">
        <v>509</v>
      </c>
      <c r="C282" t="s">
        <v>510</v>
      </c>
      <c r="D282" t="s">
        <v>525</v>
      </c>
      <c r="E282" t="s">
        <v>536</v>
      </c>
      <c r="F282" t="s">
        <v>980</v>
      </c>
      <c r="G282">
        <v>3096</v>
      </c>
      <c r="H282" s="70">
        <v>26253.65</v>
      </c>
      <c r="I282" t="s">
        <v>85</v>
      </c>
      <c r="J282" s="71">
        <v>20369</v>
      </c>
      <c r="K282">
        <v>55</v>
      </c>
    </row>
    <row r="283" spans="1:11">
      <c r="A283" t="s">
        <v>981</v>
      </c>
      <c r="B283" t="s">
        <v>511</v>
      </c>
      <c r="C283" t="s">
        <v>413</v>
      </c>
      <c r="D283" t="s">
        <v>525</v>
      </c>
      <c r="E283" t="s">
        <v>526</v>
      </c>
      <c r="F283" t="s">
        <v>821</v>
      </c>
      <c r="G283">
        <v>3333</v>
      </c>
      <c r="H283" s="70">
        <v>23797.279999999999</v>
      </c>
      <c r="I283" t="s">
        <v>88</v>
      </c>
      <c r="J283" s="71">
        <v>22426</v>
      </c>
      <c r="K283">
        <v>49</v>
      </c>
    </row>
    <row r="284" spans="1:11">
      <c r="A284" t="s">
        <v>982</v>
      </c>
      <c r="B284" t="s">
        <v>512</v>
      </c>
      <c r="C284" t="s">
        <v>288</v>
      </c>
      <c r="D284" t="s">
        <v>525</v>
      </c>
      <c r="E284" t="s">
        <v>526</v>
      </c>
      <c r="F284" t="s">
        <v>657</v>
      </c>
      <c r="G284">
        <v>3585</v>
      </c>
      <c r="H284" s="70">
        <v>20361.32</v>
      </c>
      <c r="I284" t="s">
        <v>88</v>
      </c>
      <c r="J284" s="71">
        <v>32671</v>
      </c>
      <c r="K284">
        <v>21</v>
      </c>
    </row>
    <row r="285" spans="1:11">
      <c r="A285" t="s">
        <v>983</v>
      </c>
      <c r="B285" t="s">
        <v>513</v>
      </c>
      <c r="C285" t="s">
        <v>373</v>
      </c>
      <c r="D285" t="s">
        <v>525</v>
      </c>
      <c r="E285" t="s">
        <v>536</v>
      </c>
      <c r="F285" t="s">
        <v>696</v>
      </c>
      <c r="G285">
        <v>3671</v>
      </c>
      <c r="H285" s="70">
        <v>30387.54</v>
      </c>
      <c r="I285" t="s">
        <v>85</v>
      </c>
      <c r="J285" s="71">
        <v>24258</v>
      </c>
      <c r="K285">
        <v>44</v>
      </c>
    </row>
    <row r="286" spans="1:11">
      <c r="A286" t="s">
        <v>984</v>
      </c>
      <c r="B286" t="s">
        <v>514</v>
      </c>
      <c r="C286" t="s">
        <v>515</v>
      </c>
      <c r="D286" t="s">
        <v>591</v>
      </c>
      <c r="E286" t="s">
        <v>536</v>
      </c>
      <c r="F286" t="s">
        <v>636</v>
      </c>
      <c r="G286">
        <v>3185</v>
      </c>
      <c r="H286" s="70">
        <v>80473.56</v>
      </c>
      <c r="I286" t="s">
        <v>88</v>
      </c>
      <c r="J286" s="71">
        <v>23291</v>
      </c>
      <c r="K286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R27"/>
  <sheetViews>
    <sheetView tabSelected="1" workbookViewId="0">
      <selection activeCell="I30" sqref="I30"/>
    </sheetView>
  </sheetViews>
  <sheetFormatPr baseColWidth="10" defaultRowHeight="15"/>
  <sheetData>
    <row r="1" spans="1:6" ht="19.5" thickBot="1">
      <c r="A1" s="159" t="s">
        <v>14</v>
      </c>
      <c r="B1" s="160"/>
      <c r="C1" s="160"/>
      <c r="D1" s="160"/>
      <c r="E1" s="160"/>
      <c r="F1" s="161"/>
    </row>
    <row r="2" spans="1:6">
      <c r="A2" s="33"/>
      <c r="B2" s="33"/>
      <c r="C2" s="33"/>
      <c r="D2" s="33"/>
      <c r="E2" s="33"/>
      <c r="F2" s="33"/>
    </row>
    <row r="3" spans="1:6">
      <c r="A3" s="33" t="s">
        <v>15</v>
      </c>
      <c r="B3" s="33"/>
      <c r="C3" s="33"/>
      <c r="D3" s="33"/>
      <c r="E3" s="33"/>
      <c r="F3" s="33"/>
    </row>
    <row r="4" spans="1:6">
      <c r="A4" s="33" t="s">
        <v>16</v>
      </c>
      <c r="B4" s="33"/>
      <c r="C4" s="33"/>
      <c r="D4" s="33"/>
      <c r="E4" s="33"/>
      <c r="F4" s="33"/>
    </row>
    <row r="5" spans="1:6">
      <c r="A5" s="33"/>
      <c r="B5" s="33"/>
      <c r="C5" s="33"/>
      <c r="D5" s="33"/>
      <c r="E5" s="33"/>
      <c r="F5" s="33"/>
    </row>
    <row r="6" spans="1:6">
      <c r="A6" s="33" t="s">
        <v>17</v>
      </c>
      <c r="B6" s="33"/>
      <c r="C6" s="33"/>
      <c r="D6" s="33"/>
      <c r="E6" s="33"/>
      <c r="F6" s="33"/>
    </row>
    <row r="7" spans="1:6">
      <c r="A7" s="33" t="s">
        <v>18</v>
      </c>
      <c r="B7" s="33"/>
      <c r="C7" s="33"/>
      <c r="D7" s="33"/>
      <c r="E7" s="33"/>
      <c r="F7" s="33"/>
    </row>
    <row r="8" spans="1:6">
      <c r="A8" s="33"/>
      <c r="B8" s="33"/>
      <c r="C8" s="33"/>
      <c r="D8" s="33"/>
      <c r="E8" s="33"/>
      <c r="F8" s="33"/>
    </row>
    <row r="9" spans="1:6">
      <c r="A9" s="33" t="s">
        <v>39</v>
      </c>
      <c r="B9" s="33"/>
      <c r="C9" s="33"/>
      <c r="D9" s="33"/>
      <c r="E9" s="33"/>
      <c r="F9" s="33"/>
    </row>
    <row r="10" spans="1:6">
      <c r="A10" s="33" t="s">
        <v>40</v>
      </c>
      <c r="B10" s="33"/>
      <c r="C10" s="33"/>
      <c r="D10" s="33"/>
      <c r="E10" s="33"/>
      <c r="F10" s="33"/>
    </row>
    <row r="11" spans="1:6">
      <c r="A11" s="33"/>
      <c r="B11" s="33"/>
      <c r="C11" s="33"/>
      <c r="D11" s="33"/>
      <c r="E11" s="33"/>
      <c r="F11" s="33"/>
    </row>
    <row r="12" spans="1:6">
      <c r="A12" s="33" t="s">
        <v>41</v>
      </c>
      <c r="B12" s="33"/>
      <c r="C12" s="33"/>
      <c r="D12" s="33"/>
      <c r="E12" s="33"/>
      <c r="F12" s="33"/>
    </row>
    <row r="13" spans="1:6">
      <c r="A13" s="33" t="s">
        <v>42</v>
      </c>
      <c r="B13" s="33"/>
      <c r="C13" s="33"/>
      <c r="D13" s="33"/>
      <c r="E13" s="33"/>
      <c r="F13" s="33"/>
    </row>
    <row r="14" spans="1:6">
      <c r="A14" s="33"/>
      <c r="B14" s="33"/>
      <c r="C14" s="33"/>
      <c r="D14" s="33"/>
      <c r="E14" s="33"/>
      <c r="F14" s="33"/>
    </row>
    <row r="15" spans="1:6">
      <c r="A15" s="33" t="s">
        <v>43</v>
      </c>
      <c r="B15" s="33"/>
      <c r="C15" s="33"/>
      <c r="D15" s="33"/>
      <c r="E15" s="33"/>
      <c r="F15" s="33"/>
    </row>
    <row r="16" spans="1:6">
      <c r="A16" s="33"/>
      <c r="B16" s="33"/>
      <c r="C16" s="33"/>
      <c r="D16" s="33"/>
      <c r="E16" s="33"/>
      <c r="F16" s="33"/>
    </row>
    <row r="17" spans="1:18">
      <c r="A17" s="33" t="s">
        <v>45</v>
      </c>
      <c r="B17" s="33"/>
      <c r="C17" s="33"/>
      <c r="D17" s="33"/>
      <c r="E17" s="33"/>
      <c r="F17" s="33"/>
    </row>
    <row r="19" spans="1:18">
      <c r="A19" s="124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</row>
    <row r="20" spans="1:18">
      <c r="A20" s="123" t="s">
        <v>1001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</row>
    <row r="21" spans="1:18">
      <c r="A21" s="123" t="s">
        <v>985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</row>
    <row r="22" spans="1:18">
      <c r="A22" s="123" t="s">
        <v>986</v>
      </c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</row>
    <row r="23" spans="1:18">
      <c r="A23" s="123" t="s">
        <v>987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</row>
    <row r="26" spans="1:18">
      <c r="A26" s="123" t="s">
        <v>1002</v>
      </c>
      <c r="B26" s="124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</row>
    <row r="27" spans="1:18">
      <c r="A27" s="125" t="s">
        <v>988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7030A0"/>
  </sheetPr>
  <dimension ref="B1:H68"/>
  <sheetViews>
    <sheetView topLeftCell="A28" zoomScale="80" zoomScaleNormal="80" workbookViewId="0">
      <selection activeCell="B81" sqref="B81"/>
    </sheetView>
  </sheetViews>
  <sheetFormatPr baseColWidth="10" defaultRowHeight="15"/>
  <cols>
    <col min="2" max="2" width="21" customWidth="1"/>
    <col min="3" max="3" width="28" customWidth="1"/>
    <col min="4" max="4" width="15.7109375" bestFit="1" customWidth="1"/>
    <col min="5" max="5" width="13.42578125" bestFit="1" customWidth="1"/>
    <col min="6" max="6" width="4" bestFit="1" customWidth="1"/>
    <col min="7" max="7" width="5.42578125" bestFit="1" customWidth="1"/>
    <col min="8" max="8" width="12.5703125" bestFit="1" customWidth="1"/>
  </cols>
  <sheetData>
    <row r="1" spans="2:8" ht="15.75" thickBot="1"/>
    <row r="2" spans="2:8" ht="15.75" thickBot="1">
      <c r="C2" s="9"/>
      <c r="D2" s="12" t="s">
        <v>31</v>
      </c>
      <c r="E2" s="13">
        <v>45</v>
      </c>
    </row>
    <row r="3" spans="2:8" ht="15.75" thickBot="1">
      <c r="B3" s="8" t="s">
        <v>19</v>
      </c>
      <c r="C3" s="9"/>
      <c r="D3" s="9"/>
      <c r="E3" s="9"/>
      <c r="G3" s="7" t="s">
        <v>29</v>
      </c>
      <c r="H3" s="7" t="s">
        <v>30</v>
      </c>
    </row>
    <row r="4" spans="2:8">
      <c r="B4" s="6" t="s">
        <v>0</v>
      </c>
      <c r="C4" s="5" t="s">
        <v>20</v>
      </c>
      <c r="D4" s="5" t="s">
        <v>21</v>
      </c>
      <c r="E4" s="5" t="s">
        <v>22</v>
      </c>
      <c r="G4" s="10">
        <v>18</v>
      </c>
      <c r="H4" s="11">
        <v>0.03</v>
      </c>
    </row>
    <row r="5" spans="2:8">
      <c r="B5" s="10" t="s">
        <v>23</v>
      </c>
      <c r="C5" s="1">
        <v>10</v>
      </c>
      <c r="D5" s="1" t="str">
        <f t="shared" ref="D5:D10" si="0">IF(($G$4&lt;=$C5)*($C5&lt;$G$5), ("3%"), (IF(($C5&lt;$G$4),("Pas de réduction"),("5%"))))</f>
        <v>Pas de réduction</v>
      </c>
      <c r="E5" s="1" t="str">
        <f t="shared" ref="E5:E10" si="1">IF(($D5="Pas de réduction"),"45",$E$2-($E$2*$D5))</f>
        <v>45</v>
      </c>
      <c r="G5" s="10">
        <v>30</v>
      </c>
      <c r="H5" s="11">
        <v>0.05</v>
      </c>
    </row>
    <row r="6" spans="2:8">
      <c r="B6" s="10" t="s">
        <v>24</v>
      </c>
      <c r="C6" s="1">
        <v>20</v>
      </c>
      <c r="D6" s="1" t="str">
        <f t="shared" si="0"/>
        <v>3%</v>
      </c>
      <c r="E6" s="1">
        <f t="shared" si="1"/>
        <v>43.65</v>
      </c>
    </row>
    <row r="7" spans="2:8">
      <c r="B7" s="10" t="s">
        <v>25</v>
      </c>
      <c r="C7" s="1">
        <v>25</v>
      </c>
      <c r="D7" s="1" t="str">
        <f t="shared" si="0"/>
        <v>3%</v>
      </c>
      <c r="E7" s="1">
        <f t="shared" si="1"/>
        <v>43.65</v>
      </c>
    </row>
    <row r="8" spans="2:8">
      <c r="B8" s="10" t="s">
        <v>26</v>
      </c>
      <c r="C8" s="1">
        <v>32</v>
      </c>
      <c r="D8" s="1" t="str">
        <f t="shared" si="0"/>
        <v>5%</v>
      </c>
      <c r="E8" s="1">
        <f t="shared" si="1"/>
        <v>42.75</v>
      </c>
    </row>
    <row r="9" spans="2:8">
      <c r="B9" s="10" t="s">
        <v>27</v>
      </c>
      <c r="C9" s="1">
        <v>16</v>
      </c>
      <c r="D9" s="1" t="str">
        <f t="shared" si="0"/>
        <v>Pas de réduction</v>
      </c>
      <c r="E9" s="1" t="str">
        <f t="shared" si="1"/>
        <v>45</v>
      </c>
    </row>
    <row r="10" spans="2:8">
      <c r="B10" s="10" t="s">
        <v>28</v>
      </c>
      <c r="C10" s="1">
        <v>36</v>
      </c>
      <c r="D10" s="1" t="str">
        <f t="shared" si="0"/>
        <v>5%</v>
      </c>
      <c r="E10" s="1">
        <f t="shared" si="1"/>
        <v>42.75</v>
      </c>
    </row>
    <row r="11" spans="2:8">
      <c r="B11" s="17"/>
      <c r="C11" s="18"/>
      <c r="D11" s="18"/>
      <c r="E11" s="18"/>
    </row>
    <row r="12" spans="2:8" ht="15.75" thickBot="1">
      <c r="B12" s="17"/>
      <c r="C12" s="18"/>
      <c r="D12" s="18"/>
      <c r="E12" s="18"/>
    </row>
    <row r="13" spans="2:8" ht="15.75" thickBot="1">
      <c r="B13" s="8" t="s">
        <v>37</v>
      </c>
    </row>
    <row r="14" spans="2:8">
      <c r="B14" s="19" t="s">
        <v>5</v>
      </c>
      <c r="C14" s="20" t="s">
        <v>12</v>
      </c>
    </row>
    <row r="16" spans="2:8">
      <c r="B16" s="21" t="s">
        <v>36</v>
      </c>
      <c r="C16" s="22" t="s">
        <v>34</v>
      </c>
      <c r="D16" s="23"/>
      <c r="E16" s="24"/>
    </row>
    <row r="17" spans="2:8">
      <c r="B17" s="25" t="s">
        <v>32</v>
      </c>
      <c r="C17" s="18" t="s">
        <v>11</v>
      </c>
      <c r="D17" s="18" t="s">
        <v>12</v>
      </c>
      <c r="E17" s="26" t="s">
        <v>33</v>
      </c>
    </row>
    <row r="18" spans="2:8">
      <c r="B18" s="27" t="s">
        <v>8</v>
      </c>
      <c r="C18" s="28">
        <v>608</v>
      </c>
      <c r="D18" s="28">
        <v>1190</v>
      </c>
      <c r="E18" s="29">
        <v>1798</v>
      </c>
    </row>
    <row r="19" spans="2:8">
      <c r="B19" s="27" t="s">
        <v>9</v>
      </c>
      <c r="C19" s="28">
        <v>314</v>
      </c>
      <c r="D19" s="28">
        <v>221</v>
      </c>
      <c r="E19" s="29">
        <v>535</v>
      </c>
    </row>
    <row r="20" spans="2:8">
      <c r="B20" s="30" t="s">
        <v>33</v>
      </c>
      <c r="C20" s="31">
        <v>922</v>
      </c>
      <c r="D20" s="31">
        <v>1411</v>
      </c>
      <c r="E20" s="32">
        <v>2333</v>
      </c>
    </row>
    <row r="21" spans="2:8">
      <c r="B21" s="18"/>
      <c r="C21" s="28"/>
      <c r="D21" s="28"/>
      <c r="E21" s="28"/>
    </row>
    <row r="22" spans="2:8">
      <c r="B22" s="18"/>
      <c r="C22" s="28"/>
      <c r="D22" s="28"/>
      <c r="E22" s="28"/>
    </row>
    <row r="23" spans="2:8">
      <c r="B23" s="19" t="s">
        <v>7</v>
      </c>
      <c r="C23" s="20" t="s">
        <v>12</v>
      </c>
    </row>
    <row r="25" spans="2:8">
      <c r="B25" s="21" t="s">
        <v>36</v>
      </c>
      <c r="C25" s="22" t="s">
        <v>34</v>
      </c>
      <c r="D25" s="23"/>
      <c r="E25" s="23"/>
      <c r="F25" s="23"/>
      <c r="G25" s="23"/>
      <c r="H25" s="24"/>
    </row>
    <row r="26" spans="2:8">
      <c r="B26" s="25" t="s">
        <v>32</v>
      </c>
      <c r="C26" s="18">
        <v>1</v>
      </c>
      <c r="D26" s="18">
        <v>2</v>
      </c>
      <c r="E26" s="18">
        <v>3</v>
      </c>
      <c r="F26" s="18">
        <v>4</v>
      </c>
      <c r="G26" s="18">
        <v>5</v>
      </c>
      <c r="H26" s="26" t="s">
        <v>33</v>
      </c>
    </row>
    <row r="27" spans="2:8">
      <c r="B27" s="27">
        <v>75</v>
      </c>
      <c r="C27" s="28"/>
      <c r="D27" s="28">
        <v>165</v>
      </c>
      <c r="E27" s="28"/>
      <c r="F27" s="28">
        <v>371</v>
      </c>
      <c r="G27" s="28"/>
      <c r="H27" s="29">
        <v>536</v>
      </c>
    </row>
    <row r="28" spans="2:8">
      <c r="B28" s="27">
        <v>92</v>
      </c>
      <c r="C28" s="28"/>
      <c r="D28" s="28">
        <v>69</v>
      </c>
      <c r="E28" s="28">
        <v>407</v>
      </c>
      <c r="F28" s="28">
        <v>232</v>
      </c>
      <c r="G28" s="28"/>
      <c r="H28" s="29">
        <v>708</v>
      </c>
    </row>
    <row r="29" spans="2:8">
      <c r="B29" s="27">
        <v>93</v>
      </c>
      <c r="C29" s="28">
        <v>54</v>
      </c>
      <c r="D29" s="28">
        <v>132</v>
      </c>
      <c r="E29" s="28"/>
      <c r="F29" s="28">
        <v>275</v>
      </c>
      <c r="G29" s="28">
        <v>312</v>
      </c>
      <c r="H29" s="29">
        <v>773</v>
      </c>
    </row>
    <row r="30" spans="2:8">
      <c r="B30" s="27">
        <v>94</v>
      </c>
      <c r="C30" s="28">
        <v>78</v>
      </c>
      <c r="D30" s="28"/>
      <c r="E30" s="28"/>
      <c r="F30" s="28"/>
      <c r="G30" s="28"/>
      <c r="H30" s="29">
        <v>78</v>
      </c>
    </row>
    <row r="31" spans="2:8">
      <c r="B31" s="30" t="s">
        <v>33</v>
      </c>
      <c r="C31" s="31">
        <v>132</v>
      </c>
      <c r="D31" s="31">
        <v>366</v>
      </c>
      <c r="E31" s="31">
        <v>407</v>
      </c>
      <c r="F31" s="31">
        <v>878</v>
      </c>
      <c r="G31" s="31">
        <v>312</v>
      </c>
      <c r="H31" s="32">
        <v>2095</v>
      </c>
    </row>
    <row r="32" spans="2:8">
      <c r="B32" s="18"/>
      <c r="C32" s="28"/>
      <c r="D32" s="28"/>
      <c r="E32" s="28"/>
      <c r="F32" s="28"/>
      <c r="G32" s="28"/>
      <c r="H32" s="28"/>
    </row>
    <row r="33" spans="2:2" ht="15.75" thickBot="1"/>
    <row r="34" spans="2:2" ht="15.75" thickBot="1">
      <c r="B34" s="8" t="s">
        <v>38</v>
      </c>
    </row>
    <row r="51" spans="2:3" ht="15.75" thickBot="1"/>
    <row r="52" spans="2:3" ht="15.75" thickBot="1">
      <c r="B52" s="8" t="s">
        <v>44</v>
      </c>
    </row>
    <row r="54" spans="2:3">
      <c r="B54" s="14" t="s">
        <v>32</v>
      </c>
      <c r="C54" s="15" t="s">
        <v>36</v>
      </c>
    </row>
    <row r="55" spans="2:3">
      <c r="B55" s="15">
        <v>75</v>
      </c>
      <c r="C55" s="16">
        <v>1731</v>
      </c>
    </row>
    <row r="56" spans="2:3">
      <c r="B56" s="15">
        <v>92</v>
      </c>
      <c r="C56" s="16">
        <v>708</v>
      </c>
    </row>
    <row r="57" spans="2:3">
      <c r="B57" s="15">
        <v>93</v>
      </c>
      <c r="C57" s="16">
        <v>840</v>
      </c>
    </row>
    <row r="58" spans="2:3">
      <c r="B58" s="15">
        <v>94</v>
      </c>
      <c r="C58" s="16">
        <v>643</v>
      </c>
    </row>
    <row r="59" spans="2:3">
      <c r="B59" s="15" t="s">
        <v>33</v>
      </c>
      <c r="C59" s="16">
        <v>3922</v>
      </c>
    </row>
    <row r="68" spans="2:2">
      <c r="B68" s="74"/>
    </row>
  </sheetData>
  <pageMargins left="0.7" right="0.7" top="0.75" bottom="0.75" header="0.3" footer="0.3"/>
  <pageSetup paperSize="9" orientation="portrait" r:id="rId4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>
  <dimension ref="A1:R294"/>
  <sheetViews>
    <sheetView workbookViewId="0">
      <selection activeCell="L15" sqref="L15"/>
    </sheetView>
  </sheetViews>
  <sheetFormatPr baseColWidth="10" defaultRowHeight="15"/>
  <cols>
    <col min="3" max="3" width="15.28515625" customWidth="1"/>
    <col min="6" max="6" width="15.7109375" customWidth="1"/>
    <col min="7" max="7" width="17" customWidth="1"/>
    <col min="8" max="8" width="27.85546875" customWidth="1"/>
    <col min="10" max="10" width="18.5703125" customWidth="1"/>
    <col min="11" max="11" width="14.5703125" customWidth="1"/>
    <col min="12" max="12" width="19.85546875" customWidth="1"/>
    <col min="13" max="13" width="15.7109375" customWidth="1"/>
    <col min="14" max="14" width="15.5703125" customWidth="1"/>
    <col min="15" max="15" width="22.7109375" customWidth="1"/>
    <col min="16" max="16" width="22" customWidth="1"/>
  </cols>
  <sheetData>
    <row r="1" spans="1:18">
      <c r="A1" s="73" t="s">
        <v>76</v>
      </c>
      <c r="B1" s="72" t="s">
        <v>77</v>
      </c>
      <c r="C1" s="72" t="s">
        <v>78</v>
      </c>
      <c r="D1" s="72" t="s">
        <v>79</v>
      </c>
      <c r="E1" s="72" t="s">
        <v>80</v>
      </c>
      <c r="F1" s="72" t="s">
        <v>81</v>
      </c>
      <c r="G1" s="72" t="s">
        <v>82</v>
      </c>
      <c r="H1" s="119" t="s">
        <v>994</v>
      </c>
      <c r="I1" s="119" t="s">
        <v>995</v>
      </c>
      <c r="J1" s="119" t="s">
        <v>998</v>
      </c>
      <c r="M1" s="126"/>
      <c r="N1" s="127"/>
      <c r="O1" s="127"/>
      <c r="P1" s="127"/>
      <c r="Q1" s="127"/>
      <c r="R1" s="128"/>
    </row>
    <row r="2" spans="1:18">
      <c r="A2" s="69">
        <v>78575</v>
      </c>
      <c r="B2" t="s">
        <v>83</v>
      </c>
      <c r="C2" t="s">
        <v>84</v>
      </c>
      <c r="D2">
        <v>684267456</v>
      </c>
      <c r="E2">
        <v>4</v>
      </c>
      <c r="F2" t="s">
        <v>85</v>
      </c>
      <c r="G2" s="111">
        <v>19661</v>
      </c>
      <c r="H2" s="120" t="s">
        <v>996</v>
      </c>
      <c r="I2" s="121">
        <f ca="1">INT((TODAY()-G2)/365)</f>
        <v>56</v>
      </c>
      <c r="J2" s="121">
        <f>WEEKNUM(G2,1)</f>
        <v>44</v>
      </c>
      <c r="M2" s="129"/>
      <c r="N2" s="130" t="s">
        <v>990</v>
      </c>
      <c r="O2" s="131">
        <f ca="1">TODAY()</f>
        <v>40228</v>
      </c>
      <c r="P2" s="132"/>
      <c r="Q2" s="133"/>
      <c r="R2" s="134"/>
    </row>
    <row r="3" spans="1:18">
      <c r="A3" s="69">
        <v>28772</v>
      </c>
      <c r="B3" t="s">
        <v>86</v>
      </c>
      <c r="C3" t="s">
        <v>87</v>
      </c>
      <c r="D3">
        <v>684478458</v>
      </c>
      <c r="E3">
        <v>16</v>
      </c>
      <c r="F3" t="s">
        <v>88</v>
      </c>
      <c r="G3" s="111">
        <v>27344</v>
      </c>
      <c r="H3" s="120"/>
      <c r="I3" s="121">
        <f t="shared" ref="I3:I66" ca="1" si="0">INT((TODAY()-G3)/365)</f>
        <v>35</v>
      </c>
      <c r="J3" s="121">
        <f t="shared" ref="J3:J66" si="1">WEEKNUM(G3,1)</f>
        <v>46</v>
      </c>
      <c r="M3" s="129"/>
      <c r="N3" s="135" t="s">
        <v>991</v>
      </c>
      <c r="O3" s="133">
        <f ca="1">WEEKNUM(O2)</f>
        <v>8</v>
      </c>
      <c r="P3" s="136"/>
      <c r="Q3" s="133"/>
      <c r="R3" s="134"/>
    </row>
    <row r="4" spans="1:18">
      <c r="A4" s="69">
        <v>85282</v>
      </c>
      <c r="B4" t="s">
        <v>89</v>
      </c>
      <c r="C4" t="s">
        <v>90</v>
      </c>
      <c r="D4">
        <v>612697450</v>
      </c>
      <c r="E4">
        <v>14</v>
      </c>
      <c r="F4" t="s">
        <v>88</v>
      </c>
      <c r="G4" s="111">
        <v>23361</v>
      </c>
      <c r="H4" s="120"/>
      <c r="I4" s="121">
        <f t="shared" ca="1" si="0"/>
        <v>46</v>
      </c>
      <c r="J4" s="121">
        <f t="shared" si="1"/>
        <v>51</v>
      </c>
      <c r="M4" s="137"/>
      <c r="N4" s="138"/>
      <c r="O4" s="139"/>
      <c r="P4" s="132"/>
      <c r="Q4" s="133"/>
      <c r="R4" s="134"/>
    </row>
    <row r="5" spans="1:18">
      <c r="A5" s="69">
        <v>42178</v>
      </c>
      <c r="B5" t="s">
        <v>91</v>
      </c>
      <c r="C5" t="s">
        <v>92</v>
      </c>
      <c r="D5">
        <v>678458457</v>
      </c>
      <c r="E5">
        <v>7</v>
      </c>
      <c r="F5" t="s">
        <v>85</v>
      </c>
      <c r="G5" s="111">
        <v>27843</v>
      </c>
      <c r="H5" s="120"/>
      <c r="I5" s="121">
        <f t="shared" ca="1" si="0"/>
        <v>33</v>
      </c>
      <c r="J5" s="121">
        <f t="shared" si="1"/>
        <v>13</v>
      </c>
      <c r="M5" s="137"/>
      <c r="N5" s="140" t="s">
        <v>997</v>
      </c>
      <c r="O5" s="141">
        <v>78575</v>
      </c>
      <c r="P5" s="142"/>
      <c r="Q5" s="133"/>
      <c r="R5" s="134"/>
    </row>
    <row r="6" spans="1:18">
      <c r="A6" s="69">
        <v>62342</v>
      </c>
      <c r="B6" t="s">
        <v>93</v>
      </c>
      <c r="C6" t="s">
        <v>94</v>
      </c>
      <c r="D6">
        <v>612369496</v>
      </c>
      <c r="E6">
        <v>7</v>
      </c>
      <c r="F6" t="s">
        <v>88</v>
      </c>
      <c r="G6" s="111">
        <v>27041</v>
      </c>
      <c r="H6" s="120"/>
      <c r="I6" s="121">
        <f t="shared" ca="1" si="0"/>
        <v>36</v>
      </c>
      <c r="J6" s="121">
        <f t="shared" si="1"/>
        <v>2</v>
      </c>
      <c r="M6" s="137"/>
      <c r="N6" s="143" t="s">
        <v>77</v>
      </c>
      <c r="O6" s="126" t="str">
        <f>VLOOKUP(O5,A1:G284,2,FALSE)</f>
        <v>ABENHAÏM</v>
      </c>
      <c r="P6" s="144"/>
      <c r="Q6" s="133"/>
      <c r="R6" s="134"/>
    </row>
    <row r="7" spans="1:18">
      <c r="A7" s="69">
        <v>85752</v>
      </c>
      <c r="B7" t="s">
        <v>95</v>
      </c>
      <c r="C7" t="s">
        <v>96</v>
      </c>
      <c r="D7">
        <v>674896477</v>
      </c>
      <c r="E7">
        <v>9</v>
      </c>
      <c r="F7" t="s">
        <v>88</v>
      </c>
      <c r="G7" s="111">
        <v>18191</v>
      </c>
      <c r="H7" s="120"/>
      <c r="I7" s="121">
        <f t="shared" ca="1" si="0"/>
        <v>60</v>
      </c>
      <c r="J7" s="121">
        <f t="shared" si="1"/>
        <v>43</v>
      </c>
      <c r="M7" s="137"/>
      <c r="N7" s="143" t="s">
        <v>78</v>
      </c>
      <c r="O7" s="126" t="str">
        <f>VLOOKUP(O5,A1:F284,3,FALSE)</f>
        <v>Myriam</v>
      </c>
      <c r="P7" s="144"/>
      <c r="Q7" s="133"/>
      <c r="R7" s="134"/>
    </row>
    <row r="8" spans="1:18">
      <c r="A8" s="69">
        <v>42578</v>
      </c>
      <c r="B8" t="s">
        <v>97</v>
      </c>
      <c r="C8" t="s">
        <v>98</v>
      </c>
      <c r="D8">
        <v>614278441</v>
      </c>
      <c r="E8">
        <v>11</v>
      </c>
      <c r="F8" t="s">
        <v>85</v>
      </c>
      <c r="G8" s="111">
        <v>22786</v>
      </c>
      <c r="H8" s="120"/>
      <c r="I8" s="121">
        <f t="shared" ca="1" si="0"/>
        <v>47</v>
      </c>
      <c r="J8" s="121">
        <f t="shared" si="1"/>
        <v>21</v>
      </c>
      <c r="M8" s="137"/>
      <c r="N8" s="143" t="s">
        <v>79</v>
      </c>
      <c r="O8" s="126">
        <f>VLOOKUP(O5,A1:F284,4,FALSE)</f>
        <v>684267456</v>
      </c>
      <c r="P8" s="144"/>
      <c r="Q8" s="133"/>
      <c r="R8" s="134"/>
    </row>
    <row r="9" spans="1:18">
      <c r="A9" s="69">
        <v>94478</v>
      </c>
      <c r="B9" t="s">
        <v>97</v>
      </c>
      <c r="C9" t="s">
        <v>99</v>
      </c>
      <c r="D9">
        <v>683698576</v>
      </c>
      <c r="E9">
        <v>4</v>
      </c>
      <c r="F9" t="s">
        <v>88</v>
      </c>
      <c r="G9" s="111">
        <v>21569</v>
      </c>
      <c r="H9" s="120"/>
      <c r="I9" s="121">
        <f t="shared" ca="1" si="0"/>
        <v>51</v>
      </c>
      <c r="J9" s="121">
        <f t="shared" si="1"/>
        <v>4</v>
      </c>
      <c r="M9" s="137"/>
      <c r="N9" s="143" t="s">
        <v>80</v>
      </c>
      <c r="O9" s="126">
        <f>VLOOKUP(O5,A1:F284,5,FALSE)</f>
        <v>4</v>
      </c>
      <c r="P9" s="142"/>
      <c r="Q9" s="133"/>
      <c r="R9" s="134"/>
    </row>
    <row r="10" spans="1:18">
      <c r="A10" s="69">
        <v>12587</v>
      </c>
      <c r="B10" t="s">
        <v>97</v>
      </c>
      <c r="C10" t="s">
        <v>100</v>
      </c>
      <c r="D10">
        <v>684267416</v>
      </c>
      <c r="E10">
        <v>17</v>
      </c>
      <c r="F10" t="s">
        <v>88</v>
      </c>
      <c r="G10" s="111">
        <v>17526</v>
      </c>
      <c r="H10" s="120"/>
      <c r="I10" s="121">
        <f t="shared" ca="1" si="0"/>
        <v>62</v>
      </c>
      <c r="J10" s="121">
        <f t="shared" si="1"/>
        <v>52</v>
      </c>
      <c r="M10" s="137"/>
      <c r="N10" s="143" t="s">
        <v>81</v>
      </c>
      <c r="O10" s="126" t="str">
        <f>VLOOKUP(O5,A1:F284,6,FALSE)</f>
        <v>femme</v>
      </c>
      <c r="P10" s="145"/>
      <c r="Q10" s="133"/>
      <c r="R10" s="134"/>
    </row>
    <row r="11" spans="1:18">
      <c r="A11" s="69">
        <v>65642</v>
      </c>
      <c r="B11" t="s">
        <v>101</v>
      </c>
      <c r="C11" t="s">
        <v>102</v>
      </c>
      <c r="D11">
        <v>684267422</v>
      </c>
      <c r="E11">
        <v>20</v>
      </c>
      <c r="F11" t="s">
        <v>88</v>
      </c>
      <c r="G11" s="111">
        <v>21447</v>
      </c>
      <c r="H11" s="120"/>
      <c r="I11" s="121">
        <f t="shared" ca="1" si="0"/>
        <v>51</v>
      </c>
      <c r="J11" s="121">
        <f t="shared" si="1"/>
        <v>38</v>
      </c>
      <c r="M11" s="137"/>
      <c r="N11" s="143" t="s">
        <v>993</v>
      </c>
      <c r="O11" s="146">
        <f>VLOOKUP(O5,A1:G284,7,FALSE)</f>
        <v>19661</v>
      </c>
      <c r="P11" s="145"/>
      <c r="Q11" s="133"/>
      <c r="R11" s="134"/>
    </row>
    <row r="12" spans="1:18" ht="45">
      <c r="A12" s="69">
        <v>32584</v>
      </c>
      <c r="B12" t="s">
        <v>103</v>
      </c>
      <c r="C12" t="s">
        <v>104</v>
      </c>
      <c r="D12">
        <v>684267456</v>
      </c>
      <c r="E12">
        <v>7</v>
      </c>
      <c r="F12" t="s">
        <v>85</v>
      </c>
      <c r="G12" s="111">
        <v>22383</v>
      </c>
      <c r="H12" s="120"/>
      <c r="I12" s="121">
        <f t="shared" ca="1" si="0"/>
        <v>48</v>
      </c>
      <c r="J12" s="121">
        <f t="shared" si="1"/>
        <v>15</v>
      </c>
      <c r="M12" s="137"/>
      <c r="N12" s="147" t="s">
        <v>994</v>
      </c>
      <c r="O12" s="148" t="str">
        <f>VLOOKUP(O5,A1:I284,8,FALSE)</f>
        <v>A repris une formation de fleuriste, cherche à gagner en agilité</v>
      </c>
      <c r="P12" s="149"/>
      <c r="Q12" s="133"/>
      <c r="R12" s="134"/>
    </row>
    <row r="13" spans="1:18">
      <c r="A13" s="69">
        <v>86321</v>
      </c>
      <c r="B13" t="s">
        <v>105</v>
      </c>
      <c r="C13" t="s">
        <v>106</v>
      </c>
      <c r="D13">
        <v>684478458</v>
      </c>
      <c r="E13">
        <v>3</v>
      </c>
      <c r="F13" t="s">
        <v>85</v>
      </c>
      <c r="G13" s="111">
        <v>21937</v>
      </c>
      <c r="H13" s="120"/>
      <c r="I13" s="121">
        <f t="shared" ca="1" si="0"/>
        <v>50</v>
      </c>
      <c r="J13" s="121">
        <f t="shared" si="1"/>
        <v>4</v>
      </c>
      <c r="M13" s="137"/>
      <c r="N13" s="150" t="s">
        <v>989</v>
      </c>
      <c r="O13" s="151">
        <f ca="1">VLOOKUP(O5,A1:I284,9,FALSE)</f>
        <v>56</v>
      </c>
      <c r="P13" s="152"/>
      <c r="Q13" s="133"/>
      <c r="R13" s="134"/>
    </row>
    <row r="14" spans="1:18">
      <c r="A14" s="69">
        <v>45825</v>
      </c>
      <c r="B14" t="s">
        <v>107</v>
      </c>
      <c r="C14" t="s">
        <v>108</v>
      </c>
      <c r="D14">
        <v>612697450</v>
      </c>
      <c r="E14">
        <v>11</v>
      </c>
      <c r="F14" t="s">
        <v>85</v>
      </c>
      <c r="G14" s="111">
        <v>21570</v>
      </c>
      <c r="H14" s="120"/>
      <c r="I14" s="121">
        <f t="shared" ca="1" si="0"/>
        <v>51</v>
      </c>
      <c r="J14" s="121">
        <f t="shared" si="1"/>
        <v>4</v>
      </c>
      <c r="M14" s="137"/>
      <c r="N14" s="153"/>
      <c r="O14" s="154"/>
      <c r="P14" s="155"/>
      <c r="Q14" s="133"/>
      <c r="R14" s="134"/>
    </row>
    <row r="15" spans="1:18">
      <c r="A15" s="69">
        <v>86465</v>
      </c>
      <c r="B15" t="s">
        <v>109</v>
      </c>
      <c r="C15" t="s">
        <v>110</v>
      </c>
      <c r="D15">
        <v>678458457</v>
      </c>
      <c r="E15">
        <v>2</v>
      </c>
      <c r="F15" t="s">
        <v>85</v>
      </c>
      <c r="G15" s="111">
        <v>21883</v>
      </c>
      <c r="H15" s="120"/>
      <c r="I15" s="121">
        <f t="shared" ca="1" si="0"/>
        <v>50</v>
      </c>
      <c r="J15" s="121">
        <f t="shared" si="1"/>
        <v>49</v>
      </c>
      <c r="M15" s="137"/>
      <c r="N15" s="133"/>
      <c r="O15" s="133"/>
      <c r="P15" s="133"/>
      <c r="Q15" s="133"/>
      <c r="R15" s="134"/>
    </row>
    <row r="16" spans="1:18">
      <c r="A16" s="69">
        <v>87625</v>
      </c>
      <c r="B16" t="s">
        <v>111</v>
      </c>
      <c r="C16" t="s">
        <v>112</v>
      </c>
      <c r="D16">
        <v>612369496</v>
      </c>
      <c r="E16">
        <v>18</v>
      </c>
      <c r="F16" t="s">
        <v>85</v>
      </c>
      <c r="G16" s="111">
        <v>17463</v>
      </c>
      <c r="H16" s="120"/>
      <c r="I16" s="121">
        <f t="shared" ca="1" si="0"/>
        <v>62</v>
      </c>
      <c r="J16" s="121">
        <f t="shared" si="1"/>
        <v>43</v>
      </c>
      <c r="M16" s="137"/>
      <c r="N16" s="133"/>
      <c r="O16" s="133"/>
      <c r="P16" s="133"/>
      <c r="Q16" s="133"/>
      <c r="R16" s="134"/>
    </row>
    <row r="17" spans="1:18">
      <c r="A17" s="69">
        <v>72159</v>
      </c>
      <c r="B17" t="s">
        <v>113</v>
      </c>
      <c r="C17" t="s">
        <v>114</v>
      </c>
      <c r="D17">
        <v>674896477</v>
      </c>
      <c r="E17">
        <v>5</v>
      </c>
      <c r="F17" t="s">
        <v>85</v>
      </c>
      <c r="G17" s="111">
        <v>24627</v>
      </c>
      <c r="H17" s="120"/>
      <c r="I17" s="121">
        <f t="shared" ca="1" si="0"/>
        <v>42</v>
      </c>
      <c r="J17" s="121">
        <f t="shared" si="1"/>
        <v>23</v>
      </c>
      <c r="M17" s="156"/>
      <c r="N17" s="157"/>
      <c r="O17" s="157"/>
      <c r="P17" s="157"/>
      <c r="Q17" s="157"/>
      <c r="R17" s="158"/>
    </row>
    <row r="18" spans="1:18">
      <c r="A18" s="69">
        <v>36985</v>
      </c>
      <c r="B18" t="s">
        <v>115</v>
      </c>
      <c r="C18" t="s">
        <v>116</v>
      </c>
      <c r="D18">
        <v>614278441</v>
      </c>
      <c r="E18">
        <v>4</v>
      </c>
      <c r="F18" t="s">
        <v>85</v>
      </c>
      <c r="G18" s="111">
        <v>31073</v>
      </c>
      <c r="H18" s="120"/>
      <c r="I18" s="121">
        <f t="shared" ca="1" si="0"/>
        <v>25</v>
      </c>
      <c r="J18" s="121">
        <f t="shared" si="1"/>
        <v>4</v>
      </c>
    </row>
    <row r="19" spans="1:18">
      <c r="A19" s="69">
        <v>78456</v>
      </c>
      <c r="B19" t="s">
        <v>117</v>
      </c>
      <c r="C19" t="s">
        <v>118</v>
      </c>
      <c r="D19">
        <v>683698576</v>
      </c>
      <c r="E19">
        <v>6</v>
      </c>
      <c r="F19" t="s">
        <v>88</v>
      </c>
      <c r="G19" s="111">
        <v>23411</v>
      </c>
      <c r="H19" s="120"/>
      <c r="I19" s="121">
        <f t="shared" ca="1" si="0"/>
        <v>46</v>
      </c>
      <c r="J19" s="121">
        <f t="shared" si="1"/>
        <v>6</v>
      </c>
    </row>
    <row r="20" spans="1:18">
      <c r="A20" s="69">
        <v>25852</v>
      </c>
      <c r="B20" t="s">
        <v>119</v>
      </c>
      <c r="C20" t="s">
        <v>120</v>
      </c>
      <c r="D20">
        <v>684267456</v>
      </c>
      <c r="E20">
        <v>8</v>
      </c>
      <c r="F20" t="s">
        <v>85</v>
      </c>
      <c r="G20" s="111">
        <v>24566</v>
      </c>
      <c r="H20" s="120"/>
      <c r="I20" s="121">
        <f t="shared" ca="1" si="0"/>
        <v>42</v>
      </c>
      <c r="J20" s="121">
        <f t="shared" si="1"/>
        <v>14</v>
      </c>
    </row>
    <row r="21" spans="1:18">
      <c r="A21" s="69">
        <v>15951</v>
      </c>
      <c r="B21" t="s">
        <v>119</v>
      </c>
      <c r="C21" t="s">
        <v>121</v>
      </c>
      <c r="D21">
        <v>684478458</v>
      </c>
      <c r="E21">
        <v>7</v>
      </c>
      <c r="F21" t="s">
        <v>85</v>
      </c>
      <c r="G21" s="111">
        <v>21895</v>
      </c>
      <c r="H21" s="120"/>
      <c r="I21" s="121">
        <f t="shared" ca="1" si="0"/>
        <v>50</v>
      </c>
      <c r="J21" s="121">
        <f t="shared" si="1"/>
        <v>50</v>
      </c>
    </row>
    <row r="22" spans="1:18">
      <c r="A22" s="69">
        <v>35753</v>
      </c>
      <c r="B22" t="s">
        <v>122</v>
      </c>
      <c r="C22" t="s">
        <v>123</v>
      </c>
      <c r="D22">
        <v>612697450</v>
      </c>
      <c r="E22">
        <v>9</v>
      </c>
      <c r="F22" t="s">
        <v>88</v>
      </c>
      <c r="G22" s="111">
        <v>28584</v>
      </c>
      <c r="H22" s="120"/>
      <c r="I22" s="121">
        <f t="shared" ca="1" si="0"/>
        <v>31</v>
      </c>
      <c r="J22" s="121">
        <f t="shared" si="1"/>
        <v>14</v>
      </c>
    </row>
    <row r="23" spans="1:18">
      <c r="A23" s="69">
        <v>45665</v>
      </c>
      <c r="B23" t="s">
        <v>124</v>
      </c>
      <c r="C23" t="s">
        <v>125</v>
      </c>
      <c r="D23">
        <v>678458457</v>
      </c>
      <c r="E23">
        <v>14</v>
      </c>
      <c r="F23" t="s">
        <v>85</v>
      </c>
      <c r="G23" s="111">
        <v>26276</v>
      </c>
      <c r="H23" s="120"/>
      <c r="I23" s="121">
        <f t="shared" ca="1" si="0"/>
        <v>38</v>
      </c>
      <c r="J23" s="121">
        <f t="shared" si="1"/>
        <v>50</v>
      </c>
    </row>
    <row r="24" spans="1:18">
      <c r="A24" s="69">
        <v>25975</v>
      </c>
      <c r="B24" t="s">
        <v>126</v>
      </c>
      <c r="C24" t="s">
        <v>94</v>
      </c>
      <c r="D24">
        <v>612369496</v>
      </c>
      <c r="E24">
        <v>16</v>
      </c>
      <c r="F24" t="s">
        <v>88</v>
      </c>
      <c r="G24" s="111">
        <v>28734</v>
      </c>
      <c r="H24" s="120"/>
      <c r="I24" s="121">
        <f t="shared" ca="1" si="0"/>
        <v>31</v>
      </c>
      <c r="J24" s="121">
        <f t="shared" si="1"/>
        <v>35</v>
      </c>
    </row>
    <row r="25" spans="1:18">
      <c r="A25" s="69">
        <v>15321</v>
      </c>
      <c r="B25" t="s">
        <v>127</v>
      </c>
      <c r="C25" t="s">
        <v>120</v>
      </c>
      <c r="D25">
        <v>674896477</v>
      </c>
      <c r="E25">
        <v>20</v>
      </c>
      <c r="F25" t="s">
        <v>85</v>
      </c>
      <c r="G25" s="111">
        <v>20874</v>
      </c>
      <c r="H25" s="120"/>
      <c r="I25" s="121">
        <f t="shared" ca="1" si="0"/>
        <v>53</v>
      </c>
      <c r="J25" s="121">
        <f t="shared" si="1"/>
        <v>8</v>
      </c>
    </row>
    <row r="26" spans="1:18">
      <c r="A26" s="69">
        <v>74569</v>
      </c>
      <c r="B26" t="s">
        <v>128</v>
      </c>
      <c r="C26" t="s">
        <v>129</v>
      </c>
      <c r="D26">
        <v>684267456</v>
      </c>
      <c r="E26">
        <v>17</v>
      </c>
      <c r="F26" t="s">
        <v>85</v>
      </c>
      <c r="G26" s="111">
        <v>25773</v>
      </c>
      <c r="H26" s="120"/>
      <c r="I26" s="121">
        <f t="shared" ca="1" si="0"/>
        <v>39</v>
      </c>
      <c r="J26" s="121">
        <f t="shared" si="1"/>
        <v>30</v>
      </c>
    </row>
    <row r="27" spans="1:18">
      <c r="A27" s="69">
        <v>47896</v>
      </c>
      <c r="B27" t="s">
        <v>130</v>
      </c>
      <c r="C27" t="s">
        <v>131</v>
      </c>
      <c r="D27">
        <v>684478458</v>
      </c>
      <c r="E27">
        <v>13</v>
      </c>
      <c r="F27" t="s">
        <v>88</v>
      </c>
      <c r="G27" s="111">
        <v>20696</v>
      </c>
      <c r="H27" s="120"/>
      <c r="I27" s="121">
        <f t="shared" ca="1" si="0"/>
        <v>53</v>
      </c>
      <c r="J27" s="121">
        <f t="shared" si="1"/>
        <v>35</v>
      </c>
    </row>
    <row r="28" spans="1:18">
      <c r="A28" s="69">
        <v>41236</v>
      </c>
      <c r="B28" t="s">
        <v>132</v>
      </c>
      <c r="C28" t="s">
        <v>133</v>
      </c>
      <c r="D28">
        <v>612697450</v>
      </c>
      <c r="E28">
        <v>13</v>
      </c>
      <c r="F28" t="s">
        <v>85</v>
      </c>
      <c r="G28" s="111">
        <v>17279</v>
      </c>
      <c r="H28" s="120"/>
      <c r="I28" s="121">
        <f t="shared" ca="1" si="0"/>
        <v>62</v>
      </c>
      <c r="J28" s="121">
        <f t="shared" si="1"/>
        <v>17</v>
      </c>
    </row>
    <row r="29" spans="1:18">
      <c r="A29" s="69">
        <v>55585</v>
      </c>
      <c r="B29" t="s">
        <v>134</v>
      </c>
      <c r="C29" t="s">
        <v>135</v>
      </c>
      <c r="D29">
        <v>678458457</v>
      </c>
      <c r="E29">
        <v>11</v>
      </c>
      <c r="F29" t="s">
        <v>85</v>
      </c>
      <c r="G29" s="111">
        <v>27586</v>
      </c>
      <c r="H29" s="120"/>
      <c r="I29" s="121">
        <f t="shared" ca="1" si="0"/>
        <v>34</v>
      </c>
      <c r="J29" s="121">
        <f t="shared" si="1"/>
        <v>28</v>
      </c>
    </row>
    <row r="30" spans="1:18">
      <c r="A30" s="69">
        <v>47851</v>
      </c>
      <c r="B30" t="s">
        <v>136</v>
      </c>
      <c r="C30" t="s">
        <v>137</v>
      </c>
      <c r="D30">
        <v>612369496</v>
      </c>
      <c r="E30">
        <v>5</v>
      </c>
      <c r="F30" t="s">
        <v>85</v>
      </c>
      <c r="G30" s="111">
        <v>16892</v>
      </c>
      <c r="H30" s="120"/>
      <c r="I30" s="121">
        <f t="shared" ca="1" si="0"/>
        <v>63</v>
      </c>
      <c r="J30" s="121">
        <f t="shared" si="1"/>
        <v>14</v>
      </c>
    </row>
    <row r="31" spans="1:18">
      <c r="A31" s="69">
        <v>78575</v>
      </c>
      <c r="B31" t="s">
        <v>138</v>
      </c>
      <c r="C31" t="s">
        <v>139</v>
      </c>
      <c r="D31">
        <v>674896477</v>
      </c>
      <c r="E31">
        <v>4</v>
      </c>
      <c r="F31" t="s">
        <v>85</v>
      </c>
      <c r="G31" s="111">
        <v>19465</v>
      </c>
      <c r="H31" s="120"/>
      <c r="I31" s="121">
        <f t="shared" ca="1" si="0"/>
        <v>56</v>
      </c>
      <c r="J31" s="121">
        <f t="shared" si="1"/>
        <v>16</v>
      </c>
    </row>
    <row r="32" spans="1:18">
      <c r="A32" s="69">
        <v>28772</v>
      </c>
      <c r="B32" t="s">
        <v>140</v>
      </c>
      <c r="C32" t="s">
        <v>141</v>
      </c>
      <c r="D32">
        <v>614278441</v>
      </c>
      <c r="E32">
        <v>15</v>
      </c>
      <c r="F32" t="s">
        <v>88</v>
      </c>
      <c r="G32" s="111">
        <v>21561</v>
      </c>
      <c r="H32" s="120"/>
      <c r="I32" s="121">
        <f t="shared" ca="1" si="0"/>
        <v>51</v>
      </c>
      <c r="J32" s="121">
        <f t="shared" si="1"/>
        <v>3</v>
      </c>
    </row>
    <row r="33" spans="1:10">
      <c r="A33" s="69">
        <v>85282</v>
      </c>
      <c r="B33" t="s">
        <v>142</v>
      </c>
      <c r="C33" t="s">
        <v>143</v>
      </c>
      <c r="D33">
        <v>683698576</v>
      </c>
      <c r="E33">
        <v>12</v>
      </c>
      <c r="F33" t="s">
        <v>85</v>
      </c>
      <c r="G33" s="111">
        <v>15518</v>
      </c>
      <c r="H33" s="120"/>
      <c r="I33" s="121">
        <f t="shared" ca="1" si="0"/>
        <v>67</v>
      </c>
      <c r="J33" s="121">
        <f t="shared" si="1"/>
        <v>26</v>
      </c>
    </row>
    <row r="34" spans="1:10">
      <c r="A34" s="69">
        <v>42178</v>
      </c>
      <c r="B34" t="s">
        <v>144</v>
      </c>
      <c r="C34" t="s">
        <v>145</v>
      </c>
      <c r="D34">
        <v>684267416</v>
      </c>
      <c r="E34">
        <v>17</v>
      </c>
      <c r="F34" t="s">
        <v>88</v>
      </c>
      <c r="G34" s="111">
        <v>29789</v>
      </c>
      <c r="H34" s="120"/>
      <c r="I34" s="121">
        <f t="shared" ca="1" si="0"/>
        <v>28</v>
      </c>
      <c r="J34" s="121">
        <f t="shared" si="1"/>
        <v>30</v>
      </c>
    </row>
    <row r="35" spans="1:10">
      <c r="A35" s="69">
        <v>62342</v>
      </c>
      <c r="B35" t="s">
        <v>144</v>
      </c>
      <c r="C35" t="s">
        <v>146</v>
      </c>
      <c r="D35">
        <v>684267422</v>
      </c>
      <c r="E35">
        <v>18</v>
      </c>
      <c r="F35" t="s">
        <v>88</v>
      </c>
      <c r="G35" s="111">
        <v>20690</v>
      </c>
      <c r="H35" s="120"/>
      <c r="I35" s="121">
        <f t="shared" ca="1" si="0"/>
        <v>53</v>
      </c>
      <c r="J35" s="121">
        <f t="shared" si="1"/>
        <v>34</v>
      </c>
    </row>
    <row r="36" spans="1:10">
      <c r="A36" s="69">
        <v>85752</v>
      </c>
      <c r="B36" t="s">
        <v>147</v>
      </c>
      <c r="C36" t="s">
        <v>135</v>
      </c>
      <c r="D36">
        <v>684267456</v>
      </c>
      <c r="E36">
        <v>18</v>
      </c>
      <c r="F36" t="s">
        <v>85</v>
      </c>
      <c r="G36" s="111">
        <v>19041</v>
      </c>
      <c r="H36" s="120"/>
      <c r="I36" s="121">
        <f t="shared" ca="1" si="0"/>
        <v>58</v>
      </c>
      <c r="J36" s="121">
        <f t="shared" si="1"/>
        <v>8</v>
      </c>
    </row>
    <row r="37" spans="1:10">
      <c r="A37" s="69">
        <v>42578</v>
      </c>
      <c r="B37" t="s">
        <v>148</v>
      </c>
      <c r="C37" t="s">
        <v>149</v>
      </c>
      <c r="D37">
        <v>684478458</v>
      </c>
      <c r="E37">
        <v>1</v>
      </c>
      <c r="F37" t="s">
        <v>88</v>
      </c>
      <c r="G37" s="111">
        <v>19876</v>
      </c>
      <c r="H37" s="120"/>
      <c r="I37" s="121">
        <f t="shared" ca="1" si="0"/>
        <v>55</v>
      </c>
      <c r="J37" s="121">
        <f t="shared" si="1"/>
        <v>23</v>
      </c>
    </row>
    <row r="38" spans="1:10">
      <c r="A38" s="69">
        <v>94478</v>
      </c>
      <c r="B38" t="s">
        <v>150</v>
      </c>
      <c r="C38" t="s">
        <v>151</v>
      </c>
      <c r="D38">
        <v>612697450</v>
      </c>
      <c r="E38">
        <v>3</v>
      </c>
      <c r="F38" t="s">
        <v>88</v>
      </c>
      <c r="G38" s="111">
        <v>26948</v>
      </c>
      <c r="H38" s="120"/>
      <c r="I38" s="121">
        <f t="shared" ca="1" si="0"/>
        <v>36</v>
      </c>
      <c r="J38" s="121">
        <f t="shared" si="1"/>
        <v>41</v>
      </c>
    </row>
    <row r="39" spans="1:10">
      <c r="A39" s="69">
        <v>12587</v>
      </c>
      <c r="B39" t="s">
        <v>152</v>
      </c>
      <c r="C39" t="s">
        <v>153</v>
      </c>
      <c r="D39">
        <v>678458457</v>
      </c>
      <c r="E39">
        <v>17</v>
      </c>
      <c r="F39" t="s">
        <v>85</v>
      </c>
      <c r="G39" s="111">
        <v>28760</v>
      </c>
      <c r="H39" s="120"/>
      <c r="I39" s="121">
        <f t="shared" ca="1" si="0"/>
        <v>31</v>
      </c>
      <c r="J39" s="121">
        <f t="shared" si="1"/>
        <v>39</v>
      </c>
    </row>
    <row r="40" spans="1:10">
      <c r="A40" s="69">
        <v>65642</v>
      </c>
      <c r="B40" t="s">
        <v>154</v>
      </c>
      <c r="C40" t="s">
        <v>153</v>
      </c>
      <c r="D40">
        <v>612369496</v>
      </c>
      <c r="E40">
        <v>14</v>
      </c>
      <c r="F40" t="s">
        <v>85</v>
      </c>
      <c r="G40" s="111">
        <v>30457</v>
      </c>
      <c r="H40" s="120"/>
      <c r="I40" s="121">
        <f t="shared" ca="1" si="0"/>
        <v>26</v>
      </c>
      <c r="J40" s="121">
        <f t="shared" si="1"/>
        <v>21</v>
      </c>
    </row>
    <row r="41" spans="1:10">
      <c r="A41" s="69">
        <v>32584</v>
      </c>
      <c r="B41" t="s">
        <v>154</v>
      </c>
      <c r="C41" t="s">
        <v>155</v>
      </c>
      <c r="D41">
        <v>674896477</v>
      </c>
      <c r="E41">
        <v>16</v>
      </c>
      <c r="F41" t="s">
        <v>85</v>
      </c>
      <c r="G41" s="111">
        <v>21904</v>
      </c>
      <c r="H41" s="120"/>
      <c r="I41" s="121">
        <f t="shared" ca="1" si="0"/>
        <v>50</v>
      </c>
      <c r="J41" s="121">
        <f t="shared" si="1"/>
        <v>52</v>
      </c>
    </row>
    <row r="42" spans="1:10">
      <c r="A42" s="69">
        <v>86321</v>
      </c>
      <c r="B42" t="s">
        <v>156</v>
      </c>
      <c r="C42" t="s">
        <v>157</v>
      </c>
      <c r="D42">
        <v>614278441</v>
      </c>
      <c r="E42">
        <v>13</v>
      </c>
      <c r="F42" t="s">
        <v>85</v>
      </c>
      <c r="G42" s="111">
        <v>28638</v>
      </c>
      <c r="H42" s="120"/>
      <c r="I42" s="121">
        <f t="shared" ca="1" si="0"/>
        <v>31</v>
      </c>
      <c r="J42" s="121">
        <f t="shared" si="1"/>
        <v>22</v>
      </c>
    </row>
    <row r="43" spans="1:10">
      <c r="A43" s="69">
        <v>45825</v>
      </c>
      <c r="B43" t="s">
        <v>158</v>
      </c>
      <c r="C43" t="s">
        <v>159</v>
      </c>
      <c r="D43">
        <v>683698576</v>
      </c>
      <c r="E43">
        <v>4</v>
      </c>
      <c r="F43" t="s">
        <v>88</v>
      </c>
      <c r="G43" s="111">
        <v>27696</v>
      </c>
      <c r="H43" s="120"/>
      <c r="I43" s="121">
        <f t="shared" ca="1" si="0"/>
        <v>34</v>
      </c>
      <c r="J43" s="121">
        <f t="shared" si="1"/>
        <v>44</v>
      </c>
    </row>
    <row r="44" spans="1:10">
      <c r="A44" s="69">
        <v>86465</v>
      </c>
      <c r="B44" t="s">
        <v>160</v>
      </c>
      <c r="C44" t="s">
        <v>129</v>
      </c>
      <c r="D44">
        <v>684267456</v>
      </c>
      <c r="E44">
        <v>16</v>
      </c>
      <c r="F44" t="s">
        <v>85</v>
      </c>
      <c r="G44" s="111">
        <v>23745</v>
      </c>
      <c r="H44" s="120"/>
      <c r="I44" s="121">
        <f t="shared" ca="1" si="0"/>
        <v>45</v>
      </c>
      <c r="J44" s="121">
        <f t="shared" si="1"/>
        <v>2</v>
      </c>
    </row>
    <row r="45" spans="1:10">
      <c r="A45" s="69">
        <v>87625</v>
      </c>
      <c r="B45" t="s">
        <v>161</v>
      </c>
      <c r="C45" t="s">
        <v>162</v>
      </c>
      <c r="D45">
        <v>684478458</v>
      </c>
      <c r="E45">
        <v>14</v>
      </c>
      <c r="F45" t="s">
        <v>88</v>
      </c>
      <c r="G45" s="111">
        <v>21319</v>
      </c>
      <c r="H45" s="120"/>
      <c r="I45" s="121">
        <f t="shared" ca="1" si="0"/>
        <v>51</v>
      </c>
      <c r="J45" s="121">
        <f t="shared" si="1"/>
        <v>20</v>
      </c>
    </row>
    <row r="46" spans="1:10">
      <c r="A46" s="69">
        <v>72159</v>
      </c>
      <c r="B46" t="s">
        <v>163</v>
      </c>
      <c r="C46" t="s">
        <v>164</v>
      </c>
      <c r="D46">
        <v>612697450</v>
      </c>
      <c r="E46">
        <v>7</v>
      </c>
      <c r="F46" t="s">
        <v>85</v>
      </c>
      <c r="G46" s="111">
        <v>17741</v>
      </c>
      <c r="H46" s="120"/>
      <c r="I46" s="121">
        <f t="shared" ca="1" si="0"/>
        <v>61</v>
      </c>
      <c r="J46" s="121">
        <f t="shared" si="1"/>
        <v>31</v>
      </c>
    </row>
    <row r="47" spans="1:10">
      <c r="A47" s="69">
        <v>36985</v>
      </c>
      <c r="B47" t="s">
        <v>165</v>
      </c>
      <c r="C47" t="s">
        <v>166</v>
      </c>
      <c r="D47">
        <v>678458457</v>
      </c>
      <c r="E47">
        <v>7</v>
      </c>
      <c r="F47" t="s">
        <v>88</v>
      </c>
      <c r="G47" s="111">
        <v>21880</v>
      </c>
      <c r="H47" s="120"/>
      <c r="I47" s="121">
        <f t="shared" ca="1" si="0"/>
        <v>50</v>
      </c>
      <c r="J47" s="121">
        <f t="shared" si="1"/>
        <v>48</v>
      </c>
    </row>
    <row r="48" spans="1:10">
      <c r="A48" s="69">
        <v>78456</v>
      </c>
      <c r="B48" t="s">
        <v>167</v>
      </c>
      <c r="C48" t="s">
        <v>145</v>
      </c>
      <c r="D48">
        <v>612369496</v>
      </c>
      <c r="E48">
        <v>9</v>
      </c>
      <c r="F48" t="s">
        <v>88</v>
      </c>
      <c r="G48" s="111">
        <v>28484</v>
      </c>
      <c r="H48" s="120"/>
      <c r="I48" s="121">
        <f t="shared" ca="1" si="0"/>
        <v>32</v>
      </c>
      <c r="J48" s="121">
        <f t="shared" si="1"/>
        <v>53</v>
      </c>
    </row>
    <row r="49" spans="1:10">
      <c r="A49" s="69">
        <v>25852</v>
      </c>
      <c r="B49" t="s">
        <v>168</v>
      </c>
      <c r="C49" t="s">
        <v>169</v>
      </c>
      <c r="D49">
        <v>674896477</v>
      </c>
      <c r="E49">
        <v>11</v>
      </c>
      <c r="F49" t="s">
        <v>85</v>
      </c>
      <c r="G49" s="111">
        <v>23445</v>
      </c>
      <c r="H49" s="120"/>
      <c r="I49" s="121">
        <f t="shared" ca="1" si="0"/>
        <v>45</v>
      </c>
      <c r="J49" s="121">
        <f t="shared" si="1"/>
        <v>11</v>
      </c>
    </row>
    <row r="50" spans="1:10">
      <c r="A50" s="69">
        <v>15951</v>
      </c>
      <c r="B50" t="s">
        <v>170</v>
      </c>
      <c r="C50" t="s">
        <v>171</v>
      </c>
      <c r="D50">
        <v>684267456</v>
      </c>
      <c r="E50">
        <v>4</v>
      </c>
      <c r="F50" t="s">
        <v>85</v>
      </c>
      <c r="G50" s="111">
        <v>30235</v>
      </c>
      <c r="H50" s="120"/>
      <c r="I50" s="121">
        <f t="shared" ca="1" si="0"/>
        <v>27</v>
      </c>
      <c r="J50" s="121">
        <f t="shared" si="1"/>
        <v>42</v>
      </c>
    </row>
    <row r="51" spans="1:10">
      <c r="A51" s="69">
        <v>35753</v>
      </c>
      <c r="B51" t="s">
        <v>172</v>
      </c>
      <c r="C51" t="s">
        <v>173</v>
      </c>
      <c r="D51">
        <v>684478458</v>
      </c>
      <c r="E51">
        <v>17</v>
      </c>
      <c r="F51" t="s">
        <v>85</v>
      </c>
      <c r="G51" s="111">
        <v>27273</v>
      </c>
      <c r="H51" s="120"/>
      <c r="I51" s="121">
        <f t="shared" ca="1" si="0"/>
        <v>35</v>
      </c>
      <c r="J51" s="121">
        <f t="shared" si="1"/>
        <v>36</v>
      </c>
    </row>
    <row r="52" spans="1:10">
      <c r="A52" s="69">
        <v>45665</v>
      </c>
      <c r="B52" t="s">
        <v>174</v>
      </c>
      <c r="C52" t="s">
        <v>175</v>
      </c>
      <c r="D52">
        <v>612697450</v>
      </c>
      <c r="E52">
        <v>20</v>
      </c>
      <c r="F52" t="s">
        <v>85</v>
      </c>
      <c r="G52" s="111">
        <v>20476</v>
      </c>
      <c r="H52" s="120"/>
      <c r="I52" s="121">
        <f t="shared" ca="1" si="0"/>
        <v>54</v>
      </c>
      <c r="J52" s="121">
        <f t="shared" si="1"/>
        <v>4</v>
      </c>
    </row>
    <row r="53" spans="1:10">
      <c r="A53" s="69">
        <v>25975</v>
      </c>
      <c r="B53" t="s">
        <v>176</v>
      </c>
      <c r="C53" t="s">
        <v>177</v>
      </c>
      <c r="D53">
        <v>678458457</v>
      </c>
      <c r="E53">
        <v>7</v>
      </c>
      <c r="F53" t="s">
        <v>85</v>
      </c>
      <c r="G53" s="111">
        <v>27486</v>
      </c>
      <c r="H53" s="120"/>
      <c r="I53" s="121">
        <f t="shared" ca="1" si="0"/>
        <v>34</v>
      </c>
      <c r="J53" s="121">
        <f t="shared" si="1"/>
        <v>14</v>
      </c>
    </row>
    <row r="54" spans="1:10">
      <c r="A54" s="69">
        <v>15321</v>
      </c>
      <c r="B54" t="s">
        <v>178</v>
      </c>
      <c r="C54" t="s">
        <v>179</v>
      </c>
      <c r="D54">
        <v>612369496</v>
      </c>
      <c r="E54">
        <v>3</v>
      </c>
      <c r="F54" t="s">
        <v>88</v>
      </c>
      <c r="G54" s="111">
        <v>16672</v>
      </c>
      <c r="H54" s="120"/>
      <c r="I54" s="121">
        <f t="shared" ca="1" si="0"/>
        <v>64</v>
      </c>
      <c r="J54" s="121">
        <f t="shared" si="1"/>
        <v>34</v>
      </c>
    </row>
    <row r="55" spans="1:10">
      <c r="A55" s="69">
        <v>74569</v>
      </c>
      <c r="B55" t="s">
        <v>180</v>
      </c>
      <c r="C55" t="s">
        <v>181</v>
      </c>
      <c r="D55">
        <v>674896477</v>
      </c>
      <c r="E55">
        <v>1</v>
      </c>
      <c r="F55" t="s">
        <v>88</v>
      </c>
      <c r="G55" s="111">
        <v>17979</v>
      </c>
      <c r="H55" s="120"/>
      <c r="I55" s="121">
        <f t="shared" ca="1" si="0"/>
        <v>60</v>
      </c>
      <c r="J55" s="121">
        <f t="shared" si="1"/>
        <v>13</v>
      </c>
    </row>
    <row r="56" spans="1:10">
      <c r="A56" s="69">
        <v>47896</v>
      </c>
      <c r="B56" t="s">
        <v>182</v>
      </c>
      <c r="C56" t="s">
        <v>110</v>
      </c>
      <c r="D56">
        <v>614278441</v>
      </c>
      <c r="E56">
        <v>2</v>
      </c>
      <c r="F56" t="s">
        <v>85</v>
      </c>
      <c r="G56" s="111">
        <v>27093</v>
      </c>
      <c r="H56" s="120"/>
      <c r="I56" s="121">
        <f t="shared" ca="1" si="0"/>
        <v>35</v>
      </c>
      <c r="J56" s="121">
        <f t="shared" si="1"/>
        <v>10</v>
      </c>
    </row>
    <row r="57" spans="1:10">
      <c r="A57" s="69">
        <v>41236</v>
      </c>
      <c r="B57" t="s">
        <v>183</v>
      </c>
      <c r="C57" t="s">
        <v>184</v>
      </c>
      <c r="D57">
        <v>683698576</v>
      </c>
      <c r="E57">
        <v>8</v>
      </c>
      <c r="F57" t="s">
        <v>85</v>
      </c>
      <c r="G57" s="111">
        <v>28722</v>
      </c>
      <c r="H57" s="120"/>
      <c r="I57" s="121">
        <f t="shared" ca="1" si="0"/>
        <v>31</v>
      </c>
      <c r="J57" s="121">
        <f t="shared" si="1"/>
        <v>34</v>
      </c>
    </row>
    <row r="58" spans="1:10">
      <c r="A58" s="69">
        <v>55585</v>
      </c>
      <c r="B58" t="s">
        <v>185</v>
      </c>
      <c r="C58" t="s">
        <v>186</v>
      </c>
      <c r="D58">
        <v>684267416</v>
      </c>
      <c r="E58">
        <v>5</v>
      </c>
      <c r="F58" t="s">
        <v>88</v>
      </c>
      <c r="G58" s="111">
        <v>30256</v>
      </c>
      <c r="H58" s="120"/>
      <c r="I58" s="121">
        <f t="shared" ca="1" si="0"/>
        <v>27</v>
      </c>
      <c r="J58" s="121">
        <f t="shared" si="1"/>
        <v>45</v>
      </c>
    </row>
    <row r="59" spans="1:10">
      <c r="A59" s="69">
        <v>47851</v>
      </c>
      <c r="B59" t="s">
        <v>187</v>
      </c>
      <c r="C59" t="s">
        <v>118</v>
      </c>
      <c r="D59">
        <v>684267422</v>
      </c>
      <c r="E59">
        <v>4</v>
      </c>
      <c r="F59" t="s">
        <v>88</v>
      </c>
      <c r="G59" s="111">
        <v>26055</v>
      </c>
      <c r="H59" s="120"/>
      <c r="I59" s="121">
        <f t="shared" ca="1" si="0"/>
        <v>38</v>
      </c>
      <c r="J59" s="121">
        <f t="shared" si="1"/>
        <v>19</v>
      </c>
    </row>
    <row r="60" spans="1:10">
      <c r="A60" s="69">
        <v>78575</v>
      </c>
      <c r="B60" t="s">
        <v>188</v>
      </c>
      <c r="C60" t="s">
        <v>175</v>
      </c>
      <c r="D60">
        <v>684267456</v>
      </c>
      <c r="E60">
        <v>6</v>
      </c>
      <c r="F60" t="s">
        <v>85</v>
      </c>
      <c r="G60" s="111">
        <v>17238</v>
      </c>
      <c r="H60" s="120"/>
      <c r="I60" s="121">
        <f t="shared" ca="1" si="0"/>
        <v>62</v>
      </c>
      <c r="J60" s="121">
        <f t="shared" si="1"/>
        <v>11</v>
      </c>
    </row>
    <row r="61" spans="1:10">
      <c r="A61" s="69">
        <v>28772</v>
      </c>
      <c r="B61" t="s">
        <v>189</v>
      </c>
      <c r="C61" t="s">
        <v>190</v>
      </c>
      <c r="D61">
        <v>684478458</v>
      </c>
      <c r="E61">
        <v>8</v>
      </c>
      <c r="F61" t="s">
        <v>85</v>
      </c>
      <c r="G61" s="111">
        <v>18507</v>
      </c>
      <c r="H61" s="120"/>
      <c r="I61" s="121">
        <f t="shared" ca="1" si="0"/>
        <v>59</v>
      </c>
      <c r="J61" s="121">
        <f t="shared" si="1"/>
        <v>35</v>
      </c>
    </row>
    <row r="62" spans="1:10">
      <c r="A62" s="69">
        <v>85282</v>
      </c>
      <c r="B62" t="s">
        <v>191</v>
      </c>
      <c r="C62" t="s">
        <v>192</v>
      </c>
      <c r="D62">
        <v>612697450</v>
      </c>
      <c r="E62">
        <v>7</v>
      </c>
      <c r="F62" t="s">
        <v>85</v>
      </c>
      <c r="G62" s="111">
        <v>22737</v>
      </c>
      <c r="H62" s="120"/>
      <c r="I62" s="121">
        <f t="shared" ca="1" si="0"/>
        <v>47</v>
      </c>
      <c r="J62" s="121">
        <f t="shared" si="1"/>
        <v>14</v>
      </c>
    </row>
    <row r="63" spans="1:10">
      <c r="A63" s="69">
        <v>42178</v>
      </c>
      <c r="B63" t="s">
        <v>193</v>
      </c>
      <c r="C63" t="s">
        <v>194</v>
      </c>
      <c r="D63">
        <v>678458457</v>
      </c>
      <c r="E63">
        <v>9</v>
      </c>
      <c r="F63" t="s">
        <v>88</v>
      </c>
      <c r="G63" s="111">
        <v>21830</v>
      </c>
      <c r="H63" s="120"/>
      <c r="I63" s="121">
        <f t="shared" ca="1" si="0"/>
        <v>50</v>
      </c>
      <c r="J63" s="121">
        <f t="shared" si="1"/>
        <v>41</v>
      </c>
    </row>
    <row r="64" spans="1:10">
      <c r="A64" s="69">
        <v>62342</v>
      </c>
      <c r="B64" t="s">
        <v>195</v>
      </c>
      <c r="C64" t="s">
        <v>196</v>
      </c>
      <c r="D64">
        <v>612369496</v>
      </c>
      <c r="E64">
        <v>14</v>
      </c>
      <c r="F64" t="s">
        <v>85</v>
      </c>
      <c r="G64" s="111">
        <v>27840</v>
      </c>
      <c r="H64" s="120"/>
      <c r="I64" s="121">
        <f t="shared" ca="1" si="0"/>
        <v>33</v>
      </c>
      <c r="J64" s="121">
        <f t="shared" si="1"/>
        <v>13</v>
      </c>
    </row>
    <row r="65" spans="1:10">
      <c r="A65" s="69">
        <v>85752</v>
      </c>
      <c r="B65" t="s">
        <v>197</v>
      </c>
      <c r="C65" t="s">
        <v>135</v>
      </c>
      <c r="D65">
        <v>674896477</v>
      </c>
      <c r="E65">
        <v>16</v>
      </c>
      <c r="F65" t="s">
        <v>85</v>
      </c>
      <c r="G65" s="111">
        <v>30839</v>
      </c>
      <c r="H65" s="120"/>
      <c r="I65" s="121">
        <f t="shared" ca="1" si="0"/>
        <v>25</v>
      </c>
      <c r="J65" s="121">
        <f t="shared" si="1"/>
        <v>23</v>
      </c>
    </row>
    <row r="66" spans="1:10">
      <c r="A66" s="69">
        <v>42578</v>
      </c>
      <c r="B66" t="s">
        <v>198</v>
      </c>
      <c r="C66" t="s">
        <v>199</v>
      </c>
      <c r="D66">
        <v>614278441</v>
      </c>
      <c r="E66">
        <v>20</v>
      </c>
      <c r="F66" t="s">
        <v>85</v>
      </c>
      <c r="G66" s="111">
        <v>21698</v>
      </c>
      <c r="H66" s="120"/>
      <c r="I66" s="121">
        <f t="shared" ca="1" si="0"/>
        <v>50</v>
      </c>
      <c r="J66" s="121">
        <f t="shared" si="1"/>
        <v>22</v>
      </c>
    </row>
    <row r="67" spans="1:10">
      <c r="A67" s="69">
        <v>94478</v>
      </c>
      <c r="B67" t="s">
        <v>200</v>
      </c>
      <c r="C67" t="s">
        <v>123</v>
      </c>
      <c r="D67">
        <v>683698576</v>
      </c>
      <c r="E67">
        <v>17</v>
      </c>
      <c r="F67" t="s">
        <v>88</v>
      </c>
      <c r="G67" s="111">
        <v>28525</v>
      </c>
      <c r="H67" s="120"/>
      <c r="I67" s="121">
        <f t="shared" ref="I67:I130" ca="1" si="2">INT((TODAY()-G67)/365)</f>
        <v>32</v>
      </c>
      <c r="J67" s="121">
        <f t="shared" ref="J67:J130" si="3">WEEKNUM(G67,1)</f>
        <v>5</v>
      </c>
    </row>
    <row r="68" spans="1:10">
      <c r="A68" s="69">
        <v>12587</v>
      </c>
      <c r="B68" t="s">
        <v>200</v>
      </c>
      <c r="C68" t="s">
        <v>201</v>
      </c>
      <c r="D68">
        <v>684267456</v>
      </c>
      <c r="E68">
        <v>13</v>
      </c>
      <c r="F68" t="s">
        <v>88</v>
      </c>
      <c r="G68" s="111">
        <v>25841</v>
      </c>
      <c r="H68" s="120"/>
      <c r="I68" s="121">
        <f t="shared" ca="1" si="2"/>
        <v>39</v>
      </c>
      <c r="J68" s="121">
        <f t="shared" si="3"/>
        <v>40</v>
      </c>
    </row>
    <row r="69" spans="1:10">
      <c r="A69" s="69">
        <v>65642</v>
      </c>
      <c r="B69" t="s">
        <v>202</v>
      </c>
      <c r="C69" t="s">
        <v>203</v>
      </c>
      <c r="D69">
        <v>684478458</v>
      </c>
      <c r="E69">
        <v>13</v>
      </c>
      <c r="F69" t="s">
        <v>88</v>
      </c>
      <c r="G69" s="111">
        <v>24356</v>
      </c>
      <c r="H69" s="120"/>
      <c r="I69" s="121">
        <f t="shared" ca="1" si="2"/>
        <v>43</v>
      </c>
      <c r="J69" s="121">
        <f t="shared" si="3"/>
        <v>37</v>
      </c>
    </row>
    <row r="70" spans="1:10">
      <c r="A70" s="69">
        <v>32584</v>
      </c>
      <c r="B70" t="s">
        <v>204</v>
      </c>
      <c r="C70" t="s">
        <v>205</v>
      </c>
      <c r="D70">
        <v>612697450</v>
      </c>
      <c r="E70">
        <v>11</v>
      </c>
      <c r="F70" t="s">
        <v>85</v>
      </c>
      <c r="G70" s="111">
        <v>28068</v>
      </c>
      <c r="H70" s="120"/>
      <c r="I70" s="121">
        <f t="shared" ca="1" si="2"/>
        <v>33</v>
      </c>
      <c r="J70" s="121">
        <f t="shared" si="3"/>
        <v>45</v>
      </c>
    </row>
    <row r="71" spans="1:10">
      <c r="A71" s="69">
        <v>86321</v>
      </c>
      <c r="B71" t="s">
        <v>206</v>
      </c>
      <c r="C71" t="s">
        <v>207</v>
      </c>
      <c r="D71">
        <v>678458457</v>
      </c>
      <c r="E71">
        <v>5</v>
      </c>
      <c r="F71" t="s">
        <v>85</v>
      </c>
      <c r="G71" s="111">
        <v>23602</v>
      </c>
      <c r="H71" s="120"/>
      <c r="I71" s="121">
        <f t="shared" ca="1" si="2"/>
        <v>45</v>
      </c>
      <c r="J71" s="121">
        <f t="shared" si="3"/>
        <v>33</v>
      </c>
    </row>
    <row r="72" spans="1:10">
      <c r="A72" s="69">
        <v>45825</v>
      </c>
      <c r="B72" t="s">
        <v>208</v>
      </c>
      <c r="C72" t="s">
        <v>209</v>
      </c>
      <c r="D72">
        <v>612369496</v>
      </c>
      <c r="E72">
        <v>4</v>
      </c>
      <c r="F72" t="s">
        <v>85</v>
      </c>
      <c r="G72" s="111">
        <v>27342</v>
      </c>
      <c r="H72" s="120"/>
      <c r="I72" s="121">
        <f t="shared" ca="1" si="2"/>
        <v>35</v>
      </c>
      <c r="J72" s="121">
        <f t="shared" si="3"/>
        <v>45</v>
      </c>
    </row>
    <row r="73" spans="1:10">
      <c r="A73" s="69">
        <v>86465</v>
      </c>
      <c r="B73" t="s">
        <v>210</v>
      </c>
      <c r="C73" t="s">
        <v>211</v>
      </c>
      <c r="D73">
        <v>674896477</v>
      </c>
      <c r="E73">
        <v>15</v>
      </c>
      <c r="F73" t="s">
        <v>88</v>
      </c>
      <c r="G73" s="111">
        <v>17916</v>
      </c>
      <c r="H73" s="120"/>
      <c r="I73" s="121">
        <f t="shared" ca="1" si="2"/>
        <v>61</v>
      </c>
      <c r="J73" s="121">
        <f t="shared" si="3"/>
        <v>4</v>
      </c>
    </row>
    <row r="74" spans="1:10">
      <c r="A74" s="69">
        <v>87625</v>
      </c>
      <c r="B74" t="s">
        <v>212</v>
      </c>
      <c r="C74" t="s">
        <v>213</v>
      </c>
      <c r="D74">
        <v>684267456</v>
      </c>
      <c r="E74">
        <v>12</v>
      </c>
      <c r="F74" t="s">
        <v>85</v>
      </c>
      <c r="G74" s="111">
        <v>28384</v>
      </c>
      <c r="H74" s="120"/>
      <c r="I74" s="121">
        <f t="shared" ca="1" si="2"/>
        <v>32</v>
      </c>
      <c r="J74" s="121">
        <f t="shared" si="3"/>
        <v>38</v>
      </c>
    </row>
    <row r="75" spans="1:10">
      <c r="A75" s="69">
        <v>72159</v>
      </c>
      <c r="B75" t="s">
        <v>214</v>
      </c>
      <c r="C75" t="s">
        <v>207</v>
      </c>
      <c r="D75">
        <v>684478458</v>
      </c>
      <c r="E75">
        <v>17</v>
      </c>
      <c r="F75" t="s">
        <v>85</v>
      </c>
      <c r="G75" s="111">
        <v>26982</v>
      </c>
      <c r="H75" s="120"/>
      <c r="I75" s="121">
        <f t="shared" ca="1" si="2"/>
        <v>36</v>
      </c>
      <c r="J75" s="121">
        <f t="shared" si="3"/>
        <v>46</v>
      </c>
    </row>
    <row r="76" spans="1:10">
      <c r="A76" s="69">
        <v>36985</v>
      </c>
      <c r="B76" t="s">
        <v>215</v>
      </c>
      <c r="C76" t="s">
        <v>123</v>
      </c>
      <c r="D76">
        <v>612697450</v>
      </c>
      <c r="E76">
        <v>18</v>
      </c>
      <c r="F76" t="s">
        <v>88</v>
      </c>
      <c r="G76" s="111">
        <v>22031</v>
      </c>
      <c r="H76" s="120"/>
      <c r="I76" s="121">
        <f t="shared" ca="1" si="2"/>
        <v>49</v>
      </c>
      <c r="J76" s="121">
        <f t="shared" si="3"/>
        <v>18</v>
      </c>
    </row>
    <row r="77" spans="1:10">
      <c r="A77" s="69">
        <v>78456</v>
      </c>
      <c r="B77" t="s">
        <v>216</v>
      </c>
      <c r="C77" t="s">
        <v>151</v>
      </c>
      <c r="D77">
        <v>678458457</v>
      </c>
      <c r="E77">
        <v>18</v>
      </c>
      <c r="F77" t="s">
        <v>88</v>
      </c>
      <c r="G77" s="111">
        <v>23007</v>
      </c>
      <c r="H77" s="120"/>
      <c r="I77" s="121">
        <f t="shared" ca="1" si="2"/>
        <v>47</v>
      </c>
      <c r="J77" s="121">
        <f t="shared" si="3"/>
        <v>52</v>
      </c>
    </row>
    <row r="78" spans="1:10">
      <c r="A78" s="69">
        <v>25852</v>
      </c>
      <c r="B78" t="s">
        <v>217</v>
      </c>
      <c r="C78" t="s">
        <v>207</v>
      </c>
      <c r="D78">
        <v>612369496</v>
      </c>
      <c r="E78">
        <v>1</v>
      </c>
      <c r="F78" t="s">
        <v>85</v>
      </c>
      <c r="G78" s="111">
        <v>26883</v>
      </c>
      <c r="H78" s="120"/>
      <c r="I78" s="121">
        <f t="shared" ca="1" si="2"/>
        <v>36</v>
      </c>
      <c r="J78" s="121">
        <f t="shared" si="3"/>
        <v>32</v>
      </c>
    </row>
    <row r="79" spans="1:10">
      <c r="A79" s="69">
        <v>15951</v>
      </c>
      <c r="B79" t="s">
        <v>218</v>
      </c>
      <c r="C79" t="s">
        <v>177</v>
      </c>
      <c r="D79">
        <v>674896477</v>
      </c>
      <c r="E79">
        <v>3</v>
      </c>
      <c r="F79" t="s">
        <v>85</v>
      </c>
      <c r="G79" s="111">
        <v>19997</v>
      </c>
      <c r="H79" s="120"/>
      <c r="I79" s="121">
        <f t="shared" ca="1" si="2"/>
        <v>55</v>
      </c>
      <c r="J79" s="121">
        <f t="shared" si="3"/>
        <v>40</v>
      </c>
    </row>
    <row r="80" spans="1:10">
      <c r="A80" s="69">
        <v>35753</v>
      </c>
      <c r="B80" t="s">
        <v>219</v>
      </c>
      <c r="C80" t="s">
        <v>220</v>
      </c>
      <c r="D80">
        <v>614278441</v>
      </c>
      <c r="E80">
        <v>17</v>
      </c>
      <c r="F80" t="s">
        <v>85</v>
      </c>
      <c r="G80" s="111">
        <v>28889</v>
      </c>
      <c r="H80" s="120"/>
      <c r="I80" s="121">
        <f t="shared" ca="1" si="2"/>
        <v>31</v>
      </c>
      <c r="J80" s="121">
        <f t="shared" si="3"/>
        <v>5</v>
      </c>
    </row>
    <row r="81" spans="1:10">
      <c r="A81" s="69">
        <v>45665</v>
      </c>
      <c r="B81" t="s">
        <v>221</v>
      </c>
      <c r="C81" t="s">
        <v>222</v>
      </c>
      <c r="D81">
        <v>683698576</v>
      </c>
      <c r="E81">
        <v>14</v>
      </c>
      <c r="F81" t="s">
        <v>85</v>
      </c>
      <c r="G81" s="111">
        <v>20236</v>
      </c>
      <c r="H81" s="120"/>
      <c r="I81" s="121">
        <f t="shared" ca="1" si="2"/>
        <v>54</v>
      </c>
      <c r="J81" s="121">
        <f t="shared" si="3"/>
        <v>22</v>
      </c>
    </row>
    <row r="82" spans="1:10">
      <c r="A82" s="69">
        <v>25975</v>
      </c>
      <c r="B82" t="s">
        <v>223</v>
      </c>
      <c r="C82" t="s">
        <v>224</v>
      </c>
      <c r="D82">
        <v>684267416</v>
      </c>
      <c r="E82">
        <v>16</v>
      </c>
      <c r="F82" t="s">
        <v>88</v>
      </c>
      <c r="G82" s="111">
        <v>28757</v>
      </c>
      <c r="H82" s="120"/>
      <c r="I82" s="121">
        <f t="shared" ca="1" si="2"/>
        <v>31</v>
      </c>
      <c r="J82" s="121">
        <f t="shared" si="3"/>
        <v>39</v>
      </c>
    </row>
    <row r="83" spans="1:10">
      <c r="A83" s="69">
        <v>15321</v>
      </c>
      <c r="B83" t="s">
        <v>225</v>
      </c>
      <c r="C83" t="s">
        <v>226</v>
      </c>
      <c r="D83">
        <v>684267422</v>
      </c>
      <c r="E83">
        <v>13</v>
      </c>
      <c r="F83" t="s">
        <v>85</v>
      </c>
      <c r="G83" s="111">
        <v>23409</v>
      </c>
      <c r="H83" s="120"/>
      <c r="I83" s="121">
        <f t="shared" ca="1" si="2"/>
        <v>46</v>
      </c>
      <c r="J83" s="121">
        <f t="shared" si="3"/>
        <v>6</v>
      </c>
    </row>
    <row r="84" spans="1:10">
      <c r="A84" s="69">
        <v>74569</v>
      </c>
      <c r="B84" t="s">
        <v>227</v>
      </c>
      <c r="C84" t="s">
        <v>228</v>
      </c>
      <c r="D84">
        <v>684267456</v>
      </c>
      <c r="E84">
        <v>4</v>
      </c>
      <c r="F84" t="s">
        <v>88</v>
      </c>
      <c r="G84" s="111">
        <v>26433</v>
      </c>
      <c r="H84" s="120"/>
      <c r="I84" s="121">
        <f t="shared" ca="1" si="2"/>
        <v>37</v>
      </c>
      <c r="J84" s="121">
        <f t="shared" si="3"/>
        <v>21</v>
      </c>
    </row>
    <row r="85" spans="1:10">
      <c r="A85" s="69">
        <v>47896</v>
      </c>
      <c r="B85" t="s">
        <v>229</v>
      </c>
      <c r="C85" t="s">
        <v>131</v>
      </c>
      <c r="D85">
        <v>684478458</v>
      </c>
      <c r="E85">
        <v>16</v>
      </c>
      <c r="F85" t="s">
        <v>88</v>
      </c>
      <c r="G85" s="111">
        <v>20700</v>
      </c>
      <c r="H85" s="120"/>
      <c r="I85" s="121">
        <f t="shared" ca="1" si="2"/>
        <v>53</v>
      </c>
      <c r="J85" s="121">
        <f t="shared" si="3"/>
        <v>36</v>
      </c>
    </row>
    <row r="86" spans="1:10">
      <c r="A86" s="69">
        <v>41236</v>
      </c>
      <c r="B86" t="s">
        <v>230</v>
      </c>
      <c r="C86" t="s">
        <v>231</v>
      </c>
      <c r="D86">
        <v>612697450</v>
      </c>
      <c r="E86">
        <v>14</v>
      </c>
      <c r="F86" t="s">
        <v>85</v>
      </c>
      <c r="G86" s="111">
        <v>23723</v>
      </c>
      <c r="H86" s="120"/>
      <c r="I86" s="121">
        <f t="shared" ca="1" si="2"/>
        <v>45</v>
      </c>
      <c r="J86" s="121">
        <f t="shared" si="3"/>
        <v>50</v>
      </c>
    </row>
    <row r="87" spans="1:10">
      <c r="A87" s="69">
        <v>55585</v>
      </c>
      <c r="B87" t="s">
        <v>232</v>
      </c>
      <c r="C87" t="s">
        <v>125</v>
      </c>
      <c r="D87">
        <v>678458457</v>
      </c>
      <c r="E87">
        <v>7</v>
      </c>
      <c r="F87" t="s">
        <v>85</v>
      </c>
      <c r="G87" s="111">
        <v>22033</v>
      </c>
      <c r="H87" s="120"/>
      <c r="I87" s="121">
        <f t="shared" ca="1" si="2"/>
        <v>49</v>
      </c>
      <c r="J87" s="121">
        <f t="shared" si="3"/>
        <v>18</v>
      </c>
    </row>
    <row r="88" spans="1:10">
      <c r="A88" s="69">
        <v>47851</v>
      </c>
      <c r="B88" t="s">
        <v>233</v>
      </c>
      <c r="C88" t="s">
        <v>157</v>
      </c>
      <c r="D88">
        <v>612369496</v>
      </c>
      <c r="E88">
        <v>7</v>
      </c>
      <c r="F88" t="s">
        <v>85</v>
      </c>
      <c r="G88" s="111">
        <v>26080</v>
      </c>
      <c r="H88" s="120"/>
      <c r="I88" s="121">
        <f t="shared" ca="1" si="2"/>
        <v>38</v>
      </c>
      <c r="J88" s="121">
        <f t="shared" si="3"/>
        <v>22</v>
      </c>
    </row>
    <row r="89" spans="1:10">
      <c r="A89" s="69">
        <v>78575</v>
      </c>
      <c r="B89" t="s">
        <v>234</v>
      </c>
      <c r="C89" t="s">
        <v>235</v>
      </c>
      <c r="D89">
        <v>674896477</v>
      </c>
      <c r="E89">
        <v>9</v>
      </c>
      <c r="F89" t="s">
        <v>85</v>
      </c>
      <c r="G89" s="111">
        <v>21608</v>
      </c>
      <c r="H89" s="120"/>
      <c r="I89" s="121">
        <f t="shared" ca="1" si="2"/>
        <v>51</v>
      </c>
      <c r="J89" s="121">
        <f t="shared" si="3"/>
        <v>9</v>
      </c>
    </row>
    <row r="90" spans="1:10">
      <c r="A90" s="69">
        <v>28772</v>
      </c>
      <c r="B90" t="s">
        <v>236</v>
      </c>
      <c r="C90" t="s">
        <v>237</v>
      </c>
      <c r="D90">
        <v>614278441</v>
      </c>
      <c r="E90">
        <v>11</v>
      </c>
      <c r="F90" t="s">
        <v>85</v>
      </c>
      <c r="G90" s="111">
        <v>19398</v>
      </c>
      <c r="H90" s="120"/>
      <c r="I90" s="121">
        <f t="shared" ca="1" si="2"/>
        <v>57</v>
      </c>
      <c r="J90" s="121">
        <f t="shared" si="3"/>
        <v>7</v>
      </c>
    </row>
    <row r="91" spans="1:10">
      <c r="A91" s="69">
        <v>85282</v>
      </c>
      <c r="B91" t="s">
        <v>238</v>
      </c>
      <c r="C91" t="s">
        <v>226</v>
      </c>
      <c r="D91">
        <v>683698576</v>
      </c>
      <c r="E91">
        <v>4</v>
      </c>
      <c r="F91" t="s">
        <v>85</v>
      </c>
      <c r="G91" s="111">
        <v>21300</v>
      </c>
      <c r="H91" s="120"/>
      <c r="I91" s="121">
        <f t="shared" ca="1" si="2"/>
        <v>51</v>
      </c>
      <c r="J91" s="121">
        <f t="shared" si="3"/>
        <v>17</v>
      </c>
    </row>
    <row r="92" spans="1:10">
      <c r="A92" s="69">
        <v>42178</v>
      </c>
      <c r="B92" t="s">
        <v>239</v>
      </c>
      <c r="C92" t="s">
        <v>240</v>
      </c>
      <c r="D92">
        <v>684267456</v>
      </c>
      <c r="E92">
        <v>17</v>
      </c>
      <c r="F92" t="s">
        <v>88</v>
      </c>
      <c r="G92" s="111">
        <v>30932</v>
      </c>
      <c r="H92" s="120"/>
      <c r="I92" s="121">
        <f t="shared" ca="1" si="2"/>
        <v>25</v>
      </c>
      <c r="J92" s="121">
        <f t="shared" si="3"/>
        <v>36</v>
      </c>
    </row>
    <row r="93" spans="1:10">
      <c r="A93" s="69">
        <v>62342</v>
      </c>
      <c r="B93" t="s">
        <v>241</v>
      </c>
      <c r="C93" t="s">
        <v>242</v>
      </c>
      <c r="D93">
        <v>684478458</v>
      </c>
      <c r="E93">
        <v>20</v>
      </c>
      <c r="F93" t="s">
        <v>85</v>
      </c>
      <c r="G93" s="111">
        <v>27925</v>
      </c>
      <c r="H93" s="120"/>
      <c r="I93" s="121">
        <f t="shared" ca="1" si="2"/>
        <v>33</v>
      </c>
      <c r="J93" s="121">
        <f t="shared" si="3"/>
        <v>25</v>
      </c>
    </row>
    <row r="94" spans="1:10">
      <c r="A94" s="69">
        <v>85752</v>
      </c>
      <c r="B94" t="s">
        <v>243</v>
      </c>
      <c r="C94" t="s">
        <v>244</v>
      </c>
      <c r="D94">
        <v>612697450</v>
      </c>
      <c r="E94">
        <v>7</v>
      </c>
      <c r="F94" t="s">
        <v>88</v>
      </c>
      <c r="G94" s="111">
        <v>28125</v>
      </c>
      <c r="H94" s="120"/>
      <c r="I94" s="121">
        <f t="shared" ca="1" si="2"/>
        <v>33</v>
      </c>
      <c r="J94" s="121">
        <f t="shared" si="3"/>
        <v>53</v>
      </c>
    </row>
    <row r="95" spans="1:10">
      <c r="A95" s="69">
        <v>42578</v>
      </c>
      <c r="B95" t="s">
        <v>245</v>
      </c>
      <c r="C95" t="s">
        <v>246</v>
      </c>
      <c r="D95">
        <v>678458457</v>
      </c>
      <c r="E95">
        <v>3</v>
      </c>
      <c r="F95" t="s">
        <v>85</v>
      </c>
      <c r="G95" s="111">
        <v>17436</v>
      </c>
      <c r="H95" s="120"/>
      <c r="I95" s="121">
        <f t="shared" ca="1" si="2"/>
        <v>62</v>
      </c>
      <c r="J95" s="121">
        <f t="shared" si="3"/>
        <v>39</v>
      </c>
    </row>
    <row r="96" spans="1:10">
      <c r="A96" s="69">
        <v>94478</v>
      </c>
      <c r="B96" t="s">
        <v>247</v>
      </c>
      <c r="C96" t="s">
        <v>102</v>
      </c>
      <c r="D96">
        <v>612369496</v>
      </c>
      <c r="E96">
        <v>1</v>
      </c>
      <c r="F96" t="s">
        <v>88</v>
      </c>
      <c r="G96" s="111">
        <v>26802</v>
      </c>
      <c r="H96" s="120"/>
      <c r="I96" s="121">
        <f t="shared" ca="1" si="2"/>
        <v>36</v>
      </c>
      <c r="J96" s="121">
        <f t="shared" si="3"/>
        <v>20</v>
      </c>
    </row>
    <row r="97" spans="1:10">
      <c r="A97" s="69">
        <v>12587</v>
      </c>
      <c r="B97" t="s">
        <v>247</v>
      </c>
      <c r="C97" t="s">
        <v>108</v>
      </c>
      <c r="D97">
        <v>674896477</v>
      </c>
      <c r="E97">
        <v>2</v>
      </c>
      <c r="F97" t="s">
        <v>85</v>
      </c>
      <c r="G97" s="111">
        <v>21234</v>
      </c>
      <c r="H97" s="120"/>
      <c r="I97" s="121">
        <f t="shared" ca="1" si="2"/>
        <v>52</v>
      </c>
      <c r="J97" s="121">
        <f t="shared" si="3"/>
        <v>8</v>
      </c>
    </row>
    <row r="98" spans="1:10">
      <c r="A98" s="69">
        <v>65642</v>
      </c>
      <c r="B98" t="s">
        <v>248</v>
      </c>
      <c r="C98" t="s">
        <v>240</v>
      </c>
      <c r="D98">
        <v>684267456</v>
      </c>
      <c r="E98">
        <v>8</v>
      </c>
      <c r="F98" t="s">
        <v>88</v>
      </c>
      <c r="G98" s="111">
        <v>17453</v>
      </c>
      <c r="H98" s="120"/>
      <c r="I98" s="121">
        <f t="shared" ca="1" si="2"/>
        <v>62</v>
      </c>
      <c r="J98" s="121">
        <f t="shared" si="3"/>
        <v>42</v>
      </c>
    </row>
    <row r="99" spans="1:10">
      <c r="A99" s="69">
        <v>32584</v>
      </c>
      <c r="B99" t="s">
        <v>249</v>
      </c>
      <c r="C99" t="s">
        <v>250</v>
      </c>
      <c r="D99">
        <v>684478458</v>
      </c>
      <c r="E99">
        <v>5</v>
      </c>
      <c r="F99" t="s">
        <v>85</v>
      </c>
      <c r="G99" s="111">
        <v>18986</v>
      </c>
      <c r="H99" s="120"/>
      <c r="I99" s="121">
        <f t="shared" ca="1" si="2"/>
        <v>58</v>
      </c>
      <c r="J99" s="121">
        <f t="shared" si="3"/>
        <v>52</v>
      </c>
    </row>
    <row r="100" spans="1:10">
      <c r="A100" s="69">
        <v>86321</v>
      </c>
      <c r="B100" t="s">
        <v>251</v>
      </c>
      <c r="C100" t="s">
        <v>192</v>
      </c>
      <c r="D100">
        <v>612697450</v>
      </c>
      <c r="E100">
        <v>4</v>
      </c>
      <c r="F100" t="s">
        <v>85</v>
      </c>
      <c r="G100" s="111">
        <v>21971</v>
      </c>
      <c r="H100" s="120"/>
      <c r="I100" s="121">
        <f t="shared" ca="1" si="2"/>
        <v>50</v>
      </c>
      <c r="J100" s="121">
        <f t="shared" si="3"/>
        <v>9</v>
      </c>
    </row>
    <row r="101" spans="1:10">
      <c r="A101" s="69">
        <v>45825</v>
      </c>
      <c r="B101" t="s">
        <v>252</v>
      </c>
      <c r="C101" t="s">
        <v>253</v>
      </c>
      <c r="D101">
        <v>678458457</v>
      </c>
      <c r="E101">
        <v>6</v>
      </c>
      <c r="F101" t="s">
        <v>88</v>
      </c>
      <c r="G101" s="111">
        <v>22819</v>
      </c>
      <c r="H101" s="120"/>
      <c r="I101" s="121">
        <f t="shared" ca="1" si="2"/>
        <v>47</v>
      </c>
      <c r="J101" s="121">
        <f t="shared" si="3"/>
        <v>25</v>
      </c>
    </row>
    <row r="102" spans="1:10">
      <c r="A102" s="69">
        <v>86465</v>
      </c>
      <c r="B102" t="s">
        <v>254</v>
      </c>
      <c r="C102" t="s">
        <v>255</v>
      </c>
      <c r="D102">
        <v>612369496</v>
      </c>
      <c r="E102">
        <v>8</v>
      </c>
      <c r="F102" t="s">
        <v>85</v>
      </c>
      <c r="G102" s="111">
        <v>21131</v>
      </c>
      <c r="H102" s="120"/>
      <c r="I102" s="121">
        <f t="shared" ca="1" si="2"/>
        <v>52</v>
      </c>
      <c r="J102" s="121">
        <f t="shared" si="3"/>
        <v>45</v>
      </c>
    </row>
    <row r="103" spans="1:10">
      <c r="A103" s="69">
        <v>87625</v>
      </c>
      <c r="B103" t="s">
        <v>256</v>
      </c>
      <c r="C103" t="s">
        <v>205</v>
      </c>
      <c r="D103">
        <v>674896477</v>
      </c>
      <c r="E103">
        <v>7</v>
      </c>
      <c r="F103" t="s">
        <v>85</v>
      </c>
      <c r="G103" s="111">
        <v>23573</v>
      </c>
      <c r="H103" s="120"/>
      <c r="I103" s="121">
        <f t="shared" ca="1" si="2"/>
        <v>45</v>
      </c>
      <c r="J103" s="121">
        <f t="shared" si="3"/>
        <v>29</v>
      </c>
    </row>
    <row r="104" spans="1:10">
      <c r="A104" s="69">
        <v>72159</v>
      </c>
      <c r="B104" t="s">
        <v>257</v>
      </c>
      <c r="C104" t="s">
        <v>211</v>
      </c>
      <c r="D104">
        <v>614278441</v>
      </c>
      <c r="E104">
        <v>9</v>
      </c>
      <c r="F104" t="s">
        <v>88</v>
      </c>
      <c r="G104" s="111">
        <v>23434</v>
      </c>
      <c r="H104" s="120"/>
      <c r="I104" s="121">
        <f t="shared" ca="1" si="2"/>
        <v>46</v>
      </c>
      <c r="J104" s="121">
        <f t="shared" si="3"/>
        <v>9</v>
      </c>
    </row>
    <row r="105" spans="1:10">
      <c r="A105" s="69">
        <v>36985</v>
      </c>
      <c r="B105" t="s">
        <v>258</v>
      </c>
      <c r="C105" t="s">
        <v>259</v>
      </c>
      <c r="D105">
        <v>683698576</v>
      </c>
      <c r="E105">
        <v>14</v>
      </c>
      <c r="F105" t="s">
        <v>85</v>
      </c>
      <c r="G105" s="111">
        <v>19643</v>
      </c>
      <c r="H105" s="120"/>
      <c r="I105" s="121">
        <f t="shared" ca="1" si="2"/>
        <v>56</v>
      </c>
      <c r="J105" s="121">
        <f t="shared" si="3"/>
        <v>42</v>
      </c>
    </row>
    <row r="106" spans="1:10">
      <c r="A106" s="69">
        <v>78456</v>
      </c>
      <c r="B106" t="s">
        <v>260</v>
      </c>
      <c r="C106" t="s">
        <v>261</v>
      </c>
      <c r="D106">
        <v>684267416</v>
      </c>
      <c r="E106">
        <v>16</v>
      </c>
      <c r="F106" t="s">
        <v>85</v>
      </c>
      <c r="G106" s="111">
        <v>18377</v>
      </c>
      <c r="H106" s="120"/>
      <c r="I106" s="121">
        <f t="shared" ca="1" si="2"/>
        <v>59</v>
      </c>
      <c r="J106" s="121">
        <f t="shared" si="3"/>
        <v>17</v>
      </c>
    </row>
    <row r="107" spans="1:10">
      <c r="A107" s="69">
        <v>25852</v>
      </c>
      <c r="B107" t="s">
        <v>262</v>
      </c>
      <c r="C107" t="s">
        <v>263</v>
      </c>
      <c r="D107">
        <v>684267422</v>
      </c>
      <c r="E107">
        <v>20</v>
      </c>
      <c r="F107" t="s">
        <v>85</v>
      </c>
      <c r="G107" s="111">
        <v>19427</v>
      </c>
      <c r="H107" s="120"/>
      <c r="I107" s="121">
        <f t="shared" ca="1" si="2"/>
        <v>56</v>
      </c>
      <c r="J107" s="121">
        <f t="shared" si="3"/>
        <v>11</v>
      </c>
    </row>
    <row r="108" spans="1:10">
      <c r="A108" s="69">
        <v>15951</v>
      </c>
      <c r="B108" t="s">
        <v>264</v>
      </c>
      <c r="C108" t="s">
        <v>265</v>
      </c>
      <c r="D108">
        <v>684267456</v>
      </c>
      <c r="E108">
        <v>17</v>
      </c>
      <c r="F108" t="s">
        <v>85</v>
      </c>
      <c r="G108" s="111">
        <v>19745</v>
      </c>
      <c r="H108" s="120"/>
      <c r="I108" s="121">
        <f t="shared" ca="1" si="2"/>
        <v>56</v>
      </c>
      <c r="J108" s="121">
        <f t="shared" si="3"/>
        <v>4</v>
      </c>
    </row>
    <row r="109" spans="1:10">
      <c r="A109" s="69">
        <v>35753</v>
      </c>
      <c r="B109" t="s">
        <v>266</v>
      </c>
      <c r="C109" t="s">
        <v>267</v>
      </c>
      <c r="D109">
        <v>684478458</v>
      </c>
      <c r="E109">
        <v>13</v>
      </c>
      <c r="F109" t="s">
        <v>85</v>
      </c>
      <c r="G109" s="111">
        <v>22010</v>
      </c>
      <c r="H109" s="120"/>
      <c r="I109" s="121">
        <f t="shared" ca="1" si="2"/>
        <v>49</v>
      </c>
      <c r="J109" s="121">
        <f t="shared" si="3"/>
        <v>15</v>
      </c>
    </row>
    <row r="110" spans="1:10">
      <c r="A110" s="69">
        <v>45665</v>
      </c>
      <c r="B110" t="s">
        <v>266</v>
      </c>
      <c r="C110" t="s">
        <v>268</v>
      </c>
      <c r="D110">
        <v>612697450</v>
      </c>
      <c r="E110">
        <v>13</v>
      </c>
      <c r="F110" t="s">
        <v>85</v>
      </c>
      <c r="G110" s="111">
        <v>18203</v>
      </c>
      <c r="H110" s="120"/>
      <c r="I110" s="121">
        <f t="shared" ca="1" si="2"/>
        <v>60</v>
      </c>
      <c r="J110" s="121">
        <f t="shared" si="3"/>
        <v>45</v>
      </c>
    </row>
    <row r="111" spans="1:10">
      <c r="A111" s="69">
        <v>25975</v>
      </c>
      <c r="B111" t="s">
        <v>269</v>
      </c>
      <c r="C111" t="s">
        <v>270</v>
      </c>
      <c r="D111">
        <v>678458457</v>
      </c>
      <c r="E111">
        <v>11</v>
      </c>
      <c r="F111" t="s">
        <v>85</v>
      </c>
      <c r="G111" s="111">
        <v>29779</v>
      </c>
      <c r="H111" s="120"/>
      <c r="I111" s="121">
        <f t="shared" ca="1" si="2"/>
        <v>28</v>
      </c>
      <c r="J111" s="121">
        <f t="shared" si="3"/>
        <v>29</v>
      </c>
    </row>
    <row r="112" spans="1:10">
      <c r="A112" s="69">
        <v>15321</v>
      </c>
      <c r="B112" t="s">
        <v>271</v>
      </c>
      <c r="C112" t="s">
        <v>272</v>
      </c>
      <c r="D112">
        <v>612369496</v>
      </c>
      <c r="E112">
        <v>5</v>
      </c>
      <c r="F112" t="s">
        <v>85</v>
      </c>
      <c r="G112" s="111">
        <v>22631</v>
      </c>
      <c r="H112" s="120"/>
      <c r="I112" s="121">
        <f t="shared" ca="1" si="2"/>
        <v>48</v>
      </c>
      <c r="J112" s="121">
        <f t="shared" si="3"/>
        <v>50</v>
      </c>
    </row>
    <row r="113" spans="1:10">
      <c r="A113" s="69">
        <v>74569</v>
      </c>
      <c r="B113" t="s">
        <v>273</v>
      </c>
      <c r="C113" t="s">
        <v>274</v>
      </c>
      <c r="D113">
        <v>674896477</v>
      </c>
      <c r="E113">
        <v>4</v>
      </c>
      <c r="F113" t="s">
        <v>88</v>
      </c>
      <c r="G113" s="111">
        <v>21657</v>
      </c>
      <c r="H113" s="120"/>
      <c r="I113" s="121">
        <f t="shared" ca="1" si="2"/>
        <v>50</v>
      </c>
      <c r="J113" s="121">
        <f t="shared" si="3"/>
        <v>16</v>
      </c>
    </row>
    <row r="114" spans="1:10">
      <c r="A114" s="69">
        <v>47896</v>
      </c>
      <c r="B114" t="s">
        <v>275</v>
      </c>
      <c r="C114" t="s">
        <v>120</v>
      </c>
      <c r="D114">
        <v>614278441</v>
      </c>
      <c r="E114">
        <v>15</v>
      </c>
      <c r="F114" t="s">
        <v>85</v>
      </c>
      <c r="G114" s="111">
        <v>26963</v>
      </c>
      <c r="H114" s="120"/>
      <c r="I114" s="121">
        <f t="shared" ca="1" si="2"/>
        <v>36</v>
      </c>
      <c r="J114" s="121">
        <f t="shared" si="3"/>
        <v>43</v>
      </c>
    </row>
    <row r="115" spans="1:10">
      <c r="A115" s="69">
        <v>41236</v>
      </c>
      <c r="B115" t="s">
        <v>276</v>
      </c>
      <c r="C115" t="s">
        <v>190</v>
      </c>
      <c r="D115">
        <v>683698576</v>
      </c>
      <c r="E115">
        <v>12</v>
      </c>
      <c r="F115" t="s">
        <v>85</v>
      </c>
      <c r="G115" s="111">
        <v>29921</v>
      </c>
      <c r="H115" s="120"/>
      <c r="I115" s="121">
        <f t="shared" ca="1" si="2"/>
        <v>28</v>
      </c>
      <c r="J115" s="121">
        <f t="shared" si="3"/>
        <v>49</v>
      </c>
    </row>
    <row r="116" spans="1:10">
      <c r="A116" s="69">
        <v>55585</v>
      </c>
      <c r="B116" t="s">
        <v>277</v>
      </c>
      <c r="C116" t="s">
        <v>135</v>
      </c>
      <c r="D116">
        <v>684267456</v>
      </c>
      <c r="E116">
        <v>17</v>
      </c>
      <c r="F116" t="s">
        <v>85</v>
      </c>
      <c r="G116" s="111">
        <v>20545</v>
      </c>
      <c r="H116" s="120"/>
      <c r="I116" s="121">
        <f t="shared" ca="1" si="2"/>
        <v>53</v>
      </c>
      <c r="J116" s="121">
        <f t="shared" si="3"/>
        <v>13</v>
      </c>
    </row>
    <row r="117" spans="1:10">
      <c r="A117" s="69">
        <v>47851</v>
      </c>
      <c r="B117" t="s">
        <v>278</v>
      </c>
      <c r="C117" t="s">
        <v>279</v>
      </c>
      <c r="D117">
        <v>684478458</v>
      </c>
      <c r="E117">
        <v>18</v>
      </c>
      <c r="F117" t="s">
        <v>88</v>
      </c>
      <c r="G117" s="111">
        <v>27318</v>
      </c>
      <c r="H117" s="120"/>
      <c r="I117" s="121">
        <f t="shared" ca="1" si="2"/>
        <v>35</v>
      </c>
      <c r="J117" s="121">
        <f t="shared" si="3"/>
        <v>42</v>
      </c>
    </row>
    <row r="118" spans="1:10">
      <c r="A118" s="69">
        <v>78575</v>
      </c>
      <c r="B118" t="s">
        <v>280</v>
      </c>
      <c r="C118" t="s">
        <v>92</v>
      </c>
      <c r="D118">
        <v>612697450</v>
      </c>
      <c r="E118">
        <v>18</v>
      </c>
      <c r="F118" t="s">
        <v>85</v>
      </c>
      <c r="G118" s="111">
        <v>27562</v>
      </c>
      <c r="H118" s="120"/>
      <c r="I118" s="121">
        <f t="shared" ca="1" si="2"/>
        <v>34</v>
      </c>
      <c r="J118" s="121">
        <f t="shared" si="3"/>
        <v>25</v>
      </c>
    </row>
    <row r="119" spans="1:10">
      <c r="A119" s="69">
        <v>28772</v>
      </c>
      <c r="B119" t="s">
        <v>281</v>
      </c>
      <c r="C119" t="s">
        <v>282</v>
      </c>
      <c r="D119">
        <v>678458457</v>
      </c>
      <c r="E119">
        <v>1</v>
      </c>
      <c r="F119" t="s">
        <v>85</v>
      </c>
      <c r="G119" s="111">
        <v>17052</v>
      </c>
      <c r="H119" s="120"/>
      <c r="I119" s="121">
        <f t="shared" ca="1" si="2"/>
        <v>63</v>
      </c>
      <c r="J119" s="121">
        <f t="shared" si="3"/>
        <v>36</v>
      </c>
    </row>
    <row r="120" spans="1:10">
      <c r="A120" s="69">
        <v>85282</v>
      </c>
      <c r="B120" t="s">
        <v>283</v>
      </c>
      <c r="C120" t="s">
        <v>284</v>
      </c>
      <c r="D120">
        <v>612369496</v>
      </c>
      <c r="E120">
        <v>3</v>
      </c>
      <c r="F120" t="s">
        <v>88</v>
      </c>
      <c r="G120" s="111">
        <v>23137</v>
      </c>
      <c r="H120" s="120"/>
      <c r="I120" s="121">
        <f t="shared" ca="1" si="2"/>
        <v>46</v>
      </c>
      <c r="J120" s="121">
        <f t="shared" si="3"/>
        <v>19</v>
      </c>
    </row>
    <row r="121" spans="1:10">
      <c r="A121" s="69">
        <v>42178</v>
      </c>
      <c r="B121" t="s">
        <v>285</v>
      </c>
      <c r="C121" t="s">
        <v>286</v>
      </c>
      <c r="D121">
        <v>674896477</v>
      </c>
      <c r="E121">
        <v>17</v>
      </c>
      <c r="F121" t="s">
        <v>85</v>
      </c>
      <c r="G121" s="111">
        <v>21963</v>
      </c>
      <c r="H121" s="120"/>
      <c r="I121" s="121">
        <f t="shared" ca="1" si="2"/>
        <v>50</v>
      </c>
      <c r="J121" s="121">
        <f t="shared" si="3"/>
        <v>8</v>
      </c>
    </row>
    <row r="122" spans="1:10">
      <c r="A122" s="69">
        <v>62342</v>
      </c>
      <c r="B122" t="s">
        <v>287</v>
      </c>
      <c r="C122" t="s">
        <v>288</v>
      </c>
      <c r="D122">
        <v>684267456</v>
      </c>
      <c r="E122">
        <v>14</v>
      </c>
      <c r="F122" t="s">
        <v>88</v>
      </c>
      <c r="G122" s="111">
        <v>21238</v>
      </c>
      <c r="H122" s="120"/>
      <c r="I122" s="121">
        <f t="shared" ca="1" si="2"/>
        <v>52</v>
      </c>
      <c r="J122" s="121">
        <f t="shared" si="3"/>
        <v>8</v>
      </c>
    </row>
    <row r="123" spans="1:10">
      <c r="A123" s="69">
        <v>85752</v>
      </c>
      <c r="B123" t="s">
        <v>289</v>
      </c>
      <c r="C123" t="s">
        <v>164</v>
      </c>
      <c r="D123">
        <v>684478458</v>
      </c>
      <c r="E123">
        <v>16</v>
      </c>
      <c r="F123" t="s">
        <v>85</v>
      </c>
      <c r="G123" s="111">
        <v>22067</v>
      </c>
      <c r="H123" s="120"/>
      <c r="I123" s="121">
        <f t="shared" ca="1" si="2"/>
        <v>49</v>
      </c>
      <c r="J123" s="121">
        <f t="shared" si="3"/>
        <v>23</v>
      </c>
    </row>
    <row r="124" spans="1:10">
      <c r="A124" s="69">
        <v>42578</v>
      </c>
      <c r="B124" t="s">
        <v>290</v>
      </c>
      <c r="C124" t="s">
        <v>192</v>
      </c>
      <c r="D124">
        <v>612697450</v>
      </c>
      <c r="E124">
        <v>13</v>
      </c>
      <c r="F124" t="s">
        <v>85</v>
      </c>
      <c r="G124" s="111">
        <v>20417</v>
      </c>
      <c r="H124" s="120"/>
      <c r="I124" s="121">
        <f t="shared" ca="1" si="2"/>
        <v>54</v>
      </c>
      <c r="J124" s="121">
        <f t="shared" si="3"/>
        <v>48</v>
      </c>
    </row>
    <row r="125" spans="1:10">
      <c r="A125" s="69">
        <v>94478</v>
      </c>
      <c r="B125" t="s">
        <v>291</v>
      </c>
      <c r="C125" t="s">
        <v>292</v>
      </c>
      <c r="D125">
        <v>678458457</v>
      </c>
      <c r="E125">
        <v>4</v>
      </c>
      <c r="F125" t="s">
        <v>85</v>
      </c>
      <c r="G125" s="111">
        <v>21497</v>
      </c>
      <c r="H125" s="120"/>
      <c r="I125" s="121">
        <f t="shared" ca="1" si="2"/>
        <v>51</v>
      </c>
      <c r="J125" s="121">
        <f t="shared" si="3"/>
        <v>45</v>
      </c>
    </row>
    <row r="126" spans="1:10">
      <c r="A126" s="69">
        <v>12587</v>
      </c>
      <c r="B126" t="s">
        <v>293</v>
      </c>
      <c r="C126" t="s">
        <v>294</v>
      </c>
      <c r="D126">
        <v>612369496</v>
      </c>
      <c r="E126">
        <v>16</v>
      </c>
      <c r="F126" t="s">
        <v>88</v>
      </c>
      <c r="G126" s="111">
        <v>21936</v>
      </c>
      <c r="H126" s="120"/>
      <c r="I126" s="121">
        <f t="shared" ca="1" si="2"/>
        <v>50</v>
      </c>
      <c r="J126" s="121">
        <f t="shared" si="3"/>
        <v>4</v>
      </c>
    </row>
    <row r="127" spans="1:10">
      <c r="A127" s="69">
        <v>65642</v>
      </c>
      <c r="B127" t="s">
        <v>295</v>
      </c>
      <c r="C127" t="s">
        <v>94</v>
      </c>
      <c r="D127">
        <v>674896477</v>
      </c>
      <c r="E127">
        <v>14</v>
      </c>
      <c r="F127" t="s">
        <v>88</v>
      </c>
      <c r="G127" s="111">
        <v>23981</v>
      </c>
      <c r="H127" s="120"/>
      <c r="I127" s="121">
        <f t="shared" ca="1" si="2"/>
        <v>44</v>
      </c>
      <c r="J127" s="121">
        <f t="shared" si="3"/>
        <v>35</v>
      </c>
    </row>
    <row r="128" spans="1:10">
      <c r="A128" s="69">
        <v>32584</v>
      </c>
      <c r="B128" t="s">
        <v>296</v>
      </c>
      <c r="C128" t="s">
        <v>190</v>
      </c>
      <c r="D128">
        <v>614278441</v>
      </c>
      <c r="E128">
        <v>7</v>
      </c>
      <c r="F128" t="s">
        <v>85</v>
      </c>
      <c r="G128" s="111">
        <v>21997</v>
      </c>
      <c r="H128" s="120"/>
      <c r="I128" s="121">
        <f t="shared" ca="1" si="2"/>
        <v>49</v>
      </c>
      <c r="J128" s="121">
        <f t="shared" si="3"/>
        <v>13</v>
      </c>
    </row>
    <row r="129" spans="1:10">
      <c r="A129" s="69">
        <v>86321</v>
      </c>
      <c r="B129" t="s">
        <v>297</v>
      </c>
      <c r="C129" t="s">
        <v>298</v>
      </c>
      <c r="D129">
        <v>683698576</v>
      </c>
      <c r="E129">
        <v>7</v>
      </c>
      <c r="F129" t="s">
        <v>85</v>
      </c>
      <c r="G129" s="111">
        <v>27097</v>
      </c>
      <c r="H129" s="120"/>
      <c r="I129" s="121">
        <f t="shared" ca="1" si="2"/>
        <v>35</v>
      </c>
      <c r="J129" s="121">
        <f t="shared" si="3"/>
        <v>10</v>
      </c>
    </row>
    <row r="130" spans="1:10">
      <c r="A130" s="69">
        <v>45825</v>
      </c>
      <c r="B130" t="s">
        <v>299</v>
      </c>
      <c r="C130" t="s">
        <v>300</v>
      </c>
      <c r="D130">
        <v>684267416</v>
      </c>
      <c r="E130">
        <v>9</v>
      </c>
      <c r="F130" t="s">
        <v>88</v>
      </c>
      <c r="G130" s="111">
        <v>21596</v>
      </c>
      <c r="H130" s="120"/>
      <c r="I130" s="121">
        <f t="shared" ca="1" si="2"/>
        <v>51</v>
      </c>
      <c r="J130" s="121">
        <f t="shared" si="3"/>
        <v>8</v>
      </c>
    </row>
    <row r="131" spans="1:10">
      <c r="A131" s="69">
        <v>86465</v>
      </c>
      <c r="B131" t="s">
        <v>301</v>
      </c>
      <c r="C131" t="s">
        <v>302</v>
      </c>
      <c r="D131">
        <v>684267422</v>
      </c>
      <c r="E131">
        <v>11</v>
      </c>
      <c r="F131" t="s">
        <v>85</v>
      </c>
      <c r="G131" s="111">
        <v>26504</v>
      </c>
      <c r="H131" s="120"/>
      <c r="I131" s="121">
        <f t="shared" ref="I131:I194" ca="1" si="4">INT((TODAY()-G131)/365)</f>
        <v>37</v>
      </c>
      <c r="J131" s="121">
        <f t="shared" ref="J131:J194" si="5">WEEKNUM(G131,1)</f>
        <v>31</v>
      </c>
    </row>
    <row r="132" spans="1:10">
      <c r="A132" s="69">
        <v>87625</v>
      </c>
      <c r="B132" t="s">
        <v>303</v>
      </c>
      <c r="C132" t="s">
        <v>199</v>
      </c>
      <c r="D132">
        <v>684267456</v>
      </c>
      <c r="E132">
        <v>4</v>
      </c>
      <c r="F132" t="s">
        <v>85</v>
      </c>
      <c r="G132" s="111">
        <v>23979</v>
      </c>
      <c r="H132" s="120"/>
      <c r="I132" s="121">
        <f t="shared" ca="1" si="4"/>
        <v>44</v>
      </c>
      <c r="J132" s="121">
        <f t="shared" si="5"/>
        <v>35</v>
      </c>
    </row>
    <row r="133" spans="1:10">
      <c r="A133" s="69">
        <v>72159</v>
      </c>
      <c r="B133" t="s">
        <v>304</v>
      </c>
      <c r="C133" t="s">
        <v>92</v>
      </c>
      <c r="D133">
        <v>684478458</v>
      </c>
      <c r="E133">
        <v>17</v>
      </c>
      <c r="F133" t="s">
        <v>85</v>
      </c>
      <c r="G133" s="111">
        <v>21944</v>
      </c>
      <c r="H133" s="120"/>
      <c r="I133" s="121">
        <f t="shared" ca="1" si="4"/>
        <v>50</v>
      </c>
      <c r="J133" s="121">
        <f t="shared" si="5"/>
        <v>5</v>
      </c>
    </row>
    <row r="134" spans="1:10">
      <c r="A134" s="69">
        <v>36985</v>
      </c>
      <c r="B134" t="s">
        <v>305</v>
      </c>
      <c r="C134" t="s">
        <v>171</v>
      </c>
      <c r="D134">
        <v>612697450</v>
      </c>
      <c r="E134">
        <v>20</v>
      </c>
      <c r="F134" t="s">
        <v>85</v>
      </c>
      <c r="G134" s="111">
        <v>28529</v>
      </c>
      <c r="H134" s="120"/>
      <c r="I134" s="121">
        <f t="shared" ca="1" si="4"/>
        <v>32</v>
      </c>
      <c r="J134" s="121">
        <f t="shared" si="5"/>
        <v>6</v>
      </c>
    </row>
    <row r="135" spans="1:10">
      <c r="A135" s="69">
        <v>78456</v>
      </c>
      <c r="B135" t="s">
        <v>306</v>
      </c>
      <c r="C135" t="s">
        <v>114</v>
      </c>
      <c r="D135">
        <v>678458457</v>
      </c>
      <c r="E135">
        <v>7</v>
      </c>
      <c r="F135" t="s">
        <v>85</v>
      </c>
      <c r="G135" s="111">
        <v>20286</v>
      </c>
      <c r="H135" s="120"/>
      <c r="I135" s="121">
        <f t="shared" ca="1" si="4"/>
        <v>54</v>
      </c>
      <c r="J135" s="121">
        <f t="shared" si="5"/>
        <v>29</v>
      </c>
    </row>
    <row r="136" spans="1:10">
      <c r="A136" s="69">
        <v>25852</v>
      </c>
      <c r="B136" t="s">
        <v>307</v>
      </c>
      <c r="C136" t="s">
        <v>94</v>
      </c>
      <c r="D136">
        <v>612369496</v>
      </c>
      <c r="E136">
        <v>3</v>
      </c>
      <c r="F136" t="s">
        <v>88</v>
      </c>
      <c r="G136" s="111">
        <v>19017</v>
      </c>
      <c r="H136" s="120"/>
      <c r="I136" s="121">
        <f t="shared" ca="1" si="4"/>
        <v>58</v>
      </c>
      <c r="J136" s="121">
        <f t="shared" si="5"/>
        <v>4</v>
      </c>
    </row>
    <row r="137" spans="1:10">
      <c r="A137" s="69">
        <v>15951</v>
      </c>
      <c r="B137" t="s">
        <v>308</v>
      </c>
      <c r="C137" t="s">
        <v>309</v>
      </c>
      <c r="D137">
        <v>674896477</v>
      </c>
      <c r="E137">
        <v>1</v>
      </c>
      <c r="F137" t="s">
        <v>88</v>
      </c>
      <c r="G137" s="111">
        <v>28973</v>
      </c>
      <c r="H137" s="120"/>
      <c r="I137" s="121">
        <f t="shared" ca="1" si="4"/>
        <v>30</v>
      </c>
      <c r="J137" s="121">
        <f t="shared" si="5"/>
        <v>17</v>
      </c>
    </row>
    <row r="138" spans="1:10">
      <c r="A138" s="69">
        <v>35753</v>
      </c>
      <c r="B138" t="s">
        <v>310</v>
      </c>
      <c r="C138" t="s">
        <v>284</v>
      </c>
      <c r="D138">
        <v>614278441</v>
      </c>
      <c r="E138">
        <v>2</v>
      </c>
      <c r="F138" t="s">
        <v>85</v>
      </c>
      <c r="G138" s="111">
        <v>23174</v>
      </c>
      <c r="H138" s="120"/>
      <c r="I138" s="121">
        <f t="shared" ca="1" si="4"/>
        <v>46</v>
      </c>
      <c r="J138" s="121">
        <f t="shared" si="5"/>
        <v>24</v>
      </c>
    </row>
    <row r="139" spans="1:10">
      <c r="A139" s="69">
        <v>45665</v>
      </c>
      <c r="B139" t="s">
        <v>311</v>
      </c>
      <c r="C139" t="s">
        <v>312</v>
      </c>
      <c r="D139">
        <v>683698576</v>
      </c>
      <c r="E139">
        <v>8</v>
      </c>
      <c r="F139" t="s">
        <v>88</v>
      </c>
      <c r="G139" s="111">
        <v>28630</v>
      </c>
      <c r="H139" s="120"/>
      <c r="I139" s="121">
        <f t="shared" ca="1" si="4"/>
        <v>31</v>
      </c>
      <c r="J139" s="121">
        <f t="shared" si="5"/>
        <v>20</v>
      </c>
    </row>
    <row r="140" spans="1:10">
      <c r="A140" s="69">
        <v>25975</v>
      </c>
      <c r="B140" t="s">
        <v>313</v>
      </c>
      <c r="C140" t="s">
        <v>314</v>
      </c>
      <c r="D140">
        <v>684267456</v>
      </c>
      <c r="E140">
        <v>5</v>
      </c>
      <c r="F140" t="s">
        <v>88</v>
      </c>
      <c r="G140" s="111">
        <v>29148</v>
      </c>
      <c r="H140" s="120"/>
      <c r="I140" s="121">
        <f t="shared" ca="1" si="4"/>
        <v>30</v>
      </c>
      <c r="J140" s="121">
        <f t="shared" si="5"/>
        <v>42</v>
      </c>
    </row>
    <row r="141" spans="1:10">
      <c r="A141" s="69">
        <v>15321</v>
      </c>
      <c r="B141" t="s">
        <v>315</v>
      </c>
      <c r="C141" t="s">
        <v>316</v>
      </c>
      <c r="D141">
        <v>684478458</v>
      </c>
      <c r="E141">
        <v>4</v>
      </c>
      <c r="F141" t="s">
        <v>85</v>
      </c>
      <c r="G141" s="111">
        <v>21295</v>
      </c>
      <c r="H141" s="120"/>
      <c r="I141" s="121">
        <f t="shared" ca="1" si="4"/>
        <v>51</v>
      </c>
      <c r="J141" s="121">
        <f t="shared" si="5"/>
        <v>17</v>
      </c>
    </row>
    <row r="142" spans="1:10">
      <c r="A142" s="69">
        <v>74569</v>
      </c>
      <c r="B142" t="s">
        <v>317</v>
      </c>
      <c r="C142" t="s">
        <v>84</v>
      </c>
      <c r="D142">
        <v>612697450</v>
      </c>
      <c r="E142">
        <v>6</v>
      </c>
      <c r="F142" t="s">
        <v>85</v>
      </c>
      <c r="G142" s="111">
        <v>27967</v>
      </c>
      <c r="H142" s="120"/>
      <c r="I142" s="121">
        <f t="shared" ca="1" si="4"/>
        <v>33</v>
      </c>
      <c r="J142" s="121">
        <f t="shared" si="5"/>
        <v>31</v>
      </c>
    </row>
    <row r="143" spans="1:10">
      <c r="A143" s="69">
        <v>47896</v>
      </c>
      <c r="B143" t="s">
        <v>318</v>
      </c>
      <c r="C143" t="s">
        <v>102</v>
      </c>
      <c r="D143">
        <v>678458457</v>
      </c>
      <c r="E143">
        <v>8</v>
      </c>
      <c r="F143" t="s">
        <v>88</v>
      </c>
      <c r="G143" s="111">
        <v>18586</v>
      </c>
      <c r="H143" s="120"/>
      <c r="I143" s="121">
        <f t="shared" ca="1" si="4"/>
        <v>59</v>
      </c>
      <c r="J143" s="121">
        <f t="shared" si="5"/>
        <v>47</v>
      </c>
    </row>
    <row r="144" spans="1:10">
      <c r="A144" s="69">
        <v>41236</v>
      </c>
      <c r="B144" t="s">
        <v>319</v>
      </c>
      <c r="C144" t="s">
        <v>92</v>
      </c>
      <c r="D144">
        <v>612369496</v>
      </c>
      <c r="E144">
        <v>7</v>
      </c>
      <c r="F144" t="s">
        <v>85</v>
      </c>
      <c r="G144" s="111">
        <v>17961</v>
      </c>
      <c r="H144" s="120"/>
      <c r="I144" s="121">
        <f t="shared" ca="1" si="4"/>
        <v>61</v>
      </c>
      <c r="J144" s="121">
        <f t="shared" si="5"/>
        <v>10</v>
      </c>
    </row>
    <row r="145" spans="1:10">
      <c r="A145" s="69">
        <v>55585</v>
      </c>
      <c r="B145" t="s">
        <v>320</v>
      </c>
      <c r="C145" t="s">
        <v>321</v>
      </c>
      <c r="D145">
        <v>674896477</v>
      </c>
      <c r="E145">
        <v>9</v>
      </c>
      <c r="F145" t="s">
        <v>85</v>
      </c>
      <c r="G145" s="111">
        <v>20176</v>
      </c>
      <c r="H145" s="120"/>
      <c r="I145" s="121">
        <f t="shared" ca="1" si="4"/>
        <v>54</v>
      </c>
      <c r="J145" s="121">
        <f t="shared" si="5"/>
        <v>14</v>
      </c>
    </row>
    <row r="146" spans="1:10">
      <c r="A146" s="69">
        <v>47851</v>
      </c>
      <c r="B146" t="s">
        <v>322</v>
      </c>
      <c r="C146" t="s">
        <v>323</v>
      </c>
      <c r="D146">
        <v>684267456</v>
      </c>
      <c r="E146">
        <v>14</v>
      </c>
      <c r="F146" t="s">
        <v>85</v>
      </c>
      <c r="G146" s="111">
        <v>21125</v>
      </c>
      <c r="H146" s="120"/>
      <c r="I146" s="121">
        <f t="shared" ca="1" si="4"/>
        <v>52</v>
      </c>
      <c r="J146" s="121">
        <f t="shared" si="5"/>
        <v>44</v>
      </c>
    </row>
    <row r="147" spans="1:10">
      <c r="A147" s="69">
        <v>78575</v>
      </c>
      <c r="B147" t="s">
        <v>324</v>
      </c>
      <c r="C147" t="s">
        <v>272</v>
      </c>
      <c r="D147">
        <v>684478458</v>
      </c>
      <c r="E147">
        <v>16</v>
      </c>
      <c r="F147" t="s">
        <v>85</v>
      </c>
      <c r="G147" s="111">
        <v>27530</v>
      </c>
      <c r="H147" s="120"/>
      <c r="I147" s="121">
        <f t="shared" ca="1" si="4"/>
        <v>34</v>
      </c>
      <c r="J147" s="121">
        <f t="shared" si="5"/>
        <v>20</v>
      </c>
    </row>
    <row r="148" spans="1:10">
      <c r="A148" s="69">
        <v>28772</v>
      </c>
      <c r="B148" t="s">
        <v>325</v>
      </c>
      <c r="C148" t="s">
        <v>272</v>
      </c>
      <c r="D148">
        <v>612697450</v>
      </c>
      <c r="E148">
        <v>20</v>
      </c>
      <c r="F148" t="s">
        <v>85</v>
      </c>
      <c r="G148" s="111">
        <v>21316</v>
      </c>
      <c r="H148" s="120"/>
      <c r="I148" s="121">
        <f t="shared" ca="1" si="4"/>
        <v>51</v>
      </c>
      <c r="J148" s="121">
        <f t="shared" si="5"/>
        <v>20</v>
      </c>
    </row>
    <row r="149" spans="1:10">
      <c r="A149" s="69">
        <v>85282</v>
      </c>
      <c r="B149" t="s">
        <v>326</v>
      </c>
      <c r="C149" t="s">
        <v>120</v>
      </c>
      <c r="D149">
        <v>678458457</v>
      </c>
      <c r="E149">
        <v>17</v>
      </c>
      <c r="F149" t="s">
        <v>85</v>
      </c>
      <c r="G149" s="111">
        <v>24247</v>
      </c>
      <c r="H149" s="120"/>
      <c r="I149" s="121">
        <f t="shared" ca="1" si="4"/>
        <v>43</v>
      </c>
      <c r="J149" s="121">
        <f t="shared" si="5"/>
        <v>21</v>
      </c>
    </row>
    <row r="150" spans="1:10">
      <c r="A150" s="69">
        <v>42178</v>
      </c>
      <c r="B150" t="s">
        <v>327</v>
      </c>
      <c r="C150" t="s">
        <v>279</v>
      </c>
      <c r="D150">
        <v>612369496</v>
      </c>
      <c r="E150">
        <v>13</v>
      </c>
      <c r="F150" t="s">
        <v>88</v>
      </c>
      <c r="G150" s="111">
        <v>29780</v>
      </c>
      <c r="H150" s="120"/>
      <c r="I150" s="121">
        <f t="shared" ca="1" si="4"/>
        <v>28</v>
      </c>
      <c r="J150" s="121">
        <f t="shared" si="5"/>
        <v>29</v>
      </c>
    </row>
    <row r="151" spans="1:10">
      <c r="A151" s="69">
        <v>62342</v>
      </c>
      <c r="B151" t="s">
        <v>328</v>
      </c>
      <c r="C151" t="s">
        <v>329</v>
      </c>
      <c r="D151">
        <v>674896477</v>
      </c>
      <c r="E151">
        <v>13</v>
      </c>
      <c r="F151" t="s">
        <v>85</v>
      </c>
      <c r="G151" s="111">
        <v>28912</v>
      </c>
      <c r="H151" s="120"/>
      <c r="I151" s="121">
        <f t="shared" ca="1" si="4"/>
        <v>31</v>
      </c>
      <c r="J151" s="121">
        <f t="shared" si="5"/>
        <v>9</v>
      </c>
    </row>
    <row r="152" spans="1:10">
      <c r="A152" s="69">
        <v>85752</v>
      </c>
      <c r="B152" t="s">
        <v>330</v>
      </c>
      <c r="C152" t="s">
        <v>177</v>
      </c>
      <c r="D152">
        <v>614278441</v>
      </c>
      <c r="E152">
        <v>11</v>
      </c>
      <c r="F152" t="s">
        <v>85</v>
      </c>
      <c r="G152" s="111">
        <v>20578</v>
      </c>
      <c r="H152" s="120"/>
      <c r="I152" s="121">
        <f t="shared" ca="1" si="4"/>
        <v>53</v>
      </c>
      <c r="J152" s="121">
        <f t="shared" si="5"/>
        <v>18</v>
      </c>
    </row>
    <row r="153" spans="1:10">
      <c r="A153" s="69">
        <v>42578</v>
      </c>
      <c r="B153" t="s">
        <v>331</v>
      </c>
      <c r="C153" t="s">
        <v>201</v>
      </c>
      <c r="D153">
        <v>683698576</v>
      </c>
      <c r="E153">
        <v>5</v>
      </c>
      <c r="F153" t="s">
        <v>88</v>
      </c>
      <c r="G153" s="111">
        <v>27077</v>
      </c>
      <c r="H153" s="120"/>
      <c r="I153" s="121">
        <f t="shared" ca="1" si="4"/>
        <v>36</v>
      </c>
      <c r="J153" s="121">
        <f t="shared" si="5"/>
        <v>8</v>
      </c>
    </row>
    <row r="154" spans="1:10">
      <c r="A154" s="69">
        <v>94478</v>
      </c>
      <c r="B154" t="s">
        <v>332</v>
      </c>
      <c r="C154" t="s">
        <v>272</v>
      </c>
      <c r="D154">
        <v>684267416</v>
      </c>
      <c r="E154">
        <v>4</v>
      </c>
      <c r="F154" t="s">
        <v>85</v>
      </c>
      <c r="G154" s="111">
        <v>28161</v>
      </c>
      <c r="H154" s="120"/>
      <c r="I154" s="121">
        <f t="shared" ca="1" si="4"/>
        <v>33</v>
      </c>
      <c r="J154" s="121">
        <f t="shared" si="5"/>
        <v>6</v>
      </c>
    </row>
    <row r="155" spans="1:10">
      <c r="A155" s="69">
        <v>12587</v>
      </c>
      <c r="B155" t="s">
        <v>333</v>
      </c>
      <c r="C155" t="s">
        <v>300</v>
      </c>
      <c r="D155">
        <v>684267422</v>
      </c>
      <c r="E155">
        <v>15</v>
      </c>
      <c r="F155" t="s">
        <v>88</v>
      </c>
      <c r="G155" s="111">
        <v>28017</v>
      </c>
      <c r="H155" s="120"/>
      <c r="I155" s="121">
        <f t="shared" ca="1" si="4"/>
        <v>33</v>
      </c>
      <c r="J155" s="121">
        <f t="shared" si="5"/>
        <v>38</v>
      </c>
    </row>
    <row r="156" spans="1:10">
      <c r="A156" s="69">
        <v>65642</v>
      </c>
      <c r="B156" t="s">
        <v>334</v>
      </c>
      <c r="C156" t="s">
        <v>121</v>
      </c>
      <c r="D156">
        <v>684267456</v>
      </c>
      <c r="E156">
        <v>12</v>
      </c>
      <c r="F156" t="s">
        <v>85</v>
      </c>
      <c r="G156" s="111">
        <v>22617</v>
      </c>
      <c r="H156" s="120"/>
      <c r="I156" s="121">
        <f t="shared" ca="1" si="4"/>
        <v>48</v>
      </c>
      <c r="J156" s="121">
        <f t="shared" si="5"/>
        <v>48</v>
      </c>
    </row>
    <row r="157" spans="1:10">
      <c r="A157" s="69">
        <v>32584</v>
      </c>
      <c r="B157" t="s">
        <v>335</v>
      </c>
      <c r="C157" t="s">
        <v>336</v>
      </c>
      <c r="D157">
        <v>684478458</v>
      </c>
      <c r="E157">
        <v>17</v>
      </c>
      <c r="F157" t="s">
        <v>85</v>
      </c>
      <c r="G157" s="111">
        <v>30382</v>
      </c>
      <c r="H157" s="120"/>
      <c r="I157" s="121">
        <f t="shared" ca="1" si="4"/>
        <v>26</v>
      </c>
      <c r="J157" s="121">
        <f t="shared" si="5"/>
        <v>11</v>
      </c>
    </row>
    <row r="158" spans="1:10">
      <c r="A158" s="69">
        <v>86321</v>
      </c>
      <c r="B158" t="s">
        <v>337</v>
      </c>
      <c r="C158" t="s">
        <v>250</v>
      </c>
      <c r="D158">
        <v>612697450</v>
      </c>
      <c r="E158">
        <v>18</v>
      </c>
      <c r="F158" t="s">
        <v>85</v>
      </c>
      <c r="G158" s="111">
        <v>30206</v>
      </c>
      <c r="H158" s="120"/>
      <c r="I158" s="121">
        <f t="shared" ca="1" si="4"/>
        <v>27</v>
      </c>
      <c r="J158" s="121">
        <f t="shared" si="5"/>
        <v>38</v>
      </c>
    </row>
    <row r="159" spans="1:10">
      <c r="A159" s="69">
        <v>45825</v>
      </c>
      <c r="B159" t="s">
        <v>338</v>
      </c>
      <c r="C159" t="s">
        <v>194</v>
      </c>
      <c r="D159">
        <v>678458457</v>
      </c>
      <c r="E159">
        <v>18</v>
      </c>
      <c r="F159" t="s">
        <v>88</v>
      </c>
      <c r="G159" s="111">
        <v>21682</v>
      </c>
      <c r="H159" s="120"/>
      <c r="I159" s="121">
        <f t="shared" ca="1" si="4"/>
        <v>50</v>
      </c>
      <c r="J159" s="121">
        <f t="shared" si="5"/>
        <v>20</v>
      </c>
    </row>
    <row r="160" spans="1:10">
      <c r="A160" s="69">
        <v>86465</v>
      </c>
      <c r="B160" t="s">
        <v>339</v>
      </c>
      <c r="C160" t="s">
        <v>179</v>
      </c>
      <c r="D160">
        <v>612369496</v>
      </c>
      <c r="E160">
        <v>1</v>
      </c>
      <c r="F160" t="s">
        <v>85</v>
      </c>
      <c r="G160" s="111">
        <v>21863</v>
      </c>
      <c r="H160" s="120"/>
      <c r="I160" s="121">
        <f t="shared" ca="1" si="4"/>
        <v>50</v>
      </c>
      <c r="J160" s="121">
        <f t="shared" si="5"/>
        <v>46</v>
      </c>
    </row>
    <row r="161" spans="1:10">
      <c r="A161" s="69">
        <v>87625</v>
      </c>
      <c r="B161" t="s">
        <v>340</v>
      </c>
      <c r="C161" t="s">
        <v>286</v>
      </c>
      <c r="D161">
        <v>674896477</v>
      </c>
      <c r="E161">
        <v>3</v>
      </c>
      <c r="F161" t="s">
        <v>85</v>
      </c>
      <c r="G161" s="111">
        <v>29244</v>
      </c>
      <c r="H161" s="120"/>
      <c r="I161" s="121">
        <f t="shared" ca="1" si="4"/>
        <v>30</v>
      </c>
      <c r="J161" s="121">
        <f t="shared" si="5"/>
        <v>4</v>
      </c>
    </row>
    <row r="162" spans="1:10">
      <c r="A162" s="69">
        <v>72159</v>
      </c>
      <c r="B162" t="s">
        <v>341</v>
      </c>
      <c r="C162" t="s">
        <v>342</v>
      </c>
      <c r="D162">
        <v>614278441</v>
      </c>
      <c r="E162">
        <v>17</v>
      </c>
      <c r="F162" t="s">
        <v>85</v>
      </c>
      <c r="G162" s="111">
        <v>21802</v>
      </c>
      <c r="H162" s="120"/>
      <c r="I162" s="121">
        <f t="shared" ca="1" si="4"/>
        <v>50</v>
      </c>
      <c r="J162" s="121">
        <f t="shared" si="5"/>
        <v>37</v>
      </c>
    </row>
    <row r="163" spans="1:10">
      <c r="A163" s="69">
        <v>36985</v>
      </c>
      <c r="B163" t="s">
        <v>343</v>
      </c>
      <c r="C163" t="s">
        <v>169</v>
      </c>
      <c r="D163">
        <v>683698576</v>
      </c>
      <c r="E163">
        <v>14</v>
      </c>
      <c r="F163" t="s">
        <v>85</v>
      </c>
      <c r="G163" s="111">
        <v>23507</v>
      </c>
      <c r="H163" s="120"/>
      <c r="I163" s="121">
        <f t="shared" ca="1" si="4"/>
        <v>45</v>
      </c>
      <c r="J163" s="121">
        <f t="shared" si="5"/>
        <v>20</v>
      </c>
    </row>
    <row r="164" spans="1:10">
      <c r="A164" s="69">
        <v>78456</v>
      </c>
      <c r="B164" t="s">
        <v>344</v>
      </c>
      <c r="C164" t="s">
        <v>321</v>
      </c>
      <c r="D164">
        <v>684267456</v>
      </c>
      <c r="E164">
        <v>16</v>
      </c>
      <c r="F164" t="s">
        <v>85</v>
      </c>
      <c r="G164" s="111">
        <v>27675</v>
      </c>
      <c r="H164" s="120"/>
      <c r="I164" s="121">
        <f t="shared" ca="1" si="4"/>
        <v>34</v>
      </c>
      <c r="J164" s="121">
        <f t="shared" si="5"/>
        <v>41</v>
      </c>
    </row>
    <row r="165" spans="1:10">
      <c r="A165" s="69">
        <v>25852</v>
      </c>
      <c r="B165" t="s">
        <v>345</v>
      </c>
      <c r="C165" t="s">
        <v>192</v>
      </c>
      <c r="D165">
        <v>684478458</v>
      </c>
      <c r="E165">
        <v>13</v>
      </c>
      <c r="F165" t="s">
        <v>85</v>
      </c>
      <c r="G165" s="111">
        <v>18135</v>
      </c>
      <c r="H165" s="120"/>
      <c r="I165" s="121">
        <f t="shared" ca="1" si="4"/>
        <v>60</v>
      </c>
      <c r="J165" s="121">
        <f t="shared" si="5"/>
        <v>35</v>
      </c>
    </row>
    <row r="166" spans="1:10">
      <c r="A166" s="69">
        <v>15951</v>
      </c>
      <c r="B166" t="s">
        <v>346</v>
      </c>
      <c r="C166" t="s">
        <v>129</v>
      </c>
      <c r="D166">
        <v>612697450</v>
      </c>
      <c r="E166">
        <v>4</v>
      </c>
      <c r="F166" t="s">
        <v>85</v>
      </c>
      <c r="G166" s="111">
        <v>20221</v>
      </c>
      <c r="H166" s="120"/>
      <c r="I166" s="121">
        <f t="shared" ca="1" si="4"/>
        <v>54</v>
      </c>
      <c r="J166" s="121">
        <f t="shared" si="5"/>
        <v>20</v>
      </c>
    </row>
    <row r="167" spans="1:10">
      <c r="A167" s="69">
        <v>35753</v>
      </c>
      <c r="B167" t="s">
        <v>347</v>
      </c>
      <c r="C167" t="s">
        <v>329</v>
      </c>
      <c r="D167">
        <v>678458457</v>
      </c>
      <c r="E167">
        <v>16</v>
      </c>
      <c r="F167" t="s">
        <v>85</v>
      </c>
      <c r="G167" s="111">
        <v>27153</v>
      </c>
      <c r="H167" s="120"/>
      <c r="I167" s="121">
        <f t="shared" ca="1" si="4"/>
        <v>35</v>
      </c>
      <c r="J167" s="121">
        <f t="shared" si="5"/>
        <v>18</v>
      </c>
    </row>
    <row r="168" spans="1:10">
      <c r="A168" s="69">
        <v>45665</v>
      </c>
      <c r="B168" t="s">
        <v>348</v>
      </c>
      <c r="C168" t="s">
        <v>192</v>
      </c>
      <c r="D168">
        <v>612369496</v>
      </c>
      <c r="E168">
        <v>14</v>
      </c>
      <c r="F168" t="s">
        <v>85</v>
      </c>
      <c r="G168" s="111">
        <v>18689</v>
      </c>
      <c r="H168" s="120"/>
      <c r="I168" s="121">
        <f t="shared" ca="1" si="4"/>
        <v>59</v>
      </c>
      <c r="J168" s="121">
        <f t="shared" si="5"/>
        <v>9</v>
      </c>
    </row>
    <row r="169" spans="1:10">
      <c r="A169" s="69">
        <v>25975</v>
      </c>
      <c r="B169" t="s">
        <v>349</v>
      </c>
      <c r="C169" t="s">
        <v>135</v>
      </c>
      <c r="D169">
        <v>674896477</v>
      </c>
      <c r="E169">
        <v>7</v>
      </c>
      <c r="F169" t="s">
        <v>85</v>
      </c>
      <c r="G169" s="111">
        <v>20362</v>
      </c>
      <c r="H169" s="120"/>
      <c r="I169" s="121">
        <f t="shared" ca="1" si="4"/>
        <v>54</v>
      </c>
      <c r="J169" s="121">
        <f t="shared" si="5"/>
        <v>40</v>
      </c>
    </row>
    <row r="170" spans="1:10">
      <c r="A170" s="69">
        <v>15321</v>
      </c>
      <c r="B170" t="s">
        <v>350</v>
      </c>
      <c r="C170" t="s">
        <v>351</v>
      </c>
      <c r="D170">
        <v>684267456</v>
      </c>
      <c r="E170">
        <v>7</v>
      </c>
      <c r="F170" t="s">
        <v>85</v>
      </c>
      <c r="G170" s="111">
        <v>19070</v>
      </c>
      <c r="H170" s="120"/>
      <c r="I170" s="121">
        <f t="shared" ca="1" si="4"/>
        <v>57</v>
      </c>
      <c r="J170" s="121">
        <f t="shared" si="5"/>
        <v>12</v>
      </c>
    </row>
    <row r="171" spans="1:10">
      <c r="A171" s="69">
        <v>74569</v>
      </c>
      <c r="B171" t="s">
        <v>352</v>
      </c>
      <c r="C171" t="s">
        <v>353</v>
      </c>
      <c r="D171">
        <v>684478458</v>
      </c>
      <c r="E171">
        <v>9</v>
      </c>
      <c r="F171" t="s">
        <v>88</v>
      </c>
      <c r="G171" s="111">
        <v>23077</v>
      </c>
      <c r="H171" s="120"/>
      <c r="I171" s="121">
        <f t="shared" ca="1" si="4"/>
        <v>46</v>
      </c>
      <c r="J171" s="121">
        <f t="shared" si="5"/>
        <v>10</v>
      </c>
    </row>
    <row r="172" spans="1:10">
      <c r="A172" s="69">
        <v>47896</v>
      </c>
      <c r="B172" t="s">
        <v>354</v>
      </c>
      <c r="C172" t="s">
        <v>355</v>
      </c>
      <c r="D172">
        <v>612697450</v>
      </c>
      <c r="E172">
        <v>11</v>
      </c>
      <c r="F172" t="s">
        <v>85</v>
      </c>
      <c r="G172" s="111">
        <v>23011</v>
      </c>
      <c r="H172" s="120"/>
      <c r="I172" s="121">
        <f t="shared" ca="1" si="4"/>
        <v>47</v>
      </c>
      <c r="J172" s="121">
        <f t="shared" si="5"/>
        <v>53</v>
      </c>
    </row>
    <row r="173" spans="1:10">
      <c r="A173" s="69">
        <v>41236</v>
      </c>
      <c r="B173" t="s">
        <v>356</v>
      </c>
      <c r="C173" t="s">
        <v>114</v>
      </c>
      <c r="D173">
        <v>678458457</v>
      </c>
      <c r="E173">
        <v>4</v>
      </c>
      <c r="F173" t="s">
        <v>85</v>
      </c>
      <c r="G173" s="111">
        <v>28580</v>
      </c>
      <c r="H173" s="120"/>
      <c r="I173" s="121">
        <f t="shared" ca="1" si="4"/>
        <v>31</v>
      </c>
      <c r="J173" s="121">
        <f t="shared" si="5"/>
        <v>13</v>
      </c>
    </row>
    <row r="174" spans="1:10">
      <c r="A174" s="69">
        <v>55585</v>
      </c>
      <c r="B174" t="s">
        <v>357</v>
      </c>
      <c r="C174" t="s">
        <v>171</v>
      </c>
      <c r="D174">
        <v>612369496</v>
      </c>
      <c r="E174">
        <v>17</v>
      </c>
      <c r="F174" t="s">
        <v>85</v>
      </c>
      <c r="G174" s="111">
        <v>28509</v>
      </c>
      <c r="H174" s="120"/>
      <c r="I174" s="121">
        <f t="shared" ca="1" si="4"/>
        <v>32</v>
      </c>
      <c r="J174" s="121">
        <f t="shared" si="5"/>
        <v>3</v>
      </c>
    </row>
    <row r="175" spans="1:10">
      <c r="A175" s="69">
        <v>47851</v>
      </c>
      <c r="B175" t="s">
        <v>358</v>
      </c>
      <c r="C175" t="s">
        <v>90</v>
      </c>
      <c r="D175">
        <v>674896477</v>
      </c>
      <c r="E175">
        <v>20</v>
      </c>
      <c r="F175" t="s">
        <v>88</v>
      </c>
      <c r="G175" s="111">
        <v>28166</v>
      </c>
      <c r="H175" s="120"/>
      <c r="I175" s="121">
        <f t="shared" ca="1" si="4"/>
        <v>33</v>
      </c>
      <c r="J175" s="121">
        <f t="shared" si="5"/>
        <v>7</v>
      </c>
    </row>
    <row r="176" spans="1:10">
      <c r="A176" s="69">
        <v>78575</v>
      </c>
      <c r="B176" t="s">
        <v>359</v>
      </c>
      <c r="C176" t="s">
        <v>137</v>
      </c>
      <c r="D176">
        <v>614278441</v>
      </c>
      <c r="E176">
        <v>7</v>
      </c>
      <c r="F176" t="s">
        <v>85</v>
      </c>
      <c r="G176" s="111">
        <v>25265</v>
      </c>
      <c r="H176" s="120"/>
      <c r="I176" s="121">
        <f t="shared" ca="1" si="4"/>
        <v>40</v>
      </c>
      <c r="J176" s="121">
        <f t="shared" si="5"/>
        <v>10</v>
      </c>
    </row>
    <row r="177" spans="1:10">
      <c r="A177" s="69">
        <v>28772</v>
      </c>
      <c r="B177" t="s">
        <v>360</v>
      </c>
      <c r="C177" t="s">
        <v>288</v>
      </c>
      <c r="D177">
        <v>683698576</v>
      </c>
      <c r="E177">
        <v>3</v>
      </c>
      <c r="F177" t="s">
        <v>88</v>
      </c>
      <c r="G177" s="111">
        <v>21050</v>
      </c>
      <c r="H177" s="120"/>
      <c r="I177" s="121">
        <f t="shared" ca="1" si="4"/>
        <v>52</v>
      </c>
      <c r="J177" s="121">
        <f t="shared" si="5"/>
        <v>34</v>
      </c>
    </row>
    <row r="178" spans="1:10">
      <c r="A178" s="69">
        <v>85282</v>
      </c>
      <c r="B178" t="s">
        <v>361</v>
      </c>
      <c r="C178" t="s">
        <v>298</v>
      </c>
      <c r="D178">
        <v>684267416</v>
      </c>
      <c r="E178">
        <v>1</v>
      </c>
      <c r="F178" t="s">
        <v>88</v>
      </c>
      <c r="G178" s="111">
        <v>29860</v>
      </c>
      <c r="H178" s="120"/>
      <c r="I178" s="121">
        <f t="shared" ca="1" si="4"/>
        <v>28</v>
      </c>
      <c r="J178" s="121">
        <f t="shared" si="5"/>
        <v>40</v>
      </c>
    </row>
    <row r="179" spans="1:10">
      <c r="A179" s="69">
        <v>42178</v>
      </c>
      <c r="B179" t="s">
        <v>362</v>
      </c>
      <c r="C179" t="s">
        <v>363</v>
      </c>
      <c r="D179">
        <v>684267422</v>
      </c>
      <c r="E179">
        <v>2</v>
      </c>
      <c r="F179" t="s">
        <v>85</v>
      </c>
      <c r="G179" s="111">
        <v>22984</v>
      </c>
      <c r="H179" s="120"/>
      <c r="I179" s="121">
        <f t="shared" ca="1" si="4"/>
        <v>47</v>
      </c>
      <c r="J179" s="121">
        <f t="shared" si="5"/>
        <v>49</v>
      </c>
    </row>
    <row r="180" spans="1:10">
      <c r="A180" s="69">
        <v>62342</v>
      </c>
      <c r="B180" t="s">
        <v>364</v>
      </c>
      <c r="C180" t="s">
        <v>365</v>
      </c>
      <c r="D180">
        <v>684267456</v>
      </c>
      <c r="E180">
        <v>8</v>
      </c>
      <c r="F180" t="s">
        <v>88</v>
      </c>
      <c r="G180" s="111">
        <v>29754</v>
      </c>
      <c r="H180" s="120"/>
      <c r="I180" s="121">
        <f t="shared" ca="1" si="4"/>
        <v>28</v>
      </c>
      <c r="J180" s="121">
        <f t="shared" si="5"/>
        <v>25</v>
      </c>
    </row>
    <row r="181" spans="1:10">
      <c r="A181" s="69">
        <v>85752</v>
      </c>
      <c r="B181" t="s">
        <v>366</v>
      </c>
      <c r="C181" t="s">
        <v>367</v>
      </c>
      <c r="D181">
        <v>684478458</v>
      </c>
      <c r="E181">
        <v>5</v>
      </c>
      <c r="F181" t="s">
        <v>85</v>
      </c>
      <c r="G181" s="111">
        <v>18037</v>
      </c>
      <c r="H181" s="120"/>
      <c r="I181" s="121">
        <f t="shared" ca="1" si="4"/>
        <v>60</v>
      </c>
      <c r="J181" s="121">
        <f t="shared" si="5"/>
        <v>21</v>
      </c>
    </row>
    <row r="182" spans="1:10">
      <c r="A182" s="69">
        <v>42578</v>
      </c>
      <c r="B182" t="s">
        <v>368</v>
      </c>
      <c r="C182" t="s">
        <v>369</v>
      </c>
      <c r="D182">
        <v>612697450</v>
      </c>
      <c r="E182">
        <v>4</v>
      </c>
      <c r="F182" t="s">
        <v>88</v>
      </c>
      <c r="G182" s="111">
        <v>27774</v>
      </c>
      <c r="H182" s="120"/>
      <c r="I182" s="121">
        <f t="shared" ca="1" si="4"/>
        <v>34</v>
      </c>
      <c r="J182" s="121">
        <f t="shared" si="5"/>
        <v>3</v>
      </c>
    </row>
    <row r="183" spans="1:10">
      <c r="A183" s="69">
        <v>94478</v>
      </c>
      <c r="B183" t="s">
        <v>370</v>
      </c>
      <c r="C183" t="s">
        <v>169</v>
      </c>
      <c r="D183">
        <v>678458457</v>
      </c>
      <c r="E183">
        <v>6</v>
      </c>
      <c r="F183" t="s">
        <v>85</v>
      </c>
      <c r="G183" s="111">
        <v>22009</v>
      </c>
      <c r="H183" s="120"/>
      <c r="I183" s="121">
        <f t="shared" ca="1" si="4"/>
        <v>49</v>
      </c>
      <c r="J183" s="121">
        <f t="shared" si="5"/>
        <v>15</v>
      </c>
    </row>
    <row r="184" spans="1:10">
      <c r="A184" s="69">
        <v>12587</v>
      </c>
      <c r="B184" t="s">
        <v>371</v>
      </c>
      <c r="C184" t="s">
        <v>372</v>
      </c>
      <c r="D184">
        <v>612369496</v>
      </c>
      <c r="E184">
        <v>8</v>
      </c>
      <c r="F184" t="s">
        <v>88</v>
      </c>
      <c r="G184" s="111">
        <v>23133</v>
      </c>
      <c r="H184" s="120"/>
      <c r="I184" s="121">
        <f t="shared" ca="1" si="4"/>
        <v>46</v>
      </c>
      <c r="J184" s="121">
        <f t="shared" si="5"/>
        <v>18</v>
      </c>
    </row>
    <row r="185" spans="1:10">
      <c r="A185" s="69">
        <v>65642</v>
      </c>
      <c r="B185" t="s">
        <v>371</v>
      </c>
      <c r="C185" t="s">
        <v>373</v>
      </c>
      <c r="D185">
        <v>674896477</v>
      </c>
      <c r="E185">
        <v>7</v>
      </c>
      <c r="F185" t="s">
        <v>85</v>
      </c>
      <c r="G185" s="111">
        <v>20641</v>
      </c>
      <c r="H185" s="120"/>
      <c r="I185" s="121">
        <f t="shared" ca="1" si="4"/>
        <v>53</v>
      </c>
      <c r="J185" s="121">
        <f t="shared" si="5"/>
        <v>27</v>
      </c>
    </row>
    <row r="186" spans="1:10">
      <c r="A186" s="69">
        <v>32584</v>
      </c>
      <c r="B186" t="s">
        <v>374</v>
      </c>
      <c r="C186" t="s">
        <v>375</v>
      </c>
      <c r="D186">
        <v>614278441</v>
      </c>
      <c r="E186">
        <v>9</v>
      </c>
      <c r="F186" t="s">
        <v>85</v>
      </c>
      <c r="G186" s="111">
        <v>21755</v>
      </c>
      <c r="H186" s="120"/>
      <c r="I186" s="121">
        <f t="shared" ca="1" si="4"/>
        <v>50</v>
      </c>
      <c r="J186" s="121">
        <f t="shared" si="5"/>
        <v>30</v>
      </c>
    </row>
    <row r="187" spans="1:10">
      <c r="A187" s="69">
        <v>86321</v>
      </c>
      <c r="B187" t="s">
        <v>376</v>
      </c>
      <c r="C187" t="s">
        <v>279</v>
      </c>
      <c r="D187">
        <v>683698576</v>
      </c>
      <c r="E187">
        <v>14</v>
      </c>
      <c r="F187" t="s">
        <v>88</v>
      </c>
      <c r="G187" s="111">
        <v>21761</v>
      </c>
      <c r="H187" s="120"/>
      <c r="I187" s="121">
        <f t="shared" ca="1" si="4"/>
        <v>50</v>
      </c>
      <c r="J187" s="121">
        <f t="shared" si="5"/>
        <v>31</v>
      </c>
    </row>
    <row r="188" spans="1:10">
      <c r="A188" s="69">
        <v>45825</v>
      </c>
      <c r="B188" t="s">
        <v>377</v>
      </c>
      <c r="C188" t="s">
        <v>369</v>
      </c>
      <c r="D188">
        <v>684267456</v>
      </c>
      <c r="E188">
        <v>16</v>
      </c>
      <c r="F188" t="s">
        <v>88</v>
      </c>
      <c r="G188" s="111">
        <v>26943</v>
      </c>
      <c r="H188" s="120"/>
      <c r="I188" s="121">
        <f t="shared" ca="1" si="4"/>
        <v>36</v>
      </c>
      <c r="J188" s="121">
        <f t="shared" si="5"/>
        <v>40</v>
      </c>
    </row>
    <row r="189" spans="1:10">
      <c r="A189" s="69">
        <v>86465</v>
      </c>
      <c r="B189" t="s">
        <v>378</v>
      </c>
      <c r="C189" t="s">
        <v>379</v>
      </c>
      <c r="D189">
        <v>684478458</v>
      </c>
      <c r="E189">
        <v>20</v>
      </c>
      <c r="F189" t="s">
        <v>85</v>
      </c>
      <c r="G189" s="111">
        <v>25960</v>
      </c>
      <c r="H189" s="120"/>
      <c r="I189" s="121">
        <f t="shared" ca="1" si="4"/>
        <v>39</v>
      </c>
      <c r="J189" s="121">
        <f t="shared" si="5"/>
        <v>5</v>
      </c>
    </row>
    <row r="190" spans="1:10">
      <c r="A190" s="69">
        <v>87625</v>
      </c>
      <c r="B190" t="s">
        <v>380</v>
      </c>
      <c r="C190" t="s">
        <v>381</v>
      </c>
      <c r="D190">
        <v>612697450</v>
      </c>
      <c r="E190">
        <v>17</v>
      </c>
      <c r="F190" t="s">
        <v>88</v>
      </c>
      <c r="G190" s="111">
        <v>30552</v>
      </c>
      <c r="H190" s="120"/>
      <c r="I190" s="121">
        <f t="shared" ca="1" si="4"/>
        <v>26</v>
      </c>
      <c r="J190" s="121">
        <f t="shared" si="5"/>
        <v>35</v>
      </c>
    </row>
    <row r="191" spans="1:10">
      <c r="A191" s="69">
        <v>72159</v>
      </c>
      <c r="B191" t="s">
        <v>380</v>
      </c>
      <c r="C191" t="s">
        <v>382</v>
      </c>
      <c r="D191">
        <v>678458457</v>
      </c>
      <c r="E191">
        <v>13</v>
      </c>
      <c r="F191" t="s">
        <v>85</v>
      </c>
      <c r="G191" s="111">
        <v>20368</v>
      </c>
      <c r="H191" s="120"/>
      <c r="I191" s="121">
        <f t="shared" ca="1" si="4"/>
        <v>54</v>
      </c>
      <c r="J191" s="121">
        <f t="shared" si="5"/>
        <v>41</v>
      </c>
    </row>
    <row r="192" spans="1:10">
      <c r="A192" s="69">
        <v>36985</v>
      </c>
      <c r="B192" t="s">
        <v>380</v>
      </c>
      <c r="C192" t="s">
        <v>383</v>
      </c>
      <c r="D192">
        <v>612369496</v>
      </c>
      <c r="E192">
        <v>13</v>
      </c>
      <c r="F192" t="s">
        <v>88</v>
      </c>
      <c r="G192" s="111">
        <v>18472</v>
      </c>
      <c r="H192" s="120"/>
      <c r="I192" s="121">
        <f t="shared" ca="1" si="4"/>
        <v>59</v>
      </c>
      <c r="J192" s="121">
        <f t="shared" si="5"/>
        <v>30</v>
      </c>
    </row>
    <row r="193" spans="1:10">
      <c r="A193" s="69">
        <v>78456</v>
      </c>
      <c r="B193" t="s">
        <v>380</v>
      </c>
      <c r="C193" t="s">
        <v>384</v>
      </c>
      <c r="D193">
        <v>674896477</v>
      </c>
      <c r="E193">
        <v>11</v>
      </c>
      <c r="F193" t="s">
        <v>85</v>
      </c>
      <c r="G193" s="111">
        <v>15505</v>
      </c>
      <c r="H193" s="120"/>
      <c r="I193" s="121">
        <f t="shared" ca="1" si="4"/>
        <v>67</v>
      </c>
      <c r="J193" s="121">
        <f t="shared" si="5"/>
        <v>24</v>
      </c>
    </row>
    <row r="194" spans="1:10">
      <c r="A194" s="69">
        <v>25852</v>
      </c>
      <c r="B194" t="s">
        <v>385</v>
      </c>
      <c r="C194" t="s">
        <v>386</v>
      </c>
      <c r="D194">
        <v>684267456</v>
      </c>
      <c r="E194">
        <v>5</v>
      </c>
      <c r="F194" t="s">
        <v>85</v>
      </c>
      <c r="G194" s="111">
        <v>26281</v>
      </c>
      <c r="H194" s="120"/>
      <c r="I194" s="121">
        <f t="shared" ca="1" si="4"/>
        <v>38</v>
      </c>
      <c r="J194" s="121">
        <f t="shared" si="5"/>
        <v>51</v>
      </c>
    </row>
    <row r="195" spans="1:10">
      <c r="A195" s="69">
        <v>15951</v>
      </c>
      <c r="B195" t="s">
        <v>387</v>
      </c>
      <c r="C195" t="s">
        <v>388</v>
      </c>
      <c r="D195">
        <v>684478458</v>
      </c>
      <c r="E195">
        <v>4</v>
      </c>
      <c r="F195" t="s">
        <v>85</v>
      </c>
      <c r="G195" s="111">
        <v>17460</v>
      </c>
      <c r="H195" s="120"/>
      <c r="I195" s="121">
        <f t="shared" ref="I195:I258" ca="1" si="6">INT((TODAY()-G195)/365)</f>
        <v>62</v>
      </c>
      <c r="J195" s="121">
        <f t="shared" ref="J195:J258" si="7">WEEKNUM(G195,1)</f>
        <v>43</v>
      </c>
    </row>
    <row r="196" spans="1:10">
      <c r="A196" s="69">
        <v>35753</v>
      </c>
      <c r="B196" t="s">
        <v>389</v>
      </c>
      <c r="C196" t="s">
        <v>384</v>
      </c>
      <c r="D196">
        <v>612697450</v>
      </c>
      <c r="E196">
        <v>15</v>
      </c>
      <c r="F196" t="s">
        <v>85</v>
      </c>
      <c r="G196" s="111">
        <v>19687</v>
      </c>
      <c r="H196" s="120"/>
      <c r="I196" s="121">
        <f t="shared" ca="1" si="6"/>
        <v>56</v>
      </c>
      <c r="J196" s="121">
        <f t="shared" si="7"/>
        <v>48</v>
      </c>
    </row>
    <row r="197" spans="1:10">
      <c r="A197" s="69">
        <v>45665</v>
      </c>
      <c r="B197" t="s">
        <v>390</v>
      </c>
      <c r="C197" t="s">
        <v>391</v>
      </c>
      <c r="D197">
        <v>678458457</v>
      </c>
      <c r="E197">
        <v>12</v>
      </c>
      <c r="F197" t="s">
        <v>88</v>
      </c>
      <c r="G197" s="111">
        <v>21192</v>
      </c>
      <c r="H197" s="120"/>
      <c r="I197" s="121">
        <f t="shared" ca="1" si="6"/>
        <v>52</v>
      </c>
      <c r="J197" s="121">
        <f t="shared" si="7"/>
        <v>2</v>
      </c>
    </row>
    <row r="198" spans="1:10">
      <c r="A198" s="69">
        <v>25975</v>
      </c>
      <c r="B198" t="s">
        <v>392</v>
      </c>
      <c r="C198" t="s">
        <v>205</v>
      </c>
      <c r="D198">
        <v>612369496</v>
      </c>
      <c r="E198">
        <v>17</v>
      </c>
      <c r="F198" t="s">
        <v>85</v>
      </c>
      <c r="G198" s="111">
        <v>20681</v>
      </c>
      <c r="H198" s="120"/>
      <c r="I198" s="121">
        <f t="shared" ca="1" si="6"/>
        <v>53</v>
      </c>
      <c r="J198" s="121">
        <f t="shared" si="7"/>
        <v>33</v>
      </c>
    </row>
    <row r="199" spans="1:10">
      <c r="A199" s="69">
        <v>15321</v>
      </c>
      <c r="B199" t="s">
        <v>392</v>
      </c>
      <c r="C199" t="s">
        <v>393</v>
      </c>
      <c r="D199">
        <v>674896477</v>
      </c>
      <c r="E199">
        <v>18</v>
      </c>
      <c r="F199" t="s">
        <v>88</v>
      </c>
      <c r="G199" s="111">
        <v>18377</v>
      </c>
      <c r="H199" s="120"/>
      <c r="I199" s="121">
        <f t="shared" ca="1" si="6"/>
        <v>59</v>
      </c>
      <c r="J199" s="121">
        <f t="shared" si="7"/>
        <v>17</v>
      </c>
    </row>
    <row r="200" spans="1:10">
      <c r="A200" s="69">
        <v>74569</v>
      </c>
      <c r="B200" t="s">
        <v>394</v>
      </c>
      <c r="C200" t="s">
        <v>90</v>
      </c>
      <c r="D200">
        <v>614278441</v>
      </c>
      <c r="E200">
        <v>18</v>
      </c>
      <c r="F200" t="s">
        <v>88</v>
      </c>
      <c r="G200" s="111">
        <v>24980</v>
      </c>
      <c r="H200" s="120"/>
      <c r="I200" s="121">
        <f t="shared" ca="1" si="6"/>
        <v>41</v>
      </c>
      <c r="J200" s="121">
        <f t="shared" si="7"/>
        <v>21</v>
      </c>
    </row>
    <row r="201" spans="1:10">
      <c r="A201" s="69">
        <v>47896</v>
      </c>
      <c r="B201" t="s">
        <v>395</v>
      </c>
      <c r="C201" t="s">
        <v>396</v>
      </c>
      <c r="D201">
        <v>683698576</v>
      </c>
      <c r="E201">
        <v>1</v>
      </c>
      <c r="F201" t="s">
        <v>88</v>
      </c>
      <c r="G201" s="111">
        <v>22301</v>
      </c>
      <c r="H201" s="120"/>
      <c r="I201" s="121">
        <f t="shared" ca="1" si="6"/>
        <v>49</v>
      </c>
      <c r="J201" s="121">
        <f t="shared" si="7"/>
        <v>3</v>
      </c>
    </row>
    <row r="202" spans="1:10">
      <c r="A202" s="69">
        <v>41236</v>
      </c>
      <c r="B202" t="s">
        <v>397</v>
      </c>
      <c r="C202" t="s">
        <v>398</v>
      </c>
      <c r="D202">
        <v>684267416</v>
      </c>
      <c r="E202">
        <v>3</v>
      </c>
      <c r="F202" t="s">
        <v>88</v>
      </c>
      <c r="G202" s="111">
        <v>22603</v>
      </c>
      <c r="H202" s="120"/>
      <c r="I202" s="121">
        <f t="shared" ca="1" si="6"/>
        <v>48</v>
      </c>
      <c r="J202" s="121">
        <f t="shared" si="7"/>
        <v>46</v>
      </c>
    </row>
    <row r="203" spans="1:10">
      <c r="A203" s="69">
        <v>55585</v>
      </c>
      <c r="B203" t="s">
        <v>399</v>
      </c>
      <c r="C203" t="s">
        <v>400</v>
      </c>
      <c r="D203">
        <v>684267422</v>
      </c>
      <c r="E203">
        <v>17</v>
      </c>
      <c r="F203" t="s">
        <v>85</v>
      </c>
      <c r="G203" s="111">
        <v>21302</v>
      </c>
      <c r="H203" s="120"/>
      <c r="I203" s="121">
        <f t="shared" ca="1" si="6"/>
        <v>51</v>
      </c>
      <c r="J203" s="121">
        <f t="shared" si="7"/>
        <v>18</v>
      </c>
    </row>
    <row r="204" spans="1:10">
      <c r="A204" s="69">
        <v>47851</v>
      </c>
      <c r="B204" t="s">
        <v>401</v>
      </c>
      <c r="C204" t="s">
        <v>402</v>
      </c>
      <c r="D204">
        <v>684267456</v>
      </c>
      <c r="E204">
        <v>14</v>
      </c>
      <c r="F204" t="s">
        <v>88</v>
      </c>
      <c r="G204" s="111">
        <v>20652</v>
      </c>
      <c r="H204" s="120"/>
      <c r="I204" s="121">
        <f t="shared" ca="1" si="6"/>
        <v>53</v>
      </c>
      <c r="J204" s="121">
        <f t="shared" si="7"/>
        <v>29</v>
      </c>
    </row>
    <row r="205" spans="1:10">
      <c r="A205" s="69">
        <v>78575</v>
      </c>
      <c r="B205" t="s">
        <v>403</v>
      </c>
      <c r="C205" t="s">
        <v>199</v>
      </c>
      <c r="D205">
        <v>684478458</v>
      </c>
      <c r="E205">
        <v>16</v>
      </c>
      <c r="F205" t="s">
        <v>85</v>
      </c>
      <c r="G205" s="111">
        <v>15318</v>
      </c>
      <c r="H205" s="120"/>
      <c r="I205" s="121">
        <f t="shared" ca="1" si="6"/>
        <v>68</v>
      </c>
      <c r="J205" s="121">
        <f t="shared" si="7"/>
        <v>50</v>
      </c>
    </row>
    <row r="206" spans="1:10">
      <c r="A206" s="69">
        <v>28772</v>
      </c>
      <c r="B206" t="s">
        <v>404</v>
      </c>
      <c r="C206" t="s">
        <v>171</v>
      </c>
      <c r="D206">
        <v>612697450</v>
      </c>
      <c r="E206">
        <v>13</v>
      </c>
      <c r="F206" t="s">
        <v>85</v>
      </c>
      <c r="G206" s="111">
        <v>31515</v>
      </c>
      <c r="H206" s="120"/>
      <c r="I206" s="121">
        <f t="shared" ca="1" si="6"/>
        <v>23</v>
      </c>
      <c r="J206" s="121">
        <f t="shared" si="7"/>
        <v>16</v>
      </c>
    </row>
    <row r="207" spans="1:10">
      <c r="A207" s="69">
        <v>85282</v>
      </c>
      <c r="B207" t="s">
        <v>405</v>
      </c>
      <c r="C207" t="s">
        <v>406</v>
      </c>
      <c r="D207">
        <v>678458457</v>
      </c>
      <c r="E207">
        <v>4</v>
      </c>
      <c r="F207" t="s">
        <v>85</v>
      </c>
      <c r="G207" s="111">
        <v>22129</v>
      </c>
      <c r="H207" s="120"/>
      <c r="I207" s="121">
        <f t="shared" ca="1" si="6"/>
        <v>49</v>
      </c>
      <c r="J207" s="121">
        <f t="shared" si="7"/>
        <v>32</v>
      </c>
    </row>
    <row r="208" spans="1:10">
      <c r="A208" s="69">
        <v>42178</v>
      </c>
      <c r="B208" t="s">
        <v>407</v>
      </c>
      <c r="C208" t="s">
        <v>408</v>
      </c>
      <c r="D208">
        <v>612369496</v>
      </c>
      <c r="E208">
        <v>16</v>
      </c>
      <c r="F208" t="s">
        <v>85</v>
      </c>
      <c r="G208" s="111">
        <v>21282</v>
      </c>
      <c r="H208" s="120"/>
      <c r="I208" s="121">
        <f t="shared" ca="1" si="6"/>
        <v>51</v>
      </c>
      <c r="J208" s="121">
        <f t="shared" si="7"/>
        <v>15</v>
      </c>
    </row>
    <row r="209" spans="1:10">
      <c r="A209" s="69">
        <v>62342</v>
      </c>
      <c r="B209" t="s">
        <v>409</v>
      </c>
      <c r="C209" t="s">
        <v>279</v>
      </c>
      <c r="D209">
        <v>674896477</v>
      </c>
      <c r="E209">
        <v>14</v>
      </c>
      <c r="F209" t="s">
        <v>88</v>
      </c>
      <c r="G209" s="111">
        <v>21652</v>
      </c>
      <c r="H209" s="120"/>
      <c r="I209" s="121">
        <f t="shared" ca="1" si="6"/>
        <v>50</v>
      </c>
      <c r="J209" s="121">
        <f t="shared" si="7"/>
        <v>16</v>
      </c>
    </row>
    <row r="210" spans="1:10">
      <c r="A210" s="69">
        <v>85752</v>
      </c>
      <c r="B210" t="s">
        <v>410</v>
      </c>
      <c r="C210" t="s">
        <v>411</v>
      </c>
      <c r="D210">
        <v>614278441</v>
      </c>
      <c r="E210">
        <v>7</v>
      </c>
      <c r="F210" t="s">
        <v>88</v>
      </c>
      <c r="G210" s="111">
        <v>27766</v>
      </c>
      <c r="H210" s="120"/>
      <c r="I210" s="121">
        <f t="shared" ca="1" si="6"/>
        <v>34</v>
      </c>
      <c r="J210" s="121">
        <f t="shared" si="7"/>
        <v>2</v>
      </c>
    </row>
    <row r="211" spans="1:10">
      <c r="A211" s="69">
        <v>42578</v>
      </c>
      <c r="B211" t="s">
        <v>412</v>
      </c>
      <c r="C211" t="s">
        <v>413</v>
      </c>
      <c r="D211">
        <v>683698576</v>
      </c>
      <c r="E211">
        <v>7</v>
      </c>
      <c r="F211" t="s">
        <v>88</v>
      </c>
      <c r="G211" s="111">
        <v>25281</v>
      </c>
      <c r="H211" s="120"/>
      <c r="I211" s="121">
        <f t="shared" ca="1" si="6"/>
        <v>40</v>
      </c>
      <c r="J211" s="121">
        <f t="shared" si="7"/>
        <v>12</v>
      </c>
    </row>
    <row r="212" spans="1:10">
      <c r="A212" s="69">
        <v>94478</v>
      </c>
      <c r="B212" t="s">
        <v>414</v>
      </c>
      <c r="C212" t="s">
        <v>250</v>
      </c>
      <c r="D212">
        <v>684267456</v>
      </c>
      <c r="E212">
        <v>9</v>
      </c>
      <c r="F212" t="s">
        <v>85</v>
      </c>
      <c r="G212" s="111">
        <v>23411</v>
      </c>
      <c r="H212" s="120"/>
      <c r="I212" s="121">
        <f t="shared" ca="1" si="6"/>
        <v>46</v>
      </c>
      <c r="J212" s="121">
        <f t="shared" si="7"/>
        <v>6</v>
      </c>
    </row>
    <row r="213" spans="1:10">
      <c r="A213" s="69">
        <v>12587</v>
      </c>
      <c r="B213" t="s">
        <v>415</v>
      </c>
      <c r="C213" t="s">
        <v>309</v>
      </c>
      <c r="D213">
        <v>684478458</v>
      </c>
      <c r="E213">
        <v>11</v>
      </c>
      <c r="F213" t="s">
        <v>88</v>
      </c>
      <c r="G213" s="111">
        <v>21463</v>
      </c>
      <c r="H213" s="120"/>
      <c r="I213" s="121">
        <f t="shared" ca="1" si="6"/>
        <v>51</v>
      </c>
      <c r="J213" s="121">
        <f t="shared" si="7"/>
        <v>41</v>
      </c>
    </row>
    <row r="214" spans="1:10">
      <c r="A214" s="69">
        <v>65642</v>
      </c>
      <c r="B214" t="s">
        <v>416</v>
      </c>
      <c r="C214" t="s">
        <v>125</v>
      </c>
      <c r="D214">
        <v>612697450</v>
      </c>
      <c r="E214">
        <v>4</v>
      </c>
      <c r="F214" t="s">
        <v>85</v>
      </c>
      <c r="G214" s="111">
        <v>23162</v>
      </c>
      <c r="H214" s="120"/>
      <c r="I214" s="121">
        <f t="shared" ca="1" si="6"/>
        <v>46</v>
      </c>
      <c r="J214" s="121">
        <f t="shared" si="7"/>
        <v>22</v>
      </c>
    </row>
    <row r="215" spans="1:10">
      <c r="A215" s="69">
        <v>32584</v>
      </c>
      <c r="B215" t="s">
        <v>417</v>
      </c>
      <c r="C215" t="s">
        <v>131</v>
      </c>
      <c r="D215">
        <v>678458457</v>
      </c>
      <c r="E215">
        <v>17</v>
      </c>
      <c r="F215" t="s">
        <v>88</v>
      </c>
      <c r="G215" s="111">
        <v>20953</v>
      </c>
      <c r="H215" s="120"/>
      <c r="I215" s="121">
        <f t="shared" ca="1" si="6"/>
        <v>52</v>
      </c>
      <c r="J215" s="121">
        <f t="shared" si="7"/>
        <v>20</v>
      </c>
    </row>
    <row r="216" spans="1:10">
      <c r="A216" s="69">
        <v>86321</v>
      </c>
      <c r="B216" t="s">
        <v>418</v>
      </c>
      <c r="C216" t="s">
        <v>419</v>
      </c>
      <c r="D216">
        <v>612369496</v>
      </c>
      <c r="E216">
        <v>20</v>
      </c>
      <c r="F216" t="s">
        <v>88</v>
      </c>
      <c r="G216" s="111">
        <v>27079</v>
      </c>
      <c r="H216" s="120"/>
      <c r="I216" s="121">
        <f t="shared" ca="1" si="6"/>
        <v>36</v>
      </c>
      <c r="J216" s="121">
        <f t="shared" si="7"/>
        <v>8</v>
      </c>
    </row>
    <row r="217" spans="1:10">
      <c r="A217" s="69">
        <v>45825</v>
      </c>
      <c r="B217" t="s">
        <v>420</v>
      </c>
      <c r="C217" t="s">
        <v>381</v>
      </c>
      <c r="D217">
        <v>674896477</v>
      </c>
      <c r="E217">
        <v>7</v>
      </c>
      <c r="F217" t="s">
        <v>88</v>
      </c>
      <c r="G217" s="111">
        <v>16621</v>
      </c>
      <c r="H217" s="120"/>
      <c r="I217" s="121">
        <f t="shared" ca="1" si="6"/>
        <v>64</v>
      </c>
      <c r="J217" s="121">
        <f t="shared" si="7"/>
        <v>27</v>
      </c>
    </row>
    <row r="218" spans="1:10">
      <c r="A218" s="69">
        <v>86465</v>
      </c>
      <c r="B218" t="s">
        <v>421</v>
      </c>
      <c r="C218" t="s">
        <v>179</v>
      </c>
      <c r="D218">
        <v>684267456</v>
      </c>
      <c r="E218">
        <v>3</v>
      </c>
      <c r="F218" t="s">
        <v>85</v>
      </c>
      <c r="G218" s="111">
        <v>28839</v>
      </c>
      <c r="H218" s="120"/>
      <c r="I218" s="121">
        <f t="shared" ca="1" si="6"/>
        <v>31</v>
      </c>
      <c r="J218" s="121">
        <f t="shared" si="7"/>
        <v>50</v>
      </c>
    </row>
    <row r="219" spans="1:10">
      <c r="A219" s="69">
        <v>87625</v>
      </c>
      <c r="B219" t="s">
        <v>422</v>
      </c>
      <c r="C219" t="s">
        <v>312</v>
      </c>
      <c r="D219">
        <v>684478458</v>
      </c>
      <c r="E219">
        <v>1</v>
      </c>
      <c r="F219" t="s">
        <v>88</v>
      </c>
      <c r="G219" s="111">
        <v>29252</v>
      </c>
      <c r="H219" s="120"/>
      <c r="I219" s="121">
        <f t="shared" ca="1" si="6"/>
        <v>30</v>
      </c>
      <c r="J219" s="121">
        <f t="shared" si="7"/>
        <v>5</v>
      </c>
    </row>
    <row r="220" spans="1:10">
      <c r="A220" s="69">
        <v>72159</v>
      </c>
      <c r="B220" t="s">
        <v>423</v>
      </c>
      <c r="C220" t="s">
        <v>279</v>
      </c>
      <c r="D220">
        <v>612697450</v>
      </c>
      <c r="E220">
        <v>2</v>
      </c>
      <c r="F220" t="s">
        <v>88</v>
      </c>
      <c r="G220" s="111">
        <v>20149</v>
      </c>
      <c r="H220" s="120"/>
      <c r="I220" s="121">
        <f t="shared" ca="1" si="6"/>
        <v>55</v>
      </c>
      <c r="J220" s="121">
        <f t="shared" si="7"/>
        <v>10</v>
      </c>
    </row>
    <row r="221" spans="1:10">
      <c r="A221" s="69">
        <v>36985</v>
      </c>
      <c r="B221" t="s">
        <v>424</v>
      </c>
      <c r="C221" t="s">
        <v>118</v>
      </c>
      <c r="D221">
        <v>678458457</v>
      </c>
      <c r="E221">
        <v>8</v>
      </c>
      <c r="F221" t="s">
        <v>88</v>
      </c>
      <c r="G221" s="111">
        <v>23098</v>
      </c>
      <c r="H221" s="120"/>
      <c r="I221" s="121">
        <f t="shared" ca="1" si="6"/>
        <v>46</v>
      </c>
      <c r="J221" s="121">
        <f t="shared" si="7"/>
        <v>13</v>
      </c>
    </row>
    <row r="222" spans="1:10">
      <c r="A222" s="69">
        <v>78456</v>
      </c>
      <c r="B222" t="s">
        <v>425</v>
      </c>
      <c r="C222" t="s">
        <v>426</v>
      </c>
      <c r="D222">
        <v>612369496</v>
      </c>
      <c r="E222">
        <v>5</v>
      </c>
      <c r="F222" t="s">
        <v>85</v>
      </c>
      <c r="G222" s="111">
        <v>19262</v>
      </c>
      <c r="H222" s="120"/>
      <c r="I222" s="121">
        <f t="shared" ca="1" si="6"/>
        <v>57</v>
      </c>
      <c r="J222" s="121">
        <f t="shared" si="7"/>
        <v>39</v>
      </c>
    </row>
    <row r="223" spans="1:10">
      <c r="A223" s="69">
        <v>25852</v>
      </c>
      <c r="B223" t="s">
        <v>427</v>
      </c>
      <c r="C223" t="s">
        <v>428</v>
      </c>
      <c r="D223">
        <v>674896477</v>
      </c>
      <c r="E223">
        <v>4</v>
      </c>
      <c r="F223" t="s">
        <v>85</v>
      </c>
      <c r="G223" s="111">
        <v>22288</v>
      </c>
      <c r="H223" s="120"/>
      <c r="I223" s="121">
        <f t="shared" ca="1" si="6"/>
        <v>49</v>
      </c>
      <c r="J223" s="121">
        <f t="shared" si="7"/>
        <v>1</v>
      </c>
    </row>
    <row r="224" spans="1:10">
      <c r="A224" s="69">
        <v>15951</v>
      </c>
      <c r="B224" t="s">
        <v>429</v>
      </c>
      <c r="C224" t="s">
        <v>171</v>
      </c>
      <c r="D224">
        <v>614278441</v>
      </c>
      <c r="E224">
        <v>6</v>
      </c>
      <c r="F224" t="s">
        <v>85</v>
      </c>
      <c r="G224" s="111">
        <v>20383</v>
      </c>
      <c r="H224" s="120"/>
      <c r="I224" s="121">
        <f t="shared" ca="1" si="6"/>
        <v>54</v>
      </c>
      <c r="J224" s="121">
        <f t="shared" si="7"/>
        <v>43</v>
      </c>
    </row>
    <row r="225" spans="1:10">
      <c r="A225" s="69">
        <v>35753</v>
      </c>
      <c r="B225" t="s">
        <v>430</v>
      </c>
      <c r="C225" t="s">
        <v>157</v>
      </c>
      <c r="D225">
        <v>683698576</v>
      </c>
      <c r="E225">
        <v>8</v>
      </c>
      <c r="F225" t="s">
        <v>85</v>
      </c>
      <c r="G225" s="111">
        <v>27284</v>
      </c>
      <c r="H225" s="120"/>
      <c r="I225" s="121">
        <f t="shared" ca="1" si="6"/>
        <v>35</v>
      </c>
      <c r="J225" s="121">
        <f t="shared" si="7"/>
        <v>37</v>
      </c>
    </row>
    <row r="226" spans="1:10">
      <c r="A226" s="69">
        <v>45665</v>
      </c>
      <c r="B226" t="s">
        <v>431</v>
      </c>
      <c r="C226" t="s">
        <v>432</v>
      </c>
      <c r="D226">
        <v>684267416</v>
      </c>
      <c r="E226">
        <v>7</v>
      </c>
      <c r="F226" t="s">
        <v>85</v>
      </c>
      <c r="G226" s="111">
        <v>20485</v>
      </c>
      <c r="H226" s="120"/>
      <c r="I226" s="121">
        <f t="shared" ca="1" si="6"/>
        <v>54</v>
      </c>
      <c r="J226" s="121">
        <f t="shared" si="7"/>
        <v>5</v>
      </c>
    </row>
    <row r="227" spans="1:10">
      <c r="A227" s="69">
        <v>25975</v>
      </c>
      <c r="B227" t="s">
        <v>433</v>
      </c>
      <c r="C227" t="s">
        <v>201</v>
      </c>
      <c r="D227">
        <v>684267422</v>
      </c>
      <c r="E227">
        <v>9</v>
      </c>
      <c r="F227" t="s">
        <v>88</v>
      </c>
      <c r="G227" s="111">
        <v>22639</v>
      </c>
      <c r="H227" s="120"/>
      <c r="I227" s="121">
        <f t="shared" ca="1" si="6"/>
        <v>48</v>
      </c>
      <c r="J227" s="121">
        <f t="shared" si="7"/>
        <v>52</v>
      </c>
    </row>
    <row r="228" spans="1:10">
      <c r="A228" s="69">
        <v>15321</v>
      </c>
      <c r="B228" t="s">
        <v>434</v>
      </c>
      <c r="C228" t="s">
        <v>194</v>
      </c>
      <c r="D228">
        <v>684267456</v>
      </c>
      <c r="E228">
        <v>14</v>
      </c>
      <c r="F228" t="s">
        <v>88</v>
      </c>
      <c r="G228" s="111">
        <v>20090</v>
      </c>
      <c r="H228" s="120"/>
      <c r="I228" s="121">
        <f t="shared" ca="1" si="6"/>
        <v>55</v>
      </c>
      <c r="J228" s="121">
        <f t="shared" si="7"/>
        <v>1</v>
      </c>
    </row>
    <row r="229" spans="1:10">
      <c r="A229" s="69">
        <v>74569</v>
      </c>
      <c r="B229" t="s">
        <v>435</v>
      </c>
      <c r="C229" t="s">
        <v>436</v>
      </c>
      <c r="D229">
        <v>684478458</v>
      </c>
      <c r="E229">
        <v>16</v>
      </c>
      <c r="F229" t="s">
        <v>88</v>
      </c>
      <c r="G229" s="111">
        <v>29274</v>
      </c>
      <c r="H229" s="120"/>
      <c r="I229" s="121">
        <f t="shared" ca="1" si="6"/>
        <v>30</v>
      </c>
      <c r="J229" s="121">
        <f t="shared" si="7"/>
        <v>8</v>
      </c>
    </row>
    <row r="230" spans="1:10">
      <c r="A230" s="69">
        <v>47896</v>
      </c>
      <c r="B230" t="s">
        <v>437</v>
      </c>
      <c r="C230" t="s">
        <v>438</v>
      </c>
      <c r="D230">
        <v>612697450</v>
      </c>
      <c r="E230">
        <v>20</v>
      </c>
      <c r="F230" t="s">
        <v>88</v>
      </c>
      <c r="G230" s="111">
        <v>20409</v>
      </c>
      <c r="H230" s="120"/>
      <c r="I230" s="121">
        <f t="shared" ca="1" si="6"/>
        <v>54</v>
      </c>
      <c r="J230" s="121">
        <f t="shared" si="7"/>
        <v>47</v>
      </c>
    </row>
    <row r="231" spans="1:10">
      <c r="A231" s="69">
        <v>41236</v>
      </c>
      <c r="B231" t="s">
        <v>439</v>
      </c>
      <c r="C231" t="s">
        <v>440</v>
      </c>
      <c r="D231">
        <v>678458457</v>
      </c>
      <c r="E231">
        <v>17</v>
      </c>
      <c r="F231" t="s">
        <v>85</v>
      </c>
      <c r="G231" s="111">
        <v>20737</v>
      </c>
      <c r="H231" s="120"/>
      <c r="I231" s="121">
        <f t="shared" ca="1" si="6"/>
        <v>53</v>
      </c>
      <c r="J231" s="121">
        <f t="shared" si="7"/>
        <v>41</v>
      </c>
    </row>
    <row r="232" spans="1:10">
      <c r="A232" s="69">
        <v>55585</v>
      </c>
      <c r="B232" t="s">
        <v>441</v>
      </c>
      <c r="C232" t="s">
        <v>114</v>
      </c>
      <c r="D232">
        <v>612369496</v>
      </c>
      <c r="E232">
        <v>13</v>
      </c>
      <c r="F232" t="s">
        <v>85</v>
      </c>
      <c r="G232" s="111">
        <v>22133</v>
      </c>
      <c r="H232" s="120"/>
      <c r="I232" s="121">
        <f t="shared" ca="1" si="6"/>
        <v>49</v>
      </c>
      <c r="J232" s="121">
        <f t="shared" si="7"/>
        <v>32</v>
      </c>
    </row>
    <row r="233" spans="1:10">
      <c r="A233" s="69">
        <v>47851</v>
      </c>
      <c r="B233" t="s">
        <v>442</v>
      </c>
      <c r="C233" t="s">
        <v>443</v>
      </c>
      <c r="D233">
        <v>674896477</v>
      </c>
      <c r="E233">
        <v>13</v>
      </c>
      <c r="F233" t="s">
        <v>85</v>
      </c>
      <c r="G233" s="111">
        <v>21288</v>
      </c>
      <c r="H233" s="120"/>
      <c r="I233" s="121">
        <f t="shared" ca="1" si="6"/>
        <v>51</v>
      </c>
      <c r="J233" s="121">
        <f t="shared" si="7"/>
        <v>16</v>
      </c>
    </row>
    <row r="234" spans="1:10">
      <c r="A234" s="69">
        <v>78575</v>
      </c>
      <c r="B234" t="s">
        <v>444</v>
      </c>
      <c r="C234" t="s">
        <v>87</v>
      </c>
      <c r="D234">
        <v>614278441</v>
      </c>
      <c r="E234">
        <v>11</v>
      </c>
      <c r="F234" t="s">
        <v>88</v>
      </c>
      <c r="G234" s="111">
        <v>27699</v>
      </c>
      <c r="H234" s="120"/>
      <c r="I234" s="121">
        <f t="shared" ca="1" si="6"/>
        <v>34</v>
      </c>
      <c r="J234" s="121">
        <f t="shared" si="7"/>
        <v>44</v>
      </c>
    </row>
    <row r="235" spans="1:10">
      <c r="A235" s="69">
        <v>28772</v>
      </c>
      <c r="B235" t="s">
        <v>445</v>
      </c>
      <c r="C235" t="s">
        <v>446</v>
      </c>
      <c r="D235">
        <v>683698576</v>
      </c>
      <c r="E235">
        <v>5</v>
      </c>
      <c r="F235" t="s">
        <v>85</v>
      </c>
      <c r="G235" s="111">
        <v>18666</v>
      </c>
      <c r="H235" s="120"/>
      <c r="I235" s="121">
        <f t="shared" ca="1" si="6"/>
        <v>59</v>
      </c>
      <c r="J235" s="121">
        <f t="shared" si="7"/>
        <v>6</v>
      </c>
    </row>
    <row r="236" spans="1:10">
      <c r="A236" s="69">
        <v>85282</v>
      </c>
      <c r="B236" t="s">
        <v>447</v>
      </c>
      <c r="C236" t="s">
        <v>448</v>
      </c>
      <c r="D236">
        <v>684267456</v>
      </c>
      <c r="E236">
        <v>4</v>
      </c>
      <c r="F236" t="s">
        <v>88</v>
      </c>
      <c r="G236" s="111">
        <v>19327</v>
      </c>
      <c r="H236" s="120"/>
      <c r="I236" s="121">
        <f t="shared" ca="1" si="6"/>
        <v>57</v>
      </c>
      <c r="J236" s="121">
        <f t="shared" si="7"/>
        <v>48</v>
      </c>
    </row>
    <row r="237" spans="1:10">
      <c r="A237" s="69">
        <v>42178</v>
      </c>
      <c r="B237" t="s">
        <v>449</v>
      </c>
      <c r="C237" t="s">
        <v>450</v>
      </c>
      <c r="D237">
        <v>684478458</v>
      </c>
      <c r="E237">
        <v>15</v>
      </c>
      <c r="F237" t="s">
        <v>85</v>
      </c>
      <c r="G237" s="111">
        <v>28235</v>
      </c>
      <c r="H237" s="120"/>
      <c r="I237" s="121">
        <f t="shared" ca="1" si="6"/>
        <v>32</v>
      </c>
      <c r="J237" s="121">
        <f t="shared" si="7"/>
        <v>17</v>
      </c>
    </row>
    <row r="238" spans="1:10">
      <c r="A238" s="69">
        <v>62342</v>
      </c>
      <c r="B238" t="s">
        <v>449</v>
      </c>
      <c r="C238" t="s">
        <v>98</v>
      </c>
      <c r="D238">
        <v>612697450</v>
      </c>
      <c r="E238">
        <v>12</v>
      </c>
      <c r="F238" t="s">
        <v>85</v>
      </c>
      <c r="G238" s="111">
        <v>23189</v>
      </c>
      <c r="H238" s="120"/>
      <c r="I238" s="121">
        <f t="shared" ca="1" si="6"/>
        <v>46</v>
      </c>
      <c r="J238" s="121">
        <f t="shared" si="7"/>
        <v>26</v>
      </c>
    </row>
    <row r="239" spans="1:10">
      <c r="A239" s="69">
        <v>85752</v>
      </c>
      <c r="B239" t="s">
        <v>451</v>
      </c>
      <c r="C239" t="s">
        <v>452</v>
      </c>
      <c r="D239">
        <v>678458457</v>
      </c>
      <c r="E239">
        <v>17</v>
      </c>
      <c r="F239" t="s">
        <v>88</v>
      </c>
      <c r="G239" s="111">
        <v>19815</v>
      </c>
      <c r="H239" s="120"/>
      <c r="I239" s="121">
        <f t="shared" ca="1" si="6"/>
        <v>55</v>
      </c>
      <c r="J239" s="121">
        <f t="shared" si="7"/>
        <v>14</v>
      </c>
    </row>
    <row r="240" spans="1:10">
      <c r="A240" s="69">
        <v>42578</v>
      </c>
      <c r="B240" t="s">
        <v>453</v>
      </c>
      <c r="C240" t="s">
        <v>279</v>
      </c>
      <c r="D240">
        <v>612369496</v>
      </c>
      <c r="E240">
        <v>18</v>
      </c>
      <c r="F240" t="s">
        <v>88</v>
      </c>
      <c r="G240" s="111">
        <v>27770</v>
      </c>
      <c r="H240" s="120"/>
      <c r="I240" s="121">
        <f t="shared" ca="1" si="6"/>
        <v>34</v>
      </c>
      <c r="J240" s="121">
        <f t="shared" si="7"/>
        <v>3</v>
      </c>
    </row>
    <row r="241" spans="1:10">
      <c r="A241" s="69">
        <v>94478</v>
      </c>
      <c r="B241" t="s">
        <v>454</v>
      </c>
      <c r="C241" t="s">
        <v>455</v>
      </c>
      <c r="D241">
        <v>674896477</v>
      </c>
      <c r="E241">
        <v>18</v>
      </c>
      <c r="F241" t="s">
        <v>85</v>
      </c>
      <c r="G241" s="111">
        <v>23356</v>
      </c>
      <c r="H241" s="120"/>
      <c r="I241" s="121">
        <f t="shared" ca="1" si="6"/>
        <v>46</v>
      </c>
      <c r="J241" s="121">
        <f t="shared" si="7"/>
        <v>50</v>
      </c>
    </row>
    <row r="242" spans="1:10">
      <c r="A242" s="69">
        <v>12587</v>
      </c>
      <c r="B242" t="s">
        <v>456</v>
      </c>
      <c r="C242" t="s">
        <v>457</v>
      </c>
      <c r="D242">
        <v>684267456</v>
      </c>
      <c r="E242">
        <v>1</v>
      </c>
      <c r="F242" t="s">
        <v>85</v>
      </c>
      <c r="G242" s="111">
        <v>28659</v>
      </c>
      <c r="H242" s="120"/>
      <c r="I242" s="121">
        <f t="shared" ca="1" si="6"/>
        <v>31</v>
      </c>
      <c r="J242" s="121">
        <f t="shared" si="7"/>
        <v>25</v>
      </c>
    </row>
    <row r="243" spans="1:10">
      <c r="A243" s="69">
        <v>65642</v>
      </c>
      <c r="B243" t="s">
        <v>458</v>
      </c>
      <c r="C243" t="s">
        <v>459</v>
      </c>
      <c r="D243">
        <v>684478458</v>
      </c>
      <c r="E243">
        <v>3</v>
      </c>
      <c r="F243" t="s">
        <v>85</v>
      </c>
      <c r="G243" s="111">
        <v>22082</v>
      </c>
      <c r="H243" s="120"/>
      <c r="I243" s="121">
        <f t="shared" ca="1" si="6"/>
        <v>49</v>
      </c>
      <c r="J243" s="121">
        <f t="shared" si="7"/>
        <v>25</v>
      </c>
    </row>
    <row r="244" spans="1:10">
      <c r="A244" s="69">
        <v>32584</v>
      </c>
      <c r="B244" t="s">
        <v>460</v>
      </c>
      <c r="C244" t="s">
        <v>413</v>
      </c>
      <c r="D244">
        <v>612697450</v>
      </c>
      <c r="E244">
        <v>17</v>
      </c>
      <c r="F244" t="s">
        <v>88</v>
      </c>
      <c r="G244" s="111">
        <v>23243</v>
      </c>
      <c r="H244" s="120"/>
      <c r="I244" s="121">
        <f t="shared" ca="1" si="6"/>
        <v>46</v>
      </c>
      <c r="J244" s="121">
        <f t="shared" si="7"/>
        <v>34</v>
      </c>
    </row>
    <row r="245" spans="1:10">
      <c r="A245" s="69">
        <v>86321</v>
      </c>
      <c r="B245" t="s">
        <v>461</v>
      </c>
      <c r="C245" t="s">
        <v>211</v>
      </c>
      <c r="D245">
        <v>678458457</v>
      </c>
      <c r="E245">
        <v>14</v>
      </c>
      <c r="F245" t="s">
        <v>88</v>
      </c>
      <c r="G245" s="111">
        <v>17002</v>
      </c>
      <c r="H245" s="120"/>
      <c r="I245" s="121">
        <f t="shared" ca="1" si="6"/>
        <v>63</v>
      </c>
      <c r="J245" s="121">
        <f t="shared" si="7"/>
        <v>29</v>
      </c>
    </row>
    <row r="246" spans="1:10">
      <c r="A246" s="69">
        <v>45825</v>
      </c>
      <c r="B246" t="s">
        <v>462</v>
      </c>
      <c r="C246" t="s">
        <v>373</v>
      </c>
      <c r="D246">
        <v>612369496</v>
      </c>
      <c r="E246">
        <v>16</v>
      </c>
      <c r="F246" t="s">
        <v>85</v>
      </c>
      <c r="G246" s="111">
        <v>27502</v>
      </c>
      <c r="H246" s="120"/>
      <c r="I246" s="121">
        <f t="shared" ca="1" si="6"/>
        <v>34</v>
      </c>
      <c r="J246" s="121">
        <f t="shared" si="7"/>
        <v>16</v>
      </c>
    </row>
    <row r="247" spans="1:10">
      <c r="A247" s="69">
        <v>86465</v>
      </c>
      <c r="B247" t="s">
        <v>463</v>
      </c>
      <c r="C247" t="s">
        <v>157</v>
      </c>
      <c r="D247">
        <v>674896477</v>
      </c>
      <c r="E247">
        <v>13</v>
      </c>
      <c r="F247" t="s">
        <v>85</v>
      </c>
      <c r="G247" s="111">
        <v>25649</v>
      </c>
      <c r="H247" s="120"/>
      <c r="I247" s="121">
        <f t="shared" ca="1" si="6"/>
        <v>39</v>
      </c>
      <c r="J247" s="121">
        <f t="shared" si="7"/>
        <v>13</v>
      </c>
    </row>
    <row r="248" spans="1:10">
      <c r="A248" s="69">
        <v>87625</v>
      </c>
      <c r="B248" t="s">
        <v>464</v>
      </c>
      <c r="C248" t="s">
        <v>205</v>
      </c>
      <c r="D248">
        <v>614278441</v>
      </c>
      <c r="E248">
        <v>4</v>
      </c>
      <c r="F248" t="s">
        <v>85</v>
      </c>
      <c r="G248" s="111">
        <v>17610</v>
      </c>
      <c r="H248" s="120"/>
      <c r="I248" s="121">
        <f t="shared" ca="1" si="6"/>
        <v>61</v>
      </c>
      <c r="J248" s="121">
        <f t="shared" si="7"/>
        <v>12</v>
      </c>
    </row>
    <row r="249" spans="1:10">
      <c r="A249" s="69">
        <v>72159</v>
      </c>
      <c r="B249" t="s">
        <v>465</v>
      </c>
      <c r="C249" t="s">
        <v>265</v>
      </c>
      <c r="D249">
        <v>683698576</v>
      </c>
      <c r="E249">
        <v>16</v>
      </c>
      <c r="F249" t="s">
        <v>85</v>
      </c>
      <c r="G249" s="111">
        <v>28184</v>
      </c>
      <c r="H249" s="120"/>
      <c r="I249" s="121">
        <f t="shared" ca="1" si="6"/>
        <v>32</v>
      </c>
      <c r="J249" s="121">
        <f t="shared" si="7"/>
        <v>10</v>
      </c>
    </row>
    <row r="250" spans="1:10">
      <c r="A250" s="69">
        <v>36985</v>
      </c>
      <c r="B250" t="s">
        <v>466</v>
      </c>
      <c r="C250" t="s">
        <v>467</v>
      </c>
      <c r="D250">
        <v>684267416</v>
      </c>
      <c r="E250">
        <v>14</v>
      </c>
      <c r="F250" t="s">
        <v>88</v>
      </c>
      <c r="G250" s="111">
        <v>24175</v>
      </c>
      <c r="H250" s="120"/>
      <c r="I250" s="121">
        <f t="shared" ca="1" si="6"/>
        <v>43</v>
      </c>
      <c r="J250" s="121">
        <f t="shared" si="7"/>
        <v>11</v>
      </c>
    </row>
    <row r="251" spans="1:10">
      <c r="A251" s="69">
        <v>78456</v>
      </c>
      <c r="B251" t="s">
        <v>468</v>
      </c>
      <c r="C251" t="s">
        <v>131</v>
      </c>
      <c r="D251">
        <v>684267422</v>
      </c>
      <c r="E251">
        <v>7</v>
      </c>
      <c r="F251" t="s">
        <v>88</v>
      </c>
      <c r="G251" s="111">
        <v>17468</v>
      </c>
      <c r="H251" s="120"/>
      <c r="I251" s="121">
        <f t="shared" ca="1" si="6"/>
        <v>62</v>
      </c>
      <c r="J251" s="121">
        <f t="shared" si="7"/>
        <v>44</v>
      </c>
    </row>
    <row r="252" spans="1:10">
      <c r="A252" s="69">
        <v>25852</v>
      </c>
      <c r="B252" t="s">
        <v>469</v>
      </c>
      <c r="C252" t="s">
        <v>470</v>
      </c>
      <c r="D252">
        <v>684267456</v>
      </c>
      <c r="E252">
        <v>7</v>
      </c>
      <c r="F252" t="s">
        <v>85</v>
      </c>
      <c r="G252" s="111">
        <v>16338</v>
      </c>
      <c r="H252" s="120"/>
      <c r="I252" s="121">
        <f t="shared" ca="1" si="6"/>
        <v>65</v>
      </c>
      <c r="J252" s="121">
        <f t="shared" si="7"/>
        <v>39</v>
      </c>
    </row>
    <row r="253" spans="1:10">
      <c r="A253" s="69">
        <v>15951</v>
      </c>
      <c r="B253" t="s">
        <v>471</v>
      </c>
      <c r="C253" t="s">
        <v>137</v>
      </c>
      <c r="D253">
        <v>684478458</v>
      </c>
      <c r="E253">
        <v>9</v>
      </c>
      <c r="F253" t="s">
        <v>85</v>
      </c>
      <c r="G253" s="111">
        <v>19445</v>
      </c>
      <c r="H253" s="120"/>
      <c r="I253" s="121">
        <f t="shared" ca="1" si="6"/>
        <v>56</v>
      </c>
      <c r="J253" s="121">
        <f t="shared" si="7"/>
        <v>13</v>
      </c>
    </row>
    <row r="254" spans="1:10">
      <c r="A254" s="69">
        <v>35753</v>
      </c>
      <c r="B254" t="s">
        <v>472</v>
      </c>
      <c r="C254" t="s">
        <v>459</v>
      </c>
      <c r="D254">
        <v>612697450</v>
      </c>
      <c r="E254">
        <v>11</v>
      </c>
      <c r="F254" t="s">
        <v>85</v>
      </c>
      <c r="G254" s="111">
        <v>27350</v>
      </c>
      <c r="H254" s="120"/>
      <c r="I254" s="121">
        <f t="shared" ca="1" si="6"/>
        <v>35</v>
      </c>
      <c r="J254" s="121">
        <f t="shared" si="7"/>
        <v>47</v>
      </c>
    </row>
    <row r="255" spans="1:10">
      <c r="A255" s="69">
        <v>45665</v>
      </c>
      <c r="B255" t="s">
        <v>473</v>
      </c>
      <c r="C255" t="s">
        <v>474</v>
      </c>
      <c r="D255">
        <v>678458457</v>
      </c>
      <c r="E255">
        <v>4</v>
      </c>
      <c r="F255" t="s">
        <v>85</v>
      </c>
      <c r="G255" s="111">
        <v>20422</v>
      </c>
      <c r="H255" s="120"/>
      <c r="I255" s="121">
        <f t="shared" ca="1" si="6"/>
        <v>54</v>
      </c>
      <c r="J255" s="121">
        <f t="shared" si="7"/>
        <v>49</v>
      </c>
    </row>
    <row r="256" spans="1:10">
      <c r="A256" s="69">
        <v>25975</v>
      </c>
      <c r="B256" t="s">
        <v>475</v>
      </c>
      <c r="C256" t="s">
        <v>476</v>
      </c>
      <c r="D256">
        <v>612369496</v>
      </c>
      <c r="E256">
        <v>17</v>
      </c>
      <c r="F256" t="s">
        <v>85</v>
      </c>
      <c r="G256" s="111">
        <v>22454</v>
      </c>
      <c r="H256" s="120"/>
      <c r="I256" s="121">
        <f t="shared" ca="1" si="6"/>
        <v>48</v>
      </c>
      <c r="J256" s="121">
        <f t="shared" si="7"/>
        <v>25</v>
      </c>
    </row>
    <row r="257" spans="1:10">
      <c r="A257" s="69">
        <v>15321</v>
      </c>
      <c r="B257" t="s">
        <v>477</v>
      </c>
      <c r="C257" t="s">
        <v>90</v>
      </c>
      <c r="D257">
        <v>674896477</v>
      </c>
      <c r="E257">
        <v>20</v>
      </c>
      <c r="F257" t="s">
        <v>88</v>
      </c>
      <c r="G257" s="111">
        <v>27084</v>
      </c>
      <c r="H257" s="120"/>
      <c r="I257" s="121">
        <f t="shared" ca="1" si="6"/>
        <v>36</v>
      </c>
      <c r="J257" s="121">
        <f t="shared" si="7"/>
        <v>9</v>
      </c>
    </row>
    <row r="258" spans="1:10">
      <c r="A258" s="69">
        <v>74569</v>
      </c>
      <c r="B258" t="s">
        <v>478</v>
      </c>
      <c r="C258" t="s">
        <v>250</v>
      </c>
      <c r="D258">
        <v>614278441</v>
      </c>
      <c r="E258">
        <v>7</v>
      </c>
      <c r="F258" t="s">
        <v>85</v>
      </c>
      <c r="G258" s="111">
        <v>20520</v>
      </c>
      <c r="H258" s="120"/>
      <c r="I258" s="121">
        <f t="shared" ca="1" si="6"/>
        <v>53</v>
      </c>
      <c r="J258" s="121">
        <f t="shared" si="7"/>
        <v>10</v>
      </c>
    </row>
    <row r="259" spans="1:10">
      <c r="A259" s="69">
        <v>47896</v>
      </c>
      <c r="B259" t="s">
        <v>479</v>
      </c>
      <c r="C259" t="s">
        <v>84</v>
      </c>
      <c r="D259">
        <v>683698576</v>
      </c>
      <c r="E259">
        <v>3</v>
      </c>
      <c r="F259" t="s">
        <v>85</v>
      </c>
      <c r="G259" s="111">
        <v>27844</v>
      </c>
      <c r="H259" s="120"/>
      <c r="I259" s="121">
        <f t="shared" ref="I259:I285" ca="1" si="8">INT((TODAY()-G259)/365)</f>
        <v>33</v>
      </c>
      <c r="J259" s="121">
        <f t="shared" ref="J259:J285" si="9">WEEKNUM(G259,1)</f>
        <v>13</v>
      </c>
    </row>
    <row r="260" spans="1:10">
      <c r="A260" s="69">
        <v>41236</v>
      </c>
      <c r="B260" t="s">
        <v>480</v>
      </c>
      <c r="C260" t="s">
        <v>481</v>
      </c>
      <c r="D260">
        <v>684267456</v>
      </c>
      <c r="E260">
        <v>1</v>
      </c>
      <c r="F260" t="s">
        <v>85</v>
      </c>
      <c r="G260" s="111">
        <v>21991</v>
      </c>
      <c r="H260" s="120"/>
      <c r="I260" s="121">
        <f t="shared" ca="1" si="8"/>
        <v>49</v>
      </c>
      <c r="J260" s="121">
        <f t="shared" si="9"/>
        <v>12</v>
      </c>
    </row>
    <row r="261" spans="1:10">
      <c r="A261" s="69">
        <v>55585</v>
      </c>
      <c r="B261" t="s">
        <v>482</v>
      </c>
      <c r="C261" t="s">
        <v>99</v>
      </c>
      <c r="D261">
        <v>684478458</v>
      </c>
      <c r="E261">
        <v>2</v>
      </c>
      <c r="F261" t="s">
        <v>88</v>
      </c>
      <c r="G261" s="111">
        <v>19378</v>
      </c>
      <c r="H261" s="120"/>
      <c r="I261" s="121">
        <f t="shared" ca="1" si="8"/>
        <v>57</v>
      </c>
      <c r="J261" s="121">
        <f t="shared" si="9"/>
        <v>4</v>
      </c>
    </row>
    <row r="262" spans="1:10">
      <c r="A262" s="69">
        <v>47851</v>
      </c>
      <c r="B262" t="s">
        <v>483</v>
      </c>
      <c r="C262" t="s">
        <v>484</v>
      </c>
      <c r="D262">
        <v>612697450</v>
      </c>
      <c r="E262">
        <v>8</v>
      </c>
      <c r="F262" t="s">
        <v>88</v>
      </c>
      <c r="G262" s="111">
        <v>26274</v>
      </c>
      <c r="H262" s="120"/>
      <c r="I262" s="121">
        <f t="shared" ca="1" si="8"/>
        <v>38</v>
      </c>
      <c r="J262" s="121">
        <f t="shared" si="9"/>
        <v>50</v>
      </c>
    </row>
    <row r="263" spans="1:10">
      <c r="A263" s="69">
        <v>78575</v>
      </c>
      <c r="B263" t="s">
        <v>485</v>
      </c>
      <c r="C263" t="s">
        <v>486</v>
      </c>
      <c r="D263">
        <v>678458457</v>
      </c>
      <c r="E263">
        <v>5</v>
      </c>
      <c r="F263" t="s">
        <v>85</v>
      </c>
      <c r="G263" s="111">
        <v>18215</v>
      </c>
      <c r="H263" s="120"/>
      <c r="I263" s="121">
        <f t="shared" ca="1" si="8"/>
        <v>60</v>
      </c>
      <c r="J263" s="121">
        <f t="shared" si="9"/>
        <v>47</v>
      </c>
    </row>
    <row r="264" spans="1:10">
      <c r="A264" s="69">
        <v>28772</v>
      </c>
      <c r="B264" t="s">
        <v>487</v>
      </c>
      <c r="C264" t="s">
        <v>211</v>
      </c>
      <c r="D264">
        <v>612369496</v>
      </c>
      <c r="E264">
        <v>4</v>
      </c>
      <c r="F264" t="s">
        <v>88</v>
      </c>
      <c r="G264" s="111">
        <v>18530</v>
      </c>
      <c r="H264" s="120"/>
      <c r="I264" s="121">
        <f t="shared" ca="1" si="8"/>
        <v>59</v>
      </c>
      <c r="J264" s="121">
        <f t="shared" si="9"/>
        <v>39</v>
      </c>
    </row>
    <row r="265" spans="1:10">
      <c r="A265" s="69">
        <v>85282</v>
      </c>
      <c r="B265" t="s">
        <v>488</v>
      </c>
      <c r="C265" t="s">
        <v>489</v>
      </c>
      <c r="D265">
        <v>674896477</v>
      </c>
      <c r="E265">
        <v>6</v>
      </c>
      <c r="F265" t="s">
        <v>85</v>
      </c>
      <c r="G265" s="111">
        <v>27353</v>
      </c>
      <c r="H265" s="120"/>
      <c r="I265" s="121">
        <f t="shared" ca="1" si="8"/>
        <v>35</v>
      </c>
      <c r="J265" s="121">
        <f t="shared" si="9"/>
        <v>47</v>
      </c>
    </row>
    <row r="266" spans="1:10">
      <c r="A266" s="69">
        <v>42178</v>
      </c>
      <c r="B266" t="s">
        <v>490</v>
      </c>
      <c r="C266" t="s">
        <v>491</v>
      </c>
      <c r="D266">
        <v>684267456</v>
      </c>
      <c r="E266">
        <v>8</v>
      </c>
      <c r="F266" t="s">
        <v>85</v>
      </c>
      <c r="G266" s="111">
        <v>29764</v>
      </c>
      <c r="H266" s="120"/>
      <c r="I266" s="121">
        <f t="shared" ca="1" si="8"/>
        <v>28</v>
      </c>
      <c r="J266" s="121">
        <f t="shared" si="9"/>
        <v>26</v>
      </c>
    </row>
    <row r="267" spans="1:10">
      <c r="A267" s="69">
        <v>62342</v>
      </c>
      <c r="B267" t="s">
        <v>490</v>
      </c>
      <c r="C267" t="s">
        <v>457</v>
      </c>
      <c r="D267">
        <v>684478458</v>
      </c>
      <c r="E267">
        <v>7</v>
      </c>
      <c r="F267" t="s">
        <v>85</v>
      </c>
      <c r="G267" s="111">
        <v>27343</v>
      </c>
      <c r="H267" s="120"/>
      <c r="I267" s="121">
        <f t="shared" ca="1" si="8"/>
        <v>35</v>
      </c>
      <c r="J267" s="121">
        <f t="shared" si="9"/>
        <v>46</v>
      </c>
    </row>
    <row r="268" spans="1:10">
      <c r="A268" s="69">
        <v>85752</v>
      </c>
      <c r="B268" t="s">
        <v>492</v>
      </c>
      <c r="C268" t="s">
        <v>316</v>
      </c>
      <c r="D268">
        <v>612697450</v>
      </c>
      <c r="E268">
        <v>9</v>
      </c>
      <c r="F268" t="s">
        <v>85</v>
      </c>
      <c r="G268" s="111">
        <v>20732</v>
      </c>
      <c r="H268" s="120"/>
      <c r="I268" s="121">
        <f t="shared" ca="1" si="8"/>
        <v>53</v>
      </c>
      <c r="J268" s="121">
        <f t="shared" si="9"/>
        <v>40</v>
      </c>
    </row>
    <row r="269" spans="1:10">
      <c r="A269" s="69">
        <v>42578</v>
      </c>
      <c r="B269" t="s">
        <v>493</v>
      </c>
      <c r="C269" t="s">
        <v>494</v>
      </c>
      <c r="D269">
        <v>678458457</v>
      </c>
      <c r="E269">
        <v>14</v>
      </c>
      <c r="F269" t="s">
        <v>85</v>
      </c>
      <c r="G269" s="111">
        <v>19960</v>
      </c>
      <c r="H269" s="120"/>
      <c r="I269" s="121">
        <f t="shared" ca="1" si="8"/>
        <v>55</v>
      </c>
      <c r="J269" s="121">
        <f t="shared" si="9"/>
        <v>35</v>
      </c>
    </row>
    <row r="270" spans="1:10">
      <c r="A270" s="69">
        <v>94478</v>
      </c>
      <c r="B270" t="s">
        <v>495</v>
      </c>
      <c r="C270" t="s">
        <v>496</v>
      </c>
      <c r="D270">
        <v>612369496</v>
      </c>
      <c r="E270">
        <v>16</v>
      </c>
      <c r="F270" t="s">
        <v>88</v>
      </c>
      <c r="G270" s="111">
        <v>20850</v>
      </c>
      <c r="H270" s="120"/>
      <c r="I270" s="121">
        <f t="shared" ca="1" si="8"/>
        <v>53</v>
      </c>
      <c r="J270" s="121">
        <f t="shared" si="9"/>
        <v>5</v>
      </c>
    </row>
    <row r="271" spans="1:10">
      <c r="A271" s="69">
        <v>12587</v>
      </c>
      <c r="B271" t="s">
        <v>497</v>
      </c>
      <c r="C271" t="s">
        <v>190</v>
      </c>
      <c r="D271">
        <v>674896477</v>
      </c>
      <c r="E271">
        <v>20</v>
      </c>
      <c r="F271" t="s">
        <v>85</v>
      </c>
      <c r="G271" s="111">
        <v>23280</v>
      </c>
      <c r="H271" s="120"/>
      <c r="I271" s="121">
        <f t="shared" ca="1" si="8"/>
        <v>46</v>
      </c>
      <c r="J271" s="121">
        <f t="shared" si="9"/>
        <v>39</v>
      </c>
    </row>
    <row r="272" spans="1:10">
      <c r="A272" s="69">
        <v>65642</v>
      </c>
      <c r="B272" t="s">
        <v>498</v>
      </c>
      <c r="C272" t="s">
        <v>499</v>
      </c>
      <c r="D272">
        <v>614278441</v>
      </c>
      <c r="E272">
        <v>17</v>
      </c>
      <c r="F272" t="s">
        <v>85</v>
      </c>
      <c r="G272" s="111">
        <v>19212</v>
      </c>
      <c r="H272" s="120"/>
      <c r="I272" s="121">
        <f t="shared" ca="1" si="8"/>
        <v>57</v>
      </c>
      <c r="J272" s="121">
        <f t="shared" si="9"/>
        <v>32</v>
      </c>
    </row>
    <row r="273" spans="1:10">
      <c r="A273" s="69">
        <v>32584</v>
      </c>
      <c r="B273" t="s">
        <v>500</v>
      </c>
      <c r="C273" t="s">
        <v>157</v>
      </c>
      <c r="D273">
        <v>683698576</v>
      </c>
      <c r="E273">
        <v>13</v>
      </c>
      <c r="F273" t="s">
        <v>85</v>
      </c>
      <c r="G273" s="111">
        <v>26840</v>
      </c>
      <c r="H273" s="120"/>
      <c r="I273" s="121">
        <f t="shared" ca="1" si="8"/>
        <v>36</v>
      </c>
      <c r="J273" s="121">
        <f t="shared" si="9"/>
        <v>26</v>
      </c>
    </row>
    <row r="274" spans="1:10">
      <c r="A274" s="69">
        <v>86321</v>
      </c>
      <c r="B274" t="s">
        <v>500</v>
      </c>
      <c r="C274" t="s">
        <v>501</v>
      </c>
      <c r="D274">
        <v>684267416</v>
      </c>
      <c r="E274">
        <v>13</v>
      </c>
      <c r="F274" t="s">
        <v>85</v>
      </c>
      <c r="G274" s="111">
        <v>21087</v>
      </c>
      <c r="H274" s="120"/>
      <c r="I274" s="121">
        <f t="shared" ca="1" si="8"/>
        <v>52</v>
      </c>
      <c r="J274" s="121">
        <f t="shared" si="9"/>
        <v>39</v>
      </c>
    </row>
    <row r="275" spans="1:10">
      <c r="A275" s="69">
        <v>45825</v>
      </c>
      <c r="B275" t="s">
        <v>502</v>
      </c>
      <c r="C275" t="s">
        <v>309</v>
      </c>
      <c r="D275">
        <v>684267422</v>
      </c>
      <c r="E275">
        <v>11</v>
      </c>
      <c r="F275" t="s">
        <v>88</v>
      </c>
      <c r="G275" s="111">
        <v>22471</v>
      </c>
      <c r="H275" s="120"/>
      <c r="I275" s="121">
        <f t="shared" ca="1" si="8"/>
        <v>48</v>
      </c>
      <c r="J275" s="121">
        <f t="shared" si="9"/>
        <v>28</v>
      </c>
    </row>
    <row r="276" spans="1:10">
      <c r="A276" s="69">
        <v>86465</v>
      </c>
      <c r="B276" t="s">
        <v>503</v>
      </c>
      <c r="C276" t="s">
        <v>373</v>
      </c>
      <c r="D276">
        <v>684267456</v>
      </c>
      <c r="E276">
        <v>5</v>
      </c>
      <c r="F276" t="s">
        <v>85</v>
      </c>
      <c r="G276" s="111">
        <v>22035</v>
      </c>
      <c r="H276" s="120"/>
      <c r="I276" s="121">
        <f t="shared" ca="1" si="8"/>
        <v>49</v>
      </c>
      <c r="J276" s="121">
        <f t="shared" si="9"/>
        <v>18</v>
      </c>
    </row>
    <row r="277" spans="1:10">
      <c r="A277" s="69">
        <v>87625</v>
      </c>
      <c r="B277" t="s">
        <v>504</v>
      </c>
      <c r="C277" t="s">
        <v>114</v>
      </c>
      <c r="D277">
        <v>684478458</v>
      </c>
      <c r="E277">
        <v>4</v>
      </c>
      <c r="F277" t="s">
        <v>85</v>
      </c>
      <c r="G277" s="111">
        <v>17213</v>
      </c>
      <c r="H277" s="120"/>
      <c r="I277" s="121">
        <f t="shared" ca="1" si="8"/>
        <v>63</v>
      </c>
      <c r="J277" s="121">
        <f t="shared" si="9"/>
        <v>7</v>
      </c>
    </row>
    <row r="278" spans="1:10">
      <c r="A278" s="69">
        <v>72159</v>
      </c>
      <c r="B278" t="s">
        <v>505</v>
      </c>
      <c r="C278" t="s">
        <v>207</v>
      </c>
      <c r="D278">
        <v>612697450</v>
      </c>
      <c r="E278">
        <v>15</v>
      </c>
      <c r="F278" t="s">
        <v>85</v>
      </c>
      <c r="G278" s="111">
        <v>16785</v>
      </c>
      <c r="H278" s="120"/>
      <c r="I278" s="121">
        <f t="shared" ca="1" si="8"/>
        <v>64</v>
      </c>
      <c r="J278" s="121">
        <f t="shared" si="9"/>
        <v>50</v>
      </c>
    </row>
    <row r="279" spans="1:10">
      <c r="A279" s="69">
        <v>36985</v>
      </c>
      <c r="B279" t="s">
        <v>506</v>
      </c>
      <c r="C279" t="s">
        <v>507</v>
      </c>
      <c r="D279">
        <v>678458457</v>
      </c>
      <c r="E279">
        <v>12</v>
      </c>
      <c r="F279" t="s">
        <v>85</v>
      </c>
      <c r="G279" s="111">
        <v>17827</v>
      </c>
      <c r="H279" s="120"/>
      <c r="I279" s="121">
        <f t="shared" ca="1" si="8"/>
        <v>61</v>
      </c>
      <c r="J279" s="121">
        <f t="shared" si="9"/>
        <v>43</v>
      </c>
    </row>
    <row r="280" spans="1:10">
      <c r="A280" s="69">
        <v>78456</v>
      </c>
      <c r="B280" t="s">
        <v>508</v>
      </c>
      <c r="C280" t="s">
        <v>114</v>
      </c>
      <c r="D280">
        <v>612369496</v>
      </c>
      <c r="E280">
        <v>17</v>
      </c>
      <c r="F280" t="s">
        <v>85</v>
      </c>
      <c r="G280" s="111">
        <v>17018</v>
      </c>
      <c r="H280" s="120"/>
      <c r="I280" s="121">
        <f t="shared" ca="1" si="8"/>
        <v>63</v>
      </c>
      <c r="J280" s="121">
        <f t="shared" si="9"/>
        <v>32</v>
      </c>
    </row>
    <row r="281" spans="1:10">
      <c r="A281" s="69">
        <v>25852</v>
      </c>
      <c r="B281" t="s">
        <v>509</v>
      </c>
      <c r="C281" t="s">
        <v>510</v>
      </c>
      <c r="D281">
        <v>674896477</v>
      </c>
      <c r="E281">
        <v>18</v>
      </c>
      <c r="F281" t="s">
        <v>85</v>
      </c>
      <c r="G281" s="111">
        <v>18179</v>
      </c>
      <c r="H281" s="120"/>
      <c r="I281" s="121">
        <f t="shared" ca="1" si="8"/>
        <v>60</v>
      </c>
      <c r="J281" s="121">
        <f t="shared" si="9"/>
        <v>41</v>
      </c>
    </row>
    <row r="282" spans="1:10">
      <c r="A282" s="69">
        <v>15951</v>
      </c>
      <c r="B282" t="s">
        <v>511</v>
      </c>
      <c r="C282" t="s">
        <v>413</v>
      </c>
      <c r="D282">
        <v>614278441</v>
      </c>
      <c r="E282">
        <v>18</v>
      </c>
      <c r="F282" t="s">
        <v>88</v>
      </c>
      <c r="G282" s="111">
        <v>20235</v>
      </c>
      <c r="H282" s="120"/>
      <c r="I282" s="121">
        <f t="shared" ca="1" si="8"/>
        <v>54</v>
      </c>
      <c r="J282" s="121">
        <f t="shared" si="9"/>
        <v>22</v>
      </c>
    </row>
    <row r="283" spans="1:10">
      <c r="A283" s="69">
        <v>35753</v>
      </c>
      <c r="B283" t="s">
        <v>512</v>
      </c>
      <c r="C283" t="s">
        <v>288</v>
      </c>
      <c r="D283">
        <v>683698576</v>
      </c>
      <c r="E283">
        <v>1</v>
      </c>
      <c r="F283" t="s">
        <v>88</v>
      </c>
      <c r="G283" s="111">
        <v>30480</v>
      </c>
      <c r="H283" s="120"/>
      <c r="I283" s="121">
        <f t="shared" ca="1" si="8"/>
        <v>26</v>
      </c>
      <c r="J283" s="121">
        <f t="shared" si="9"/>
        <v>25</v>
      </c>
    </row>
    <row r="284" spans="1:10">
      <c r="A284" s="69">
        <v>45665</v>
      </c>
      <c r="B284" t="s">
        <v>513</v>
      </c>
      <c r="C284" t="s">
        <v>373</v>
      </c>
      <c r="D284">
        <v>684267456</v>
      </c>
      <c r="E284">
        <v>3</v>
      </c>
      <c r="F284" t="s">
        <v>85</v>
      </c>
      <c r="G284" s="111">
        <v>22068</v>
      </c>
      <c r="H284" s="120"/>
      <c r="I284" s="121">
        <f t="shared" ca="1" si="8"/>
        <v>49</v>
      </c>
      <c r="J284" s="121">
        <f t="shared" si="9"/>
        <v>23</v>
      </c>
    </row>
    <row r="285" spans="1:10">
      <c r="A285" s="69">
        <v>25975</v>
      </c>
      <c r="B285" t="s">
        <v>514</v>
      </c>
      <c r="C285" t="s">
        <v>515</v>
      </c>
      <c r="D285">
        <v>684478458</v>
      </c>
      <c r="E285">
        <v>17</v>
      </c>
      <c r="F285" t="s">
        <v>88</v>
      </c>
      <c r="G285" s="111">
        <v>21101</v>
      </c>
      <c r="H285" s="120"/>
      <c r="I285" s="121">
        <f t="shared" ca="1" si="8"/>
        <v>52</v>
      </c>
      <c r="J285" s="121">
        <f t="shared" si="9"/>
        <v>41</v>
      </c>
    </row>
    <row r="294" spans="1:1">
      <c r="A294" s="122" t="s">
        <v>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>
    <tabColor rgb="FFFF6699"/>
  </sheetPr>
  <dimension ref="B2:M48"/>
  <sheetViews>
    <sheetView workbookViewId="0">
      <selection activeCell="B15" sqref="B15"/>
    </sheetView>
  </sheetViews>
  <sheetFormatPr baseColWidth="10" defaultRowHeight="15"/>
  <cols>
    <col min="1" max="1" width="6.85546875" customWidth="1"/>
    <col min="2" max="2" width="14" customWidth="1"/>
    <col min="3" max="3" width="7.140625" customWidth="1"/>
    <col min="4" max="4" width="19.140625" customWidth="1"/>
    <col min="5" max="5" width="15" customWidth="1"/>
    <col min="6" max="6" width="6.5703125" customWidth="1"/>
    <col min="7" max="7" width="16.85546875" bestFit="1" customWidth="1"/>
    <col min="8" max="8" width="6.28515625" customWidth="1"/>
    <col min="9" max="9" width="19" bestFit="1" customWidth="1"/>
    <col min="10" max="10" width="6.5703125" customWidth="1"/>
  </cols>
  <sheetData>
    <row r="2" spans="2:13">
      <c r="B2" s="33" t="s">
        <v>47</v>
      </c>
      <c r="C2" s="33"/>
      <c r="D2" s="33"/>
    </row>
    <row r="3" spans="2:13">
      <c r="B3" s="33" t="s">
        <v>1000</v>
      </c>
      <c r="C3" s="33"/>
      <c r="D3" s="33"/>
    </row>
    <row r="4" spans="2:13" ht="15.75" thickBot="1">
      <c r="B4" s="33"/>
      <c r="C4" s="33"/>
      <c r="D4" s="33"/>
    </row>
    <row r="5" spans="2:13" ht="15.75" thickBot="1">
      <c r="B5" s="62" t="s">
        <v>0</v>
      </c>
      <c r="C5" s="66"/>
      <c r="D5" s="62" t="s">
        <v>48</v>
      </c>
      <c r="E5" s="13" t="s">
        <v>49</v>
      </c>
      <c r="F5" s="15"/>
      <c r="G5" s="62" t="s">
        <v>50</v>
      </c>
      <c r="H5" s="15"/>
      <c r="I5" s="62" t="s">
        <v>51</v>
      </c>
      <c r="J5" s="64"/>
      <c r="K5" s="62" t="s">
        <v>52</v>
      </c>
      <c r="L5" s="15"/>
    </row>
    <row r="6" spans="2:13">
      <c r="B6" s="63" t="s">
        <v>23</v>
      </c>
      <c r="C6" s="65"/>
      <c r="D6" s="63" t="s">
        <v>57</v>
      </c>
      <c r="E6" s="35">
        <v>200</v>
      </c>
      <c r="F6" s="15"/>
      <c r="G6" s="63" t="s">
        <v>62</v>
      </c>
      <c r="H6" s="15"/>
      <c r="I6" s="63" t="s">
        <v>54</v>
      </c>
      <c r="J6" s="64"/>
      <c r="K6" s="63" t="s">
        <v>12</v>
      </c>
      <c r="L6" s="15"/>
    </row>
    <row r="7" spans="2:13">
      <c r="B7" s="54" t="s">
        <v>24</v>
      </c>
      <c r="C7" s="65"/>
      <c r="D7" s="54" t="s">
        <v>58</v>
      </c>
      <c r="E7" s="1">
        <v>320</v>
      </c>
      <c r="F7" s="15"/>
      <c r="G7" s="54" t="s">
        <v>63</v>
      </c>
      <c r="H7" s="15"/>
      <c r="I7" s="54" t="s">
        <v>55</v>
      </c>
      <c r="J7" s="64"/>
      <c r="K7" s="54" t="s">
        <v>11</v>
      </c>
      <c r="L7" s="15"/>
    </row>
    <row r="8" spans="2:13" ht="15.75" thickBot="1">
      <c r="B8" s="54" t="s">
        <v>25</v>
      </c>
      <c r="C8" s="65"/>
      <c r="D8" s="54" t="s">
        <v>59</v>
      </c>
      <c r="E8" s="1">
        <v>360</v>
      </c>
      <c r="F8" s="15"/>
      <c r="G8" s="54" t="s">
        <v>64</v>
      </c>
      <c r="H8" s="15"/>
      <c r="I8" s="54" t="s">
        <v>56</v>
      </c>
      <c r="J8" s="64"/>
      <c r="K8" s="64"/>
      <c r="L8" s="15"/>
      <c r="M8" s="15"/>
    </row>
    <row r="9" spans="2:13" ht="15.75" thickBot="1">
      <c r="B9" s="54" t="s">
        <v>26</v>
      </c>
      <c r="C9" s="65"/>
      <c r="D9" s="54" t="s">
        <v>60</v>
      </c>
      <c r="E9" s="1">
        <v>350</v>
      </c>
      <c r="F9" s="15"/>
      <c r="G9" s="54" t="s">
        <v>65</v>
      </c>
      <c r="H9" s="15"/>
      <c r="I9" s="64"/>
      <c r="J9" s="64"/>
      <c r="K9" s="62" t="s">
        <v>53</v>
      </c>
      <c r="L9" s="15"/>
      <c r="M9" s="15"/>
    </row>
    <row r="10" spans="2:13">
      <c r="B10" s="54" t="s">
        <v>27</v>
      </c>
      <c r="C10" s="65"/>
      <c r="D10" s="67" t="s">
        <v>61</v>
      </c>
      <c r="E10" s="51">
        <v>340</v>
      </c>
      <c r="F10" s="15"/>
      <c r="G10" s="54" t="s">
        <v>66</v>
      </c>
      <c r="H10" s="15"/>
      <c r="I10" s="64"/>
      <c r="J10" s="64"/>
      <c r="K10" s="63" t="s">
        <v>12</v>
      </c>
      <c r="L10" s="15"/>
      <c r="M10" s="15"/>
    </row>
    <row r="11" spans="2:13">
      <c r="B11" s="54" t="s">
        <v>28</v>
      </c>
      <c r="C11" s="65"/>
      <c r="D11" s="68"/>
      <c r="E11" s="52"/>
      <c r="I11" s="33"/>
      <c r="J11" s="33"/>
      <c r="K11" s="54" t="s">
        <v>11</v>
      </c>
    </row>
    <row r="12" spans="2:13">
      <c r="B12" s="18"/>
      <c r="C12" s="18"/>
      <c r="I12" s="33"/>
      <c r="J12" s="33"/>
      <c r="K12" s="65"/>
    </row>
    <row r="13" spans="2:13">
      <c r="B13" s="18"/>
      <c r="C13" s="18"/>
      <c r="I13" s="33"/>
      <c r="J13" s="33"/>
      <c r="K13" s="65"/>
    </row>
    <row r="15" spans="2:13" ht="15.75" thickBot="1">
      <c r="B15" s="37"/>
      <c r="C15" s="37"/>
      <c r="D15" s="37"/>
      <c r="E15" s="37"/>
      <c r="F15" s="37"/>
      <c r="G15" s="37"/>
    </row>
    <row r="16" spans="2:13" ht="21.75" thickBot="1">
      <c r="B16" s="37"/>
      <c r="C16" s="48"/>
      <c r="D16" s="117" t="s">
        <v>46</v>
      </c>
      <c r="E16" s="118"/>
      <c r="F16" s="47"/>
      <c r="G16" s="37"/>
    </row>
    <row r="17" spans="2:8">
      <c r="B17" s="37"/>
      <c r="C17" s="40"/>
      <c r="D17" s="37"/>
      <c r="E17" s="37"/>
      <c r="F17" s="41"/>
      <c r="G17" s="37"/>
    </row>
    <row r="18" spans="2:8">
      <c r="B18" s="37"/>
      <c r="C18" s="40"/>
      <c r="D18" s="36" t="s">
        <v>71</v>
      </c>
      <c r="E18" s="45"/>
      <c r="F18" s="46"/>
      <c r="G18" s="37"/>
    </row>
    <row r="19" spans="2:8">
      <c r="B19" s="37"/>
      <c r="C19" s="40"/>
      <c r="D19" s="37"/>
      <c r="E19" s="37"/>
      <c r="F19" s="41"/>
      <c r="G19" s="37"/>
    </row>
    <row r="20" spans="2:8">
      <c r="B20" s="37"/>
      <c r="C20" s="40"/>
      <c r="D20" s="36" t="s">
        <v>48</v>
      </c>
      <c r="E20" s="36" t="s">
        <v>60</v>
      </c>
      <c r="F20" s="41"/>
      <c r="G20" s="37"/>
    </row>
    <row r="21" spans="2:8">
      <c r="B21" s="37"/>
      <c r="C21" s="40"/>
      <c r="D21" s="37"/>
      <c r="E21" s="37"/>
      <c r="F21" s="41"/>
      <c r="G21" s="37"/>
    </row>
    <row r="22" spans="2:8">
      <c r="B22" s="37"/>
      <c r="C22" s="40"/>
      <c r="D22" s="36" t="s">
        <v>67</v>
      </c>
      <c r="E22" s="36">
        <f>IF(($E$20="Aquagym"),200,IF(($E$20="Step"),320,IF(($E$20="Musculation"),360,IF(($E$20="Fitness"),350,IF(($E$20="Danse"),340,"")))))</f>
        <v>350</v>
      </c>
      <c r="F22" s="49">
        <v>1</v>
      </c>
      <c r="G22" s="37"/>
    </row>
    <row r="23" spans="2:8">
      <c r="B23" s="37"/>
      <c r="C23" s="40"/>
      <c r="D23" s="37"/>
      <c r="E23" s="37"/>
      <c r="F23" s="41"/>
      <c r="G23" s="37"/>
    </row>
    <row r="24" spans="2:8">
      <c r="B24" s="37"/>
      <c r="C24" s="40"/>
      <c r="D24" s="36" t="s">
        <v>68</v>
      </c>
      <c r="E24" s="37"/>
      <c r="F24" s="41"/>
      <c r="G24" s="37"/>
    </row>
    <row r="25" spans="2:8">
      <c r="B25" s="37"/>
      <c r="C25" s="40"/>
      <c r="D25" s="37"/>
      <c r="E25" s="37"/>
      <c r="F25" s="41"/>
      <c r="G25" s="37"/>
    </row>
    <row r="26" spans="2:8">
      <c r="B26" s="37"/>
      <c r="C26" s="40"/>
      <c r="D26" s="36" t="s">
        <v>53</v>
      </c>
      <c r="E26" s="37"/>
      <c r="F26" s="49" t="b">
        <v>0</v>
      </c>
      <c r="G26" s="37"/>
    </row>
    <row r="27" spans="2:8">
      <c r="B27" s="37"/>
      <c r="C27" s="40"/>
      <c r="D27" s="36" t="s">
        <v>69</v>
      </c>
      <c r="E27" s="36" t="s">
        <v>70</v>
      </c>
      <c r="F27" s="41"/>
      <c r="G27" s="37"/>
    </row>
    <row r="28" spans="2:8">
      <c r="B28" s="37"/>
      <c r="C28" s="40"/>
      <c r="D28" s="37"/>
      <c r="E28" s="37"/>
      <c r="F28" s="41"/>
      <c r="G28" s="37"/>
    </row>
    <row r="29" spans="2:8">
      <c r="B29" s="37"/>
      <c r="C29" s="40"/>
      <c r="D29" s="36" t="s">
        <v>52</v>
      </c>
      <c r="E29" s="37"/>
      <c r="F29" s="49" t="b">
        <v>1</v>
      </c>
      <c r="G29" s="37"/>
    </row>
    <row r="30" spans="2:8">
      <c r="B30" s="37"/>
      <c r="C30" s="40"/>
      <c r="D30" s="36" t="s">
        <v>73</v>
      </c>
      <c r="E30" s="36" t="s">
        <v>72</v>
      </c>
      <c r="F30" s="41"/>
      <c r="G30" s="37"/>
      <c r="H30" s="15"/>
    </row>
    <row r="31" spans="2:8">
      <c r="B31" s="37"/>
      <c r="C31" s="40"/>
      <c r="D31" s="37"/>
      <c r="E31" s="37"/>
      <c r="F31" s="41"/>
      <c r="G31" s="37"/>
    </row>
    <row r="32" spans="2:8">
      <c r="B32" s="37"/>
      <c r="C32" s="40"/>
      <c r="D32" s="36" t="s">
        <v>51</v>
      </c>
      <c r="E32" s="37"/>
      <c r="F32" s="41"/>
      <c r="G32" s="37"/>
    </row>
    <row r="33" spans="2:7" ht="15.75" thickBot="1">
      <c r="B33" s="37"/>
      <c r="C33" s="42"/>
      <c r="D33" s="43"/>
      <c r="E33" s="43"/>
      <c r="F33" s="44"/>
      <c r="G33" s="37"/>
    </row>
    <row r="35" spans="2:7" ht="15.75" thickBot="1"/>
    <row r="36" spans="2:7" ht="19.5" thickBot="1">
      <c r="C36" s="38"/>
      <c r="D36" s="115" t="s">
        <v>74</v>
      </c>
      <c r="E36" s="116"/>
      <c r="F36" s="39"/>
    </row>
    <row r="37" spans="2:7">
      <c r="C37" s="40"/>
      <c r="D37" s="37"/>
      <c r="E37" s="37"/>
      <c r="F37" s="41"/>
    </row>
    <row r="38" spans="2:7">
      <c r="C38" s="40"/>
      <c r="D38" s="34" t="s">
        <v>48</v>
      </c>
      <c r="E38" s="1" t="str">
        <f>E20</f>
        <v>Fitness</v>
      </c>
      <c r="F38" s="41"/>
    </row>
    <row r="39" spans="2:7">
      <c r="C39" s="40"/>
      <c r="D39" s="18"/>
      <c r="E39" s="18"/>
      <c r="F39" s="41"/>
    </row>
    <row r="40" spans="2:7">
      <c r="C40" s="40"/>
      <c r="D40" s="34" t="s">
        <v>49</v>
      </c>
      <c r="E40" s="1">
        <f>E22</f>
        <v>350</v>
      </c>
      <c r="F40" s="41"/>
    </row>
    <row r="41" spans="2:7">
      <c r="C41" s="40"/>
      <c r="D41" s="34" t="s">
        <v>53</v>
      </c>
      <c r="E41" s="50">
        <f>IF(($F$26=TRUE),30,0)</f>
        <v>0</v>
      </c>
      <c r="F41" s="41"/>
    </row>
    <row r="42" spans="2:7">
      <c r="C42" s="40"/>
      <c r="D42" s="34" t="s">
        <v>52</v>
      </c>
      <c r="E42" s="1">
        <f>IF(($F$29=TRUE),40,0)</f>
        <v>40</v>
      </c>
      <c r="F42" s="41"/>
    </row>
    <row r="43" spans="2:7">
      <c r="C43" s="40"/>
      <c r="D43" s="18"/>
      <c r="E43" s="18"/>
      <c r="F43" s="41"/>
    </row>
    <row r="44" spans="2:7">
      <c r="C44" s="40"/>
      <c r="D44" s="34" t="s">
        <v>75</v>
      </c>
      <c r="E44" s="1">
        <f>SUM(E40:E42)</f>
        <v>390</v>
      </c>
      <c r="F44" s="41"/>
    </row>
    <row r="45" spans="2:7" ht="15.75" thickBot="1">
      <c r="C45" s="42"/>
      <c r="D45" s="43"/>
      <c r="E45" s="43"/>
      <c r="F45" s="44"/>
    </row>
    <row r="46" spans="2:7">
      <c r="C46" s="37"/>
      <c r="D46" s="37"/>
      <c r="E46" s="37"/>
      <c r="F46" s="37"/>
    </row>
    <row r="47" spans="2:7">
      <c r="C47" s="37"/>
      <c r="D47" s="37"/>
      <c r="E47" s="37"/>
      <c r="F47" s="37"/>
    </row>
    <row r="48" spans="2:7">
      <c r="C48" s="37"/>
      <c r="D48" s="37"/>
      <c r="E48" s="37"/>
      <c r="F48" s="37"/>
    </row>
  </sheetData>
  <dataConsolidate/>
  <mergeCells count="2">
    <mergeCell ref="D36:E36"/>
    <mergeCell ref="D16:E16"/>
  </mergeCells>
  <dataValidations count="1">
    <dataValidation type="list" allowBlank="1" showInputMessage="1" showErrorMessage="1" sqref="E20">
      <formula1>$D$6:$D$11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Données Salles</vt:lpstr>
      <vt:lpstr>Données clients de Paris</vt:lpstr>
      <vt:lpstr>Données salariés</vt:lpstr>
      <vt:lpstr>Enoncé</vt:lpstr>
      <vt:lpstr>Résultats Q1  Q2  Q3  Q4</vt:lpstr>
      <vt:lpstr>Résultats Q5 Q6</vt:lpstr>
      <vt:lpstr> Fiche d'inscription + Facture</vt:lpstr>
      <vt:lpstr>Résultats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Jean</cp:lastModifiedBy>
  <dcterms:created xsi:type="dcterms:W3CDTF">2010-02-09T14:56:40Z</dcterms:created>
  <dcterms:modified xsi:type="dcterms:W3CDTF">2010-02-19T20:45:11Z</dcterms:modified>
</cp:coreProperties>
</file>