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olisgroup-my.sharepoint.com/personal/edwin_bouchenna_keolis_com/Documents/"/>
    </mc:Choice>
  </mc:AlternateContent>
  <xr:revisionPtr revIDLastSave="0" documentId="8_{C582DE4B-A586-4311-A8EA-B7B5781C093C}" xr6:coauthVersionLast="47" xr6:coauthVersionMax="47" xr10:uidLastSave="{00000000-0000-0000-0000-000000000000}"/>
  <bookViews>
    <workbookView xWindow="-120" yWindow="-120" windowWidth="29040" windowHeight="15840" activeTab="1" xr2:uid="{596B8E8F-D58C-416D-9E51-CD1BED31F0E4}"/>
  </bookViews>
  <sheets>
    <sheet name="TDB semaine" sheetId="1" r:id="rId1"/>
    <sheet name="reservations auto" sheetId="2" r:id="rId2"/>
  </sheets>
  <externalReferences>
    <externalReference r:id="rId3"/>
  </externalReferences>
  <definedNames>
    <definedName name="Retrait_resa_001" localSheetId="1">_xlfn._xlws.FILTER(T_reservations[Date_retrait],T_reservations[Matériel]='[1]TDB semaine'!$A$3)</definedName>
    <definedName name="Retrait_resa_001">_xlfn._xlws.FILTER([1]!T_reservations[Date_retrait],[1]!T_reservations[Matériel]='TDB semaine'!$A$3)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9" i="2" l="1"/>
  <c r="B9" i="2"/>
  <c r="G8" i="2"/>
  <c r="B8" i="2"/>
  <c r="G7" i="2"/>
  <c r="B7" i="2"/>
  <c r="G6" i="2"/>
  <c r="B6" i="2"/>
  <c r="G5" i="2"/>
  <c r="B5" i="2"/>
  <c r="G4" i="2"/>
  <c r="B4" i="2"/>
  <c r="G3" i="2"/>
  <c r="B3" i="2"/>
  <c r="G2" i="2"/>
  <c r="B2" i="2"/>
  <c r="C3" i="1"/>
  <c r="C4" i="1"/>
  <c r="C5" i="1"/>
  <c r="C8" i="1"/>
  <c r="C9" i="1"/>
  <c r="C11" i="1"/>
  <c r="C12" i="1"/>
  <c r="B12" i="1"/>
  <c r="B11" i="1"/>
  <c r="B10" i="1"/>
  <c r="B9" i="1"/>
  <c r="B8" i="1"/>
  <c r="B7" i="1"/>
  <c r="B6" i="1"/>
  <c r="B5" i="1"/>
  <c r="B4" i="1"/>
  <c r="B3" i="1"/>
  <c r="C2" i="1"/>
  <c r="C6" i="1" s="1"/>
  <c r="C10" i="1" l="1"/>
  <c r="C7" i="1"/>
  <c r="C1" i="1"/>
  <c r="D2" i="1"/>
  <c r="E2" i="1" l="1"/>
  <c r="D1" i="1"/>
  <c r="F2" i="1" l="1"/>
  <c r="E1" i="1"/>
  <c r="G2" i="1" l="1"/>
  <c r="F1" i="1"/>
  <c r="G1" i="1" l="1"/>
  <c r="H2" i="1"/>
  <c r="I2" i="1" l="1"/>
  <c r="H1" i="1"/>
  <c r="J2" i="1" l="1"/>
  <c r="I1" i="1"/>
  <c r="K2" i="1" l="1"/>
  <c r="J1" i="1"/>
  <c r="L2" i="1" l="1"/>
  <c r="K1" i="1"/>
  <c r="M2" i="1" l="1"/>
  <c r="L1" i="1"/>
  <c r="N2" i="1" l="1"/>
  <c r="M1" i="1"/>
  <c r="O2" i="1" l="1"/>
  <c r="N1" i="1"/>
  <c r="P2" i="1" l="1"/>
  <c r="O1" i="1"/>
  <c r="Q2" i="1" l="1"/>
  <c r="Q1" i="1" s="1"/>
  <c r="P1" i="1"/>
</calcChain>
</file>

<file path=xl/sharedStrings.xml><?xml version="1.0" encoding="utf-8"?>
<sst xmlns="http://schemas.openxmlformats.org/spreadsheetml/2006/main" count="30" uniqueCount="20">
  <si>
    <t>Matériel</t>
  </si>
  <si>
    <t>Lieu</t>
  </si>
  <si>
    <t>KR211001</t>
  </si>
  <si>
    <t>KR211002</t>
  </si>
  <si>
    <t>KR211003</t>
  </si>
  <si>
    <t>KR211004</t>
  </si>
  <si>
    <t>KR211005</t>
  </si>
  <si>
    <t>KR211006</t>
  </si>
  <si>
    <t>KR211007</t>
  </si>
  <si>
    <t>KR211008</t>
  </si>
  <si>
    <t>KR211009</t>
  </si>
  <si>
    <t>KR211010</t>
  </si>
  <si>
    <t>Date_retrait</t>
  </si>
  <si>
    <t>Date_rendu</t>
  </si>
  <si>
    <t>Conducteur</t>
  </si>
  <si>
    <t>Matricule</t>
  </si>
  <si>
    <t>Responsable</t>
  </si>
  <si>
    <t>Validé par</t>
  </si>
  <si>
    <t>Commentaire</t>
  </si>
  <si>
    <t>EBA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</si>
</sst>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[$-40C]d\-mmm;@"/>
  </numFmts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3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0" xfId="0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3" borderId="1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s/intranet/reservation%20Tott'up/Suivvi%20de%20re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 semaine"/>
      <sheetName val="Stock"/>
      <sheetName val="reservations auto"/>
      <sheetName val="Vérif"/>
      <sheetName val="Conducteurs"/>
      <sheetName val="Trigrammes RG"/>
    </sheetNames>
    <sheetDataSet>
      <sheetData sheetId="0">
        <row r="3">
          <cell r="A3" t="str">
            <v>KR211001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5233F9-9763-4949-9A95-7D70789F3B23}" name="T_reservations" displayName="T_reservations" ref="A1:I9" totalsRowShown="0" headerRowDxfId="10" dataDxfId="9">
  <autoFilter ref="A1:I9" xr:uid="{797E7E3D-0489-4FA5-81CB-149AD4DAE312}"/>
  <tableColumns count="9">
    <tableColumn id="1" xr3:uid="{2A7B63ED-1061-4680-AB95-A84A7F8AC6A1}" name="Matériel" dataDxfId="8"/>
    <tableColumn id="2" xr3:uid="{A2656A6F-E579-433D-896D-3D20CDF0E5D1}" name="Lieu" dataDxfId="7">
      <calculatedColumnFormula>VLOOKUP(A2,[1]!T_stock[#Data],2)</calculatedColumnFormula>
    </tableColumn>
    <tableColumn id="3" xr3:uid="{B97E9CAC-8642-4EBD-B94B-B5DDE4D6BB01}" name="Date_retrait" dataDxfId="6"/>
    <tableColumn id="4" xr3:uid="{E8FD3471-3EF3-4F16-9B54-62048ADC3AA6}" name="Date_rendu" dataDxfId="5"/>
    <tableColumn id="5" xr3:uid="{04DD4B30-301E-4354-AEDC-4D7A36B41052}" name="Conducteur" dataDxfId="4"/>
    <tableColumn id="9" xr3:uid="{5398841E-7AC5-4EC9-99DC-CD5AADF9BB91}" name="Matricule" dataDxfId="3"/>
    <tableColumn id="6" xr3:uid="{5B201A3E-251E-43A9-BCE2-EFCE36BD535F}" name="Responsable" dataDxfId="2">
      <calculatedColumnFormula>IFERROR(VLOOKUP(T_reservations[[#This Row],[Conducteur]],[1]!T_conducteurs[[NOMS ]:[RG]],2,FALSE),"Conducteur non reconnu")</calculatedColumnFormula>
    </tableColumn>
    <tableColumn id="10" xr3:uid="{D95F535D-65B2-4820-8B30-778380303BC9}" name="Validé par" dataDxfId="1"/>
    <tableColumn id="7" xr3:uid="{B6A1E7CC-8853-4E2B-A6CB-EADC2C9903F9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A94FF-6EC1-48E3-ABF8-D3AD2ACE0EE3}">
  <dimension ref="A1:Q22"/>
  <sheetViews>
    <sheetView zoomScaleNormal="100" workbookViewId="0">
      <selection activeCell="M18" sqref="M18"/>
    </sheetView>
  </sheetViews>
  <sheetFormatPr baseColWidth="10" defaultRowHeight="15" x14ac:dyDescent="0.25"/>
  <cols>
    <col min="2" max="2" width="16.42578125" bestFit="1" customWidth="1"/>
    <col min="3" max="4" width="15.85546875" bestFit="1" customWidth="1"/>
    <col min="5" max="17" width="15" bestFit="1" customWidth="1"/>
  </cols>
  <sheetData>
    <row r="1" spans="1:17" ht="19.5" thickBot="1" x14ac:dyDescent="0.3">
      <c r="C1" s="1">
        <f ca="1">C2</f>
        <v>44629</v>
      </c>
      <c r="D1" s="2">
        <f t="shared" ref="D1:Q1" ca="1" si="0">D2</f>
        <v>44630</v>
      </c>
      <c r="E1" s="2">
        <f t="shared" ca="1" si="0"/>
        <v>44631</v>
      </c>
      <c r="F1" s="2">
        <f t="shared" ca="1" si="0"/>
        <v>44632</v>
      </c>
      <c r="G1" s="2">
        <f t="shared" ca="1" si="0"/>
        <v>44633</v>
      </c>
      <c r="H1" s="2">
        <f t="shared" ca="1" si="0"/>
        <v>44634</v>
      </c>
      <c r="I1" s="2">
        <f t="shared" ca="1" si="0"/>
        <v>44635</v>
      </c>
      <c r="J1" s="2">
        <f t="shared" ca="1" si="0"/>
        <v>44636</v>
      </c>
      <c r="K1" s="2">
        <f t="shared" ca="1" si="0"/>
        <v>44637</v>
      </c>
      <c r="L1" s="2">
        <f t="shared" ca="1" si="0"/>
        <v>44638</v>
      </c>
      <c r="M1" s="2">
        <f t="shared" ca="1" si="0"/>
        <v>44639</v>
      </c>
      <c r="N1" s="2">
        <f t="shared" ca="1" si="0"/>
        <v>44640</v>
      </c>
      <c r="O1" s="2">
        <f t="shared" ca="1" si="0"/>
        <v>44641</v>
      </c>
      <c r="P1" s="2">
        <f t="shared" ca="1" si="0"/>
        <v>44642</v>
      </c>
      <c r="Q1" s="3">
        <f t="shared" ca="1" si="0"/>
        <v>44643</v>
      </c>
    </row>
    <row r="2" spans="1:17" ht="23.1" customHeight="1" thickBot="1" x14ac:dyDescent="0.3">
      <c r="A2" s="4" t="s">
        <v>0</v>
      </c>
      <c r="B2" s="5" t="s">
        <v>1</v>
      </c>
      <c r="C2" s="6">
        <f ca="1">TODAY()</f>
        <v>44629</v>
      </c>
      <c r="D2" s="7">
        <f ca="1">C2+1</f>
        <v>44630</v>
      </c>
      <c r="E2" s="7">
        <f t="shared" ref="E2:Q2" ca="1" si="1">D2+1</f>
        <v>44631</v>
      </c>
      <c r="F2" s="7">
        <f t="shared" ca="1" si="1"/>
        <v>44632</v>
      </c>
      <c r="G2" s="7">
        <f t="shared" ca="1" si="1"/>
        <v>44633</v>
      </c>
      <c r="H2" s="7">
        <f t="shared" ca="1" si="1"/>
        <v>44634</v>
      </c>
      <c r="I2" s="7">
        <f t="shared" ca="1" si="1"/>
        <v>44635</v>
      </c>
      <c r="J2" s="7">
        <f t="shared" ca="1" si="1"/>
        <v>44636</v>
      </c>
      <c r="K2" s="7">
        <f t="shared" ca="1" si="1"/>
        <v>44637</v>
      </c>
      <c r="L2" s="7">
        <f t="shared" ca="1" si="1"/>
        <v>44638</v>
      </c>
      <c r="M2" s="7">
        <f t="shared" ca="1" si="1"/>
        <v>44639</v>
      </c>
      <c r="N2" s="7">
        <f t="shared" ca="1" si="1"/>
        <v>44640</v>
      </c>
      <c r="O2" s="7">
        <f t="shared" ca="1" si="1"/>
        <v>44641</v>
      </c>
      <c r="P2" s="7">
        <f t="shared" ca="1" si="1"/>
        <v>44642</v>
      </c>
      <c r="Q2" s="8">
        <f t="shared" ca="1" si="1"/>
        <v>44643</v>
      </c>
    </row>
    <row r="3" spans="1:17" s="15" customFormat="1" ht="22.5" customHeight="1" x14ac:dyDescent="0.25">
      <c r="A3" s="9" t="s">
        <v>2</v>
      </c>
      <c r="B3" s="10" t="str">
        <f>IF(A3="KR211001",[1]!T_stock[[#This Row],[Lieu]],VLOOKUP(A3,[1]!T_stock[#All],2))</f>
        <v>Service Formation</v>
      </c>
      <c r="C3" s="11" t="str">
        <f>IF(COUNTIFS([1]!T_reservations[Matériel],'TDB semaine'!$A3)&gt;0,IF(COUNTIFS([1]!T_reservations[Matériel],'TDB semaine'!$A3)=1,IF(AND('TDB semaine'!C$2&gt;=VLOOKUP($A3,[1]!T_reservations[[Matériel]:[Validé par]],3),('TDB semaine'!C$2&gt;=VLOOKUP($A3,[1]!T_reservations[[Matériel]:[Validé par]],3))),"Reservé","Disponible"),"Plusieurs lignes"),"Disponible")</f>
        <v>Plusieurs lignes</v>
      </c>
      <c r="D3" s="12"/>
      <c r="E3" s="13"/>
      <c r="F3" s="12"/>
      <c r="G3" s="13"/>
      <c r="H3" s="12"/>
      <c r="I3" s="13"/>
      <c r="J3" s="12"/>
      <c r="K3" s="13"/>
      <c r="L3" s="12"/>
      <c r="M3" s="13"/>
      <c r="N3" s="12"/>
      <c r="O3" s="13"/>
      <c r="P3" s="12"/>
      <c r="Q3" s="14"/>
    </row>
    <row r="4" spans="1:17" s="15" customFormat="1" ht="22.5" customHeight="1" x14ac:dyDescent="0.25">
      <c r="A4" s="9" t="s">
        <v>3</v>
      </c>
      <c r="B4" s="10" t="str">
        <f>IF(A4="KR211001",[1]!T_stock[[#This Row],[Lieu]],VLOOKUP(A4,[1]!T_stock[#All],2))</f>
        <v>Service Formation</v>
      </c>
      <c r="C4" s="16" t="str">
        <f>IF(COUNTIFS([1]!T_reservations[Matériel],'TDB semaine'!$A4)&gt;0,IF(COUNTIFS([1]!T_reservations[Matériel],'TDB semaine'!$A4)=1,IF(AND('TDB semaine'!C$2&gt;=VLOOKUP($A4,[1]!T_reservations[[Matériel]:[Validé par]],3),('TDB semaine'!C$2&gt;=VLOOKUP($A4,[1]!T_reservations[[Matériel]:[Validé par]],3))),"Reservé","Disponible"),"Plusieurs lignes"),"Disponible")</f>
        <v>Plusieurs lignes</v>
      </c>
      <c r="D4" s="17"/>
      <c r="E4" s="18"/>
      <c r="F4" s="17"/>
      <c r="G4" s="18"/>
      <c r="H4" s="17"/>
      <c r="I4" s="18"/>
      <c r="J4" s="17"/>
      <c r="K4" s="18"/>
      <c r="L4" s="17"/>
      <c r="M4" s="18"/>
      <c r="N4" s="17"/>
      <c r="O4" s="18"/>
      <c r="P4" s="17"/>
      <c r="Q4" s="19"/>
    </row>
    <row r="5" spans="1:17" s="15" customFormat="1" ht="22.5" customHeight="1" x14ac:dyDescent="0.25">
      <c r="A5" s="9" t="s">
        <v>4</v>
      </c>
      <c r="B5" s="10" t="str">
        <f>IF(A5="KR211001",[1]!T_stock[[#This Row],[Lieu]],VLOOKUP(A5,[1]!T_stock[#All],2))</f>
        <v>Baud</v>
      </c>
      <c r="C5" s="16" t="str">
        <f>IF(COUNTIFS([1]!T_reservations[Matériel],'TDB semaine'!$A5)&gt;0,IF(COUNTIFS([1]!T_reservations[Matériel],'TDB semaine'!$A5)=1,IF(AND('TDB semaine'!C$2&gt;=VLOOKUP($A5,[1]!T_reservations[[Matériel]:[Validé par]],3),('TDB semaine'!C$2&gt;=VLOOKUP($A5,[1]!T_reservations[[Matériel]:[Validé par]],3))),"Reservé","Disponible"),"Plusieurs lignes"),"Disponible")</f>
        <v>Disponible</v>
      </c>
      <c r="D5" s="17"/>
      <c r="E5" s="18"/>
      <c r="F5" s="20"/>
      <c r="G5" s="18"/>
      <c r="H5" s="17"/>
      <c r="I5" s="18"/>
      <c r="J5" s="17"/>
      <c r="K5" s="18"/>
      <c r="L5" s="17"/>
      <c r="M5" s="18"/>
      <c r="N5" s="17"/>
      <c r="O5" s="18"/>
      <c r="P5" s="17"/>
      <c r="Q5" s="19"/>
    </row>
    <row r="6" spans="1:17" s="15" customFormat="1" ht="22.5" customHeight="1" x14ac:dyDescent="0.25">
      <c r="A6" s="9" t="s">
        <v>5</v>
      </c>
      <c r="B6" s="10" t="str">
        <f>IF(A6="KR211001",[1]!T_stock[[#This Row],[Lieu]],VLOOKUP(A6,[1]!T_stock[#All],2))</f>
        <v>Baud</v>
      </c>
      <c r="C6" s="16" t="str">
        <f ca="1">IF(COUNTIFS([1]!T_reservations[Matériel],'TDB semaine'!$A6)&gt;0,IF(COUNTIFS([1]!T_reservations[Matériel],'TDB semaine'!$A6)=1,IF(AND('TDB semaine'!C$2&gt;=VLOOKUP($A6,[1]!T_reservations[[Matériel]:[Validé par]],3),('TDB semaine'!C$2&gt;=VLOOKUP($A6,[1]!T_reservations[[Matériel]:[Validé par]],3))),"Reservé","Disponible"),"Plusieurs lignes"),"Disponible")</f>
        <v>Reservé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9"/>
    </row>
    <row r="7" spans="1:17" s="15" customFormat="1" ht="22.5" customHeight="1" x14ac:dyDescent="0.25">
      <c r="A7" s="9" t="s">
        <v>6</v>
      </c>
      <c r="B7" s="10" t="str">
        <f>IF(A7="KR211001",[1]!T_stock[[#This Row],[Lieu]],VLOOKUP(A7,[1]!T_stock[#All],2))</f>
        <v>Bureau RG</v>
      </c>
      <c r="C7" s="16" t="str">
        <f ca="1">IF(COUNTIFS([1]!T_reservations[Matériel],'TDB semaine'!$A7)&gt;0,IF(COUNTIFS([1]!T_reservations[Matériel],'TDB semaine'!$A7)=1,IF(AND('TDB semaine'!C$2&gt;=VLOOKUP($A7,[1]!T_reservations[[Matériel]:[Validé par]],3),('TDB semaine'!C$2&gt;=VLOOKUP($A7,[1]!T_reservations[[Matériel]:[Validé par]],3))),"Reservé","Disponible"),"Plusieurs lignes"),"Disponible")</f>
        <v>Reservé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9"/>
    </row>
    <row r="8" spans="1:17" s="15" customFormat="1" ht="22.5" customHeight="1" x14ac:dyDescent="0.25">
      <c r="A8" s="9" t="s">
        <v>7</v>
      </c>
      <c r="B8" s="10" t="str">
        <f>IF(A8="KR211001",[1]!T_stock[[#This Row],[Lieu]],VLOOKUP(A8,[1]!T_stock[#All],2))</f>
        <v>Bureau RG</v>
      </c>
      <c r="C8" s="16" t="str">
        <f>IF(COUNTIFS([1]!T_reservations[Matériel],'TDB semaine'!$A8)&gt;0,IF(COUNTIFS([1]!T_reservations[Matériel],'TDB semaine'!$A8)=1,IF(AND('TDB semaine'!C$2&gt;=VLOOKUP($A8,[1]!T_reservations[[Matériel]:[Validé par]],3),('TDB semaine'!C$2&gt;=VLOOKUP($A8,[1]!T_reservations[[Matériel]:[Validé par]],3))),"Reservé","Disponible"),"Plusieurs lignes"),"Disponible")</f>
        <v>Disponible</v>
      </c>
      <c r="D8" s="17"/>
      <c r="E8" s="18"/>
      <c r="F8" s="17"/>
      <c r="G8" s="18"/>
      <c r="H8" s="17"/>
      <c r="I8" s="18"/>
      <c r="J8" s="17"/>
      <c r="K8" s="18"/>
      <c r="L8" s="17"/>
      <c r="M8" s="18"/>
      <c r="N8" s="17"/>
      <c r="O8" s="18"/>
      <c r="P8" s="17"/>
      <c r="Q8" s="19"/>
    </row>
    <row r="9" spans="1:17" s="15" customFormat="1" ht="22.5" customHeight="1" x14ac:dyDescent="0.25">
      <c r="A9" s="9" t="s">
        <v>8</v>
      </c>
      <c r="B9" s="10" t="str">
        <f>IF(A9="KR211001",[1]!T_stock[[#This Row],[Lieu]],VLOOKUP(A9,[1]!T_stock[#All],2))</f>
        <v>Bureau RG</v>
      </c>
      <c r="C9" s="16" t="str">
        <f>IF(COUNTIFS([1]!T_reservations[Matériel],'TDB semaine'!$A9)&gt;0,IF(COUNTIFS([1]!T_reservations[Matériel],'TDB semaine'!$A9)=1,IF(AND('TDB semaine'!C$2&gt;=VLOOKUP($A9,[1]!T_reservations[[Matériel]:[Validé par]],3),('TDB semaine'!C$2&gt;=VLOOKUP($A9,[1]!T_reservations[[Matériel]:[Validé par]],3))),"Reservé","Disponible"),"Plusieurs lignes"),"Disponible")</f>
        <v>Disponible</v>
      </c>
      <c r="D9" s="17"/>
      <c r="E9" s="18"/>
      <c r="F9" s="17"/>
      <c r="G9" s="18"/>
      <c r="H9" s="17"/>
      <c r="I9" s="18"/>
      <c r="J9" s="17"/>
      <c r="K9" s="18"/>
      <c r="L9" s="17"/>
      <c r="M9" s="18"/>
      <c r="N9" s="17"/>
      <c r="O9" s="18"/>
      <c r="P9" s="17"/>
      <c r="Q9" s="19"/>
    </row>
    <row r="10" spans="1:17" s="15" customFormat="1" ht="22.5" customHeight="1" x14ac:dyDescent="0.25">
      <c r="A10" s="9" t="s">
        <v>9</v>
      </c>
      <c r="B10" s="10" t="str">
        <f>IF(A10="KR211001",[1]!T_stock[[#This Row],[Lieu]],VLOOKUP(A10,[1]!T_stock[#All],2))</f>
        <v>ATE</v>
      </c>
      <c r="C10" s="16" t="str">
        <f ca="1">IF(COUNTIFS([1]!T_reservations[Matériel],'TDB semaine'!$A10)&gt;0,IF(COUNTIFS([1]!T_reservations[Matériel],'TDB semaine'!$A10)=1,IF(AND('TDB semaine'!C$2&gt;=VLOOKUP($A10,[1]!T_reservations[[Matériel]:[Validé par]],3),('TDB semaine'!C$2&gt;=VLOOKUP($A10,[1]!T_reservations[[Matériel]:[Validé par]],3))),"Reservé","Disponible"),"Plusieurs lignes"),"Disponible")</f>
        <v>Disponible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9"/>
    </row>
    <row r="11" spans="1:17" s="15" customFormat="1" ht="22.5" customHeight="1" x14ac:dyDescent="0.25">
      <c r="A11" s="9" t="s">
        <v>10</v>
      </c>
      <c r="B11" s="21" t="str">
        <f>IF(A11="KR211001",[1]!T_stock[[#This Row],[Lieu]],VLOOKUP(A11,[1]!T_stock[#All],2))</f>
        <v>Mivoie</v>
      </c>
      <c r="C11" s="16" t="str">
        <f>IF(COUNTIFS([1]!T_reservations[Matériel],'TDB semaine'!$A11)&gt;0,IF(COUNTIFS([1]!T_reservations[Matériel],'TDB semaine'!$A11)=1,IF(AND('TDB semaine'!C$2&gt;=VLOOKUP($A11,[1]!T_reservations[[Matériel]:[Validé par]],3),('TDB semaine'!C$2&gt;=VLOOKUP($A11,[1]!T_reservations[[Matériel]:[Validé par]],3))),"Reservé","Disponible"),"Plusieurs lignes"),"Disponible")</f>
        <v>Disponible</v>
      </c>
      <c r="D11" s="17"/>
      <c r="E11" s="18"/>
      <c r="F11" s="17"/>
      <c r="G11" s="18"/>
      <c r="H11" s="17"/>
      <c r="I11" s="18"/>
      <c r="J11" s="17"/>
      <c r="K11" s="18"/>
      <c r="L11" s="20"/>
      <c r="M11" s="18"/>
      <c r="N11" s="17"/>
      <c r="O11" s="18"/>
      <c r="P11" s="17"/>
      <c r="Q11" s="19"/>
    </row>
    <row r="12" spans="1:17" s="15" customFormat="1" ht="22.5" customHeight="1" thickBot="1" x14ac:dyDescent="0.3">
      <c r="A12" s="22" t="s">
        <v>11</v>
      </c>
      <c r="B12" s="23" t="str">
        <f>IF(A12="KR211001",[1]!T_stock[[#This Row],[Lieu]],VLOOKUP(A12,[1]!T_stock[#All],2))</f>
        <v>Mivoie</v>
      </c>
      <c r="C12" s="24" t="str">
        <f>IF(COUNTIFS([1]!T_reservations[Matériel],'TDB semaine'!$A12)&gt;0,IF(COUNTIFS([1]!T_reservations[Matériel],'TDB semaine'!$A12)=1,IF(AND('TDB semaine'!C$2&gt;=VLOOKUP($A12,[1]!T_reservations[[Matériel]:[Validé par]],3),('TDB semaine'!C$2&gt;=VLOOKUP($A12,[1]!T_reservations[[Matériel]:[Validé par]],3))),"Reservé","Disponible"),"Plusieurs lignes"),"Disponible")</f>
        <v>Disponible</v>
      </c>
      <c r="D12" s="25"/>
      <c r="E12" s="26"/>
      <c r="F12" s="25"/>
      <c r="G12" s="26"/>
      <c r="H12" s="25"/>
      <c r="I12" s="26"/>
      <c r="J12" s="25"/>
      <c r="K12" s="26"/>
      <c r="L12" s="25"/>
      <c r="M12" s="26"/>
      <c r="N12" s="25"/>
      <c r="O12" s="26"/>
      <c r="P12" s="25"/>
      <c r="Q12" s="27"/>
    </row>
    <row r="15" spans="1:17" x14ac:dyDescent="0.25">
      <c r="K15" s="28"/>
      <c r="M15" s="28"/>
    </row>
    <row r="16" spans="1:17" x14ac:dyDescent="0.25">
      <c r="K16" s="28"/>
      <c r="M16" s="28"/>
      <c r="N16" s="28"/>
    </row>
    <row r="17" spans="6:14" x14ac:dyDescent="0.25">
      <c r="F17" s="28"/>
      <c r="G17" s="28"/>
      <c r="K17" s="28"/>
      <c r="M17" s="28"/>
      <c r="N17" s="28"/>
    </row>
    <row r="18" spans="6:14" x14ac:dyDescent="0.25">
      <c r="F18" s="28"/>
      <c r="M18" s="28"/>
      <c r="N18" s="28"/>
    </row>
    <row r="19" spans="6:14" x14ac:dyDescent="0.25">
      <c r="G19" s="28"/>
      <c r="M19" s="28"/>
    </row>
    <row r="20" spans="6:14" x14ac:dyDescent="0.25">
      <c r="F20" s="28"/>
      <c r="G20" s="28"/>
      <c r="M20" s="28"/>
    </row>
    <row r="21" spans="6:14" x14ac:dyDescent="0.25">
      <c r="F21" s="28"/>
    </row>
    <row r="22" spans="6:14" x14ac:dyDescent="0.25">
      <c r="F22" s="2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6D7EC-54B7-4A97-9A59-F6487F2DB475}">
  <dimension ref="A1:I9"/>
  <sheetViews>
    <sheetView tabSelected="1" workbookViewId="0">
      <selection activeCell="F16" sqref="F16"/>
    </sheetView>
  </sheetViews>
  <sheetFormatPr baseColWidth="10" defaultRowHeight="15" x14ac:dyDescent="0.25"/>
  <cols>
    <col min="1" max="1" width="11.42578125" style="31"/>
    <col min="2" max="2" width="17.7109375" style="31" customWidth="1"/>
    <col min="3" max="4" width="14.28515625" style="32" customWidth="1"/>
    <col min="5" max="5" width="27.5703125" style="31" customWidth="1"/>
    <col min="6" max="6" width="13.5703125" style="33" bestFit="1" customWidth="1"/>
    <col min="7" max="7" width="22.140625" style="31" bestFit="1" customWidth="1"/>
    <col min="8" max="8" width="13.5703125" style="31" customWidth="1"/>
    <col min="9" max="9" width="34.140625" style="31" customWidth="1"/>
    <col min="10" max="10" width="20.28515625" bestFit="1" customWidth="1"/>
  </cols>
  <sheetData>
    <row r="1" spans="1:9" x14ac:dyDescent="0.25">
      <c r="A1" s="29" t="s">
        <v>0</v>
      </c>
      <c r="B1" s="29" t="s">
        <v>1</v>
      </c>
      <c r="C1" s="29" t="s">
        <v>12</v>
      </c>
      <c r="D1" s="29" t="s">
        <v>13</v>
      </c>
      <c r="E1" s="29" t="s">
        <v>14</v>
      </c>
      <c r="F1" s="30" t="s">
        <v>15</v>
      </c>
      <c r="G1" s="29" t="s">
        <v>16</v>
      </c>
      <c r="H1" s="29" t="s">
        <v>17</v>
      </c>
      <c r="I1" s="29" t="s">
        <v>18</v>
      </c>
    </row>
    <row r="2" spans="1:9" x14ac:dyDescent="0.25">
      <c r="A2" s="31" t="s">
        <v>3</v>
      </c>
      <c r="B2" s="31" t="str">
        <f>VLOOKUP(A2,[1]!T_stock[#Data],2)</f>
        <v>Service Formation</v>
      </c>
      <c r="C2" s="32">
        <v>44626</v>
      </c>
      <c r="D2" s="32">
        <v>44629</v>
      </c>
      <c r="G2" s="31" t="str">
        <f>IFERROR(VLOOKUP(T_reservations[[#This Row],[Conducteur]],[1]!T_conducteurs[[NOMS ]:[RG]],2,FALSE),"Conducteur non reconnu")</f>
        <v>Conducteur non reconnu</v>
      </c>
    </row>
    <row r="3" spans="1:9" x14ac:dyDescent="0.25">
      <c r="A3" s="31" t="s">
        <v>5</v>
      </c>
      <c r="B3" s="31" t="str">
        <f>VLOOKUP(A3,[1]!T_stock[#Data],2)</f>
        <v>Baud</v>
      </c>
      <c r="C3" s="32">
        <v>44628</v>
      </c>
      <c r="D3" s="32">
        <v>44898</v>
      </c>
      <c r="G3" s="31" t="str">
        <f>IFERROR(VLOOKUP(T_reservations[[#This Row],[Conducteur]],[1]!T_conducteurs[[NOMS ]:[RG]],2,FALSE),"Conducteur non reconnu")</f>
        <v>Conducteur non reconnu</v>
      </c>
    </row>
    <row r="4" spans="1:9" x14ac:dyDescent="0.25">
      <c r="A4" s="31" t="s">
        <v>9</v>
      </c>
      <c r="B4" s="31" t="str">
        <f>VLOOKUP(A4,[1]!T_stock[#Data],2)</f>
        <v>ATE</v>
      </c>
      <c r="G4" s="31" t="str">
        <f>IFERROR(VLOOKUP(T_reservations[[#This Row],[Conducteur]],[1]!T_conducteurs[[NOMS ]:[RG]],2,FALSE),"Conducteur non reconnu")</f>
        <v>Conducteur non reconnu</v>
      </c>
    </row>
    <row r="5" spans="1:9" x14ac:dyDescent="0.25">
      <c r="A5" s="31" t="s">
        <v>6</v>
      </c>
      <c r="B5" s="31" t="str">
        <f>VLOOKUP(A5,[1]!T_stock[#Data],2)</f>
        <v>Bureau RG</v>
      </c>
      <c r="C5" s="32">
        <v>44629</v>
      </c>
      <c r="D5" s="32">
        <v>44629</v>
      </c>
      <c r="G5" s="31" t="str">
        <f>IFERROR(VLOOKUP(T_reservations[[#This Row],[Conducteur]],[1]!T_conducteurs[[NOMS ]:[RG]],2,FALSE),"Conducteur non reconnu")</f>
        <v>Conducteur non reconnu</v>
      </c>
      <c r="H5" s="31" t="s">
        <v>19</v>
      </c>
    </row>
    <row r="6" spans="1:9" x14ac:dyDescent="0.25">
      <c r="A6" s="31" t="s">
        <v>2</v>
      </c>
      <c r="B6" s="31" t="str">
        <f>VLOOKUP(A6,[1]!T_stock[#Data],2)</f>
        <v>Service Formation</v>
      </c>
      <c r="C6" s="32">
        <v>44628</v>
      </c>
      <c r="D6" s="32">
        <v>44632</v>
      </c>
      <c r="G6" s="31" t="str">
        <f>IFERROR(VLOOKUP(T_reservations[[#This Row],[Conducteur]],[1]!T_conducteurs[[NOMS ]:[RG]],2,FALSE),"Conducteur non reconnu")</f>
        <v>Conducteur non reconnu</v>
      </c>
    </row>
    <row r="7" spans="1:9" x14ac:dyDescent="0.25">
      <c r="A7" s="31" t="s">
        <v>2</v>
      </c>
      <c r="B7" s="31" t="str">
        <f>VLOOKUP(A7,[1]!T_stock[#Data],2)</f>
        <v>Service Formation</v>
      </c>
      <c r="C7" s="32">
        <v>44632</v>
      </c>
      <c r="D7" s="32">
        <v>44638</v>
      </c>
      <c r="G7" s="31" t="str">
        <f>IFERROR(VLOOKUP(T_reservations[[#This Row],[Conducteur]],[1]!T_conducteurs[[NOMS ]:[RG]],2,FALSE),"Conducteur non reconnu")</f>
        <v>Conducteur non reconnu</v>
      </c>
    </row>
    <row r="8" spans="1:9" x14ac:dyDescent="0.25">
      <c r="A8" s="31" t="s">
        <v>3</v>
      </c>
      <c r="B8" s="31" t="str">
        <f>VLOOKUP(A8,[1]!T_stock[#Data],2)</f>
        <v>Service Formation</v>
      </c>
      <c r="C8" s="32">
        <v>44630</v>
      </c>
      <c r="D8" s="32">
        <v>44636</v>
      </c>
      <c r="G8" s="31" t="str">
        <f>IFERROR(VLOOKUP(T_reservations[[#This Row],[Conducteur]],[1]!T_conducteurs[[NOMS ]:[RG]],2,FALSE),"Conducteur non reconnu")</f>
        <v>Conducteur non reconnu</v>
      </c>
    </row>
    <row r="9" spans="1:9" x14ac:dyDescent="0.25">
      <c r="A9" s="31" t="s">
        <v>2</v>
      </c>
      <c r="B9" s="31" t="str">
        <f>VLOOKUP(A9,[1]!T_stock[#Data],2)</f>
        <v>Service Formation</v>
      </c>
      <c r="C9" s="32">
        <v>44639</v>
      </c>
      <c r="D9" s="32">
        <v>44641</v>
      </c>
      <c r="G9" s="31" t="str">
        <f>IFERROR(VLOOKUP(T_reservations[[#This Row],[Conducteur]],[1]!T_conducteurs[[NOMS ]:[RG]],2,FALSE),"Conducteur non reconnu")</f>
        <v>Conducteur non reconnu</v>
      </c>
    </row>
  </sheetData>
  <conditionalFormatting sqref="G2:G1048576">
    <cfRule type="containsText" dxfId="11" priority="1" operator="containsText" text="Conducteur non reconnu">
      <formula>NOT(ISERROR(SEARCH("Conducteur non reconnu",G2)))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 semaine</vt:lpstr>
      <vt:lpstr>reservations auto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Bouchenna</dc:creator>
  <cp:lastModifiedBy>Edwin Bouchenna</cp:lastModifiedBy>
  <dcterms:created xsi:type="dcterms:W3CDTF">2022-03-09T16:51:10Z</dcterms:created>
  <dcterms:modified xsi:type="dcterms:W3CDTF">2022-03-09T16:52:31Z</dcterms:modified>
</cp:coreProperties>
</file>