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namedSheetViews/namedSheetView1.xml" ContentType="application/vnd.ms-excel.namedsheetviews+xml"/>
  <Override PartName="/xl/tables/table10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LRaynal\Documents\"/>
    </mc:Choice>
  </mc:AlternateContent>
  <xr:revisionPtr revIDLastSave="0" documentId="13_ncr:1_{71C7F4B4-46C0-4E10-B43A-8E6DBAD2C9F6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Action List 2021" sheetId="34" r:id="rId1"/>
    <sheet name="Action list mutualisée" sheetId="75" r:id="rId2"/>
    <sheet name="Règle" sheetId="77" r:id="rId3"/>
  </sheets>
  <definedNames>
    <definedName name="_xlnm._FilterDatabase" localSheetId="0" hidden="1">'Action List 2021'!$A$12:$B$12</definedName>
    <definedName name="Domain">OFFSET(#REF!,0,0,COUNTA(#REF!)-1,1)</definedName>
    <definedName name="Instance">OFFSET(#REF!,0,0,COUNTA(#REF!)-1,1)</definedName>
    <definedName name="Off">OFFSET(#REF!,0,0,COUNTA(#REF!)-1,1)</definedName>
    <definedName name="Phase">OFFSET(#REF!,0,0,COUNTA(#REF!)-1,1)</definedName>
    <definedName name="PM_T">'Action List 2021'!$B$8</definedName>
    <definedName name="Responsable">OFFSET(#REF!,0,0,COUNTA(#REF!)-1,1)</definedName>
    <definedName name="Stade">OFFSET(#REF!,0,0,COUNTA(#REF!)-1,1)</definedName>
    <definedName name="Statut">OFFSET(#REF!,0,0,COUNTA(#REF!)-1,1)</definedName>
    <definedName name="Stream">OFFSET(#REF!,0,0,COUNTA(#REF!)-1,1)</definedName>
    <definedName name="Team">OFFSET(#REF!,0,0,COUNTA(#REF!)-1,1)</definedName>
    <definedName name="Titre_T1">'Action List 2021'!$B$3</definedName>
    <definedName name="Titre_T10HYPERCARE">'Action List 2021'!$B$36</definedName>
    <definedName name="Titre_T11RUN">'Action List 2021'!$B$41</definedName>
    <definedName name="Titre_T2">'Action List 2021'!$B$8</definedName>
    <definedName name="Titre_T3">'Action List 2021'!#REF!</definedName>
    <definedName name="Titre_T3Preembarquement">'Action List 2021'!#REF!</definedName>
    <definedName name="Titre_T4">'Action List 2021'!$B$12</definedName>
    <definedName name="Titre_T5IT1">'Action List 2021'!$B$17</definedName>
    <definedName name="Titre_T6IT2">'Action List 2021'!$B$22</definedName>
    <definedName name="Titre_T7UAT">'Action List 2021'!$B$26</definedName>
    <definedName name="Titre_T8CUT">'Action List 2021'!$B$31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34" l="1" a="1"/>
  <c r="A5" i="34" s="1"/>
  <c r="R5" i="34" l="1" a="1"/>
  <c r="R5" i="34" s="1"/>
  <c r="Q5" i="34" a="1"/>
  <c r="Q5" i="34" s="1"/>
  <c r="P5" i="34" a="1"/>
  <c r="P5" i="34" s="1"/>
  <c r="O5" i="34" a="1"/>
  <c r="O5" i="34" s="1"/>
  <c r="N5" i="34" a="1"/>
  <c r="N5" i="34" s="1"/>
  <c r="M5" i="34" a="1"/>
  <c r="M5" i="34" s="1"/>
  <c r="L5" i="34" a="1"/>
  <c r="L5" i="34" s="1"/>
  <c r="J5" i="34" a="1"/>
  <c r="J5" i="34" s="1"/>
  <c r="I5" i="34" a="1"/>
  <c r="I5" i="34" s="1"/>
  <c r="G5" i="34" a="1"/>
  <c r="G5" i="34" s="1"/>
  <c r="F5" i="34" a="1"/>
  <c r="F5" i="34" s="1"/>
  <c r="E5" i="34" a="1"/>
  <c r="E5" i="34" s="1"/>
  <c r="D5" i="34" a="1"/>
  <c r="D5" i="34" s="1"/>
  <c r="C5" i="34" a="1"/>
  <c r="C5" i="34" s="1"/>
  <c r="H5" i="34" a="1"/>
  <c r="H5" i="34" s="1"/>
  <c r="B5" i="34" a="1"/>
  <c r="B5" i="34" s="1"/>
  <c r="K5" i="34" l="1" a="1"/>
  <c r="K5" i="34" s="1"/>
  <c r="R30" i="34" l="1"/>
  <c r="R29" i="3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<sst xmlns="http://schemas.openxmlformats.org/spreadsheetml/2006/main" count="442" uniqueCount="92">
  <si>
    <t>PLANNING COLAS</t>
  </si>
  <si>
    <t>Chantiers transverses</t>
  </si>
  <si>
    <t>Phase</t>
  </si>
  <si>
    <t>Domain</t>
  </si>
  <si>
    <t>Stream</t>
  </si>
  <si>
    <t>Subsream</t>
  </si>
  <si>
    <t>Country</t>
  </si>
  <si>
    <t>Step</t>
  </si>
  <si>
    <t>Action</t>
  </si>
  <si>
    <t xml:space="preserve">Instance </t>
  </si>
  <si>
    <t>Responsible</t>
  </si>
  <si>
    <t>Resp. Group</t>
  </si>
  <si>
    <t>Smoothen Workload</t>
  </si>
  <si>
    <t>Workload (m/d)</t>
  </si>
  <si>
    <t>Target Start Date</t>
  </si>
  <si>
    <t>Target End Date</t>
  </si>
  <si>
    <t>Adjusted Start Date</t>
  </si>
  <si>
    <t>Adjusted End Date</t>
  </si>
  <si>
    <t>Complétion</t>
  </si>
  <si>
    <t>Statut</t>
  </si>
  <si>
    <t>janv.-22</t>
  </si>
  <si>
    <t>févr.-22</t>
  </si>
  <si>
    <t>mars-22</t>
  </si>
  <si>
    <t>avr.-22</t>
  </si>
  <si>
    <t>mai-22</t>
  </si>
  <si>
    <t>juin-22</t>
  </si>
  <si>
    <t>juil.-22</t>
  </si>
  <si>
    <t>août-22</t>
  </si>
  <si>
    <t>sept.-22</t>
  </si>
  <si>
    <t>oct.-22</t>
  </si>
  <si>
    <t>11. Iteration 1 - Design</t>
  </si>
  <si>
    <t>12. Iteration 1 - Build</t>
  </si>
  <si>
    <t>13. Iteration 1 - Test</t>
  </si>
  <si>
    <t>40. Production / Cutover</t>
  </si>
  <si>
    <t xml:space="preserve"> </t>
  </si>
  <si>
    <t>50. Hypercare</t>
  </si>
  <si>
    <t>All</t>
  </si>
  <si>
    <t>30. UAT</t>
  </si>
  <si>
    <t>Cross Modules</t>
  </si>
  <si>
    <t>N/A</t>
  </si>
  <si>
    <t>14. Iteration 2 - Design</t>
  </si>
  <si>
    <t>15. Iteration 2 - Build</t>
  </si>
  <si>
    <t>Deployment</t>
  </si>
  <si>
    <t>10. Preparation</t>
  </si>
  <si>
    <t>16. Iteration 2 - Test</t>
  </si>
  <si>
    <t/>
  </si>
  <si>
    <t xml:space="preserve">09. Pre-embarquement </t>
  </si>
  <si>
    <t>Terminé</t>
  </si>
  <si>
    <t>Preparation</t>
  </si>
  <si>
    <t>Introduction Meeting Facilitation</t>
  </si>
  <si>
    <t>Introduction Meeting Participation</t>
  </si>
  <si>
    <t>Itération 1</t>
  </si>
  <si>
    <t xml:space="preserve">Itération 2 </t>
  </si>
  <si>
    <t>UAT</t>
  </si>
  <si>
    <t>Production/cutover</t>
  </si>
  <si>
    <t>Hypercare</t>
  </si>
  <si>
    <t>Run</t>
  </si>
  <si>
    <t>60. Run</t>
  </si>
  <si>
    <t>Substream</t>
  </si>
  <si>
    <t>Déploiement - A</t>
  </si>
  <si>
    <t xml:space="preserve">RAYNAL, Léna </t>
  </si>
  <si>
    <t xml:space="preserve">Project Management </t>
  </si>
  <si>
    <t xml:space="preserve">Training </t>
  </si>
  <si>
    <t xml:space="preserve">Translation </t>
  </si>
  <si>
    <t>Déploiement - B</t>
  </si>
  <si>
    <t>Déploiement - C</t>
  </si>
  <si>
    <t>Action list mutualisée</t>
  </si>
  <si>
    <t>Action list 2021</t>
  </si>
  <si>
    <t>Phase = Chantiers transverses</t>
  </si>
  <si>
    <t>T_1 (Chantiers transverses)</t>
  </si>
  <si>
    <t>Step = "9. Project Management"</t>
  </si>
  <si>
    <t xml:space="preserve">T_2 (Project Management) </t>
  </si>
  <si>
    <t>Step = "09. Pre embarquement"</t>
  </si>
  <si>
    <t xml:space="preserve">T_3 (Preparation) </t>
  </si>
  <si>
    <t>Step = "09. Preparation"</t>
  </si>
  <si>
    <t>Step = "Iteration 1 - Design"</t>
  </si>
  <si>
    <t>T_4 ( Itération 1)</t>
  </si>
  <si>
    <t>Step = "Iteration 1 - Build"</t>
  </si>
  <si>
    <t>Step = "Iteration 1 - Test"</t>
  </si>
  <si>
    <t>Step = "Iteration 2 - Design"</t>
  </si>
  <si>
    <t xml:space="preserve">T_5 (Itération 2) </t>
  </si>
  <si>
    <t>Step = "Iteration 2 - Build"</t>
  </si>
  <si>
    <t>Step = "Iteration 2 - Test"</t>
  </si>
  <si>
    <t>Step = " 30. UAT"</t>
  </si>
  <si>
    <t xml:space="preserve">T_6 (UAT) </t>
  </si>
  <si>
    <t>Step = " 40. Production / cutover"</t>
  </si>
  <si>
    <t>T_7 (Production/cutover)</t>
  </si>
  <si>
    <t>Step = " 50. Hypercare"</t>
  </si>
  <si>
    <t>T_8 (Hypercare)</t>
  </si>
  <si>
    <t>Step = "60. Run"</t>
  </si>
  <si>
    <t xml:space="preserve">T_9 (Run) </t>
  </si>
  <si>
    <t xml:space="preserve">En retard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</si>
</sst>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5" formatCode="0.0"/>
    <numFmt numFmtId="167" formatCode="d/m/yy;@"/>
    <numFmt numFmtId="168" formatCode="dd/mm/yy;@"/>
    <numFmt numFmtId="169" formatCode="[$-40C]d\-mmm;@"/>
    <numFmt numFmtId="170" formatCode="ddd\,\ dd/mm/yyyy"/>
    <numFmt numFmtId="171" formatCode="0\.00"/>
    <numFmt numFmtId="172" formatCode="[$-40C]mmm\-yy;@"/>
    <numFmt numFmtId="174" formatCode="[$-40C]d\-mmm\-yy;@"/>
    <numFmt numFmtId="175" formatCode="[$-40C]dd\-mmm\-yy;@"/>
  </numFmts>
  <fonts count="3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 Light"/>
      <family val="2"/>
    </font>
    <font>
      <sz val="12"/>
      <color theme="1"/>
      <name val="Calibri Light"/>
      <family val="2"/>
    </font>
    <font>
      <sz val="9"/>
      <color theme="1"/>
      <name val="Calibri Light"/>
      <family val="2"/>
    </font>
    <font>
      <b/>
      <sz val="10"/>
      <color theme="0"/>
      <name val="Calibri Light"/>
      <family val="2"/>
    </font>
    <font>
      <b/>
      <sz val="16"/>
      <color theme="0"/>
      <name val="Calibri Light"/>
      <family val="2"/>
    </font>
    <font>
      <sz val="16"/>
      <color theme="0"/>
      <name val="Calibri Light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 tint="0.499984740745262"/>
      <name val="Calibri Light"/>
      <family val="2"/>
    </font>
    <font>
      <b/>
      <sz val="10"/>
      <color theme="1" tint="0.499984740745262"/>
      <name val="Calibri Light"/>
      <family val="2"/>
    </font>
    <font>
      <sz val="9"/>
      <color theme="1" tint="0.499984740745262"/>
      <name val="Calibri Light"/>
      <family val="2"/>
    </font>
    <font>
      <sz val="10"/>
      <color theme="1" tint="0.499984740745262"/>
      <name val="Calibri"/>
      <family val="2"/>
      <scheme val="minor"/>
    </font>
    <font>
      <sz val="9"/>
      <color theme="1" tint="0.499984740745262"/>
      <name val="Calibri"/>
      <family val="2"/>
      <scheme val="minor"/>
    </font>
    <font>
      <sz val="11"/>
      <color theme="1" tint="0.499984740745262"/>
      <name val="Calibri Light"/>
      <family val="2"/>
    </font>
    <font>
      <sz val="12"/>
      <color theme="1" tint="0.499984740745262"/>
      <name val="Calibri Light"/>
      <family val="2"/>
    </font>
    <font>
      <sz val="11"/>
      <color theme="1" tint="0.499984740745262"/>
      <name val="Calibri"/>
      <family val="2"/>
      <scheme val="minor"/>
    </font>
    <font>
      <sz val="16"/>
      <color theme="1" tint="0.499984740745262"/>
      <name val="Calibri Light"/>
      <family val="2"/>
    </font>
    <font>
      <sz val="12"/>
      <color theme="1" tint="0.499984740745262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9"/>
      <color theme="0"/>
      <name val="Calibri Light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FAAB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rgb="FF000000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79998168889431442"/>
        <bgColor theme="8" tint="0.59999389629810485"/>
      </patternFill>
    </fill>
    <fill>
      <patternFill patternType="solid">
        <fgColor theme="4"/>
        <bgColor indexed="64"/>
      </patternFill>
    </fill>
    <fill>
      <patternFill patternType="solid">
        <fgColor rgb="FF0FAABF"/>
        <bgColor rgb="FF000000"/>
      </patternFill>
    </fill>
  </fills>
  <borders count="36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hair">
        <color indexed="64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hair">
        <color theme="1" tint="0.499984740745262"/>
      </left>
      <right/>
      <top style="hair">
        <color theme="1" tint="0.499984740745262"/>
      </top>
      <bottom style="hair">
        <color theme="1" tint="0.499984740745262"/>
      </bottom>
      <diagonal/>
    </border>
    <border>
      <left/>
      <right style="thin">
        <color rgb="FFD9D9D9"/>
      </right>
      <top/>
      <bottom style="thin">
        <color rgb="FFD9D9D9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</borders>
  <cellStyleXfs count="29">
    <xf numFmtId="0" fontId="0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  <xf numFmtId="0" fontId="9" fillId="0" borderId="0"/>
    <xf numFmtId="0" fontId="8" fillId="0" borderId="0"/>
    <xf numFmtId="0" fontId="7" fillId="0" borderId="0"/>
    <xf numFmtId="9" fontId="7" fillId="0" borderId="0" applyFont="0" applyFill="0" applyBorder="0" applyAlignment="0" applyProtection="0"/>
    <xf numFmtId="0" fontId="6" fillId="0" borderId="0"/>
    <xf numFmtId="0" fontId="6" fillId="0" borderId="0"/>
    <xf numFmtId="0" fontId="13" fillId="0" borderId="0"/>
    <xf numFmtId="167" fontId="5" fillId="0" borderId="5" applyFill="0">
      <alignment horizontal="center" vertical="center"/>
    </xf>
    <xf numFmtId="170" fontId="4" fillId="0" borderId="7">
      <alignment horizontal="center" vertical="center"/>
    </xf>
    <xf numFmtId="9" fontId="13" fillId="0" borderId="0" applyFont="0" applyFill="0" applyBorder="0" applyAlignment="0" applyProtection="0"/>
    <xf numFmtId="0" fontId="3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5" applyFill="0">
      <alignment horizontal="center" vertical="center"/>
    </xf>
    <xf numFmtId="170" fontId="2" fillId="0" borderId="7">
      <alignment horizontal="center" vertical="center"/>
    </xf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7" fontId="1" fillId="0" borderId="5" applyFill="0">
      <alignment horizontal="center" vertical="center"/>
    </xf>
    <xf numFmtId="0" fontId="1" fillId="0" borderId="0"/>
  </cellStyleXfs>
  <cellXfs count="220">
    <xf numFmtId="0" fontId="0" fillId="0" borderId="0" xfId="0"/>
    <xf numFmtId="0" fontId="18" fillId="2" borderId="0" xfId="5" applyFont="1" applyFill="1" applyAlignment="1">
      <alignment horizontal="left" vertical="center"/>
    </xf>
    <xf numFmtId="0" fontId="20" fillId="0" borderId="0" xfId="5" applyFont="1"/>
    <xf numFmtId="0" fontId="20" fillId="2" borderId="0" xfId="5" applyFont="1" applyFill="1"/>
    <xf numFmtId="2" fontId="20" fillId="2" borderId="0" xfId="5" quotePrefix="1" applyNumberFormat="1" applyFont="1" applyFill="1"/>
    <xf numFmtId="0" fontId="19" fillId="6" borderId="0" xfId="0" applyFont="1" applyFill="1"/>
    <xf numFmtId="9" fontId="18" fillId="2" borderId="6" xfId="13" applyFont="1" applyFill="1" applyBorder="1" applyAlignment="1">
      <alignment horizontal="center" vertical="center"/>
    </xf>
    <xf numFmtId="0" fontId="18" fillId="6" borderId="9" xfId="5" applyFont="1" applyFill="1" applyBorder="1" applyAlignment="1">
      <alignment horizontal="center" vertical="center"/>
    </xf>
    <xf numFmtId="0" fontId="18" fillId="0" borderId="0" xfId="5" applyFont="1" applyAlignment="1">
      <alignment horizontal="left"/>
    </xf>
    <xf numFmtId="0" fontId="18" fillId="0" borderId="0" xfId="5" applyFont="1" applyAlignment="1">
      <alignment horizontal="left" vertical="center"/>
    </xf>
    <xf numFmtId="0" fontId="18" fillId="0" borderId="0" xfId="5" applyFont="1" applyAlignment="1">
      <alignment horizontal="left" vertical="center" wrapText="1"/>
    </xf>
    <xf numFmtId="0" fontId="18" fillId="2" borderId="0" xfId="5" applyFont="1" applyFill="1" applyAlignment="1">
      <alignment horizontal="left" vertical="center" wrapText="1"/>
    </xf>
    <xf numFmtId="0" fontId="18" fillId="2" borderId="0" xfId="5" applyFont="1" applyFill="1" applyAlignment="1">
      <alignment horizontal="left"/>
    </xf>
    <xf numFmtId="0" fontId="18" fillId="0" borderId="0" xfId="5" applyFont="1" applyAlignment="1">
      <alignment horizontal="center" vertical="center"/>
    </xf>
    <xf numFmtId="2" fontId="18" fillId="0" borderId="0" xfId="5" applyNumberFormat="1" applyFont="1" applyAlignment="1">
      <alignment horizontal="center" vertical="center"/>
    </xf>
    <xf numFmtId="0" fontId="18" fillId="2" borderId="0" xfId="5" applyFont="1" applyFill="1" applyAlignment="1">
      <alignment horizontal="center"/>
    </xf>
    <xf numFmtId="0" fontId="21" fillId="2" borderId="0" xfId="3" applyFont="1" applyFill="1"/>
    <xf numFmtId="9" fontId="18" fillId="2" borderId="0" xfId="13" applyFont="1" applyFill="1" applyBorder="1" applyAlignment="1">
      <alignment horizontal="center" vertical="center"/>
    </xf>
    <xf numFmtId="0" fontId="18" fillId="2" borderId="0" xfId="5" applyFont="1" applyFill="1" applyAlignment="1">
      <alignment horizontal="center" vertical="center"/>
    </xf>
    <xf numFmtId="167" fontId="18" fillId="2" borderId="6" xfId="5" applyNumberFormat="1" applyFont="1" applyFill="1" applyBorder="1" applyAlignment="1">
      <alignment horizontal="center" vertical="center"/>
    </xf>
    <xf numFmtId="0" fontId="18" fillId="6" borderId="9" xfId="5" applyFont="1" applyFill="1" applyBorder="1" applyAlignment="1">
      <alignment horizontal="left" vertical="center"/>
    </xf>
    <xf numFmtId="0" fontId="18" fillId="6" borderId="9" xfId="5" applyFont="1" applyFill="1" applyBorder="1" applyAlignment="1">
      <alignment horizontal="left" vertical="center" wrapText="1"/>
    </xf>
    <xf numFmtId="168" fontId="18" fillId="2" borderId="6" xfId="5" applyNumberFormat="1" applyFont="1" applyFill="1" applyBorder="1" applyAlignment="1">
      <alignment horizontal="center" vertical="center"/>
    </xf>
    <xf numFmtId="0" fontId="18" fillId="2" borderId="0" xfId="5" applyFont="1" applyFill="1" applyAlignment="1">
      <alignment horizontal="left" wrapText="1"/>
    </xf>
    <xf numFmtId="2" fontId="18" fillId="2" borderId="0" xfId="5" applyNumberFormat="1" applyFont="1" applyFill="1" applyAlignment="1">
      <alignment horizontal="center" vertical="center"/>
    </xf>
    <xf numFmtId="165" fontId="14" fillId="0" borderId="0" xfId="0" applyNumberFormat="1" applyFont="1"/>
    <xf numFmtId="175" fontId="18" fillId="0" borderId="0" xfId="5" applyNumberFormat="1" applyFont="1" applyAlignment="1">
      <alignment horizontal="right" vertical="center" wrapText="1"/>
    </xf>
    <xf numFmtId="175" fontId="18" fillId="2" borderId="0" xfId="5" applyNumberFormat="1" applyFont="1" applyFill="1" applyAlignment="1">
      <alignment horizontal="right" vertical="center" wrapText="1"/>
    </xf>
    <xf numFmtId="175" fontId="18" fillId="6" borderId="9" xfId="5" applyNumberFormat="1" applyFont="1" applyFill="1" applyBorder="1" applyAlignment="1">
      <alignment horizontal="right" vertical="center"/>
    </xf>
    <xf numFmtId="175" fontId="18" fillId="6" borderId="10" xfId="5" applyNumberFormat="1" applyFont="1" applyFill="1" applyBorder="1" applyAlignment="1">
      <alignment horizontal="right" vertical="center"/>
    </xf>
    <xf numFmtId="167" fontId="18" fillId="2" borderId="0" xfId="5" applyNumberFormat="1" applyFont="1" applyFill="1" applyAlignment="1">
      <alignment horizontal="center" vertical="center"/>
    </xf>
    <xf numFmtId="0" fontId="22" fillId="3" borderId="0" xfId="3" applyFont="1" applyFill="1" applyAlignment="1">
      <alignment horizontal="left"/>
    </xf>
    <xf numFmtId="0" fontId="16" fillId="3" borderId="0" xfId="14" applyFont="1" applyFill="1" applyAlignment="1">
      <alignment horizontal="left"/>
    </xf>
    <xf numFmtId="0" fontId="22" fillId="3" borderId="0" xfId="5" applyFont="1" applyFill="1" applyAlignment="1">
      <alignment horizontal="left"/>
    </xf>
    <xf numFmtId="0" fontId="22" fillId="3" borderId="0" xfId="5" applyFont="1" applyFill="1" applyAlignment="1">
      <alignment horizontal="left" vertical="center" wrapText="1"/>
    </xf>
    <xf numFmtId="0" fontId="22" fillId="3" borderId="0" xfId="5" applyFont="1" applyFill="1" applyAlignment="1">
      <alignment horizontal="center"/>
    </xf>
    <xf numFmtId="0" fontId="22" fillId="3" borderId="18" xfId="5" applyFont="1" applyFill="1" applyBorder="1" applyAlignment="1">
      <alignment horizontal="center" vertical="center"/>
    </xf>
    <xf numFmtId="165" fontId="16" fillId="3" borderId="0" xfId="14" applyNumberFormat="1" applyFont="1" applyFill="1" applyAlignment="1">
      <alignment horizontal="center" vertical="center"/>
    </xf>
    <xf numFmtId="175" fontId="22" fillId="3" borderId="0" xfId="3" applyNumberFormat="1" applyFont="1" applyFill="1" applyAlignment="1">
      <alignment horizontal="right" vertical="center"/>
    </xf>
    <xf numFmtId="0" fontId="24" fillId="9" borderId="33" xfId="0" applyFont="1" applyFill="1" applyBorder="1"/>
    <xf numFmtId="0" fontId="24" fillId="9" borderId="31" xfId="0" applyFont="1" applyFill="1" applyBorder="1"/>
    <xf numFmtId="0" fontId="0" fillId="10" borderId="34" xfId="0" applyFont="1" applyFill="1" applyBorder="1"/>
    <xf numFmtId="0" fontId="0" fillId="10" borderId="30" xfId="0" applyFont="1" applyFill="1" applyBorder="1"/>
    <xf numFmtId="0" fontId="18" fillId="2" borderId="32" xfId="5" applyNumberFormat="1" applyFont="1" applyFill="1" applyBorder="1" applyAlignment="1">
      <alignment horizontal="center" vertical="center"/>
    </xf>
    <xf numFmtId="9" fontId="0" fillId="10" borderId="30" xfId="13" applyFont="1" applyFill="1" applyBorder="1"/>
    <xf numFmtId="9" fontId="0" fillId="0" borderId="0" xfId="13" applyFont="1"/>
    <xf numFmtId="0" fontId="18" fillId="4" borderId="6" xfId="5" applyNumberFormat="1" applyFont="1" applyFill="1" applyBorder="1" applyAlignment="1">
      <alignment horizontal="center" vertical="center"/>
    </xf>
    <xf numFmtId="17" fontId="24" fillId="9" borderId="31" xfId="0" applyNumberFormat="1" applyFont="1" applyFill="1" applyBorder="1"/>
    <xf numFmtId="0" fontId="0" fillId="10" borderId="35" xfId="0" applyFont="1" applyFill="1" applyBorder="1"/>
    <xf numFmtId="0" fontId="0" fillId="11" borderId="30" xfId="0" applyFont="1" applyFill="1" applyBorder="1"/>
    <xf numFmtId="9" fontId="0" fillId="11" borderId="30" xfId="13" applyFont="1" applyFill="1" applyBorder="1"/>
    <xf numFmtId="14" fontId="0" fillId="0" borderId="0" xfId="0" applyNumberFormat="1"/>
    <xf numFmtId="14" fontId="24" fillId="9" borderId="31" xfId="0" applyNumberFormat="1" applyFont="1" applyFill="1" applyBorder="1"/>
    <xf numFmtId="14" fontId="0" fillId="11" borderId="30" xfId="0" applyNumberFormat="1" applyFont="1" applyFill="1" applyBorder="1"/>
    <xf numFmtId="14" fontId="0" fillId="10" borderId="30" xfId="0" applyNumberFormat="1" applyFont="1" applyFill="1" applyBorder="1"/>
    <xf numFmtId="0" fontId="25" fillId="12" borderId="0" xfId="0" applyFont="1" applyFill="1"/>
    <xf numFmtId="0" fontId="0" fillId="11" borderId="34" xfId="0" applyFont="1" applyFill="1" applyBorder="1"/>
    <xf numFmtId="0" fontId="26" fillId="2" borderId="0" xfId="5" applyFont="1" applyFill="1" applyAlignment="1">
      <alignment horizontal="center" vertical="center"/>
    </xf>
    <xf numFmtId="0" fontId="26" fillId="2" borderId="0" xfId="5" applyFont="1" applyFill="1" applyAlignment="1">
      <alignment horizontal="center"/>
    </xf>
    <xf numFmtId="0" fontId="26" fillId="2" borderId="14" xfId="5" applyFont="1" applyFill="1" applyBorder="1" applyAlignment="1">
      <alignment horizontal="center" vertical="center"/>
    </xf>
    <xf numFmtId="0" fontId="26" fillId="2" borderId="17" xfId="5" applyFont="1" applyFill="1" applyBorder="1" applyAlignment="1">
      <alignment horizontal="center"/>
    </xf>
    <xf numFmtId="0" fontId="26" fillId="5" borderId="24" xfId="0" applyFont="1" applyFill="1" applyBorder="1" applyAlignment="1">
      <alignment horizontal="center" vertical="center"/>
    </xf>
    <xf numFmtId="0" fontId="26" fillId="5" borderId="24" xfId="9" applyFont="1" applyFill="1" applyBorder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0" fontId="26" fillId="2" borderId="17" xfId="5" applyFont="1" applyFill="1" applyBorder="1" applyAlignment="1">
      <alignment horizontal="center" vertical="center"/>
    </xf>
    <xf numFmtId="0" fontId="26" fillId="2" borderId="17" xfId="0" applyFont="1" applyFill="1" applyBorder="1" applyAlignment="1">
      <alignment horizontal="center" vertical="center"/>
    </xf>
    <xf numFmtId="0" fontId="26" fillId="2" borderId="0" xfId="5" applyFont="1" applyFill="1" applyAlignment="1">
      <alignment horizontal="left"/>
    </xf>
    <xf numFmtId="0" fontId="27" fillId="2" borderId="0" xfId="3" applyFont="1" applyFill="1" applyAlignment="1">
      <alignment horizontal="left" vertical="center" wrapText="1"/>
    </xf>
    <xf numFmtId="175" fontId="26" fillId="2" borderId="0" xfId="5" applyNumberFormat="1" applyFont="1" applyFill="1" applyAlignment="1">
      <alignment horizontal="right"/>
    </xf>
    <xf numFmtId="0" fontId="26" fillId="2" borderId="0" xfId="5" applyFont="1" applyFill="1"/>
    <xf numFmtId="9" fontId="26" fillId="2" borderId="0" xfId="13" applyFont="1" applyFill="1" applyBorder="1" applyAlignment="1">
      <alignment horizontal="center"/>
    </xf>
    <xf numFmtId="0" fontId="28" fillId="2" borderId="0" xfId="5" applyFont="1" applyFill="1"/>
    <xf numFmtId="9" fontId="26" fillId="2" borderId="6" xfId="13" applyFont="1" applyFill="1" applyBorder="1" applyAlignment="1">
      <alignment horizontal="center" vertical="center"/>
    </xf>
    <xf numFmtId="0" fontId="33" fillId="2" borderId="6" xfId="0" applyFont="1" applyFill="1" applyBorder="1"/>
    <xf numFmtId="9" fontId="26" fillId="2" borderId="6" xfId="13" applyFont="1" applyFill="1" applyBorder="1" applyAlignment="1">
      <alignment horizontal="center"/>
    </xf>
    <xf numFmtId="0" fontId="26" fillId="2" borderId="13" xfId="3" applyFont="1" applyFill="1" applyBorder="1" applyAlignment="1">
      <alignment horizontal="left" vertical="center"/>
    </xf>
    <xf numFmtId="0" fontId="26" fillId="2" borderId="13" xfId="3" applyFont="1" applyFill="1" applyBorder="1" applyAlignment="1">
      <alignment horizontal="left" vertical="center" wrapText="1"/>
    </xf>
    <xf numFmtId="2" fontId="26" fillId="2" borderId="13" xfId="3" applyNumberFormat="1" applyFont="1" applyFill="1" applyBorder="1" applyAlignment="1">
      <alignment horizontal="center" vertical="center"/>
    </xf>
    <xf numFmtId="169" fontId="26" fillId="2" borderId="13" xfId="3" applyNumberFormat="1" applyFont="1" applyFill="1" applyBorder="1" applyAlignment="1">
      <alignment horizontal="center" vertical="center"/>
    </xf>
    <xf numFmtId="0" fontId="26" fillId="2" borderId="3" xfId="5" applyFont="1" applyFill="1" applyBorder="1" applyAlignment="1">
      <alignment horizontal="center" vertical="center"/>
    </xf>
    <xf numFmtId="0" fontId="26" fillId="2" borderId="13" xfId="3" applyFont="1" applyFill="1" applyBorder="1" applyAlignment="1">
      <alignment horizontal="center" vertical="center"/>
    </xf>
    <xf numFmtId="175" fontId="26" fillId="2" borderId="13" xfId="3" applyNumberFormat="1" applyFont="1" applyFill="1" applyBorder="1" applyAlignment="1">
      <alignment horizontal="right" vertical="center"/>
    </xf>
    <xf numFmtId="175" fontId="26" fillId="2" borderId="12" xfId="3" applyNumberFormat="1" applyFont="1" applyFill="1" applyBorder="1" applyAlignment="1">
      <alignment horizontal="right" vertical="center"/>
    </xf>
    <xf numFmtId="0" fontId="26" fillId="2" borderId="6" xfId="3" applyFont="1" applyFill="1" applyBorder="1" applyAlignment="1">
      <alignment horizontal="left" vertical="center"/>
    </xf>
    <xf numFmtId="169" fontId="26" fillId="2" borderId="6" xfId="5" applyNumberFormat="1" applyFont="1" applyFill="1" applyBorder="1" applyAlignment="1">
      <alignment horizontal="left"/>
    </xf>
    <xf numFmtId="165" fontId="30" fillId="2" borderId="0" xfId="0" applyNumberFormat="1" applyFont="1" applyFill="1"/>
    <xf numFmtId="0" fontId="26" fillId="2" borderId="6" xfId="5" applyFont="1" applyFill="1" applyBorder="1" applyAlignment="1">
      <alignment horizontal="center" vertical="center"/>
    </xf>
    <xf numFmtId="14" fontId="26" fillId="2" borderId="6" xfId="5" applyNumberFormat="1" applyFont="1" applyFill="1" applyBorder="1" applyAlignment="1">
      <alignment horizontal="center" vertical="center"/>
    </xf>
    <xf numFmtId="0" fontId="26" fillId="2" borderId="6" xfId="5" applyFont="1" applyFill="1" applyBorder="1" applyAlignment="1">
      <alignment horizontal="left" vertical="center"/>
    </xf>
    <xf numFmtId="0" fontId="26" fillId="2" borderId="6" xfId="5" applyFont="1" applyFill="1" applyBorder="1" applyAlignment="1">
      <alignment horizontal="left" vertical="center" wrapText="1"/>
    </xf>
    <xf numFmtId="0" fontId="26" fillId="2" borderId="2" xfId="5" applyFont="1" applyFill="1" applyBorder="1" applyAlignment="1">
      <alignment horizontal="center" vertical="center"/>
    </xf>
    <xf numFmtId="175" fontId="26" fillId="2" borderId="6" xfId="5" applyNumberFormat="1" applyFont="1" applyFill="1" applyBorder="1" applyAlignment="1">
      <alignment horizontal="right" vertical="center"/>
    </xf>
    <xf numFmtId="175" fontId="26" fillId="2" borderId="11" xfId="5" applyNumberFormat="1" applyFont="1" applyFill="1" applyBorder="1" applyAlignment="1">
      <alignment horizontal="right" vertical="center"/>
    </xf>
    <xf numFmtId="0" fontId="32" fillId="2" borderId="0" xfId="0" applyFont="1" applyFill="1"/>
    <xf numFmtId="0" fontId="32" fillId="2" borderId="0" xfId="0" applyFont="1" applyFill="1" applyAlignment="1">
      <alignment horizontal="center"/>
    </xf>
    <xf numFmtId="165" fontId="30" fillId="8" borderId="25" xfId="0" applyNumberFormat="1" applyFont="1" applyFill="1" applyBorder="1"/>
    <xf numFmtId="0" fontId="26" fillId="2" borderId="6" xfId="0" applyFont="1" applyFill="1" applyBorder="1" applyAlignment="1">
      <alignment horizontal="left" vertical="center"/>
    </xf>
    <xf numFmtId="0" fontId="26" fillId="2" borderId="6" xfId="0" applyFont="1" applyFill="1" applyBorder="1" applyAlignment="1">
      <alignment horizontal="left"/>
    </xf>
    <xf numFmtId="0" fontId="26" fillId="2" borderId="13" xfId="5" applyFont="1" applyFill="1" applyBorder="1" applyAlignment="1">
      <alignment horizontal="left"/>
    </xf>
    <xf numFmtId="0" fontId="26" fillId="2" borderId="13" xfId="5" applyFont="1" applyFill="1" applyBorder="1" applyAlignment="1">
      <alignment horizontal="left" vertical="center"/>
    </xf>
    <xf numFmtId="0" fontId="26" fillId="2" borderId="13" xfId="5" applyFont="1" applyFill="1" applyBorder="1" applyAlignment="1">
      <alignment horizontal="left" vertical="center" wrapText="1"/>
    </xf>
    <xf numFmtId="0" fontId="26" fillId="2" borderId="13" xfId="5" applyFont="1" applyFill="1" applyBorder="1" applyAlignment="1">
      <alignment horizontal="center" vertical="center"/>
    </xf>
    <xf numFmtId="169" fontId="26" fillId="2" borderId="13" xfId="5" applyNumberFormat="1" applyFont="1" applyFill="1" applyBorder="1" applyAlignment="1">
      <alignment horizontal="center" vertical="center"/>
    </xf>
    <xf numFmtId="0" fontId="26" fillId="2" borderId="13" xfId="5" applyFont="1" applyFill="1" applyBorder="1" applyAlignment="1">
      <alignment horizontal="center"/>
    </xf>
    <xf numFmtId="175" fontId="26" fillId="2" borderId="13" xfId="26" applyNumberFormat="1" applyFont="1" applyFill="1" applyBorder="1" applyAlignment="1">
      <alignment horizontal="right" vertical="center" wrapText="1"/>
    </xf>
    <xf numFmtId="175" fontId="26" fillId="2" borderId="12" xfId="26" applyNumberFormat="1" applyFont="1" applyFill="1" applyBorder="1" applyAlignment="1">
      <alignment horizontal="right" vertical="center" wrapText="1"/>
    </xf>
    <xf numFmtId="169" fontId="26" fillId="2" borderId="6" xfId="26" applyNumberFormat="1" applyFont="1" applyFill="1" applyBorder="1" applyAlignment="1">
      <alignment horizontal="right" vertical="center" wrapText="1"/>
    </xf>
    <xf numFmtId="2" fontId="28" fillId="2" borderId="1" xfId="5" applyNumberFormat="1" applyFont="1" applyFill="1" applyBorder="1"/>
    <xf numFmtId="168" fontId="26" fillId="2" borderId="6" xfId="5" applyNumberFormat="1" applyFont="1" applyFill="1" applyBorder="1" applyAlignment="1">
      <alignment horizontal="left" vertical="center"/>
    </xf>
    <xf numFmtId="0" fontId="26" fillId="2" borderId="12" xfId="0" applyFont="1" applyFill="1" applyBorder="1" applyAlignment="1">
      <alignment horizontal="left"/>
    </xf>
    <xf numFmtId="0" fontId="26" fillId="2" borderId="16" xfId="5" applyFont="1" applyFill="1" applyBorder="1" applyAlignment="1">
      <alignment horizontal="left" vertical="center"/>
    </xf>
    <xf numFmtId="0" fontId="26" fillId="2" borderId="16" xfId="5" applyFont="1" applyFill="1" applyBorder="1" applyAlignment="1">
      <alignment horizontal="left" vertical="center" wrapText="1"/>
    </xf>
    <xf numFmtId="0" fontId="26" fillId="2" borderId="16" xfId="5" applyFont="1" applyFill="1" applyBorder="1" applyAlignment="1">
      <alignment horizontal="center" vertical="center"/>
    </xf>
    <xf numFmtId="169" fontId="26" fillId="2" borderId="16" xfId="5" applyNumberFormat="1" applyFont="1" applyFill="1" applyBorder="1" applyAlignment="1">
      <alignment horizontal="center" vertical="center"/>
    </xf>
    <xf numFmtId="0" fontId="26" fillId="2" borderId="16" xfId="5" applyFont="1" applyFill="1" applyBorder="1" applyAlignment="1">
      <alignment horizontal="center"/>
    </xf>
    <xf numFmtId="175" fontId="26" fillId="2" borderId="16" xfId="0" applyNumberFormat="1" applyFont="1" applyFill="1" applyBorder="1" applyAlignment="1">
      <alignment horizontal="right"/>
    </xf>
    <xf numFmtId="165" fontId="26" fillId="2" borderId="0" xfId="0" applyNumberFormat="1" applyFont="1" applyFill="1"/>
    <xf numFmtId="0" fontId="26" fillId="2" borderId="6" xfId="0" applyFont="1" applyFill="1" applyBorder="1"/>
    <xf numFmtId="0" fontId="26" fillId="2" borderId="0" xfId="3" applyFont="1" applyFill="1" applyAlignment="1">
      <alignment horizontal="left"/>
    </xf>
    <xf numFmtId="0" fontId="26" fillId="2" borderId="0" xfId="14" applyFont="1" applyFill="1" applyAlignment="1">
      <alignment horizontal="left"/>
    </xf>
    <xf numFmtId="0" fontId="26" fillId="2" borderId="0" xfId="5" applyFont="1" applyFill="1" applyAlignment="1">
      <alignment horizontal="left" vertical="center" wrapText="1"/>
    </xf>
    <xf numFmtId="165" fontId="26" fillId="2" borderId="0" xfId="14" applyNumberFormat="1" applyFont="1" applyFill="1" applyAlignment="1">
      <alignment horizontal="center" vertical="center"/>
    </xf>
    <xf numFmtId="174" fontId="26" fillId="2" borderId="0" xfId="3" applyNumberFormat="1" applyFont="1" applyFill="1" applyAlignment="1">
      <alignment horizontal="right" vertical="center"/>
    </xf>
    <xf numFmtId="168" fontId="26" fillId="2" borderId="6" xfId="5" applyNumberFormat="1" applyFont="1" applyFill="1" applyBorder="1" applyAlignment="1">
      <alignment horizontal="center" vertical="center"/>
    </xf>
    <xf numFmtId="2" fontId="26" fillId="2" borderId="0" xfId="5" applyNumberFormat="1" applyFont="1" applyFill="1"/>
    <xf numFmtId="0" fontId="26" fillId="2" borderId="13" xfId="0" applyFont="1" applyFill="1" applyBorder="1" applyAlignment="1">
      <alignment horizontal="left" vertical="center"/>
    </xf>
    <xf numFmtId="175" fontId="26" fillId="2" borderId="13" xfId="5" applyNumberFormat="1" applyFont="1" applyFill="1" applyBorder="1" applyAlignment="1">
      <alignment horizontal="right" vertical="center"/>
    </xf>
    <xf numFmtId="175" fontId="26" fillId="2" borderId="12" xfId="5" applyNumberFormat="1" applyFont="1" applyFill="1" applyBorder="1" applyAlignment="1">
      <alignment horizontal="right" vertical="center"/>
    </xf>
    <xf numFmtId="167" fontId="26" fillId="2" borderId="6" xfId="5" applyNumberFormat="1" applyFont="1" applyFill="1" applyBorder="1" applyAlignment="1">
      <alignment horizontal="left" vertical="center"/>
    </xf>
    <xf numFmtId="0" fontId="26" fillId="2" borderId="19" xfId="5" applyFont="1" applyFill="1" applyBorder="1" applyAlignment="1">
      <alignment horizontal="center" vertical="center"/>
    </xf>
    <xf numFmtId="0" fontId="26" fillId="2" borderId="0" xfId="5" applyFont="1" applyFill="1" applyAlignment="1">
      <alignment horizontal="left" vertical="center"/>
    </xf>
    <xf numFmtId="9" fontId="26" fillId="2" borderId="6" xfId="13" applyFont="1" applyFill="1" applyBorder="1"/>
    <xf numFmtId="0" fontId="31" fillId="2" borderId="6" xfId="0" applyFont="1" applyFill="1" applyBorder="1"/>
    <xf numFmtId="0" fontId="31" fillId="2" borderId="0" xfId="0" applyFont="1" applyFill="1" applyBorder="1"/>
    <xf numFmtId="0" fontId="31" fillId="2" borderId="6" xfId="0" applyFont="1" applyFill="1" applyBorder="1" applyAlignment="1">
      <alignment horizontal="left"/>
    </xf>
    <xf numFmtId="0" fontId="31" fillId="2" borderId="6" xfId="0" applyFont="1" applyFill="1" applyBorder="1" applyAlignment="1">
      <alignment horizontal="center"/>
    </xf>
    <xf numFmtId="169" fontId="32" fillId="2" borderId="6" xfId="0" applyNumberFormat="1" applyFont="1" applyFill="1" applyBorder="1"/>
    <xf numFmtId="169" fontId="32" fillId="2" borderId="11" xfId="0" applyNumberFormat="1" applyFont="1" applyFill="1" applyBorder="1"/>
    <xf numFmtId="0" fontId="34" fillId="2" borderId="0" xfId="0" applyFont="1" applyFill="1"/>
    <xf numFmtId="0" fontId="26" fillId="5" borderId="6" xfId="9" applyFont="1" applyFill="1" applyBorder="1" applyAlignment="1">
      <alignment horizontal="left" vertical="center" wrapText="1"/>
    </xf>
    <xf numFmtId="0" fontId="26" fillId="5" borderId="13" xfId="9" applyFont="1" applyFill="1" applyBorder="1" applyAlignment="1">
      <alignment horizontal="left" vertical="center" wrapText="1"/>
    </xf>
    <xf numFmtId="0" fontId="26" fillId="5" borderId="4" xfId="9" applyFont="1" applyFill="1" applyBorder="1" applyAlignment="1">
      <alignment horizontal="center" vertical="center" wrapText="1"/>
    </xf>
    <xf numFmtId="175" fontId="26" fillId="5" borderId="4" xfId="9" applyNumberFormat="1" applyFont="1" applyFill="1" applyBorder="1" applyAlignment="1">
      <alignment horizontal="right" vertical="center" wrapText="1"/>
    </xf>
    <xf numFmtId="175" fontId="26" fillId="5" borderId="27" xfId="9" applyNumberFormat="1" applyFont="1" applyFill="1" applyBorder="1" applyAlignment="1">
      <alignment horizontal="right" vertical="center" wrapText="1"/>
    </xf>
    <xf numFmtId="165" fontId="28" fillId="2" borderId="0" xfId="0" applyNumberFormat="1" applyFont="1" applyFill="1"/>
    <xf numFmtId="0" fontId="32" fillId="2" borderId="6" xfId="3" applyFont="1" applyFill="1" applyBorder="1" applyAlignment="1">
      <alignment horizontal="left"/>
    </xf>
    <xf numFmtId="0" fontId="26" fillId="2" borderId="6" xfId="14" applyFont="1" applyFill="1" applyBorder="1" applyAlignment="1">
      <alignment horizontal="left"/>
    </xf>
    <xf numFmtId="0" fontId="28" fillId="2" borderId="6" xfId="3" applyFont="1" applyFill="1" applyBorder="1" applyAlignment="1">
      <alignment horizontal="left"/>
    </xf>
    <xf numFmtId="0" fontId="28" fillId="2" borderId="6" xfId="5" applyFont="1" applyFill="1" applyBorder="1" applyAlignment="1">
      <alignment horizontal="left"/>
    </xf>
    <xf numFmtId="0" fontId="28" fillId="2" borderId="13" xfId="5" applyFont="1" applyFill="1" applyBorder="1" applyAlignment="1">
      <alignment horizontal="left"/>
    </xf>
    <xf numFmtId="0" fontId="28" fillId="2" borderId="6" xfId="5" applyFont="1" applyFill="1" applyBorder="1" applyAlignment="1">
      <alignment horizontal="left" vertical="center" wrapText="1"/>
    </xf>
    <xf numFmtId="0" fontId="28" fillId="2" borderId="6" xfId="5" applyFont="1" applyFill="1" applyBorder="1" applyAlignment="1">
      <alignment horizontal="center"/>
    </xf>
    <xf numFmtId="165" fontId="26" fillId="2" borderId="4" xfId="14" applyNumberFormat="1" applyFont="1" applyFill="1" applyBorder="1" applyAlignment="1">
      <alignment horizontal="center" vertical="center"/>
    </xf>
    <xf numFmtId="175" fontId="26" fillId="2" borderId="4" xfId="3" applyNumberFormat="1" applyFont="1" applyFill="1" applyBorder="1" applyAlignment="1">
      <alignment horizontal="right" vertical="center"/>
    </xf>
    <xf numFmtId="175" fontId="26" fillId="2" borderId="27" xfId="3" applyNumberFormat="1" applyFont="1" applyFill="1" applyBorder="1" applyAlignment="1">
      <alignment horizontal="right" vertical="center"/>
    </xf>
    <xf numFmtId="0" fontId="26" fillId="2" borderId="6" xfId="0" applyFont="1" applyFill="1" applyBorder="1" applyAlignment="1">
      <alignment horizontal="left" vertical="center" wrapText="1"/>
    </xf>
    <xf numFmtId="169" fontId="26" fillId="2" borderId="6" xfId="0" applyNumberFormat="1" applyFont="1" applyFill="1" applyBorder="1" applyAlignment="1">
      <alignment horizontal="center" vertical="center"/>
    </xf>
    <xf numFmtId="0" fontId="26" fillId="2" borderId="6" xfId="0" applyFont="1" applyFill="1" applyBorder="1" applyAlignment="1">
      <alignment horizontal="center" vertical="center"/>
    </xf>
    <xf numFmtId="175" fontId="26" fillId="2" borderId="6" xfId="0" applyNumberFormat="1" applyFont="1" applyFill="1" applyBorder="1" applyAlignment="1">
      <alignment horizontal="right" vertical="center"/>
    </xf>
    <xf numFmtId="175" fontId="26" fillId="2" borderId="11" xfId="0" applyNumberFormat="1" applyFont="1" applyFill="1" applyBorder="1" applyAlignment="1">
      <alignment horizontal="right" vertical="center"/>
    </xf>
    <xf numFmtId="0" fontId="26" fillId="2" borderId="6" xfId="0" applyFont="1" applyFill="1" applyBorder="1" applyAlignment="1">
      <alignment horizontal="left" wrapText="1"/>
    </xf>
    <xf numFmtId="169" fontId="26" fillId="2" borderId="6" xfId="0" applyNumberFormat="1" applyFont="1" applyFill="1" applyBorder="1" applyAlignment="1">
      <alignment horizontal="center"/>
    </xf>
    <xf numFmtId="0" fontId="26" fillId="2" borderId="6" xfId="0" applyFont="1" applyFill="1" applyBorder="1" applyAlignment="1">
      <alignment horizontal="center"/>
    </xf>
    <xf numFmtId="175" fontId="26" fillId="2" borderId="6" xfId="0" applyNumberFormat="1" applyFont="1" applyFill="1" applyBorder="1" applyAlignment="1">
      <alignment horizontal="right"/>
    </xf>
    <xf numFmtId="175" fontId="26" fillId="2" borderId="11" xfId="0" applyNumberFormat="1" applyFont="1" applyFill="1" applyBorder="1" applyAlignment="1">
      <alignment horizontal="right"/>
    </xf>
    <xf numFmtId="169" fontId="26" fillId="2" borderId="6" xfId="5" applyNumberFormat="1" applyFont="1" applyFill="1" applyBorder="1" applyAlignment="1">
      <alignment horizontal="center" vertical="center"/>
    </xf>
    <xf numFmtId="0" fontId="26" fillId="2" borderId="6" xfId="5" applyFont="1" applyFill="1" applyBorder="1" applyAlignment="1">
      <alignment horizontal="center"/>
    </xf>
    <xf numFmtId="0" fontId="35" fillId="2" borderId="0" xfId="0" applyFont="1" applyFill="1"/>
    <xf numFmtId="0" fontId="32" fillId="2" borderId="26" xfId="3" applyFont="1" applyFill="1" applyBorder="1" applyAlignment="1">
      <alignment horizontal="left"/>
    </xf>
    <xf numFmtId="0" fontId="29" fillId="2" borderId="21" xfId="14" applyFont="1" applyFill="1" applyBorder="1" applyAlignment="1">
      <alignment horizontal="left"/>
    </xf>
    <xf numFmtId="0" fontId="28" fillId="2" borderId="21" xfId="3" applyFont="1" applyFill="1" applyBorder="1" applyAlignment="1">
      <alignment horizontal="left"/>
    </xf>
    <xf numFmtId="0" fontId="28" fillId="2" borderId="21" xfId="5" applyFont="1" applyFill="1" applyBorder="1" applyAlignment="1">
      <alignment horizontal="left"/>
    </xf>
    <xf numFmtId="0" fontId="28" fillId="2" borderId="20" xfId="5" applyFont="1" applyFill="1" applyBorder="1" applyAlignment="1">
      <alignment horizontal="left"/>
    </xf>
    <xf numFmtId="0" fontId="28" fillId="2" borderId="21" xfId="5" applyFont="1" applyFill="1" applyBorder="1" applyAlignment="1">
      <alignment horizontal="left" vertical="center" wrapText="1"/>
    </xf>
    <xf numFmtId="0" fontId="28" fillId="2" borderId="21" xfId="5" applyFont="1" applyFill="1" applyBorder="1" applyAlignment="1">
      <alignment horizontal="center"/>
    </xf>
    <xf numFmtId="0" fontId="28" fillId="2" borderId="21" xfId="5" applyFont="1" applyFill="1" applyBorder="1" applyAlignment="1">
      <alignment horizontal="center" vertical="center"/>
    </xf>
    <xf numFmtId="165" fontId="29" fillId="2" borderId="21" xfId="14" applyNumberFormat="1" applyFont="1" applyFill="1" applyBorder="1" applyAlignment="1">
      <alignment horizontal="center" vertical="center"/>
    </xf>
    <xf numFmtId="174" fontId="28" fillId="2" borderId="21" xfId="3" applyNumberFormat="1" applyFont="1" applyFill="1" applyBorder="1" applyAlignment="1">
      <alignment horizontal="right" vertical="center"/>
    </xf>
    <xf numFmtId="174" fontId="28" fillId="2" borderId="23" xfId="3" applyNumberFormat="1" applyFont="1" applyFill="1" applyBorder="1" applyAlignment="1">
      <alignment horizontal="right" vertical="center"/>
    </xf>
    <xf numFmtId="171" fontId="28" fillId="2" borderId="1" xfId="5" applyNumberFormat="1" applyFont="1" applyFill="1" applyBorder="1"/>
    <xf numFmtId="0" fontId="21" fillId="3" borderId="15" xfId="0" applyFont="1" applyFill="1" applyBorder="1" applyAlignment="1">
      <alignment horizontal="left" vertical="center"/>
    </xf>
    <xf numFmtId="0" fontId="21" fillId="13" borderId="0" xfId="9" applyFont="1" applyFill="1" applyAlignment="1">
      <alignment horizontal="left" vertical="center"/>
    </xf>
    <xf numFmtId="0" fontId="21" fillId="13" borderId="0" xfId="9" applyFont="1" applyFill="1" applyAlignment="1">
      <alignment horizontal="left" vertical="center" wrapText="1"/>
    </xf>
    <xf numFmtId="0" fontId="21" fillId="13" borderId="0" xfId="9" applyFont="1" applyFill="1" applyAlignment="1">
      <alignment horizontal="center" vertical="center"/>
    </xf>
    <xf numFmtId="175" fontId="21" fillId="13" borderId="0" xfId="9" applyNumberFormat="1" applyFont="1" applyFill="1" applyAlignment="1">
      <alignment horizontal="right" vertical="center"/>
    </xf>
    <xf numFmtId="0" fontId="21" fillId="13" borderId="6" xfId="9" applyFont="1" applyFill="1" applyBorder="1" applyAlignment="1">
      <alignment vertical="center"/>
    </xf>
    <xf numFmtId="9" fontId="21" fillId="3" borderId="6" xfId="13" applyFont="1" applyFill="1" applyBorder="1" applyAlignment="1">
      <alignment horizontal="center" vertical="center"/>
    </xf>
    <xf numFmtId="172" fontId="36" fillId="3" borderId="0" xfId="0" applyNumberFormat="1" applyFont="1" applyFill="1"/>
    <xf numFmtId="0" fontId="22" fillId="3" borderId="15" xfId="0" applyFont="1" applyFill="1" applyBorder="1" applyAlignment="1">
      <alignment horizontal="left" vertical="center"/>
    </xf>
    <xf numFmtId="0" fontId="22" fillId="13" borderId="0" xfId="9" applyFont="1" applyFill="1" applyAlignment="1">
      <alignment horizontal="left" vertical="center"/>
    </xf>
    <xf numFmtId="0" fontId="22" fillId="13" borderId="0" xfId="9" applyFont="1" applyFill="1" applyAlignment="1">
      <alignment horizontal="left" vertical="center" wrapText="1"/>
    </xf>
    <xf numFmtId="0" fontId="22" fillId="13" borderId="0" xfId="9" applyFont="1" applyFill="1" applyAlignment="1">
      <alignment horizontal="center" vertical="center"/>
    </xf>
    <xf numFmtId="175" fontId="22" fillId="13" borderId="0" xfId="9" applyNumberFormat="1" applyFont="1" applyFill="1" applyAlignment="1">
      <alignment horizontal="right" vertical="center"/>
    </xf>
    <xf numFmtId="168" fontId="23" fillId="3" borderId="6" xfId="5" applyNumberFormat="1" applyFont="1" applyFill="1" applyBorder="1" applyAlignment="1">
      <alignment horizontal="center" vertical="center"/>
    </xf>
    <xf numFmtId="9" fontId="23" fillId="3" borderId="6" xfId="13" applyFont="1" applyFill="1" applyBorder="1" applyAlignment="1">
      <alignment horizontal="center" vertical="center"/>
    </xf>
    <xf numFmtId="0" fontId="22" fillId="3" borderId="22" xfId="9" applyFont="1" applyFill="1" applyBorder="1" applyAlignment="1">
      <alignment horizontal="center" vertical="center"/>
    </xf>
    <xf numFmtId="172" fontId="37" fillId="3" borderId="0" xfId="0" applyNumberFormat="1" applyFont="1" applyFill="1"/>
    <xf numFmtId="0" fontId="22" fillId="13" borderId="6" xfId="9" applyFont="1" applyFill="1" applyBorder="1" applyAlignment="1">
      <alignment vertical="center"/>
    </xf>
    <xf numFmtId="9" fontId="22" fillId="3" borderId="6" xfId="13" applyFont="1" applyFill="1" applyBorder="1" applyAlignment="1">
      <alignment horizontal="center" vertical="center"/>
    </xf>
    <xf numFmtId="169" fontId="22" fillId="13" borderId="6" xfId="9" applyNumberFormat="1" applyFont="1" applyFill="1" applyBorder="1" applyAlignment="1">
      <alignment horizontal="center" vertical="center"/>
    </xf>
    <xf numFmtId="0" fontId="21" fillId="3" borderId="0" xfId="0" applyFont="1" applyFill="1" applyAlignment="1">
      <alignment horizontal="left" vertical="center"/>
    </xf>
    <xf numFmtId="0" fontId="21" fillId="3" borderId="0" xfId="3" applyFont="1" applyFill="1" applyAlignment="1">
      <alignment horizontal="left" vertical="center"/>
    </xf>
    <xf numFmtId="0" fontId="21" fillId="3" borderId="0" xfId="3" applyFont="1" applyFill="1" applyAlignment="1">
      <alignment horizontal="left" vertical="center" wrapText="1"/>
    </xf>
    <xf numFmtId="0" fontId="21" fillId="3" borderId="0" xfId="3" applyFont="1" applyFill="1" applyAlignment="1">
      <alignment horizontal="center" vertical="center"/>
    </xf>
    <xf numFmtId="175" fontId="21" fillId="3" borderId="0" xfId="3" applyNumberFormat="1" applyFont="1" applyFill="1" applyAlignment="1">
      <alignment horizontal="right" vertical="center"/>
    </xf>
    <xf numFmtId="169" fontId="21" fillId="3" borderId="6" xfId="3" applyNumberFormat="1" applyFont="1" applyFill="1" applyBorder="1" applyAlignment="1">
      <alignment horizontal="center" vertical="center"/>
    </xf>
    <xf numFmtId="0" fontId="21" fillId="13" borderId="0" xfId="0" applyFont="1" applyFill="1" applyAlignment="1">
      <alignment horizontal="left" vertical="top" wrapText="1"/>
    </xf>
    <xf numFmtId="169" fontId="21" fillId="3" borderId="9" xfId="3" applyNumberFormat="1" applyFont="1" applyFill="1" applyBorder="1" applyAlignment="1">
      <alignment horizontal="center" vertical="center"/>
    </xf>
    <xf numFmtId="9" fontId="21" fillId="3" borderId="9" xfId="13" applyFont="1" applyFill="1" applyBorder="1" applyAlignment="1">
      <alignment horizontal="center" vertical="center"/>
    </xf>
    <xf numFmtId="0" fontId="38" fillId="3" borderId="0" xfId="5" applyFont="1" applyFill="1"/>
    <xf numFmtId="0" fontId="21" fillId="13" borderId="0" xfId="0" applyFont="1" applyFill="1" applyAlignment="1">
      <alignment horizontal="left" vertical="center" wrapText="1"/>
    </xf>
    <xf numFmtId="0" fontId="16" fillId="3" borderId="0" xfId="14" applyFont="1" applyFill="1" applyAlignment="1">
      <alignment horizontal="left" vertical="center"/>
    </xf>
    <xf numFmtId="0" fontId="18" fillId="6" borderId="8" xfId="5" applyFont="1" applyFill="1" applyBorder="1" applyAlignment="1">
      <alignment horizontal="left" vertical="center"/>
    </xf>
    <xf numFmtId="167" fontId="18" fillId="6" borderId="6" xfId="5" applyNumberFormat="1" applyFont="1" applyFill="1" applyBorder="1" applyAlignment="1">
      <alignment horizontal="center" vertical="center"/>
    </xf>
    <xf numFmtId="9" fontId="18" fillId="6" borderId="6" xfId="13" applyFont="1" applyFill="1" applyBorder="1" applyAlignment="1">
      <alignment horizontal="center" vertical="center"/>
    </xf>
    <xf numFmtId="0" fontId="18" fillId="7" borderId="28" xfId="5" applyFont="1" applyFill="1" applyBorder="1" applyAlignment="1">
      <alignment horizontal="center" vertical="center"/>
    </xf>
    <xf numFmtId="172" fontId="17" fillId="6" borderId="0" xfId="0" applyNumberFormat="1" applyFont="1" applyFill="1"/>
    <xf numFmtId="0" fontId="20" fillId="6" borderId="0" xfId="5" applyFont="1" applyFill="1"/>
    <xf numFmtId="0" fontId="18" fillId="6" borderId="29" xfId="5" applyFont="1" applyFill="1" applyBorder="1" applyAlignment="1">
      <alignment horizontal="center" vertical="center" wrapText="1"/>
    </xf>
    <xf numFmtId="172" fontId="18" fillId="6" borderId="0" xfId="0" applyNumberFormat="1" applyFont="1" applyFill="1"/>
  </cellXfs>
  <cellStyles count="29">
    <cellStyle name="Date" xfId="11" xr:uid="{CF0B0F73-E8C3-45DB-B50C-FA43F135BEE6}"/>
    <cellStyle name="Date 2" xfId="20" xr:uid="{B5887D26-EDAB-40D5-87D0-F8AC1D04AC74}"/>
    <cellStyle name="Date 3" xfId="27" xr:uid="{81C78548-915D-48DF-B610-3B1AC17805BD}"/>
    <cellStyle name="Début du projet" xfId="12" xr:uid="{8F6AA5AC-8BB3-4F5E-9A77-0B64869EC081}"/>
    <cellStyle name="Début du projet 2" xfId="21" xr:uid="{DBFEEE60-7F85-48B2-9307-40C4609ACD24}"/>
    <cellStyle name="Lien hypertexte" xfId="1" builtinId="8" hidden="1"/>
    <cellStyle name="Lien hypertexte visité" xfId="2" builtinId="9" hidden="1"/>
    <cellStyle name="Normal" xfId="0" builtinId="0"/>
    <cellStyle name="Normal 2" xfId="3" xr:uid="{00000000-0005-0000-0000-000003000000}"/>
    <cellStyle name="Normal 3" xfId="5" xr:uid="{2B75D7A7-D183-48EF-A639-657B265D3188}"/>
    <cellStyle name="Normal 3 2" xfId="9" xr:uid="{97A6E240-7117-4E7E-BAC6-34DB80B79B79}"/>
    <cellStyle name="Normal 3 2 2" xfId="19" xr:uid="{57A66981-9859-410E-BF02-CA42D7D4BB68}"/>
    <cellStyle name="Normal 3 2 3" xfId="26" xr:uid="{330B1797-E361-4948-AB7E-9F2151A300B8}"/>
    <cellStyle name="Normal 3 3" xfId="15" xr:uid="{9BF59E2F-9D89-45F0-B91C-59C13BBD515B}"/>
    <cellStyle name="Normal 3 4" xfId="25" xr:uid="{2DEDA458-3078-42AF-82DB-76DDA5301FE4}"/>
    <cellStyle name="Normal 4" xfId="6" xr:uid="{2837E305-E1A0-45E0-80FB-CBB70128A6D8}"/>
    <cellStyle name="Normal 4 2" xfId="10" xr:uid="{10F81CDE-7DFF-4F7B-91CC-241977951B2C}"/>
    <cellStyle name="Normal 4 3" xfId="16" xr:uid="{08782C69-AC1E-4E70-A6A3-40F531E5F428}"/>
    <cellStyle name="Normal 4 4" xfId="28" xr:uid="{05C4A5FD-05B8-447E-9DE1-50B8D9F0B250}"/>
    <cellStyle name="Normal 5" xfId="4" xr:uid="{00000000-0005-0000-0000-000004000000}"/>
    <cellStyle name="Normal 6" xfId="8" xr:uid="{55715A91-DA62-4C60-A380-B17FAD55B1B8}"/>
    <cellStyle name="Normal 6 2" xfId="18" xr:uid="{1BF302B4-E4D2-4ADF-97AB-5DAFF54DC1D7}"/>
    <cellStyle name="Normal 7" xfId="14" xr:uid="{4D28BAF6-F795-4DEA-9344-678E130E7727}"/>
    <cellStyle name="Normal 7 2" xfId="22" xr:uid="{B041FE9E-DD4F-4F91-9413-D91D5455E990}"/>
    <cellStyle name="Normal 8" xfId="23" xr:uid="{AE0661EF-206E-411B-8DAA-587B1F8200B6}"/>
    <cellStyle name="Percent 2" xfId="7" xr:uid="{C01BEA01-32E0-45DA-8154-52682124208E}"/>
    <cellStyle name="Percent 2 2" xfId="17" xr:uid="{19511171-3583-40DF-B346-9A6915F88E28}"/>
    <cellStyle name="Pourcentage" xfId="13" builtinId="5"/>
    <cellStyle name="Pourcentage 2" xfId="24" xr:uid="{CE605954-B803-4BDA-B3A5-8695BA35F253}"/>
  </cellStyles>
  <dxfs count="5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[$-40C]mmm\-yy;@"/>
      <fill>
        <patternFill patternType="solid">
          <fgColor indexed="64"/>
          <bgColor theme="8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2" formatCode="0.00"/>
      <fill>
        <patternFill patternType="solid">
          <fgColor indexed="64"/>
          <bgColor theme="8" tint="0.59999389629810485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2" formatCode="0.00"/>
      <fill>
        <patternFill patternType="solid">
          <bgColor theme="8" tint="0.59999389629810485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2" formatCode="0.00"/>
      <fill>
        <patternFill patternType="solid">
          <bgColor theme="8" tint="0.59999389629810485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EFDD8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2" tint="-0.749961851863155"/>
      </font>
      <fill>
        <patternFill>
          <bgColor rgb="FFFFFFCC"/>
        </patternFill>
      </fill>
    </dxf>
    <dxf>
      <font>
        <color theme="4" tint="-0.499984740745262"/>
      </font>
      <fill>
        <patternFill>
          <bgColor theme="8" tint="0.7999816888943144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C8B9C"/>
      </font>
      <fill>
        <patternFill>
          <bgColor rgb="FF0C8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border outline="0">
        <left style="thin">
          <color theme="0" tint="-0.14999847407452621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border outline="0">
        <left style="hair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border outline="0">
        <bottom style="hair">
          <color indexed="64"/>
        </bottom>
      </border>
    </dxf>
    <dxf>
      <border outline="0">
        <left style="hair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border outline="0">
        <right style="hair">
          <color indexed="64"/>
        </right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7" formatCode="d/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7" formatCode="d/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1" formatCode="0\.00"/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/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strike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textRotation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rgb="FF000000"/>
          <bgColor theme="0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rgb="FF000000"/>
          <bgColor theme="0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rgb="FF000000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2" formatCode="0.00"/>
      <fill>
        <patternFill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/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75" formatCode="[$-40C]dd\-mmm\-yy;@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left style="hair">
          <color indexed="64"/>
        </left>
        <right style="hair">
          <color indexed="64"/>
        </right>
      </border>
    </dxf>
    <dxf>
      <border outline="0">
        <left style="hair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none"/>
      </font>
      <numFmt numFmtId="2" formatCode="0.0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8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9" formatCode="[$-40C]d\-mmm;@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border outline="0">
        <left style="hair">
          <color indexed="64"/>
        </left>
        <right style="hair">
          <color indexed="64"/>
        </right>
      </border>
    </dxf>
    <dxf>
      <border outline="0">
        <left style="hair">
          <color indexed="64"/>
        </left>
        <right style="hair">
          <color indexed="64"/>
        </right>
      </border>
    </dxf>
    <dxf>
      <border outline="0">
        <left style="hair">
          <color indexed="64"/>
        </left>
        <right style="hair">
          <color indexed="64"/>
        </right>
      </border>
    </dxf>
  </dxfs>
  <tableStyles count="0" defaultTableStyle="TableStyleMedium9" defaultPivotStyle="PivotStyleMedium4"/>
  <colors>
    <mruColors>
      <color rgb="FF0FAABF"/>
      <color rgb="FF09A2B7"/>
      <color rgb="FFC9F1FF"/>
      <color rgb="FFD3FDFD"/>
      <color rgb="FFFFFF66"/>
      <color rgb="FFFEFDD8"/>
      <color rgb="FF0C8B9C"/>
      <color rgb="FFFDFCE7"/>
      <color rgb="FFFFFFD9"/>
      <color rgb="FFCAD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.xml"/><Relationship Id="rId5" Type="http://schemas.openxmlformats.org/officeDocument/2006/relationships/styles" Target="styles.xml"/><Relationship Id="rId15" Type="http://schemas.openxmlformats.org/officeDocument/2006/relationships/customXml" Target="../customXml/item3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Relationship Id="rId14" Type="http://schemas.openxmlformats.org/officeDocument/2006/relationships/customXml" Target="../customXml/item2.xml"/></Relationships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Affichage1" id="{609E2E27-4789-461D-887A-0A9EE8C2AD4D}"/>
  <namedSheetView name="Affichage2" id="{921057E8-511E-49CC-A027-E2959A93CE6F}"/>
</namedSheetViews>
</file>

<file path=xl/persons/person.xml><?xml version="1.0" encoding="utf-8"?>
<personList xmlns="http://schemas.microsoft.com/office/spreadsheetml/2018/threadedcomments" xmlns:x="http://schemas.openxmlformats.org/spreadsheetml/2006/main"/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407BF7-3C86-4A3A-9982-457BBB671968}" name="T_1" displayName="T_1" ref="A4:AB7" totalsRowShown="0" headerRowDxfId="0" dataDxfId="215" tableBorderDxfId="214" dataCellStyle="Normal 3">
  <autoFilter ref="A4:AB7" xr:uid="{DD152A63-5092-475A-B269-8652666EBCDE}"/>
  <sortState xmlns:xlrd2="http://schemas.microsoft.com/office/spreadsheetml/2017/richdata2" ref="A5:JS7">
    <sortCondition ref="A4:A7"/>
  </sortState>
  <tableColumns count="28">
    <tableColumn id="1" xr3:uid="{C48C3EEF-69B7-4F1E-B379-48F92DA1E813}" name="Phase" dataDxfId="213" dataCellStyle="Normal 2"/>
    <tableColumn id="2" xr3:uid="{3180F43D-39BF-4EDB-9505-44BB38EF9E5C}" name="Domain" dataDxfId="212" dataCellStyle="Normal 2"/>
    <tableColumn id="3" xr3:uid="{3493E635-7034-4E7C-91F3-DA7F04333C3E}" name="Stream" dataDxfId="211" dataCellStyle="Normal 2"/>
    <tableColumn id="4" xr3:uid="{16BFD329-A0AF-4108-9945-B501B4AC1EB2}" name="Subsream" dataDxfId="210" dataCellStyle="Normal 2"/>
    <tableColumn id="5" xr3:uid="{CA91D48D-98B9-454D-B921-BAF0C24E66A1}" name="Country" dataDxfId="209" dataCellStyle="Normal 2"/>
    <tableColumn id="6" xr3:uid="{C1A891E9-49AB-475F-90EF-3E0A920E2F01}" name="Step" dataDxfId="208" dataCellStyle="Normal 2"/>
    <tableColumn id="7" xr3:uid="{3401E3FC-2729-4CA1-A73C-2A97D4169312}" name="Action" dataDxfId="207" dataCellStyle="Normal 2"/>
    <tableColumn id="8" xr3:uid="{519B0C6B-9D9D-489A-B77D-C88895ECB293}" name="Instance " dataDxfId="206" dataCellStyle="Normal 2"/>
    <tableColumn id="9" xr3:uid="{5CAB243A-2DB9-4421-9D26-07D5E2DA895F}" name="Responsible" dataDxfId="205" dataCellStyle="Normal 2"/>
    <tableColumn id="10" xr3:uid="{B09BF272-FED4-4193-BB60-C3766F5B8475}" name="Resp. Group" dataDxfId="204" dataCellStyle="Normal 2"/>
    <tableColumn id="11" xr3:uid="{B5F1B9F3-8E31-47CE-9F4F-50F88AC174D1}" name="Smoothen Workload" dataDxfId="203" dataCellStyle="Normal 3">
      <calculatedColumnFormula>IFERROR(L5/NETWORKDAYS.INTL(IF(O5="",M5,O5),IF(P5="",N5,P5),1,Off),"Error")</calculatedColumnFormula>
    </tableColumn>
    <tableColumn id="12" xr3:uid="{B72D1E53-6D03-416B-AC57-0F772F73046C}" name="Workload (m/d)" dataDxfId="202" dataCellStyle="Normal 2"/>
    <tableColumn id="13" xr3:uid="{EDF5A221-53B2-4D2D-B6AC-93BF03A08A63}" name="Target Start Date" dataDxfId="201" dataCellStyle="Normal 2"/>
    <tableColumn id="14" xr3:uid="{615C4A77-793F-403C-B889-9655A4821EBF}" name="Target End Date" dataDxfId="200" dataCellStyle="Normal 2"/>
    <tableColumn id="15" xr3:uid="{BBE45846-4EDB-47E1-BF33-1531C4EF7C84}" name="Adjusted Start Date" dataDxfId="199" dataCellStyle="Normal 2"/>
    <tableColumn id="16" xr3:uid="{28BAA598-BFA2-439B-9675-8F9EFA8BBDA8}" name="Adjusted End Date" dataDxfId="198"/>
    <tableColumn id="279" xr3:uid="{58D3F406-21E8-40B7-8246-7E3D3986376A}" name="Complétion" dataDxfId="197" dataCellStyle="Pourcentage"/>
    <tableColumn id="17" xr3:uid="{FBE22F26-57E4-4B90-9257-82DA3CA1A9E9}" name="Statut" dataDxfId="196">
      <calculatedColumnFormula>IF(N5="","",IF(AND(N5&lt;=#REF!,Q5&lt;100%),"En retard",IF(AND(N5&lt;=#REF!,Q5=100%),"Terminé",IF(AND(N5&gt;=#REF!,Q5=0%),"Planifié",IF(AND(N5&gt;=#REF!,Q5&lt;100%),"En cours",IF(AND(N5&gt;=#REF!,Q5=100%),"Terminé",IF(AND(N5&gt;=#REF!,Q5="N/A"),"A planifier")))))))</calculatedColumnFormula>
    </tableColumn>
    <tableColumn id="18" xr3:uid="{33DA1918-DC54-47FF-97A5-31E8ABC0BD75}" name="janv.-22" dataDxfId="195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19" xr3:uid="{A95AD818-20A7-4D81-B264-AA08D5B86E66}" name="févr.-22" dataDxfId="194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0" xr3:uid="{609A5B41-2543-430C-AB57-BF48C373F1AB}" name="mars-22" dataDxfId="193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1" xr3:uid="{2A5D63B4-B007-4499-AC3C-291CDD2A575A}" name="avr.-22" dataDxfId="192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2" xr3:uid="{F0D83E1A-5479-438F-9289-4D2C9BA13FED}" name="mai-22" dataDxfId="191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3" xr3:uid="{0636C53D-2D47-42E2-9631-21ECBD934B51}" name="juin-22" dataDxfId="190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4" xr3:uid="{E99EF08F-5935-40C6-A51D-015E44E703C1}" name="juil.-22" dataDxfId="189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5" xr3:uid="{28C4DD05-B1A8-4ECC-A617-9A6D95DD8319}" name="août-22" dataDxfId="188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6" xr3:uid="{9BC951FC-14BC-4A35-822E-ED792310A0A2}" name="sept.-22" dataDxfId="187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  <tableColumn id="27" xr3:uid="{53E895DB-4F62-47CB-8D39-855AACCA611F}" name="oct.-22" dataDxfId="186" dataCellStyle="Normal 3">
      <calculatedColumnFormula>IF(AND(MONTH(#REF!)=MONTH($M5),MONTH(#REF!)=MONTH($N5),YEAR(#REF!)=YEAR($M5),YEAR(#REF!)=YEAR($N5)),$L5,IF(AND(YEAR(#REF!)=YEAR($M5),MONTH(#REF!)=MONTH($M5)),($L5/NETWORKDAYS($M5,$N5))*NETWORKDAYS($M5,#REF!),IF(AND(YEAR(#REF!)=YEAR($N5),MONTH(#REF!)=MONTH($N5)),($L5/NETWORKDAYS($M5,$N5))*NETWORKDAYS(#REF!,$N5),IF(AND(YEAR(#REF!)&amp;IF(MONTH(#REF!)&lt;10,"0","")&amp;MONTH(#REF!)&lt;YEAR($N5)&amp;IF(MONTH($N5)&lt;10,"0","")&amp;MONTH($N5),YEAR(#REF!)&amp;IF(MONTH(#REF!)&lt;10,"0","")&amp;MONTH(#REF!)&gt;YEAR($M5)&amp;IF(MONTH($M5)&lt;10,"0","")&amp;MONTH($M5)),($L5/NETWORKDAYS($M5,$N5))*NETWORKDAYS(#REF!,#REF!),0)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A2F4C8-23A7-42DA-8943-34EA5772A4F1}" name="T_2" displayName="T_2" ref="A9:AB10" insertRow="1" totalsRowShown="0" headerRowDxfId="74" dataDxfId="222" tableBorderDxfId="221" headerRowCellStyle="Normal 3" dataCellStyle="Normal 3">
  <autoFilter ref="A9:AB10" xr:uid="{44CA4F34-B90A-4985-ACE2-CF6DFDF3E2AB}"/>
  <sortState xmlns:xlrd2="http://schemas.microsoft.com/office/spreadsheetml/2017/richdata2" ref="A10:JS11">
    <sortCondition ref="I9:I11"/>
  </sortState>
  <tableColumns count="28">
    <tableColumn id="1" xr3:uid="{26F9BA8C-3321-4BC4-B147-1479EA69A03A}" name="Phase" dataDxfId="451" dataCellStyle="Normal 3"/>
    <tableColumn id="2" xr3:uid="{9800A5A4-E977-4DF1-90A9-3D36C49846B5}" name="Domain" dataDxfId="450" dataCellStyle="Normal 3"/>
    <tableColumn id="3" xr3:uid="{9094C609-6276-47D2-8ED4-8CB0A0C53CDE}" name="Stream" dataDxfId="449" dataCellStyle="Normal 3"/>
    <tableColumn id="4" xr3:uid="{104EFE2F-192A-4FBB-A15F-7C7B0C294B84}" name="Subsream" dataDxfId="448" dataCellStyle="Normal 3"/>
    <tableColumn id="5" xr3:uid="{AE37ED6E-0C8A-4454-86DA-4FE06E94185A}" name="Country" dataDxfId="447" dataCellStyle="Normal 3"/>
    <tableColumn id="6" xr3:uid="{50DCDF70-77A7-4A9C-AFE3-B28E72AEF533}" name="Step" dataDxfId="446" dataCellStyle="Normal 3"/>
    <tableColumn id="7" xr3:uid="{0C135B5E-7A10-48F8-A35D-0BC47038AD60}" name="Action" dataDxfId="445" dataCellStyle="Normal 3"/>
    <tableColumn id="8" xr3:uid="{E6C61B70-126B-4B9B-AA18-57BF34DBD0B6}" name="Instance " dataDxfId="444" dataCellStyle="Normal 3"/>
    <tableColumn id="9" xr3:uid="{A9ABD50D-6EBF-44D2-80DA-B5E046AC3261}" name="Responsible" dataDxfId="443" dataCellStyle="Normal 3"/>
    <tableColumn id="10" xr3:uid="{2D4B2DBE-7DD0-47A6-8460-559F8181EEFA}" name="Resp. Group" dataDxfId="442" dataCellStyle="Normal 3"/>
    <tableColumn id="11" xr3:uid="{F1826EFB-E62E-4A68-81FE-A7369B80A7C1}" name="Smoothen Workload" dataDxfId="441" dataCellStyle="Normal 3"/>
    <tableColumn id="12" xr3:uid="{664DE3D3-1539-480D-8A0E-04CC5148D865}" name="Workload (m/d)" dataDxfId="440" dataCellStyle="Normal 3"/>
    <tableColumn id="13" xr3:uid="{4FDE7AA5-64C5-4A41-BD6B-E344E53BBBDC}" name="Target Start Date" dataDxfId="439" dataCellStyle="Normal 3"/>
    <tableColumn id="14" xr3:uid="{14B4F302-58DA-43C0-A243-4A9842995E9F}" name="Target End Date" dataDxfId="438" dataCellStyle="Normal 3"/>
    <tableColumn id="15" xr3:uid="{A64641CB-2997-4158-A0A6-98571E3D155A}" name="Adjusted Start Date" dataDxfId="437" dataCellStyle="Normal 3"/>
    <tableColumn id="16" xr3:uid="{058DAD67-2329-4312-99C1-0A6ADA39F2A4}" name="Adjusted End Date" dataDxfId="436" dataCellStyle="Normal 3"/>
    <tableColumn id="279" xr3:uid="{C0299A7E-D562-403A-AA84-03C1411AF6D9}" name="Complétion" dataDxfId="435" dataCellStyle="Pourcentage"/>
    <tableColumn id="17" xr3:uid="{3AF30A33-0EAD-475B-8B5F-A12820CD813B}" name="Statut" dataDxfId="434"/>
    <tableColumn id="18" xr3:uid="{F14C210D-0E45-4606-A5E9-3D378D10A5D7}" name="janv.-22" dataDxfId="433" dataCellStyle="Normal 3"/>
    <tableColumn id="19" xr3:uid="{998C71A1-8D21-4017-B8AA-1FD8548AD70B}" name="févr.-22" dataDxfId="432" dataCellStyle="Normal 3"/>
    <tableColumn id="20" xr3:uid="{C5C75D07-A90D-497E-82DB-559F231907AE}" name="mars-22" dataDxfId="431" dataCellStyle="Normal 3"/>
    <tableColumn id="21" xr3:uid="{3098DD0B-7050-4E87-9D4E-F7CBBFDD7FF8}" name="avr.-22" dataDxfId="430" dataCellStyle="Normal 3"/>
    <tableColumn id="22" xr3:uid="{6BC75B6E-CD17-4561-8352-B8B233CC1943}" name="mai-22" dataDxfId="429" dataCellStyle="Normal 3"/>
    <tableColumn id="23" xr3:uid="{7B8E8F66-BA21-4855-A69F-7BB26599894D}" name="juin-22" dataDxfId="428" dataCellStyle="Normal 3"/>
    <tableColumn id="24" xr3:uid="{6C1C8215-935B-42F1-B15D-836975A71396}" name="juil.-22" dataDxfId="427" dataCellStyle="Normal 3"/>
    <tableColumn id="25" xr3:uid="{8C880551-8DC2-43AC-90E8-102C2992096B}" name="août-22" dataDxfId="426" dataCellStyle="Normal 3"/>
    <tableColumn id="26" xr3:uid="{B4157362-4100-415E-B36F-E259CB4922A7}" name="sept.-22" dataDxfId="425" dataCellStyle="Normal 3"/>
    <tableColumn id="27" xr3:uid="{EF74E802-EBF9-4267-B9F6-47B122479A09}" name="oct.-22" dataDxfId="424" dataCellStyle="Normal 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18615E5-22BC-41CA-B567-F852F4CE16E7}" name="T_3" displayName="T_3" ref="A13:AB15" totalsRowShown="0" headerRowDxfId="73" dataDxfId="220" headerRowBorderDxfId="218" tableBorderDxfId="219" headerRowCellStyle="Normal 3" dataCellStyle="Normal 3">
  <autoFilter ref="A13:AB15" xr:uid="{487222FE-3968-4404-8168-C69C06C4D26E}"/>
  <tableColumns count="28">
    <tableColumn id="1" xr3:uid="{A762E5D8-BD22-4AC8-9AB8-B45C70F08D7F}" name="Phase" dataDxfId="423" dataCellStyle="Normal 3"/>
    <tableColumn id="2" xr3:uid="{A462BB51-9E1E-40D0-8995-A2B4F568F051}" name="Domain" dataDxfId="422" dataCellStyle="Normal 3 2"/>
    <tableColumn id="3" xr3:uid="{8883A5D4-E8E2-40D0-9341-0E7475DAFDAC}" name="Stream" dataDxfId="421" dataCellStyle="Normal 3 2"/>
    <tableColumn id="4" xr3:uid="{A2B8E5EA-72FF-46E3-B637-98FEB6B71FC5}" name="Subsream" dataDxfId="420" dataCellStyle="Normal 3"/>
    <tableColumn id="5" xr3:uid="{7024F2C7-8ADA-42E8-BD92-E80867A734B1}" name="Country" dataDxfId="419" dataCellStyle="Normal 3 2"/>
    <tableColumn id="6" xr3:uid="{5D50939E-D41A-430C-B6ED-157399A71252}" name="Step" dataDxfId="418" dataCellStyle="Normal 3 2"/>
    <tableColumn id="7" xr3:uid="{34DA6D0E-E2B2-4910-ABC3-8951AB0CA264}" name="Action" dataDxfId="417" dataCellStyle="Normal 3 2"/>
    <tableColumn id="8" xr3:uid="{A67BE162-DEB6-4AA6-9749-DF29EFAE1D7B}" name="Instance " dataDxfId="416" dataCellStyle="Normal 3"/>
    <tableColumn id="9" xr3:uid="{275FAD6A-5ED5-4B55-A3EC-5C4B9E64D234}" name="Responsible" dataDxfId="415" dataCellStyle="Normal 3 2"/>
    <tableColumn id="10" xr3:uid="{8C70C50E-8507-4FE8-AF86-4CEFFABBEC4F}" name="Resp. Group" dataDxfId="414" dataCellStyle="Normal 3"/>
    <tableColumn id="11" xr3:uid="{0E210217-F307-4556-9A9E-558D084AE6E1}" name="Smoothen Workload" dataDxfId="413" dataCellStyle="Normal 3 2"/>
    <tableColumn id="12" xr3:uid="{AC48E03E-8C69-4266-BED9-F5F050364189}" name="Workload (m/d)" dataDxfId="412" dataCellStyle="Normal 3 2"/>
    <tableColumn id="13" xr3:uid="{2AD7D373-BB3A-4FF8-A069-02C46EE6C6E0}" name="Target Start Date" dataDxfId="411" dataCellStyle="Normal 3 2"/>
    <tableColumn id="14" xr3:uid="{5BF956BE-993C-408A-8625-3872615F3F94}" name="Target End Date" dataDxfId="410" dataCellStyle="Normal 3 2"/>
    <tableColumn id="15" xr3:uid="{4F6CA300-DFB3-4BDB-932F-9E2E0F9820A8}" name="Adjusted Start Date" dataDxfId="409" dataCellStyle="Normal 3"/>
    <tableColumn id="16" xr3:uid="{EAA52165-1FEE-4D45-A7E1-D0524295DA52}" name="Adjusted End Date" dataDxfId="408" dataCellStyle="Normal 3"/>
    <tableColumn id="17" xr3:uid="{D93D0F4A-351F-43BC-A95F-767DE1ECBC73}" name="Complétion" dataDxfId="407" dataCellStyle="Pourcentage"/>
    <tableColumn id="18" xr3:uid="{DA06FACD-71A5-4ADD-B9DD-D39159B5338B}" name="Statut" dataDxfId="406" dataCellStyle="Normal 3 2"/>
    <tableColumn id="19" xr3:uid="{959459E5-972D-4907-B0E4-8620D3E48169}" name="janv.-22" dataDxfId="405" dataCellStyle="Normal 3"/>
    <tableColumn id="20" xr3:uid="{3255D564-15C9-4F20-9F8A-175989DBFB3A}" name="févr.-22" dataDxfId="404" dataCellStyle="Normal 3"/>
    <tableColumn id="21" xr3:uid="{044015A3-12F0-472E-B67C-9BCF4E95EE90}" name="mars-22" dataDxfId="403" dataCellStyle="Normal 3"/>
    <tableColumn id="22" xr3:uid="{D56E4FAA-5E32-4053-A777-08A3491A8A6C}" name="avr.-22" dataDxfId="402" dataCellStyle="Normal 3"/>
    <tableColumn id="23" xr3:uid="{6F694ECE-79E6-4240-878B-0F831982D952}" name="mai-22" dataDxfId="401" dataCellStyle="Normal 3"/>
    <tableColumn id="24" xr3:uid="{2F6A7A57-C368-4134-A34A-73EB8E176D01}" name="juin-22" dataDxfId="400" dataCellStyle="Normal 3"/>
    <tableColumn id="25" xr3:uid="{DDC194BF-35E1-4B5E-8A14-583BD9E0AD61}" name="juil.-22" dataDxfId="399" dataCellStyle="Normal 3"/>
    <tableColumn id="26" xr3:uid="{DD46D826-D2AA-43B0-9D5A-71A64AE75D67}" name="août-22" dataDxfId="398" dataCellStyle="Normal 3"/>
    <tableColumn id="27" xr3:uid="{747FC23D-468D-47A0-841D-427601A8E2CF}" name="sept.-22" dataDxfId="397" dataCellStyle="Normal 3"/>
    <tableColumn id="28" xr3:uid="{2527EE76-48F0-46D7-83E9-5639EAA7C76F}" name="oct.-22" dataDxfId="396" dataCellStyle="Normal 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BFF9D9B-E76E-444D-823C-853BA42ECF16}" name="T_4" displayName="T_4" ref="A18:AB21" totalsRowShown="0" headerRowDxfId="60" dataDxfId="217" tableBorderDxfId="216" dataCellStyle="Normal 3">
  <autoFilter ref="A18:AB21" xr:uid="{ED91401C-C4F4-4885-A89D-8D4E1643AA05}"/>
  <sortState xmlns:xlrd2="http://schemas.microsoft.com/office/spreadsheetml/2017/richdata2" ref="A19:JR20">
    <sortCondition ref="A18:A20"/>
  </sortState>
  <tableColumns count="28">
    <tableColumn id="1" xr3:uid="{597D0F5D-EECA-4E1C-89C1-7B217C3E6A28}" name="Phase" dataDxfId="395" dataCellStyle="Normal 3"/>
    <tableColumn id="2" xr3:uid="{87D8C0B6-EB64-4498-B73F-5F296DF2111F}" name="Domain" dataDxfId="394" dataCellStyle="Normal 3"/>
    <tableColumn id="3" xr3:uid="{31990220-EC43-4DA4-9480-D5601611D3DC}" name="Stream" dataDxfId="393" dataCellStyle="Normal 3"/>
    <tableColumn id="4" xr3:uid="{39FA5A36-C7CB-4909-AEC3-008610816068}" name="Subsream" dataDxfId="392" dataCellStyle="Normal 3"/>
    <tableColumn id="5" xr3:uid="{A52E3820-84F3-4135-BE97-976A2DD4161C}" name="Country" dataDxfId="391" dataCellStyle="Normal 3"/>
    <tableColumn id="6" xr3:uid="{09D5BB13-7266-4A3A-B374-78C29D954928}" name="Step" dataDxfId="390" dataCellStyle="Normal 3"/>
    <tableColumn id="7" xr3:uid="{F1BD7293-7133-43D2-9808-D4F4D8EA8B28}" name="Action" dataDxfId="389" dataCellStyle="Normal 3"/>
    <tableColumn id="8" xr3:uid="{46B4BB8B-7115-46B5-9F7A-F93B176CE5F2}" name="Instance " dataDxfId="388" dataCellStyle="Normal 3"/>
    <tableColumn id="9" xr3:uid="{8DE63046-4F66-4925-9931-41CBD3F5A524}" name="Responsible" dataDxfId="387" dataCellStyle="Normal 3"/>
    <tableColumn id="10" xr3:uid="{5A21E93C-8AEB-4C96-B346-BA9699E3B4EA}" name="Resp. Group" dataDxfId="386" dataCellStyle="Normal 3"/>
    <tableColumn id="11" xr3:uid="{C40F7D4F-D402-4C00-875B-5C6A00AA04F4}" name="Smoothen Workload" dataDxfId="385" dataCellStyle="Normal 3"/>
    <tableColumn id="12" xr3:uid="{B5F4E473-013D-4D36-ACD3-AF00C2F859B7}" name="Workload (m/d)" dataDxfId="384" dataCellStyle="Normal 3"/>
    <tableColumn id="13" xr3:uid="{F2528866-EC67-4469-9FC5-7E84B1827129}" name="Target Start Date" dataDxfId="383"/>
    <tableColumn id="14" xr3:uid="{0624FBCA-1E16-4318-8355-044129486903}" name="Target End Date" dataDxfId="382"/>
    <tableColumn id="15" xr3:uid="{40A16E61-5A30-42D0-B315-470F3C803133}" name="Adjusted Start Date" dataDxfId="381"/>
    <tableColumn id="16" xr3:uid="{96C06061-6539-4DAF-A22A-E70EE518F45D}" name="Adjusted End Date" dataDxfId="380"/>
    <tableColumn id="17" xr3:uid="{A5FEE3F0-920C-41DF-9309-DE050195FD03}" name="Complétion" dataDxfId="379" dataCellStyle="Pourcentage"/>
    <tableColumn id="18" xr3:uid="{83B85BD7-F9D1-4441-BE81-C9FA34F57FE1}" name="Statut" dataDxfId="378" dataCellStyle="Normal 3"/>
    <tableColumn id="19" xr3:uid="{A8D3B1AA-88FC-4C2C-B89C-9C7F8C7BFA8E}" name="janv.-22" dataDxfId="377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0" xr3:uid="{E8C5D945-FBF9-4380-B96B-7414381F73DC}" name="févr.-22" dataDxfId="376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1" xr3:uid="{7E4C1353-613D-4552-AE92-F443875A3CA2}" name="mars-22" dataDxfId="375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2" xr3:uid="{3A439835-31F5-4EF8-92DE-4449D9221CA2}" name="avr.-22" dataDxfId="374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3" xr3:uid="{5F92BB08-6A10-4EC9-9A16-02FF34B0F90F}" name="mai-22" dataDxfId="373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4" xr3:uid="{E17CF572-54E3-4302-8970-DE74736BD29C}" name="juin-22" dataDxfId="372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5" xr3:uid="{CE25E926-6C6F-4F4C-B8DF-A38AA4A4B65D}" name="juil.-22" dataDxfId="371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6" xr3:uid="{25489027-75A0-4C72-9D3E-47B1752901EA}" name="août-22" dataDxfId="370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7" xr3:uid="{C2269F4D-C2D0-41A3-8708-E177E8E0C169}" name="sept.-22" dataDxfId="369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  <tableColumn id="28" xr3:uid="{74C6ED93-221F-4CB7-8764-DA6B2B7B3077}" name="oct.-22" dataDxfId="368" dataCellStyle="Normal 3">
      <calculatedColumnFormula>IF(AND(MONTH(#REF!)=MONTH($M19),MONTH(#REF!)=MONTH($N19),YEAR(#REF!)=YEAR($M19),YEAR(#REF!)=YEAR($N19)),$L19,IF(AND(YEAR(#REF!)=YEAR($M19),MONTH(#REF!)=MONTH($M19)),($L19/NETWORKDAYS($M19,$N19))*NETWORKDAYS($M19,#REF!),IF(AND(YEAR(#REF!)=YEAR($N19),MONTH(#REF!)=MONTH($N19)),($L19/NETWORKDAYS($M19,$N19))*NETWORKDAYS(#REF!,$N19),IF(AND(YEAR(#REF!)&amp;IF(MONTH(#REF!)&lt;10,"0","")&amp;MONTH(#REF!)&lt;YEAR($N19)&amp;IF(MONTH($N19)&lt;10,"0","")&amp;MONTH($N19),YEAR(#REF!)&amp;IF(MONTH(#REF!)&lt;10,"0","")&amp;MONTH(#REF!)&gt;YEAR($M19)&amp;IF(MONTH($M19)&lt;10,"0","")&amp;MONTH($M19)),($L19/NETWORKDAYS($M19,$N19))*NETWORKDAYS(#REF!,#REF!),0)))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22C5B99-F074-491E-9499-E590DCC56D1C}" name="T_5" displayName="T_5" ref="A23:AB25" totalsRowShown="0" headerRowDxfId="72" dataDxfId="339" tableBorderDxfId="503" headerRowCellStyle="Normal 3" dataCellStyle="Normal 3">
  <autoFilter ref="A23:AB25" xr:uid="{B0F0B395-B17C-4597-AEE9-26AC5AFA934D}"/>
  <sortState xmlns:xlrd2="http://schemas.microsoft.com/office/spreadsheetml/2017/richdata2" ref="A24:JS25">
    <sortCondition ref="C23:C25"/>
  </sortState>
  <tableColumns count="28">
    <tableColumn id="1" xr3:uid="{57B9EF96-0519-4729-ADF4-7D9025C0EA6F}" name="Phase" dataDxfId="367"/>
    <tableColumn id="2" xr3:uid="{7C98A2F8-F878-4D60-9F0E-33733B4511BD}" name="Domain" dataDxfId="366" dataCellStyle="Normal 3"/>
    <tableColumn id="3" xr3:uid="{E605B547-D723-4339-A0A8-22513541F3F7}" name="Stream" dataDxfId="365" dataCellStyle="Normal 3"/>
    <tableColumn id="4" xr3:uid="{048CF4D1-84E3-4D5C-9933-DC5AC00808C5}" name="Subsream" dataDxfId="364" dataCellStyle="Normal 3"/>
    <tableColumn id="5" xr3:uid="{1B65537E-D297-49F3-B569-17E23821D867}" name="Country" dataDxfId="363" dataCellStyle="Normal 3"/>
    <tableColumn id="6" xr3:uid="{9AE8007D-9997-4E4A-8A6B-75EAA7AD44B8}" name="Step" dataDxfId="362" dataCellStyle="Normal 3"/>
    <tableColumn id="7" xr3:uid="{5536EC43-A01B-483E-94DA-444F11F12EC3}" name="Action" dataDxfId="361" dataCellStyle="Normal 3"/>
    <tableColumn id="8" xr3:uid="{C848B709-1DF2-472F-A04D-D4D5E9599AF7}" name="Instance " dataDxfId="360" dataCellStyle="Normal 3"/>
    <tableColumn id="9" xr3:uid="{92659C76-DAF3-4D56-8FD9-5FBA4A643CBD}" name="Responsible" dataDxfId="359" dataCellStyle="Normal 3"/>
    <tableColumn id="10" xr3:uid="{43993264-F482-4B8C-9B54-D0A0F21386C1}" name="Resp. Group" dataDxfId="358" dataCellStyle="Normal 3"/>
    <tableColumn id="11" xr3:uid="{DC2B0DF6-9E2E-4DF6-A02C-226DC8ADBE0A}" name="Smoothen Workload" dataDxfId="357" dataCellStyle="Normal 3"/>
    <tableColumn id="12" xr3:uid="{07A96F46-9F06-49AF-A0EE-944363ADC070}" name="Workload (m/d)" dataDxfId="356" dataCellStyle="Normal 3"/>
    <tableColumn id="13" xr3:uid="{47A25ECF-3B56-4A0B-8929-1232E293DC8B}" name="Target Start Date" dataDxfId="355"/>
    <tableColumn id="14" xr3:uid="{D1D51120-B635-4A06-B5FD-DE4E897DF63D}" name="Target End Date" dataDxfId="354"/>
    <tableColumn id="15" xr3:uid="{B322CD4A-2EA1-4A68-B441-A66DCBBD0EAB}" name="Adjusted Start Date" dataDxfId="353" dataCellStyle="Normal 3"/>
    <tableColumn id="16" xr3:uid="{1CAB1685-CB1C-43C1-BC4F-BD02CCCC6770}" name="Adjusted End Date" dataDxfId="352" dataCellStyle="Normal 3"/>
    <tableColumn id="17" xr3:uid="{7DD1EFC7-67AD-4983-A926-BF3944AFBD94}" name="Complétion" dataDxfId="351" dataCellStyle="Pourcentage"/>
    <tableColumn id="18" xr3:uid="{BFFE387D-A68B-4409-9D89-E32E9E185721}" name="Statut" dataDxfId="350"/>
    <tableColumn id="19" xr3:uid="{DC4EFEB8-8808-473E-B2DD-2592D6B3263B}" name="janv.-22" dataDxfId="349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0" xr3:uid="{77AE0D28-BB6B-4461-B70C-479CB396D7DE}" name="févr.-22" dataDxfId="348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1" xr3:uid="{91943E7A-3DB5-4579-8C89-3D0B3102983B}" name="mars-22" dataDxfId="347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2" xr3:uid="{3997737F-41B6-46C0-8075-AF5F9830DF0B}" name="avr.-22" dataDxfId="346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3" xr3:uid="{C9EB39E4-86CB-43F7-9282-3194399C0A7A}" name="mai-22" dataDxfId="345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4" xr3:uid="{CCF2B205-8B40-44B5-BD92-508BD9A17779}" name="juin-22" dataDxfId="344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5" xr3:uid="{02F49480-FBBB-40A0-A777-D6D9C6F2E00F}" name="juil.-22" dataDxfId="343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6" xr3:uid="{83290807-B27D-45C9-BCE0-C049D41051CC}" name="août-22" dataDxfId="342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7" xr3:uid="{AD0D568F-EB67-487C-AC79-4E53089F8637}" name="sept.-22" dataDxfId="341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  <tableColumn id="28" xr3:uid="{D808A4F9-0B7D-49DD-8480-2FF4F1188E50}" name="oct.-22" dataDxfId="340" dataCellStyle="Normal 3">
      <calculatedColumnFormula>IF(AND(MONTH(#REF!)=MONTH($M24),MONTH(#REF!)=MONTH($N24),YEAR(#REF!)=YEAR($M24),YEAR(#REF!)=YEAR($N24)),$L24,IF(AND(YEAR(#REF!)=YEAR($M24),MONTH(#REF!)=MONTH($M24)),($L24/NETWORKDAYS($M24,$N24))*NETWORKDAYS($M24,#REF!),IF(AND(YEAR(#REF!)=YEAR($N24),MONTH(#REF!)=MONTH($N24)),($L24/NETWORKDAYS($M24,$N24))*NETWORKDAYS(#REF!,$N24),IF(AND(YEAR(#REF!)&amp;IF(MONTH(#REF!)&lt;10,"0","")&amp;MONTH(#REF!)&lt;YEAR($N24)&amp;IF(MONTH($N24)&lt;10,"0","")&amp;MONTH($N24),YEAR(#REF!)&amp;IF(MONTH(#REF!)&lt;10,"0","")&amp;MONTH(#REF!)&gt;YEAR($M24)&amp;IF(MONTH($M24)&lt;10,"0","")&amp;MONTH($M24)),($L24/NETWORKDAYS($M24,$N24))*NETWORKDAYS(#REF!,#REF!),0)))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19ED104-EB65-4996-B5CC-ABF2DC5A0177}" name="T_6" displayName="T_6" ref="A27:AB30" totalsRowShown="0" headerRowDxfId="48" dataDxfId="310" tableBorderDxfId="502" dataCellStyle="Normal 3">
  <autoFilter ref="A27:AB30" xr:uid="{7A892D3F-DD28-4344-8018-D5EA27E1EC1E}"/>
  <tableColumns count="28">
    <tableColumn id="1" xr3:uid="{F6DBD827-7991-4D17-ABCB-61213173CE3C}" name="Phase" dataDxfId="338" dataCellStyle="Normal 3"/>
    <tableColumn id="2" xr3:uid="{9113D6AC-33EB-432C-ACDB-FDD9B5BE1869}" name="Domain" dataDxfId="337" dataCellStyle="Normal 3"/>
    <tableColumn id="3" xr3:uid="{84E26DBB-D948-458A-B0B4-7E21B56881B3}" name="Stream" dataDxfId="336" dataCellStyle="Normal 3"/>
    <tableColumn id="4" xr3:uid="{114CA6D8-7453-4764-8832-44CC20BBEC9C}" name="Subsream" dataDxfId="335" dataCellStyle="Normal 3"/>
    <tableColumn id="5" xr3:uid="{1C03106F-EA89-4AAA-83AB-D512AE5F5685}" name="Country" dataDxfId="334" dataCellStyle="Normal 3"/>
    <tableColumn id="6" xr3:uid="{7F5110ED-831C-409C-9014-3DFBD7614F20}" name="Step" dataDxfId="333" dataCellStyle="Normal 3"/>
    <tableColumn id="7" xr3:uid="{C58CD365-FBFE-4FAA-982C-2A5693D0215A}" name="Action" dataDxfId="332" dataCellStyle="Normal 3"/>
    <tableColumn id="8" xr3:uid="{155EF1B5-6AD1-439F-BDA5-ED41FF86AD1A}" name="Instance " dataDxfId="331" dataCellStyle="Normal 3"/>
    <tableColumn id="9" xr3:uid="{7275FB55-8EA0-4464-9C90-235471893AFD}" name="Responsible" dataDxfId="330" dataCellStyle="Normal 3"/>
    <tableColumn id="10" xr3:uid="{2035B302-C6DE-4AF6-9CA7-A29930776328}" name="Resp. Group" dataDxfId="329" dataCellStyle="Normal 3"/>
    <tableColumn id="11" xr3:uid="{38389BBF-33E6-425F-9B63-001FE8A10951}" name="Smoothen Workload" dataDxfId="328" dataCellStyle="Normal 3"/>
    <tableColumn id="12" xr3:uid="{92BF64AB-EE96-491F-B2B7-322AF94D9F0C}" name="Workload (m/d)" dataDxfId="327" dataCellStyle="Normal 3"/>
    <tableColumn id="13" xr3:uid="{231F0696-074B-4B51-AD27-EAC01883F0D4}" name="Target Start Date" dataDxfId="326" dataCellStyle="Normal 3"/>
    <tableColumn id="14" xr3:uid="{581CA56D-5A5F-42FE-BB27-D8E6A1D5DB68}" name="Target End Date" dataDxfId="325" dataCellStyle="Normal 3"/>
    <tableColumn id="15" xr3:uid="{EE5538B0-7574-4494-95EF-B4DAEC6A2104}" name="Adjusted Start Date" dataDxfId="324" dataCellStyle="Normal 3"/>
    <tableColumn id="16" xr3:uid="{C3482736-ADBB-4DA3-AE08-1FBA32075CAE}" name="Adjusted End Date" dataDxfId="323" dataCellStyle="Normal 3"/>
    <tableColumn id="17" xr3:uid="{33E8AF73-FB67-4B07-9116-1CE051F85CB7}" name="Complétion" dataDxfId="322" dataCellStyle="Pourcentage"/>
    <tableColumn id="18" xr3:uid="{58D894C3-3C1A-430F-BD12-3FF681B35A1C}" name="Statut" dataDxfId="321" dataCellStyle="Normal 3"/>
    <tableColumn id="19" xr3:uid="{DE3B8689-86BC-4C27-BE4E-884AD7B27D41}" name="janv.-22" dataDxfId="320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0" xr3:uid="{0F150963-7E69-4BB4-AB2F-F942D3B7DD90}" name="févr.-22" dataDxfId="319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1" xr3:uid="{CDECD0B8-F882-409C-999D-89F3767B7C30}" name="mars-22" dataDxfId="318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2" xr3:uid="{9CD51985-5F7A-476F-AC8C-3EA900B024B6}" name="avr.-22" dataDxfId="317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3" xr3:uid="{C5DC7FFC-AABB-46B1-8997-81C6DB6DFFA1}" name="mai-22" dataDxfId="316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4" xr3:uid="{B0FFC94C-6E07-468C-B3EC-88D88A3BAE70}" name="juin-22" dataDxfId="315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5" xr3:uid="{703D9014-60B3-4502-AC66-F8845894FE05}" name="juil.-22" dataDxfId="314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6" xr3:uid="{AA0792B8-44EF-45AD-8FEC-A61A59AA9E72}" name="août-22" dataDxfId="313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7" xr3:uid="{7E9767D2-D88D-4544-996E-DFD40B2CE472}" name="sept.-22" dataDxfId="312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  <tableColumn id="28" xr3:uid="{7D119DCE-B069-4AE8-8072-BE30645C0C24}" name="oct.-22" dataDxfId="311" dataCellStyle="Normal 3">
      <calculatedColumnFormula>IF(AND(MONTH(#REF!)=MONTH($M28),MONTH(#REF!)=MONTH($N28),YEAR(#REF!)=YEAR($M28),YEAR(#REF!)=YEAR($N28)),$L28,IF(AND(YEAR(#REF!)=YEAR($M28),MONTH(#REF!)=MONTH($M28)),($L28/NETWORKDAYS($M28,$N28))*NETWORKDAYS($M28,#REF!),IF(AND(YEAR(#REF!)=YEAR($N28),MONTH(#REF!)=MONTH($N28)),($L28/NETWORKDAYS($M28,$N28))*NETWORKDAYS(#REF!,$N28),IF(AND(YEAR(#REF!)&amp;IF(MONTH(#REF!)&lt;10,"0","")&amp;MONTH(#REF!)&lt;YEAR($N28)&amp;IF(MONTH($N28)&lt;10,"0","")&amp;MONTH($N28),YEAR(#REF!)&amp;IF(MONTH(#REF!)&lt;10,"0","")&amp;MONTH(#REF!)&gt;YEAR($M28)&amp;IF(MONTH($M28)&lt;10,"0","")&amp;MONTH($M28)),($L28/NETWORKDAYS($M28,$N28))*NETWORKDAYS(#REF!,#REF!),0)))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17FA378-C324-4428-B616-8B8523C4562D}" name="T_7" displayName="T_7" ref="A32:AB35" totalsRowShown="0" headerRowDxfId="36" dataDxfId="281" tableBorderDxfId="501" dataCellStyle="Normal 3">
  <autoFilter ref="A32:AB35" xr:uid="{F92CDA25-B844-48CE-BEED-18E189678FA3}"/>
  <tableColumns count="28">
    <tableColumn id="1" xr3:uid="{5AFABA65-456A-4641-85B1-BBF6228C6105}" name="Phase" dataDxfId="309" totalsRowDxfId="500"/>
    <tableColumn id="2" xr3:uid="{94038C0A-2CC8-4C3B-8B91-AC60E8A2AEEB}" name="Domain" dataDxfId="308" totalsRowDxfId="499" dataCellStyle="Normal 3" totalsRowCellStyle="Normal 3"/>
    <tableColumn id="3" xr3:uid="{AE1A9670-69AE-4FDA-95E5-52A2D5D0CA02}" name="Stream" dataDxfId="307" totalsRowDxfId="498" dataCellStyle="Normal 3" totalsRowCellStyle="Normal 3"/>
    <tableColumn id="4" xr3:uid="{2842E5A7-AB14-49DB-A412-62D30F70EA89}" name="Subsream" dataDxfId="306" totalsRowDxfId="497" dataCellStyle="Normal 3" totalsRowCellStyle="Normal 3"/>
    <tableColumn id="5" xr3:uid="{EE0B25AF-D2AB-40C3-98F8-21151A48A22F}" name="Country" dataDxfId="305" totalsRowDxfId="496" dataCellStyle="Normal 3" totalsRowCellStyle="Normal 3"/>
    <tableColumn id="6" xr3:uid="{C20AC676-EC67-4430-8E10-26E95DB74966}" name="Step" dataDxfId="304" totalsRowDxfId="495" dataCellStyle="Normal 3" totalsRowCellStyle="Normal 3"/>
    <tableColumn id="7" xr3:uid="{BD6C48B5-46EA-4677-9539-2993CB2E9EEB}" name="Action" dataDxfId="303" totalsRowDxfId="494" dataCellStyle="Normal 3" totalsRowCellStyle="Normal 3"/>
    <tableColumn id="8" xr3:uid="{1C7BA731-9936-4842-9EB8-F4E0A2C08A2B}" name="Instance " dataDxfId="302" totalsRowDxfId="493" dataCellStyle="Normal 3" totalsRowCellStyle="Normal 3"/>
    <tableColumn id="9" xr3:uid="{87C7EB82-48FC-407D-B22C-921DBAFA996E}" name="Responsible" dataDxfId="301" totalsRowDxfId="492" dataCellStyle="Normal 3" totalsRowCellStyle="Normal 3"/>
    <tableColumn id="10" xr3:uid="{5595CA4D-B2E0-4A82-9665-7C99B97F3250}" name="Resp. Group" dataDxfId="300" totalsRowDxfId="491" dataCellStyle="Normal 3" totalsRowCellStyle="Normal 3"/>
    <tableColumn id="11" xr3:uid="{69DF166F-B607-4545-830F-0010E607D267}" name="Smoothen Workload" dataDxfId="299" totalsRowDxfId="490" dataCellStyle="Normal 3" totalsRowCellStyle="Normal 3"/>
    <tableColumn id="12" xr3:uid="{DFDEB8A0-8009-4FEA-9D67-E13A5ED5B371}" name="Workload (m/d)" dataDxfId="298" totalsRowDxfId="489" dataCellStyle="Normal 3" totalsRowCellStyle="Normal 3"/>
    <tableColumn id="13" xr3:uid="{C5252AB5-36D2-4286-9B45-18582246441E}" name="Target Start Date" dataDxfId="297" totalsRowDxfId="488" dataCellStyle="Normal 3" totalsRowCellStyle="Normal 3"/>
    <tableColumn id="14" xr3:uid="{35AED08F-93D2-4041-8B89-EA2DA6EE27EF}" name="Target End Date" dataDxfId="296" totalsRowDxfId="487" dataCellStyle="Normal 3" totalsRowCellStyle="Normal 3"/>
    <tableColumn id="15" xr3:uid="{D86DA827-C0C3-433C-8EF2-F85C4EAAB0C1}" name="Adjusted Start Date" dataDxfId="295" totalsRowDxfId="486" dataCellStyle="Normal 3" totalsRowCellStyle="Normal 3"/>
    <tableColumn id="16" xr3:uid="{FD8A3E07-27CB-4A03-A016-4042C326BD5F}" name="Adjusted End Date" dataDxfId="294" totalsRowDxfId="485" dataCellStyle="Normal 3" totalsRowCellStyle="Normal 3"/>
    <tableColumn id="17" xr3:uid="{39019035-7274-4642-BEB9-FD6DB66FAB58}" name="Complétion" dataDxfId="293" dataCellStyle="Pourcentage"/>
    <tableColumn id="18" xr3:uid="{F0E266E1-8A6C-4D99-86FB-5339B01F8E8B}" name="Statut" dataDxfId="292" totalsRowDxfId="484"/>
    <tableColumn id="19" xr3:uid="{7FC43D1D-38AE-4D91-B0E2-D3571353C894}" name="janv.-22" dataDxfId="291" totalsRowDxfId="483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0" xr3:uid="{9A24901C-DA8C-4F9E-A2B9-C314C006F710}" name="févr.-22" dataDxfId="290" totalsRowDxfId="482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1" xr3:uid="{E3366531-2AFF-4B3B-A188-7C62F89B460E}" name="mars-22" dataDxfId="289" totalsRowDxfId="481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2" xr3:uid="{0181A698-CE6B-4179-80AE-D75743B27AAB}" name="avr.-22" dataDxfId="288" totalsRowDxfId="480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3" xr3:uid="{0C97FB73-8E62-4E43-A56A-77101FC9ACE1}" name="mai-22" dataDxfId="287" totalsRowDxfId="479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4" xr3:uid="{0DDBD068-8B94-49CD-AD1C-51D718974016}" name="juin-22" dataDxfId="286" totalsRowDxfId="478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5" xr3:uid="{75825528-6BFA-4538-A609-40478D83CA36}" name="juil.-22" dataDxfId="285" totalsRowDxfId="477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6" xr3:uid="{B2409ED6-A1ED-42D0-BCAD-E9293AE52438}" name="août-22" dataDxfId="284" totalsRowDxfId="476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7" xr3:uid="{E5EC87F0-E6E1-4DAB-B77A-6B89E57D37CC}" name="sept.-22" dataDxfId="283" totalsRowDxfId="475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  <tableColumn id="28" xr3:uid="{CEDC9197-2BD5-4139-8BC4-FF5AFB4B7BFF}" name="oct.-22" dataDxfId="282" totalsRowDxfId="474" dataCellStyle="Normal 3" totalsRowCellStyle="Normal 3">
      <calculatedColumnFormula>IF(AND(MONTH(#REF!)=MONTH($M33),MONTH(#REF!)=MONTH($N33),YEAR(#REF!)=YEAR($M33),YEAR(#REF!)=YEAR($N33)),$L33,IF(AND(YEAR(#REF!)=YEAR($M33),MONTH(#REF!)=MONTH($M33)),($L33/NETWORKDAYS($M33,$N33))*NETWORKDAYS($M33,#REF!),IF(AND(YEAR(#REF!)=YEAR($N33),MONTH(#REF!)=MONTH($N33)),($L33/NETWORKDAYS($M33,$N33))*NETWORKDAYS(#REF!,$N33),IF(AND(YEAR(#REF!)&amp;IF(MONTH(#REF!)&lt;10,"0","")&amp;MONTH(#REF!)&lt;YEAR($N33)&amp;IF(MONTH($N33)&lt;10,"0","")&amp;MONTH($N33),YEAR(#REF!)&amp;IF(MONTH(#REF!)&lt;10,"0","")&amp;MONTH(#REF!)&gt;YEAR($M33)&amp;IF(MONTH($M33)&lt;10,"0","")&amp;MONTH($M33)),($L33/NETWORKDAYS($M33,$N33))*NETWORKDAYS(#REF!,#REF!),0)))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9A13AC8-68BC-47F4-99A0-C33039F78497}" name="T_8" displayName="T_8" ref="A37:AB40" totalsRowShown="0" headerRowDxfId="24" dataDxfId="252" tableBorderDxfId="473" dataCellStyle="Normal 3">
  <autoFilter ref="A37:AB40" xr:uid="{80A0C7D2-4FDB-47EE-84F7-097403B60B30}"/>
  <tableColumns count="28">
    <tableColumn id="1" xr3:uid="{DC2AFF2C-FEE3-48AB-B7E0-8CEBD1C0EE68}" name="Phase" dataDxfId="280" dataCellStyle="Normal 3"/>
    <tableColumn id="2" xr3:uid="{16170893-337E-4504-B6BF-30594FDD433D}" name="Domain" dataDxfId="279" dataCellStyle="Normal 3"/>
    <tableColumn id="3" xr3:uid="{A1283A6C-FC37-4F7F-886D-2559821EB132}" name="Stream" dataDxfId="278" dataCellStyle="Normal 3"/>
    <tableColumn id="4" xr3:uid="{6D8EBC6E-E15E-4B29-A1EE-416DC40D9D10}" name="Subsream" dataDxfId="277" dataCellStyle="Normal 3"/>
    <tableColumn id="5" xr3:uid="{54442C8E-80E4-4113-90DF-955FD8427086}" name="Country" dataDxfId="276" dataCellStyle="Normal 3"/>
    <tableColumn id="6" xr3:uid="{339DEDC3-13BE-4B68-AB0D-A04987EE8CBB}" name="Step" dataDxfId="275" dataCellStyle="Normal 3"/>
    <tableColumn id="7" xr3:uid="{8533EA49-D147-4BAB-9BDD-D87FF9D68C64}" name="Action" dataDxfId="274" dataCellStyle="Normal 3"/>
    <tableColumn id="8" xr3:uid="{D035DECD-390E-4664-80C3-93DD156DB770}" name="Instance " dataDxfId="273" dataCellStyle="Normal 3"/>
    <tableColumn id="9" xr3:uid="{CA8767DC-0841-4ECF-8A41-1116A0B4AA65}" name="Responsible" dataDxfId="272" dataCellStyle="Normal 3"/>
    <tableColumn id="10" xr3:uid="{7B9CEFDA-5567-4C66-A96E-8A6588B3F5EF}" name="Resp. Group" dataDxfId="271" dataCellStyle="Normal 3"/>
    <tableColumn id="11" xr3:uid="{7CBBC60B-DB6F-4DBD-A6A1-A2A350917B7C}" name="Smoothen Workload" dataDxfId="270" dataCellStyle="Normal 3"/>
    <tableColumn id="12" xr3:uid="{ABF2DC13-2A47-4EC4-891D-9B15A754AC60}" name="Workload (m/d)" dataDxfId="269" dataCellStyle="Normal 3"/>
    <tableColumn id="13" xr3:uid="{B292022C-5B00-436F-952D-7EE366D5F2E9}" name="Target Start Date" dataDxfId="268"/>
    <tableColumn id="14" xr3:uid="{6066F2FA-90C8-4524-8C2A-1CD6B1236CA3}" name="Target End Date" dataDxfId="267"/>
    <tableColumn id="15" xr3:uid="{7DB36C92-645A-4439-AD6D-4C55263B1FA0}" name="Adjusted Start Date" dataDxfId="266" dataCellStyle="Normal 3"/>
    <tableColumn id="16" xr3:uid="{21C651DE-0351-49AC-A318-1A7E7B801BAD}" name="Adjusted End Date" dataDxfId="265" dataCellStyle="Normal 3"/>
    <tableColumn id="17" xr3:uid="{A5725E20-EC8D-4411-98B3-77ED9175F33A}" name="Complétion" dataDxfId="264" dataCellStyle="Pourcentage"/>
    <tableColumn id="18" xr3:uid="{907C35C7-EB95-40B9-B93F-FB358719B4DF}" name="Statut" dataDxfId="263" dataCellStyle="Normal 3"/>
    <tableColumn id="19" xr3:uid="{DF6A3AB9-3C61-4133-82F7-E9D0FB534EB5}" name="janv.-22" dataDxfId="262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0" xr3:uid="{D498B08F-7C66-462F-A166-DD588FBAF411}" name="févr.-22" dataDxfId="261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1" xr3:uid="{F6B9B38B-7EBE-4DB0-BA45-E7CCCD4B363A}" name="mars-22" dataDxfId="260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2" xr3:uid="{7141A18B-86E3-4D6D-BAB7-538BA4508FAE}" name="avr.-22" dataDxfId="259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3" xr3:uid="{021333BE-831E-46AB-9E3D-2B959D986A18}" name="mai-22" dataDxfId="258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4" xr3:uid="{A560173C-E032-45C2-ADF8-D659DF714669}" name="juin-22" dataDxfId="257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5" xr3:uid="{2E7A6A64-7E74-4905-B01B-3DBD575B0768}" name="juil.-22" dataDxfId="256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6" xr3:uid="{98023E11-3005-49DA-B8A7-236DA1FCB4DC}" name="août-22" dataDxfId="255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7" xr3:uid="{F5A6768A-45AE-4704-97B7-11A3D71A6AA5}" name="sept.-22" dataDxfId="254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  <tableColumn id="28" xr3:uid="{A6AE7EFA-CEB2-4707-9385-BFAEF603986F}" name="oct.-22" dataDxfId="253" dataCellStyle="Normal 3">
      <calculatedColumnFormula>IF(AND(MONTH(#REF!)=MONTH($M38),MONTH(#REF!)=MONTH($N38),YEAR(#REF!)=YEAR($M38),YEAR(#REF!)=YEAR($N38)),$L38,IF(AND(YEAR(#REF!)=YEAR($M38),MONTH(#REF!)=MONTH($M38)),($L38/NETWORKDAYS($M38,$N38))*NETWORKDAYS($M38,#REF!),IF(AND(YEAR(#REF!)=YEAR($N38),MONTH(#REF!)=MONTH($N38)),($L38/NETWORKDAYS($M38,$N38))*NETWORKDAYS(#REF!,$N38),IF(AND(YEAR(#REF!)&amp;IF(MONTH(#REF!)&lt;10,"0","")&amp;MONTH(#REF!)&lt;YEAR($N38)&amp;IF(MONTH($N38)&lt;10,"0","")&amp;MONTH($N38),YEAR(#REF!)&amp;IF(MONTH(#REF!)&lt;10,"0","")&amp;MONTH(#REF!)&gt;YEAR($M38)&amp;IF(MONTH($M38)&lt;10,"0","")&amp;MONTH($M38)),($L38/NETWORKDAYS($M38,$N38))*NETWORKDAYS(#REF!,#REF!),0))))</calculatedColumnFormula>
    </tableColumn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74DA9EF-518F-481D-98E9-BC6E5E7B1FAA}" name="T_9" displayName="T_9" ref="A42:AB44" totalsRowShown="0" headerRowDxfId="12" dataDxfId="223" tableBorderDxfId="472" dataCellStyle="Normal 3">
  <autoFilter ref="A42:AB44" xr:uid="{BA268074-63B9-4260-B0EE-E9BB2BE0F584}"/>
  <tableColumns count="28">
    <tableColumn id="1" xr3:uid="{8F558824-9A27-4833-8C2E-EB528459E6B6}" name="Phase" dataDxfId="251" dataCellStyle="Normal 3"/>
    <tableColumn id="2" xr3:uid="{5E8AD450-1C19-4984-BEC9-F4FFFB6A4977}" name="Domain" dataDxfId="250" dataCellStyle="Normal 3"/>
    <tableColumn id="3" xr3:uid="{CDAF15E0-B3A5-46B8-B2DA-B4A8A07338FE}" name="Stream" dataDxfId="249" dataCellStyle="Normal 3"/>
    <tableColumn id="4" xr3:uid="{2E892414-463F-436B-A8EE-293FC55C9DDC}" name="Subsream" dataDxfId="248" dataCellStyle="Normal 3"/>
    <tableColumn id="5" xr3:uid="{B091E5BA-4B11-4B35-B182-9285FE398E2A}" name="Country" dataDxfId="247" dataCellStyle="Normal 3"/>
    <tableColumn id="6" xr3:uid="{B12DDBDC-2F15-4CA3-8C00-F9A73069E2D3}" name="Step" dataDxfId="246" dataCellStyle="Normal 3"/>
    <tableColumn id="7" xr3:uid="{058EAE2D-519F-4CB3-A87D-F61C08BD094B}" name="Action" dataDxfId="245" dataCellStyle="Normal 3"/>
    <tableColumn id="8" xr3:uid="{9C33195E-F957-4484-B61F-B2A178A76D61}" name="Instance " dataDxfId="244" dataCellStyle="Normal 3"/>
    <tableColumn id="9" xr3:uid="{FA28DAD5-BB44-4E11-ADEB-C0BA3D9391B3}" name="Responsible" dataDxfId="243" dataCellStyle="Normal 3"/>
    <tableColumn id="10" xr3:uid="{B9FDA1C7-3A3C-4614-80B6-F7D58B2B870C}" name="Resp. Group" dataDxfId="242" dataCellStyle="Normal 3"/>
    <tableColumn id="11" xr3:uid="{81410B84-83F9-48EB-90E6-BC7B0C307C1F}" name="Smoothen Workload" dataDxfId="241" dataCellStyle="Normal 3"/>
    <tableColumn id="12" xr3:uid="{C3FDEB0D-007B-427E-95D9-4F753E555EEC}" name="Workload (m/d)" dataDxfId="240" dataCellStyle="Normal 3"/>
    <tableColumn id="13" xr3:uid="{7EF1EBA6-6A75-40C8-9E71-5CBF625306A1}" name="Target Start Date" dataDxfId="239" dataCellStyle="Normal 3"/>
    <tableColumn id="14" xr3:uid="{6A55AA03-00E4-4473-BA4F-CE97E69A6B43}" name="Target End Date" dataDxfId="238" dataCellStyle="Normal 3"/>
    <tableColumn id="15" xr3:uid="{A00C7474-0DCF-45E7-A522-88026F80EDDE}" name="Adjusted Start Date" dataDxfId="237" dataCellStyle="Normal 3"/>
    <tableColumn id="16" xr3:uid="{32F079E5-33F7-45F1-811E-4B9B50A927AA}" name="Adjusted End Date" dataDxfId="236" dataCellStyle="Normal 3"/>
    <tableColumn id="17" xr3:uid="{051D96AC-6AF3-4AF8-B9BB-A4A2A52E4FBE}" name="Complétion" dataDxfId="235" dataCellStyle="Pourcentage"/>
    <tableColumn id="18" xr3:uid="{726D0C6C-563B-415F-A7B2-281EF5139D2C}" name="Statut" dataDxfId="234" dataCellStyle="Normal 3"/>
    <tableColumn id="19" xr3:uid="{7C6B4FFB-46F1-48A3-8E7F-DC51A23EA17E}" name="janv.-22" dataDxfId="233" dataCellStyle="Normal 3"/>
    <tableColumn id="20" xr3:uid="{B3F1E0ED-D472-42AF-A7F6-CA15D86E6D5C}" name="févr.-22" dataDxfId="232" dataCellStyle="Normal 3"/>
    <tableColumn id="21" xr3:uid="{1EEEC2D7-30BC-4AA1-B7A4-BAD21876C91E}" name="mars-22" dataDxfId="231" dataCellStyle="Normal 3"/>
    <tableColumn id="22" xr3:uid="{1264B608-B372-4F26-A493-76E7261DA8DE}" name="avr.-22" dataDxfId="230" dataCellStyle="Normal 3"/>
    <tableColumn id="23" xr3:uid="{B4FBFD32-2601-4D15-9418-C40C477B077B}" name="mai-22" dataDxfId="229" dataCellStyle="Normal 3"/>
    <tableColumn id="24" xr3:uid="{51E2064D-595F-42D5-9F4F-5EDA289E9561}" name="juin-22" dataDxfId="228" dataCellStyle="Normal 3"/>
    <tableColumn id="25" xr3:uid="{7A7CE5DC-3062-4A14-9A4F-5D8087AB94AF}" name="juil.-22" dataDxfId="227" dataCellStyle="Normal 3"/>
    <tableColumn id="26" xr3:uid="{417A5317-2303-459F-A35C-FB38EF1984A3}" name="août-22" dataDxfId="226" dataCellStyle="Normal 3"/>
    <tableColumn id="27" xr3:uid="{B57640A7-A259-4C0E-8FEA-7C9D4B622472}" name="sept.-22" dataDxfId="225" dataCellStyle="Normal 3"/>
    <tableColumn id="28" xr3:uid="{35319D3B-6646-4A0E-A8C1-88C7B24E5633}" name="oct.-22" dataDxfId="224" dataCellStyle="Normal 3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2A7C77-E117-41BB-AA83-C6AEFD50C9AC}" name="Tableau1" displayName="Tableau1" ref="A3:AB16" totalsRowShown="0" headerRowDxfId="471" headerRowBorderDxfId="470">
  <autoFilter ref="A3:AB16" xr:uid="{16CFE968-2D79-4DF7-9F9C-5AB3FBA52A64}"/>
  <tableColumns count="28">
    <tableColumn id="1" xr3:uid="{532CC554-45E5-47EF-936A-09DFD0AEE31E}" name="Phase" dataDxfId="469"/>
    <tableColumn id="2" xr3:uid="{8868CFC3-48DA-4EB9-ACEB-86721D1DA56E}" name="Domain" dataDxfId="468"/>
    <tableColumn id="3" xr3:uid="{0945CDA5-8566-46B8-B5B4-70EBBE3C6A5B}" name="Stream" dataDxfId="467"/>
    <tableColumn id="4" xr3:uid="{523B40BA-FBF9-4354-A2AD-9352F946C568}" name="Substream" dataDxfId="466"/>
    <tableColumn id="5" xr3:uid="{8D787770-4D92-4C12-9048-22443066DB8D}" name="Country" dataDxfId="465"/>
    <tableColumn id="6" xr3:uid="{E1DC4CD7-CBDC-4128-8983-48D98ED7E016}" name="Step" dataDxfId="464"/>
    <tableColumn id="7" xr3:uid="{C75E4F87-D74B-42C5-B18B-7AC36AED6FB1}" name="Action" dataDxfId="463"/>
    <tableColumn id="8" xr3:uid="{C1EBD07A-6ED6-441C-BE03-E02939DED786}" name="Instance " dataDxfId="462"/>
    <tableColumn id="9" xr3:uid="{517271A1-1154-4A12-A9CD-D27F4096AA7A}" name="Responsible" dataDxfId="461"/>
    <tableColumn id="10" xr3:uid="{68CFD749-D2AA-4A9C-BACE-39B5866BBEC1}" name="Resp. Group" dataDxfId="460"/>
    <tableColumn id="11" xr3:uid="{ED9F39F1-065C-41FF-BC73-1FE6AFBD6598}" name="Smoothen Workload" dataDxfId="459" dataCellStyle="Normal 3"/>
    <tableColumn id="12" xr3:uid="{E09A7137-BB67-4C4F-9597-4205B5D5466A}" name="Workload (m/d)" dataDxfId="458"/>
    <tableColumn id="13" xr3:uid="{623AFDB4-A036-41BA-826B-E49CCB0A2B69}" name="Target Start Date" dataDxfId="457"/>
    <tableColumn id="14" xr3:uid="{9DDF401D-7139-43C7-B41A-F98522E27B14}" name="Target End Date" dataDxfId="456"/>
    <tableColumn id="15" xr3:uid="{46BBC3EC-0C95-40AA-B3E2-35C4B20A94B2}" name="Adjusted Start Date" dataDxfId="455"/>
    <tableColumn id="16" xr3:uid="{6085144F-ACB1-4CF8-A466-2F653E865CA4}" name="Adjusted End Date" dataDxfId="454"/>
    <tableColumn id="17" xr3:uid="{35BDC554-70B0-49B4-8FA6-A0D40604418C}" name="Complétion" dataDxfId="453" dataCellStyle="Pourcentage"/>
    <tableColumn id="18" xr3:uid="{8C7F65D8-6899-4720-B3B9-DCC4CE296518}" name="Statut" dataDxfId="452" dataCellStyle="Normal 3"/>
    <tableColumn id="19" xr3:uid="{FDA69B50-5D4A-4F9E-B181-871CA441A5D8}" name="janv.-22"/>
    <tableColumn id="20" xr3:uid="{75F0D706-915D-4BDC-9545-9A9B0851D3C7}" name="févr.-22"/>
    <tableColumn id="21" xr3:uid="{06975174-02DD-4C37-B14F-0A1445262C04}" name="mars-22"/>
    <tableColumn id="22" xr3:uid="{C54342B4-10AE-4E03-9F7B-0B64C96767AE}" name="avr.-22"/>
    <tableColumn id="23" xr3:uid="{958A2DCF-E6DF-43AD-8074-1531E1D6DC27}" name="mai-22"/>
    <tableColumn id="24" xr3:uid="{813C1B90-3AC0-400B-BCEB-5CA8B40BF361}" name="juin-22"/>
    <tableColumn id="25" xr3:uid="{8639F4F0-FEFE-4DDE-AF04-111FED1AA46F}" name="juil.-22"/>
    <tableColumn id="26" xr3:uid="{6597B54A-7331-43CB-896F-0BDF15F3FAA4}" name="août-22"/>
    <tableColumn id="27" xr3:uid="{E103E898-7FF4-4F58-9638-7577770FC439}" name="sept.-22"/>
    <tableColumn id="28" xr3:uid="{3B220532-8606-4712-8AD9-5786921DA624}" name="oct.-2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microsoft.com/office/2019/04/relationships/namedSheetView" Target="../namedSheetViews/namedSheetView1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3A6D8-990A-4483-BB9A-8371468821B3}">
  <dimension ref="A1:AB49"/>
  <sheetViews>
    <sheetView showGridLines="0" tabSelected="1" zoomScale="51" zoomScaleNormal="51" workbookViewId="0">
      <pane ySplit="2" topLeftCell="A3" activePane="bottomLeft" state="frozen"/>
      <selection activeCell="B9" sqref="B9"/>
      <selection pane="bottomLeft" activeCell="D15" sqref="D15"/>
    </sheetView>
  </sheetViews>
  <sheetFormatPr baseColWidth="10" defaultColWidth="10.58203125" defaultRowHeight="15" customHeight="1" x14ac:dyDescent="0.3"/>
  <cols>
    <col min="1" max="1" width="44.4140625" style="8" bestFit="1" customWidth="1"/>
    <col min="2" max="2" width="14.75" style="9" customWidth="1"/>
    <col min="3" max="3" width="19" style="9" bestFit="1" customWidth="1"/>
    <col min="4" max="4" width="27.4140625" style="10" customWidth="1"/>
    <col min="5" max="5" width="16.5" style="9" customWidth="1"/>
    <col min="6" max="6" width="22.08203125" style="9" bestFit="1" customWidth="1"/>
    <col min="7" max="7" width="39.83203125" style="10" customWidth="1"/>
    <col min="8" max="8" width="13.25" style="13" hidden="1" customWidth="1"/>
    <col min="9" max="9" width="26.75" style="9" customWidth="1"/>
    <col min="10" max="10" width="20.83203125" style="13" bestFit="1" customWidth="1"/>
    <col min="11" max="11" width="24.75" style="14" customWidth="1"/>
    <col min="12" max="12" width="14.58203125" style="13" customWidth="1"/>
    <col min="13" max="13" width="16.58203125" style="26" bestFit="1" customWidth="1"/>
    <col min="14" max="14" width="16" style="26" bestFit="1" customWidth="1"/>
    <col min="15" max="15" width="15.1640625" style="19" customWidth="1"/>
    <col min="16" max="16" width="16" style="19" customWidth="1"/>
    <col min="17" max="17" width="13.33203125" style="6" customWidth="1"/>
    <col min="18" max="18" width="15.33203125" style="57" customWidth="1"/>
    <col min="19" max="19" width="14" style="2" customWidth="1"/>
    <col min="20" max="20" width="17.83203125" style="2" customWidth="1"/>
    <col min="21" max="21" width="13" style="2" customWidth="1"/>
    <col min="22" max="26" width="13.08203125" style="2" customWidth="1"/>
    <col min="27" max="27" width="12.33203125" style="2" customWidth="1"/>
    <col min="28" max="28" width="13.08203125" style="2" customWidth="1"/>
    <col min="29" max="16384" width="10.58203125" style="2"/>
  </cols>
  <sheetData>
    <row r="1" spans="1:28" ht="19.5" customHeight="1" x14ac:dyDescent="0.3">
      <c r="C1" s="16" t="s">
        <v>0</v>
      </c>
      <c r="D1" s="16"/>
      <c r="N1" s="27"/>
      <c r="O1" s="30"/>
      <c r="P1" s="30"/>
      <c r="Q1" s="17"/>
    </row>
    <row r="2" spans="1:28" s="71" customFormat="1" ht="20.5" customHeight="1" x14ac:dyDescent="0.3">
      <c r="A2" s="66"/>
      <c r="B2" s="130"/>
      <c r="C2" s="130"/>
      <c r="D2" s="66"/>
      <c r="E2" s="66"/>
      <c r="F2" s="66"/>
      <c r="G2" s="67"/>
      <c r="H2" s="58"/>
      <c r="I2" s="66"/>
      <c r="J2" s="58"/>
      <c r="K2" s="58"/>
      <c r="L2" s="58"/>
      <c r="M2" s="68"/>
      <c r="N2" s="68"/>
      <c r="O2" s="69"/>
      <c r="P2" s="69"/>
      <c r="Q2" s="70"/>
      <c r="R2" s="58"/>
    </row>
    <row r="3" spans="1:28" s="71" customFormat="1" ht="31.5" customHeight="1" x14ac:dyDescent="0.3">
      <c r="A3" s="200"/>
      <c r="B3" s="210" t="s">
        <v>1</v>
      </c>
      <c r="C3" s="210"/>
      <c r="D3" s="210"/>
      <c r="E3" s="206"/>
      <c r="F3" s="206"/>
      <c r="G3" s="206"/>
      <c r="H3" s="206"/>
      <c r="I3" s="206"/>
      <c r="J3" s="206"/>
      <c r="K3" s="203"/>
      <c r="L3" s="203"/>
      <c r="M3" s="204"/>
      <c r="N3" s="204"/>
      <c r="O3" s="207"/>
      <c r="P3" s="207"/>
      <c r="Q3" s="208"/>
      <c r="R3" s="183"/>
      <c r="S3" s="209"/>
      <c r="T3" s="209"/>
      <c r="U3" s="209"/>
      <c r="V3" s="209"/>
      <c r="W3" s="209"/>
      <c r="X3" s="209"/>
      <c r="Y3" s="209"/>
      <c r="Z3" s="209"/>
      <c r="AA3" s="209"/>
      <c r="AB3" s="209"/>
    </row>
    <row r="4" spans="1:28" s="217" customFormat="1" ht="14.5" customHeight="1" x14ac:dyDescent="0.3">
      <c r="A4" s="212" t="s">
        <v>2</v>
      </c>
      <c r="B4" s="20" t="s">
        <v>3</v>
      </c>
      <c r="C4" s="20" t="s">
        <v>4</v>
      </c>
      <c r="D4" s="20" t="s">
        <v>5</v>
      </c>
      <c r="E4" s="20" t="s">
        <v>6</v>
      </c>
      <c r="F4" s="20" t="s">
        <v>7</v>
      </c>
      <c r="G4" s="21" t="s">
        <v>8</v>
      </c>
      <c r="H4" s="7" t="s">
        <v>9</v>
      </c>
      <c r="I4" s="20" t="s">
        <v>10</v>
      </c>
      <c r="J4" s="7" t="s">
        <v>11</v>
      </c>
      <c r="K4" s="7" t="s">
        <v>12</v>
      </c>
      <c r="L4" s="7" t="s">
        <v>13</v>
      </c>
      <c r="M4" s="28" t="s">
        <v>14</v>
      </c>
      <c r="N4" s="29" t="s">
        <v>15</v>
      </c>
      <c r="O4" s="213" t="s">
        <v>16</v>
      </c>
      <c r="P4" s="213" t="s">
        <v>17</v>
      </c>
      <c r="Q4" s="214" t="s">
        <v>18</v>
      </c>
      <c r="R4" s="215" t="s">
        <v>19</v>
      </c>
      <c r="S4" s="216" t="s">
        <v>20</v>
      </c>
      <c r="T4" s="216" t="s">
        <v>21</v>
      </c>
      <c r="U4" s="216" t="s">
        <v>22</v>
      </c>
      <c r="V4" s="216" t="s">
        <v>23</v>
      </c>
      <c r="W4" s="216" t="s">
        <v>24</v>
      </c>
      <c r="X4" s="216" t="s">
        <v>25</v>
      </c>
      <c r="Y4" s="216" t="s">
        <v>26</v>
      </c>
      <c r="Z4" s="216" t="s">
        <v>27</v>
      </c>
      <c r="AA4" s="216" t="s">
        <v>28</v>
      </c>
      <c r="AB4" s="216" t="s">
        <v>29</v>
      </c>
    </row>
    <row r="5" spans="1:28" s="71" customFormat="1" ht="15" customHeight="1" x14ac:dyDescent="0.3">
      <c r="A5" s="117" t="str" cm="1">
        <f t="array" ref="A5">_xlfn._xlws.SORT(_xlfn._xlws.FILTER(Tableau1[Phase],Tableau1[Phase]=Titre_T1))</f>
        <v>Chantiers transverses</v>
      </c>
      <c r="B5" s="117" t="str" cm="1">
        <f t="array" ref="B5">_xlfn._xlws.SORT(_xlfn._xlws.FILTER(Tableau1[Domain],Tableau1[Phase]=Titre_T1))</f>
        <v>Cross Modules</v>
      </c>
      <c r="C5" s="117" t="str" cm="1">
        <f t="array" ref="C5">_xlfn._xlws.SORT(_xlfn._xlws.FILTER(Tableau1[Stream],Tableau1[Phase]=Titre_T1))</f>
        <v>Deployment</v>
      </c>
      <c r="D5" s="117" cm="1">
        <f t="array" ref="D5">_xlfn._xlws.SORT(_xlfn._xlws.FILTER(Tableau1[Substream],Tableau1[Phase]=Titre_T1))</f>
        <v>0</v>
      </c>
      <c r="E5" s="117" t="str" cm="1">
        <f t="array" ref="E5">_xlfn._xlws.SORT(_xlfn._xlws.FILTER(Tableau1[Country],Tableau1[Phase]=Titre_T1))</f>
        <v>All</v>
      </c>
      <c r="F5" s="117" t="str" cm="1">
        <f t="array" ref="F5">_xlfn._xlws.SORT(_xlfn._xlws.FILTER(Tableau1[Step],Tableau1[Phase]=Titre_T1))</f>
        <v>60. Run</v>
      </c>
      <c r="G5" s="117" t="str" cm="1">
        <f t="array" ref="G5">_xlfn._xlws.SORT(_xlfn._xlws.FILTER(Tableau1[Action],Tableau1[Phase]=Titre_T1))</f>
        <v>Introduction Meeting Participation</v>
      </c>
      <c r="H5" s="117" t="e" cm="1" vm="1">
        <f t="array" ref="H5">_xlfn._xlws.SORT(_xlfn._xlws.FILTER(Tableau1[[Instance ]],Tableau1[Action]=Titre_T1))</f>
        <v>#VALUE!</v>
      </c>
      <c r="I5" s="117" t="str" cm="1">
        <f t="array" ref="I5">_xlfn._xlws.SORT(_xlfn._xlws.FILTER(Tableau1[Responsible],Tableau1[Phase]=Titre_T1))</f>
        <v xml:space="preserve">RAYNAL, Léna </v>
      </c>
      <c r="J5" s="117" cm="1">
        <f t="array" ref="J5">_xlfn._xlws.SORT(_xlfn._xlws.FILTER(Tableau1[Resp. Group],Tableau1[Phase]=Titre_T1))</f>
        <v>0</v>
      </c>
      <c r="K5" s="117" cm="1">
        <f t="array" ref="K5">_xlfn._xlws.SORT(_xlfn._xlws.FILTER(Tableau1[Smoothen Workload],Tableau1[Phase]=Titre_T1))</f>
        <v>0</v>
      </c>
      <c r="L5" s="117" cm="1">
        <f t="array" ref="L5">_xlfn._xlws.SORT(_xlfn._xlws.FILTER(Tableau1[Workload (m/d)],Tableau1[Phase]=Titre_T1))</f>
        <v>10.199999999999999</v>
      </c>
      <c r="M5" s="117" cm="1">
        <f t="array" ref="M5">_xlfn._xlws.SORT(_xlfn._xlws.FILTER(Tableau1[Target Start Date],Tableau1[Phase]=Titre_T1))</f>
        <v>44319</v>
      </c>
      <c r="N5" s="117" cm="1">
        <f t="array" ref="N5">_xlfn._xlws.SORT(_xlfn._xlws.FILTER(Tableau1[Target End Date],Tableau1[Phase]=Titre_T1))</f>
        <v>44684</v>
      </c>
      <c r="O5" s="117" cm="1">
        <f t="array" ref="O5">_xlfn._xlws.SORT(_xlfn._xlws.FILTER(Tableau1[Adjusted Start Date],Tableau1[Phase]=Titre_T1))</f>
        <v>0</v>
      </c>
      <c r="P5" s="117" cm="1">
        <f t="array" ref="P5">_xlfn._xlws.SORT(_xlfn._xlws.FILTER(Tableau1[Adjusted End Date],Tableau1[Phase]=Titre_T1))</f>
        <v>0</v>
      </c>
      <c r="Q5" s="131" cm="1">
        <f t="array" ref="Q5">_xlfn._xlws.SORT(_xlfn._xlws.FILTER(Tableau1[Complétion],Tableau1[Phase]=Titre_T1))</f>
        <v>1</v>
      </c>
      <c r="R5" s="117" t="str" cm="1">
        <f t="array" ref="R5">_xlfn._xlws.SORT(_xlfn._xlws.FILTER(Tableau1[Statut],Tableau1[Phase]=Titre_T1))</f>
        <v>Terminé</v>
      </c>
      <c r="S5" s="85"/>
      <c r="T5" s="85"/>
      <c r="U5" s="85"/>
      <c r="V5" s="85"/>
      <c r="W5" s="85"/>
      <c r="X5" s="85"/>
      <c r="Y5" s="85"/>
      <c r="Z5" s="85"/>
      <c r="AA5" s="85"/>
      <c r="AB5" s="85"/>
    </row>
    <row r="6" spans="1:28" s="71" customFormat="1" ht="15" customHeight="1" x14ac:dyDescent="0.35">
      <c r="A6" s="117"/>
      <c r="B6" s="132"/>
      <c r="C6" s="132"/>
      <c r="D6" s="132"/>
      <c r="E6" s="132"/>
      <c r="F6" s="132"/>
      <c r="G6" s="133"/>
      <c r="H6" s="134"/>
      <c r="I6" s="132"/>
      <c r="J6" s="135"/>
      <c r="K6" s="135"/>
      <c r="L6" s="135"/>
      <c r="M6" s="136"/>
      <c r="N6" s="137"/>
      <c r="O6" s="73"/>
      <c r="P6" s="73"/>
      <c r="Q6" s="74"/>
      <c r="R6" s="59"/>
      <c r="S6" s="85"/>
      <c r="T6" s="85"/>
      <c r="U6" s="85"/>
      <c r="V6" s="85"/>
      <c r="W6" s="85"/>
      <c r="X6" s="85"/>
      <c r="Y6" s="85"/>
      <c r="Z6" s="85"/>
      <c r="AA6" s="85"/>
      <c r="AB6" s="85"/>
    </row>
    <row r="7" spans="1:28" s="71" customFormat="1" ht="13" x14ac:dyDescent="0.3">
      <c r="A7" s="75"/>
      <c r="B7" s="75"/>
      <c r="C7" s="75"/>
      <c r="D7" s="75"/>
      <c r="E7" s="75"/>
      <c r="F7" s="75"/>
      <c r="G7" s="76"/>
      <c r="H7" s="77"/>
      <c r="I7" s="75"/>
      <c r="J7" s="78"/>
      <c r="K7" s="79"/>
      <c r="L7" s="80"/>
      <c r="M7" s="81"/>
      <c r="N7" s="82"/>
      <c r="O7" s="83"/>
      <c r="P7" s="84"/>
      <c r="Q7" s="74"/>
      <c r="R7" s="60"/>
      <c r="S7" s="85"/>
      <c r="T7" s="85"/>
      <c r="U7" s="85"/>
      <c r="V7" s="85"/>
      <c r="W7" s="85"/>
      <c r="X7" s="85"/>
      <c r="Y7" s="85"/>
      <c r="Z7" s="85"/>
      <c r="AA7" s="85"/>
      <c r="AB7" s="85"/>
    </row>
    <row r="8" spans="1:28" s="71" customFormat="1" ht="25" customHeight="1" x14ac:dyDescent="0.3">
      <c r="A8" s="200"/>
      <c r="B8" s="201" t="s">
        <v>61</v>
      </c>
      <c r="C8" s="201"/>
      <c r="D8" s="201"/>
      <c r="E8" s="201"/>
      <c r="F8" s="201"/>
      <c r="G8" s="202"/>
      <c r="H8" s="203"/>
      <c r="I8" s="201"/>
      <c r="J8" s="203"/>
      <c r="K8" s="203"/>
      <c r="L8" s="203"/>
      <c r="M8" s="204"/>
      <c r="N8" s="204"/>
      <c r="O8" s="205"/>
      <c r="P8" s="205"/>
      <c r="Q8" s="186"/>
      <c r="R8" s="183"/>
      <c r="S8" s="187"/>
      <c r="T8" s="187"/>
      <c r="U8" s="187"/>
      <c r="V8" s="187"/>
      <c r="W8" s="187"/>
      <c r="X8" s="187"/>
      <c r="Y8" s="187"/>
      <c r="Z8" s="187"/>
      <c r="AA8" s="187"/>
      <c r="AB8" s="187"/>
    </row>
    <row r="9" spans="1:28" s="217" customFormat="1" ht="14.5" customHeight="1" x14ac:dyDescent="0.3">
      <c r="A9" s="212" t="s">
        <v>2</v>
      </c>
      <c r="B9" s="20" t="s">
        <v>3</v>
      </c>
      <c r="C9" s="20" t="s">
        <v>4</v>
      </c>
      <c r="D9" s="20" t="s">
        <v>5</v>
      </c>
      <c r="E9" s="20" t="s">
        <v>6</v>
      </c>
      <c r="F9" s="20" t="s">
        <v>7</v>
      </c>
      <c r="G9" s="21" t="s">
        <v>8</v>
      </c>
      <c r="H9" s="7" t="s">
        <v>9</v>
      </c>
      <c r="I9" s="20" t="s">
        <v>10</v>
      </c>
      <c r="J9" s="7" t="s">
        <v>11</v>
      </c>
      <c r="K9" s="7" t="s">
        <v>12</v>
      </c>
      <c r="L9" s="7" t="s">
        <v>13</v>
      </c>
      <c r="M9" s="28" t="s">
        <v>14</v>
      </c>
      <c r="N9" s="29" t="s">
        <v>15</v>
      </c>
      <c r="O9" s="213" t="s">
        <v>16</v>
      </c>
      <c r="P9" s="213" t="s">
        <v>17</v>
      </c>
      <c r="Q9" s="214" t="s">
        <v>18</v>
      </c>
      <c r="R9" s="215" t="s">
        <v>19</v>
      </c>
      <c r="S9" s="216" t="s">
        <v>20</v>
      </c>
      <c r="T9" s="216" t="s">
        <v>21</v>
      </c>
      <c r="U9" s="216" t="s">
        <v>22</v>
      </c>
      <c r="V9" s="216" t="s">
        <v>23</v>
      </c>
      <c r="W9" s="216" t="s">
        <v>24</v>
      </c>
      <c r="X9" s="216" t="s">
        <v>25</v>
      </c>
      <c r="Y9" s="216" t="s">
        <v>26</v>
      </c>
      <c r="Z9" s="216" t="s">
        <v>27</v>
      </c>
      <c r="AA9" s="216" t="s">
        <v>28</v>
      </c>
      <c r="AB9" s="216" t="s">
        <v>29</v>
      </c>
    </row>
    <row r="10" spans="1:28" s="71" customFormat="1" ht="15" customHeight="1" x14ac:dyDescent="0.3">
      <c r="A10" s="88"/>
      <c r="B10" s="88"/>
      <c r="C10" s="88"/>
      <c r="D10" s="88"/>
      <c r="E10" s="88"/>
      <c r="F10" s="88"/>
      <c r="G10" s="89"/>
      <c r="H10" s="86"/>
      <c r="I10" s="88"/>
      <c r="J10" s="87"/>
      <c r="K10" s="90"/>
      <c r="L10" s="86"/>
      <c r="M10" s="91"/>
      <c r="N10" s="92"/>
      <c r="O10" s="86"/>
      <c r="P10" s="87"/>
      <c r="Q10" s="72"/>
      <c r="R10" s="61"/>
      <c r="S10" s="116"/>
      <c r="T10" s="124"/>
      <c r="U10" s="124"/>
      <c r="V10" s="124"/>
      <c r="W10" s="124"/>
      <c r="X10" s="124"/>
      <c r="Y10" s="124"/>
      <c r="Z10" s="124"/>
      <c r="AA10" s="124"/>
      <c r="AB10" s="124"/>
    </row>
    <row r="11" spans="1:28" s="71" customFormat="1" ht="15" customHeight="1" x14ac:dyDescent="0.3">
      <c r="A11" s="88"/>
      <c r="B11" s="88"/>
      <c r="C11" s="88"/>
      <c r="D11" s="88"/>
      <c r="E11" s="88"/>
      <c r="F11" s="88"/>
      <c r="G11" s="89"/>
      <c r="H11" s="86"/>
      <c r="I11" s="88"/>
      <c r="J11" s="87"/>
      <c r="K11" s="90"/>
      <c r="L11" s="86"/>
      <c r="M11" s="91"/>
      <c r="N11" s="92"/>
      <c r="O11" s="86"/>
      <c r="P11" s="87"/>
      <c r="Q11" s="72"/>
      <c r="R11" s="61"/>
      <c r="S11" s="116"/>
      <c r="T11" s="124"/>
      <c r="U11" s="124"/>
      <c r="V11" s="124"/>
      <c r="W11" s="124"/>
      <c r="X11" s="124"/>
      <c r="Y11" s="124"/>
      <c r="Z11" s="124"/>
      <c r="AA11" s="124"/>
      <c r="AB11" s="124"/>
    </row>
    <row r="12" spans="1:28" s="138" customFormat="1" ht="41.5" customHeight="1" x14ac:dyDescent="0.5">
      <c r="A12" s="188"/>
      <c r="B12" s="189" t="s">
        <v>48</v>
      </c>
      <c r="C12" s="189"/>
      <c r="D12" s="189"/>
      <c r="E12" s="189"/>
      <c r="F12" s="189"/>
      <c r="G12" s="190"/>
      <c r="H12" s="191"/>
      <c r="I12" s="189"/>
      <c r="J12" s="191"/>
      <c r="K12" s="191"/>
      <c r="L12" s="191"/>
      <c r="M12" s="192"/>
      <c r="N12" s="192"/>
      <c r="O12" s="197"/>
      <c r="P12" s="197"/>
      <c r="Q12" s="198"/>
      <c r="R12" s="191"/>
      <c r="S12" s="196"/>
      <c r="T12" s="196"/>
      <c r="U12" s="196"/>
      <c r="V12" s="196"/>
      <c r="W12" s="196"/>
      <c r="X12" s="196"/>
      <c r="Y12" s="196"/>
      <c r="Z12" s="196"/>
      <c r="AA12" s="196"/>
      <c r="AB12" s="196"/>
    </row>
    <row r="13" spans="1:28" s="5" customFormat="1" ht="26.5" customHeight="1" x14ac:dyDescent="0.35">
      <c r="A13" s="212" t="s">
        <v>2</v>
      </c>
      <c r="B13" s="20" t="s">
        <v>3</v>
      </c>
      <c r="C13" s="20" t="s">
        <v>4</v>
      </c>
      <c r="D13" s="20" t="s">
        <v>5</v>
      </c>
      <c r="E13" s="20" t="s">
        <v>6</v>
      </c>
      <c r="F13" s="20" t="s">
        <v>7</v>
      </c>
      <c r="G13" s="21" t="s">
        <v>8</v>
      </c>
      <c r="H13" s="7" t="s">
        <v>9</v>
      </c>
      <c r="I13" s="20" t="s">
        <v>10</v>
      </c>
      <c r="J13" s="7" t="s">
        <v>11</v>
      </c>
      <c r="K13" s="7" t="s">
        <v>12</v>
      </c>
      <c r="L13" s="7" t="s">
        <v>13</v>
      </c>
      <c r="M13" s="28" t="s">
        <v>14</v>
      </c>
      <c r="N13" s="29" t="s">
        <v>15</v>
      </c>
      <c r="O13" s="213" t="s">
        <v>16</v>
      </c>
      <c r="P13" s="213" t="s">
        <v>17</v>
      </c>
      <c r="Q13" s="214" t="s">
        <v>18</v>
      </c>
      <c r="R13" s="215" t="s">
        <v>19</v>
      </c>
      <c r="S13" s="216" t="s">
        <v>20</v>
      </c>
      <c r="T13" s="216" t="s">
        <v>21</v>
      </c>
      <c r="U13" s="216" t="s">
        <v>22</v>
      </c>
      <c r="V13" s="216" t="s">
        <v>23</v>
      </c>
      <c r="W13" s="216" t="s">
        <v>24</v>
      </c>
      <c r="X13" s="216" t="s">
        <v>25</v>
      </c>
      <c r="Y13" s="216" t="s">
        <v>26</v>
      </c>
      <c r="Z13" s="216" t="s">
        <v>27</v>
      </c>
      <c r="AA13" s="216" t="s">
        <v>28</v>
      </c>
      <c r="AB13" s="216" t="s">
        <v>29</v>
      </c>
    </row>
    <row r="14" spans="1:28" s="93" customFormat="1" ht="15.5" x14ac:dyDescent="0.35">
      <c r="A14" s="88"/>
      <c r="B14" s="139"/>
      <c r="C14" s="139"/>
      <c r="D14" s="88"/>
      <c r="E14" s="139"/>
      <c r="F14" s="140"/>
      <c r="G14" s="139"/>
      <c r="H14" s="86"/>
      <c r="I14" s="139"/>
      <c r="J14" s="86"/>
      <c r="K14" s="101"/>
      <c r="L14" s="141"/>
      <c r="M14" s="142"/>
      <c r="N14" s="143"/>
      <c r="O14" s="86"/>
      <c r="P14" s="86"/>
      <c r="Q14" s="72"/>
      <c r="R14" s="61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</row>
    <row r="15" spans="1:28" s="93" customFormat="1" ht="15.5" x14ac:dyDescent="0.35">
      <c r="A15" s="145"/>
      <c r="B15" s="146"/>
      <c r="C15" s="147"/>
      <c r="D15" s="146"/>
      <c r="E15" s="148"/>
      <c r="F15" s="149"/>
      <c r="G15" s="150"/>
      <c r="H15" s="151"/>
      <c r="I15" s="148"/>
      <c r="J15" s="151"/>
      <c r="K15" s="101"/>
      <c r="L15" s="152"/>
      <c r="M15" s="153"/>
      <c r="N15" s="154"/>
      <c r="O15" s="86"/>
      <c r="P15" s="86"/>
      <c r="Q15" s="72"/>
      <c r="R15" s="62"/>
      <c r="S15" s="144"/>
      <c r="T15" s="144"/>
      <c r="U15" s="144"/>
      <c r="V15" s="144"/>
      <c r="W15" s="144"/>
      <c r="X15" s="144"/>
      <c r="Y15" s="144"/>
      <c r="Z15" s="144"/>
      <c r="AA15" s="144"/>
      <c r="AB15" s="144"/>
    </row>
    <row r="16" spans="1:28" s="93" customFormat="1" ht="15.5" x14ac:dyDescent="0.35">
      <c r="H16" s="94"/>
      <c r="J16" s="94"/>
      <c r="K16" s="94"/>
      <c r="L16" s="94"/>
      <c r="O16" s="86"/>
      <c r="P16" s="86"/>
      <c r="Q16" s="74"/>
      <c r="R16" s="63"/>
      <c r="S16" s="95"/>
      <c r="T16" s="95"/>
      <c r="U16" s="95"/>
      <c r="V16" s="95"/>
      <c r="W16" s="95"/>
      <c r="X16" s="95"/>
      <c r="Y16" s="95"/>
      <c r="Z16" s="95"/>
      <c r="AA16" s="95"/>
      <c r="AB16" s="95"/>
    </row>
    <row r="17" spans="1:28" s="138" customFormat="1" ht="36.5" customHeight="1" x14ac:dyDescent="0.5">
      <c r="A17" s="31"/>
      <c r="B17" s="211" t="s">
        <v>51</v>
      </c>
      <c r="C17" s="31"/>
      <c r="D17" s="32"/>
      <c r="E17" s="33"/>
      <c r="F17" s="33"/>
      <c r="G17" s="34"/>
      <c r="H17" s="35"/>
      <c r="I17" s="33"/>
      <c r="J17" s="35"/>
      <c r="K17" s="36"/>
      <c r="L17" s="37"/>
      <c r="M17" s="38"/>
      <c r="N17" s="38"/>
      <c r="O17" s="199"/>
      <c r="P17" s="199"/>
      <c r="Q17" s="198"/>
      <c r="R17" s="191"/>
      <c r="S17" s="196"/>
      <c r="T17" s="196"/>
      <c r="U17" s="196"/>
      <c r="V17" s="196"/>
      <c r="W17" s="196"/>
      <c r="X17" s="196"/>
      <c r="Y17" s="196"/>
      <c r="Z17" s="196"/>
      <c r="AA17" s="196"/>
      <c r="AB17" s="196"/>
    </row>
    <row r="18" spans="1:28" s="5" customFormat="1" ht="26.5" customHeight="1" x14ac:dyDescent="0.35">
      <c r="A18" s="212" t="s">
        <v>2</v>
      </c>
      <c r="B18" s="20" t="s">
        <v>3</v>
      </c>
      <c r="C18" s="20" t="s">
        <v>4</v>
      </c>
      <c r="D18" s="20" t="s">
        <v>5</v>
      </c>
      <c r="E18" s="20" t="s">
        <v>6</v>
      </c>
      <c r="F18" s="20" t="s">
        <v>7</v>
      </c>
      <c r="G18" s="21" t="s">
        <v>8</v>
      </c>
      <c r="H18" s="7" t="s">
        <v>9</v>
      </c>
      <c r="I18" s="20" t="s">
        <v>10</v>
      </c>
      <c r="J18" s="7" t="s">
        <v>11</v>
      </c>
      <c r="K18" s="7" t="s">
        <v>12</v>
      </c>
      <c r="L18" s="7" t="s">
        <v>13</v>
      </c>
      <c r="M18" s="28" t="s">
        <v>14</v>
      </c>
      <c r="N18" s="29" t="s">
        <v>15</v>
      </c>
      <c r="O18" s="213" t="s">
        <v>16</v>
      </c>
      <c r="P18" s="213" t="s">
        <v>17</v>
      </c>
      <c r="Q18" s="214" t="s">
        <v>18</v>
      </c>
      <c r="R18" s="215" t="s">
        <v>19</v>
      </c>
      <c r="S18" s="216" t="s">
        <v>20</v>
      </c>
      <c r="T18" s="216" t="s">
        <v>21</v>
      </c>
      <c r="U18" s="216" t="s">
        <v>22</v>
      </c>
      <c r="V18" s="216" t="s">
        <v>23</v>
      </c>
      <c r="W18" s="216" t="s">
        <v>24</v>
      </c>
      <c r="X18" s="216" t="s">
        <v>25</v>
      </c>
      <c r="Y18" s="216" t="s">
        <v>26</v>
      </c>
      <c r="Z18" s="216" t="s">
        <v>27</v>
      </c>
      <c r="AA18" s="216" t="s">
        <v>28</v>
      </c>
      <c r="AB18" s="216" t="s">
        <v>29</v>
      </c>
    </row>
    <row r="19" spans="1:28" s="93" customFormat="1" ht="15.5" x14ac:dyDescent="0.35">
      <c r="A19" s="97"/>
      <c r="B19" s="96"/>
      <c r="C19" s="96"/>
      <c r="D19" s="96"/>
      <c r="E19" s="96"/>
      <c r="F19" s="96"/>
      <c r="G19" s="155"/>
      <c r="H19" s="86"/>
      <c r="I19" s="96"/>
      <c r="J19" s="156"/>
      <c r="K19" s="86"/>
      <c r="L19" s="157"/>
      <c r="M19" s="158"/>
      <c r="N19" s="159"/>
      <c r="O19" s="96"/>
      <c r="P19" s="96"/>
      <c r="Q19" s="72"/>
      <c r="R19" s="61"/>
      <c r="S19" s="85"/>
      <c r="T19" s="85"/>
      <c r="U19" s="85"/>
      <c r="V19" s="85"/>
      <c r="W19" s="85"/>
      <c r="X19" s="85"/>
      <c r="Y19" s="85"/>
      <c r="Z19" s="85"/>
      <c r="AA19" s="85"/>
      <c r="AB19" s="85"/>
    </row>
    <row r="20" spans="1:28" s="93" customFormat="1" ht="15.65" customHeight="1" x14ac:dyDescent="0.35">
      <c r="A20" s="97"/>
      <c r="B20" s="97"/>
      <c r="C20" s="97"/>
      <c r="D20" s="97"/>
      <c r="E20" s="97"/>
      <c r="F20" s="97"/>
      <c r="G20" s="160"/>
      <c r="H20" s="86"/>
      <c r="I20" s="97"/>
      <c r="J20" s="161"/>
      <c r="K20" s="86"/>
      <c r="L20" s="162"/>
      <c r="M20" s="163"/>
      <c r="N20" s="164"/>
      <c r="O20" s="97"/>
      <c r="P20" s="97"/>
      <c r="Q20" s="72"/>
      <c r="R20" s="61"/>
      <c r="S20" s="85"/>
      <c r="T20" s="85"/>
      <c r="U20" s="85"/>
      <c r="V20" s="85"/>
      <c r="W20" s="85"/>
      <c r="X20" s="85"/>
      <c r="Y20" s="85"/>
      <c r="Z20" s="85"/>
      <c r="AA20" s="85"/>
      <c r="AB20" s="85"/>
    </row>
    <row r="21" spans="1:28" s="93" customFormat="1" ht="14.5" customHeight="1" x14ac:dyDescent="0.35">
      <c r="A21" s="98"/>
      <c r="B21" s="99"/>
      <c r="C21" s="99"/>
      <c r="D21" s="99"/>
      <c r="E21" s="99"/>
      <c r="F21" s="99"/>
      <c r="G21" s="100"/>
      <c r="H21" s="101"/>
      <c r="I21" s="99"/>
      <c r="J21" s="102"/>
      <c r="K21" s="101"/>
      <c r="L21" s="103"/>
      <c r="M21" s="104"/>
      <c r="N21" s="105"/>
      <c r="O21" s="106"/>
      <c r="P21" s="106"/>
      <c r="Q21" s="72"/>
      <c r="R21" s="64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</row>
    <row r="22" spans="1:28" s="138" customFormat="1" ht="45" customHeight="1" x14ac:dyDescent="0.5">
      <c r="A22" s="188"/>
      <c r="B22" s="189" t="s">
        <v>52</v>
      </c>
      <c r="C22" s="189"/>
      <c r="D22" s="189"/>
      <c r="E22" s="189"/>
      <c r="F22" s="189"/>
      <c r="G22" s="190"/>
      <c r="H22" s="191"/>
      <c r="I22" s="189"/>
      <c r="J22" s="191"/>
      <c r="K22" s="191"/>
      <c r="L22" s="191"/>
      <c r="M22" s="192"/>
      <c r="N22" s="192"/>
      <c r="O22" s="199"/>
      <c r="P22" s="199"/>
      <c r="Q22" s="198"/>
      <c r="R22" s="191"/>
      <c r="S22" s="196"/>
      <c r="T22" s="196"/>
      <c r="U22" s="196"/>
      <c r="V22" s="196"/>
      <c r="W22" s="196"/>
      <c r="X22" s="196"/>
      <c r="Y22" s="196"/>
      <c r="Z22" s="196"/>
      <c r="AA22" s="196"/>
      <c r="AB22" s="196"/>
    </row>
    <row r="23" spans="1:28" s="5" customFormat="1" ht="15.5" x14ac:dyDescent="0.35">
      <c r="A23" s="212" t="s">
        <v>2</v>
      </c>
      <c r="B23" s="20" t="s">
        <v>3</v>
      </c>
      <c r="C23" s="20" t="s">
        <v>4</v>
      </c>
      <c r="D23" s="20" t="s">
        <v>5</v>
      </c>
      <c r="E23" s="20" t="s">
        <v>6</v>
      </c>
      <c r="F23" s="20" t="s">
        <v>7</v>
      </c>
      <c r="G23" s="21" t="s">
        <v>8</v>
      </c>
      <c r="H23" s="7" t="s">
        <v>9</v>
      </c>
      <c r="I23" s="20" t="s">
        <v>10</v>
      </c>
      <c r="J23" s="7" t="s">
        <v>11</v>
      </c>
      <c r="K23" s="7" t="s">
        <v>12</v>
      </c>
      <c r="L23" s="7" t="s">
        <v>13</v>
      </c>
      <c r="M23" s="28" t="s">
        <v>14</v>
      </c>
      <c r="N23" s="29" t="s">
        <v>15</v>
      </c>
      <c r="O23" s="213" t="s">
        <v>16</v>
      </c>
      <c r="P23" s="213" t="s">
        <v>17</v>
      </c>
      <c r="Q23" s="214" t="s">
        <v>18</v>
      </c>
      <c r="R23" s="218" t="s">
        <v>19</v>
      </c>
      <c r="S23" s="219" t="s">
        <v>20</v>
      </c>
      <c r="T23" s="219" t="s">
        <v>21</v>
      </c>
      <c r="U23" s="219" t="s">
        <v>22</v>
      </c>
      <c r="V23" s="219" t="s">
        <v>23</v>
      </c>
      <c r="W23" s="219" t="s">
        <v>24</v>
      </c>
      <c r="X23" s="219" t="s">
        <v>25</v>
      </c>
      <c r="Y23" s="219" t="s">
        <v>26</v>
      </c>
      <c r="Z23" s="219" t="s">
        <v>27</v>
      </c>
      <c r="AA23" s="219" t="s">
        <v>28</v>
      </c>
      <c r="AB23" s="219" t="s">
        <v>29</v>
      </c>
    </row>
    <row r="24" spans="1:28" s="93" customFormat="1" ht="15.5" x14ac:dyDescent="0.35">
      <c r="A24" s="97"/>
      <c r="B24" s="88"/>
      <c r="C24" s="88"/>
      <c r="D24" s="88"/>
      <c r="E24" s="88"/>
      <c r="F24" s="88"/>
      <c r="G24" s="89"/>
      <c r="H24" s="86"/>
      <c r="I24" s="88"/>
      <c r="J24" s="165"/>
      <c r="K24" s="166"/>
      <c r="L24" s="166"/>
      <c r="M24" s="163"/>
      <c r="N24" s="164"/>
      <c r="O24" s="108"/>
      <c r="P24" s="108"/>
      <c r="Q24" s="74"/>
      <c r="R24" s="61"/>
      <c r="S24" s="116"/>
      <c r="T24" s="116"/>
      <c r="U24" s="116"/>
      <c r="V24" s="116"/>
      <c r="W24" s="116"/>
      <c r="X24" s="116"/>
      <c r="Y24" s="116"/>
      <c r="Z24" s="116"/>
      <c r="AA24" s="116"/>
      <c r="AB24" s="116"/>
    </row>
    <row r="25" spans="1:28" s="93" customFormat="1" ht="13" customHeight="1" x14ac:dyDescent="0.35">
      <c r="A25" s="109"/>
      <c r="B25" s="110"/>
      <c r="C25" s="110"/>
      <c r="D25" s="110"/>
      <c r="E25" s="110"/>
      <c r="F25" s="110"/>
      <c r="G25" s="111"/>
      <c r="H25" s="112"/>
      <c r="I25" s="110"/>
      <c r="J25" s="113"/>
      <c r="K25" s="114"/>
      <c r="L25" s="114"/>
      <c r="M25" s="115"/>
      <c r="N25" s="115"/>
      <c r="O25" s="108"/>
      <c r="P25" s="108"/>
      <c r="Q25" s="72"/>
      <c r="R25" s="65"/>
      <c r="S25" s="116"/>
      <c r="T25" s="116"/>
      <c r="U25" s="116"/>
      <c r="V25" s="116"/>
      <c r="W25" s="116"/>
      <c r="X25" s="116"/>
      <c r="Y25" s="116"/>
      <c r="Z25" s="116"/>
      <c r="AA25" s="116"/>
      <c r="AB25" s="116"/>
    </row>
    <row r="26" spans="1:28" s="138" customFormat="1" ht="44.5" customHeight="1" x14ac:dyDescent="0.5">
      <c r="A26" s="188"/>
      <c r="B26" s="189" t="s">
        <v>53</v>
      </c>
      <c r="C26" s="189"/>
      <c r="D26" s="189"/>
      <c r="E26" s="189"/>
      <c r="F26" s="189"/>
      <c r="G26" s="190"/>
      <c r="H26" s="191"/>
      <c r="I26" s="189"/>
      <c r="J26" s="191"/>
      <c r="K26" s="191"/>
      <c r="L26" s="191"/>
      <c r="M26" s="192"/>
      <c r="N26" s="192"/>
      <c r="O26" s="197"/>
      <c r="P26" s="197"/>
      <c r="Q26" s="198"/>
      <c r="R26" s="191"/>
      <c r="S26" s="196"/>
      <c r="T26" s="196"/>
      <c r="U26" s="196"/>
      <c r="V26" s="196"/>
      <c r="W26" s="196"/>
      <c r="X26" s="196"/>
      <c r="Y26" s="196"/>
      <c r="Z26" s="196"/>
      <c r="AA26" s="196"/>
      <c r="AB26" s="196"/>
    </row>
    <row r="27" spans="1:28" s="5" customFormat="1" ht="26.5" customHeight="1" x14ac:dyDescent="0.35">
      <c r="A27" s="212" t="s">
        <v>2</v>
      </c>
      <c r="B27" s="20" t="s">
        <v>3</v>
      </c>
      <c r="C27" s="20" t="s">
        <v>4</v>
      </c>
      <c r="D27" s="20" t="s">
        <v>5</v>
      </c>
      <c r="E27" s="20" t="s">
        <v>6</v>
      </c>
      <c r="F27" s="20" t="s">
        <v>7</v>
      </c>
      <c r="G27" s="21" t="s">
        <v>8</v>
      </c>
      <c r="H27" s="7" t="s">
        <v>9</v>
      </c>
      <c r="I27" s="20" t="s">
        <v>10</v>
      </c>
      <c r="J27" s="7" t="s">
        <v>11</v>
      </c>
      <c r="K27" s="7" t="s">
        <v>12</v>
      </c>
      <c r="L27" s="7" t="s">
        <v>13</v>
      </c>
      <c r="M27" s="28" t="s">
        <v>14</v>
      </c>
      <c r="N27" s="29" t="s">
        <v>15</v>
      </c>
      <c r="O27" s="213" t="s">
        <v>16</v>
      </c>
      <c r="P27" s="213" t="s">
        <v>17</v>
      </c>
      <c r="Q27" s="214" t="s">
        <v>18</v>
      </c>
      <c r="R27" s="215" t="s">
        <v>19</v>
      </c>
      <c r="S27" s="216" t="s">
        <v>20</v>
      </c>
      <c r="T27" s="216" t="s">
        <v>21</v>
      </c>
      <c r="U27" s="216" t="s">
        <v>22</v>
      </c>
      <c r="V27" s="216" t="s">
        <v>23</v>
      </c>
      <c r="W27" s="216" t="s">
        <v>24</v>
      </c>
      <c r="X27" s="216" t="s">
        <v>25</v>
      </c>
      <c r="Y27" s="216" t="s">
        <v>26</v>
      </c>
      <c r="Z27" s="216" t="s">
        <v>27</v>
      </c>
      <c r="AA27" s="216" t="s">
        <v>28</v>
      </c>
      <c r="AB27" s="216" t="s">
        <v>29</v>
      </c>
    </row>
    <row r="28" spans="1:28" s="93" customFormat="1" ht="15.65" customHeight="1" x14ac:dyDescent="0.35">
      <c r="A28" s="97"/>
      <c r="B28" s="97"/>
      <c r="C28" s="97"/>
      <c r="D28" s="97"/>
      <c r="E28" s="97"/>
      <c r="F28" s="97"/>
      <c r="G28" s="160"/>
      <c r="H28" s="162"/>
      <c r="I28" s="97"/>
      <c r="J28" s="161"/>
      <c r="K28" s="162"/>
      <c r="L28" s="162"/>
      <c r="M28" s="163"/>
      <c r="N28" s="164"/>
      <c r="O28" s="97"/>
      <c r="P28" s="97"/>
      <c r="Q28" s="74"/>
      <c r="R28" s="61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</row>
    <row r="29" spans="1:28" s="93" customFormat="1" ht="15.65" customHeight="1" x14ac:dyDescent="0.35">
      <c r="A29" s="97"/>
      <c r="B29" s="97"/>
      <c r="C29" s="97"/>
      <c r="D29" s="97"/>
      <c r="E29" s="97"/>
      <c r="F29" s="97"/>
      <c r="G29" s="160"/>
      <c r="H29" s="162"/>
      <c r="I29" s="97"/>
      <c r="J29" s="161"/>
      <c r="K29" s="162"/>
      <c r="L29" s="162"/>
      <c r="M29" s="163"/>
      <c r="N29" s="164"/>
      <c r="O29" s="97"/>
      <c r="P29" s="97"/>
      <c r="Q29" s="74" t="s">
        <v>34</v>
      </c>
      <c r="R29" s="61" t="str">
        <f>IF(N29="","",IF(AND(N29&lt;=#REF!,Q29&lt;100%),"En retard",IF(AND(N29&lt;=#REF!,Q29=100%),"Terminé",IF(AND(N29&gt;=#REF!,Q29=0%),"Planifié",IF(AND(N29&gt;=#REF!,Q29&lt;100%),"En cours",IF(AND(N29&gt;=#REF!,Q29=100%),"Terminé",IF(AND(N29&gt;=#REF!,Q29=" "),"A planifier",IF(AND(N29&lt;=#REF!,Q29=" "),"En retard"))))))))</f>
        <v/>
      </c>
      <c r="S29" s="116"/>
      <c r="T29" s="116"/>
      <c r="U29" s="116"/>
      <c r="V29" s="116"/>
      <c r="W29" s="116"/>
      <c r="X29" s="116"/>
      <c r="Y29" s="116"/>
      <c r="Z29" s="116"/>
      <c r="AA29" s="116"/>
      <c r="AB29" s="116"/>
    </row>
    <row r="30" spans="1:28" s="167" customFormat="1" ht="15.5" x14ac:dyDescent="0.35">
      <c r="A30" s="88"/>
      <c r="B30" s="88"/>
      <c r="C30" s="88"/>
      <c r="D30" s="88"/>
      <c r="E30" s="88"/>
      <c r="F30" s="88"/>
      <c r="G30" s="89"/>
      <c r="H30" s="86"/>
      <c r="I30" s="88"/>
      <c r="J30" s="86"/>
      <c r="K30" s="86"/>
      <c r="L30" s="86"/>
      <c r="M30" s="91"/>
      <c r="N30" s="92"/>
      <c r="O30" s="108"/>
      <c r="P30" s="108"/>
      <c r="Q30" s="72"/>
      <c r="R30" s="61" t="str">
        <f>IF(N30="","",IF(AND(N30&lt;=#REF!,Q30&lt;100%),"En retard",IF(AND(N30&lt;=#REF!,Q30=100%),"Terminé",IF(AND(N30&gt;=#REF!,Q30=0%),"Planifié",IF(AND(N30&gt;=#REF!,Q30&lt;100%),"En cours",IF(AND(N30&gt;=#REF!,Q30=100%),"Terminé",IF(AND(N30&gt;=#REF!,Q30=" "),"A planifier",IF(AND(N30&lt;=#REF!,Q30=" "),"En retard"))))))))</f>
        <v/>
      </c>
      <c r="S30" s="116"/>
      <c r="T30" s="116"/>
      <c r="U30" s="116"/>
      <c r="V30" s="116"/>
      <c r="W30" s="116"/>
      <c r="X30" s="116"/>
      <c r="Y30" s="116"/>
      <c r="Z30" s="116"/>
      <c r="AA30" s="116"/>
      <c r="AB30" s="116"/>
    </row>
    <row r="31" spans="1:28" s="138" customFormat="1" ht="43.5" customHeight="1" x14ac:dyDescent="0.5">
      <c r="A31" s="188"/>
      <c r="B31" s="189" t="s">
        <v>54</v>
      </c>
      <c r="C31" s="189"/>
      <c r="D31" s="189"/>
      <c r="E31" s="189"/>
      <c r="F31" s="189"/>
      <c r="G31" s="190"/>
      <c r="H31" s="191"/>
      <c r="I31" s="189"/>
      <c r="J31" s="191"/>
      <c r="K31" s="191"/>
      <c r="L31" s="191"/>
      <c r="M31" s="192"/>
      <c r="N31" s="192"/>
      <c r="O31" s="197"/>
      <c r="P31" s="197"/>
      <c r="Q31" s="198"/>
      <c r="R31" s="191"/>
      <c r="S31" s="196"/>
      <c r="T31" s="196"/>
      <c r="U31" s="196"/>
      <c r="V31" s="196"/>
      <c r="W31" s="196"/>
      <c r="X31" s="196"/>
      <c r="Y31" s="196"/>
      <c r="Z31" s="196"/>
      <c r="AA31" s="196"/>
      <c r="AB31" s="196"/>
    </row>
    <row r="32" spans="1:28" s="5" customFormat="1" ht="26.5" customHeight="1" x14ac:dyDescent="0.35">
      <c r="A32" s="212" t="s">
        <v>2</v>
      </c>
      <c r="B32" s="20" t="s">
        <v>3</v>
      </c>
      <c r="C32" s="20" t="s">
        <v>4</v>
      </c>
      <c r="D32" s="20" t="s">
        <v>5</v>
      </c>
      <c r="E32" s="20" t="s">
        <v>6</v>
      </c>
      <c r="F32" s="20" t="s">
        <v>7</v>
      </c>
      <c r="G32" s="21" t="s">
        <v>8</v>
      </c>
      <c r="H32" s="7" t="s">
        <v>9</v>
      </c>
      <c r="I32" s="20" t="s">
        <v>10</v>
      </c>
      <c r="J32" s="7" t="s">
        <v>11</v>
      </c>
      <c r="K32" s="7" t="s">
        <v>12</v>
      </c>
      <c r="L32" s="7" t="s">
        <v>13</v>
      </c>
      <c r="M32" s="28" t="s">
        <v>14</v>
      </c>
      <c r="N32" s="29" t="s">
        <v>15</v>
      </c>
      <c r="O32" s="213" t="s">
        <v>16</v>
      </c>
      <c r="P32" s="213" t="s">
        <v>17</v>
      </c>
      <c r="Q32" s="214" t="s">
        <v>18</v>
      </c>
      <c r="R32" s="215" t="s">
        <v>19</v>
      </c>
      <c r="S32" s="216" t="s">
        <v>20</v>
      </c>
      <c r="T32" s="216" t="s">
        <v>21</v>
      </c>
      <c r="U32" s="216" t="s">
        <v>22</v>
      </c>
      <c r="V32" s="216" t="s">
        <v>23</v>
      </c>
      <c r="W32" s="216" t="s">
        <v>24</v>
      </c>
      <c r="X32" s="216" t="s">
        <v>25</v>
      </c>
      <c r="Y32" s="216" t="s">
        <v>26</v>
      </c>
      <c r="Z32" s="216" t="s">
        <v>27</v>
      </c>
      <c r="AA32" s="216" t="s">
        <v>28</v>
      </c>
      <c r="AB32" s="216" t="s">
        <v>29</v>
      </c>
    </row>
    <row r="33" spans="1:28" s="93" customFormat="1" ht="16.5" customHeight="1" x14ac:dyDescent="0.35">
      <c r="A33" s="97"/>
      <c r="B33" s="97"/>
      <c r="C33" s="97"/>
      <c r="D33" s="97"/>
      <c r="E33" s="97"/>
      <c r="F33" s="97"/>
      <c r="G33" s="160"/>
      <c r="H33" s="86"/>
      <c r="I33" s="97"/>
      <c r="J33" s="161"/>
      <c r="K33" s="86"/>
      <c r="L33" s="162"/>
      <c r="M33" s="163"/>
      <c r="N33" s="164"/>
      <c r="O33" s="117"/>
      <c r="P33" s="117"/>
      <c r="Q33" s="74"/>
      <c r="R33" s="61"/>
      <c r="S33" s="116"/>
      <c r="T33" s="116"/>
      <c r="U33" s="116"/>
      <c r="V33" s="116"/>
      <c r="W33" s="116"/>
      <c r="X33" s="116"/>
      <c r="Y33" s="116"/>
      <c r="Z33" s="116"/>
      <c r="AA33" s="116"/>
      <c r="AB33" s="116"/>
    </row>
    <row r="34" spans="1:28" s="93" customFormat="1" ht="15.65" customHeight="1" x14ac:dyDescent="0.35">
      <c r="A34" s="118"/>
      <c r="B34" s="119"/>
      <c r="C34" s="118"/>
      <c r="D34" s="119"/>
      <c r="E34" s="66"/>
      <c r="F34" s="66"/>
      <c r="G34" s="120"/>
      <c r="H34" s="58"/>
      <c r="I34" s="66"/>
      <c r="J34" s="58"/>
      <c r="K34" s="57"/>
      <c r="L34" s="121"/>
      <c r="M34" s="122"/>
      <c r="N34" s="122"/>
      <c r="O34" s="123"/>
      <c r="P34" s="123"/>
      <c r="Q34" s="72"/>
      <c r="R34" s="65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</row>
    <row r="35" spans="1:28" s="93" customFormat="1" ht="15.65" customHeight="1" x14ac:dyDescent="0.35">
      <c r="A35" s="125"/>
      <c r="B35" s="99"/>
      <c r="C35" s="99"/>
      <c r="D35" s="99"/>
      <c r="E35" s="99"/>
      <c r="F35" s="99"/>
      <c r="G35" s="100"/>
      <c r="H35" s="101"/>
      <c r="I35" s="99"/>
      <c r="J35" s="101"/>
      <c r="K35" s="101"/>
      <c r="L35" s="103"/>
      <c r="M35" s="126"/>
      <c r="N35" s="127"/>
      <c r="O35" s="123"/>
      <c r="P35" s="123"/>
      <c r="Q35" s="72"/>
      <c r="R35" s="65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</row>
    <row r="36" spans="1:28" s="138" customFormat="1" ht="56.5" customHeight="1" x14ac:dyDescent="0.5">
      <c r="A36" s="188"/>
      <c r="B36" s="189" t="s">
        <v>55</v>
      </c>
      <c r="C36" s="189"/>
      <c r="D36" s="189"/>
      <c r="E36" s="189"/>
      <c r="F36" s="189"/>
      <c r="G36" s="190"/>
      <c r="H36" s="191"/>
      <c r="I36" s="189"/>
      <c r="J36" s="191"/>
      <c r="K36" s="191"/>
      <c r="L36" s="191"/>
      <c r="M36" s="192"/>
      <c r="N36" s="192"/>
      <c r="O36" s="193"/>
      <c r="P36" s="193"/>
      <c r="Q36" s="194"/>
      <c r="R36" s="195"/>
      <c r="S36" s="196"/>
      <c r="T36" s="196"/>
      <c r="U36" s="196"/>
      <c r="V36" s="196"/>
      <c r="W36" s="196"/>
      <c r="X36" s="196"/>
      <c r="Y36" s="196"/>
      <c r="Z36" s="196"/>
      <c r="AA36" s="196"/>
      <c r="AB36" s="196"/>
    </row>
    <row r="37" spans="1:28" s="5" customFormat="1" ht="26.5" customHeight="1" x14ac:dyDescent="0.35">
      <c r="A37" s="212" t="s">
        <v>2</v>
      </c>
      <c r="B37" s="20" t="s">
        <v>3</v>
      </c>
      <c r="C37" s="20" t="s">
        <v>4</v>
      </c>
      <c r="D37" s="20" t="s">
        <v>5</v>
      </c>
      <c r="E37" s="20" t="s">
        <v>6</v>
      </c>
      <c r="F37" s="20" t="s">
        <v>7</v>
      </c>
      <c r="G37" s="21" t="s">
        <v>8</v>
      </c>
      <c r="H37" s="7" t="s">
        <v>9</v>
      </c>
      <c r="I37" s="20" t="s">
        <v>10</v>
      </c>
      <c r="J37" s="7" t="s">
        <v>11</v>
      </c>
      <c r="K37" s="7" t="s">
        <v>12</v>
      </c>
      <c r="L37" s="7" t="s">
        <v>13</v>
      </c>
      <c r="M37" s="28" t="s">
        <v>14</v>
      </c>
      <c r="N37" s="29" t="s">
        <v>15</v>
      </c>
      <c r="O37" s="213" t="s">
        <v>16</v>
      </c>
      <c r="P37" s="213" t="s">
        <v>17</v>
      </c>
      <c r="Q37" s="214" t="s">
        <v>18</v>
      </c>
      <c r="R37" s="215" t="s">
        <v>19</v>
      </c>
      <c r="S37" s="216" t="s">
        <v>20</v>
      </c>
      <c r="T37" s="216" t="s">
        <v>21</v>
      </c>
      <c r="U37" s="216" t="s">
        <v>22</v>
      </c>
      <c r="V37" s="216" t="s">
        <v>23</v>
      </c>
      <c r="W37" s="216" t="s">
        <v>24</v>
      </c>
      <c r="X37" s="216" t="s">
        <v>25</v>
      </c>
      <c r="Y37" s="216" t="s">
        <v>26</v>
      </c>
      <c r="Z37" s="216" t="s">
        <v>27</v>
      </c>
      <c r="AA37" s="216" t="s">
        <v>28</v>
      </c>
      <c r="AB37" s="216" t="s">
        <v>29</v>
      </c>
    </row>
    <row r="38" spans="1:28" s="93" customFormat="1" ht="15.65" customHeight="1" x14ac:dyDescent="0.35">
      <c r="A38" s="97"/>
      <c r="B38" s="97"/>
      <c r="C38" s="97"/>
      <c r="D38" s="97"/>
      <c r="E38" s="97"/>
      <c r="F38" s="97"/>
      <c r="G38" s="160"/>
      <c r="H38" s="86"/>
      <c r="I38" s="97"/>
      <c r="J38" s="162"/>
      <c r="K38" s="86"/>
      <c r="L38" s="162"/>
      <c r="M38" s="163"/>
      <c r="N38" s="164"/>
      <c r="O38" s="97"/>
      <c r="P38" s="97"/>
      <c r="Q38" s="74"/>
      <c r="R38" s="61"/>
      <c r="S38" s="85"/>
      <c r="T38" s="85"/>
      <c r="U38" s="85"/>
      <c r="V38" s="85"/>
      <c r="W38" s="85"/>
      <c r="X38" s="85"/>
      <c r="Y38" s="85"/>
      <c r="Z38" s="85"/>
      <c r="AA38" s="85"/>
      <c r="AB38" s="85"/>
    </row>
    <row r="39" spans="1:28" s="93" customFormat="1" ht="15.65" customHeight="1" x14ac:dyDescent="0.35">
      <c r="A39" s="168"/>
      <c r="B39" s="169"/>
      <c r="C39" s="170"/>
      <c r="D39" s="169"/>
      <c r="E39" s="171"/>
      <c r="F39" s="172"/>
      <c r="G39" s="173"/>
      <c r="H39" s="174"/>
      <c r="I39" s="172"/>
      <c r="J39" s="174"/>
      <c r="K39" s="175"/>
      <c r="L39" s="176"/>
      <c r="M39" s="177"/>
      <c r="N39" s="178"/>
      <c r="O39" s="128"/>
      <c r="P39" s="128"/>
      <c r="Q39" s="72"/>
      <c r="R39" s="59"/>
      <c r="S39" s="85"/>
      <c r="T39" s="85"/>
      <c r="U39" s="85"/>
      <c r="V39" s="85"/>
      <c r="W39" s="85"/>
      <c r="X39" s="85"/>
      <c r="Y39" s="85"/>
      <c r="Z39" s="85"/>
      <c r="AA39" s="85"/>
      <c r="AB39" s="85"/>
    </row>
    <row r="40" spans="1:28" s="93" customFormat="1" ht="14.5" customHeight="1" x14ac:dyDescent="0.35">
      <c r="A40" s="99"/>
      <c r="B40" s="99"/>
      <c r="C40" s="99"/>
      <c r="D40" s="99"/>
      <c r="E40" s="99"/>
      <c r="F40" s="99"/>
      <c r="G40" s="100"/>
      <c r="H40" s="103"/>
      <c r="I40" s="99"/>
      <c r="J40" s="129"/>
      <c r="K40" s="101"/>
      <c r="L40" s="103"/>
      <c r="M40" s="126"/>
      <c r="N40" s="127"/>
      <c r="O40" s="128"/>
      <c r="P40" s="128"/>
      <c r="Q40" s="72"/>
      <c r="R40" s="64"/>
      <c r="S40" s="85"/>
      <c r="T40" s="85"/>
      <c r="U40" s="85"/>
      <c r="V40" s="85"/>
      <c r="W40" s="85"/>
      <c r="X40" s="85"/>
      <c r="Y40" s="85"/>
      <c r="Z40" s="85"/>
      <c r="AA40" s="85"/>
      <c r="AB40" s="85"/>
    </row>
    <row r="41" spans="1:28" s="93" customFormat="1" ht="48.5" customHeight="1" x14ac:dyDescent="0.35">
      <c r="A41" s="180"/>
      <c r="B41" s="181" t="s">
        <v>56</v>
      </c>
      <c r="C41" s="181"/>
      <c r="D41" s="181"/>
      <c r="E41" s="181"/>
      <c r="F41" s="181"/>
      <c r="G41" s="182"/>
      <c r="H41" s="183"/>
      <c r="I41" s="181"/>
      <c r="J41" s="183"/>
      <c r="K41" s="183"/>
      <c r="L41" s="183"/>
      <c r="M41" s="184"/>
      <c r="N41" s="184"/>
      <c r="O41" s="185"/>
      <c r="P41" s="185"/>
      <c r="Q41" s="186"/>
      <c r="R41" s="183"/>
      <c r="S41" s="187"/>
      <c r="T41" s="187"/>
      <c r="U41" s="187"/>
      <c r="V41" s="187"/>
      <c r="W41" s="187"/>
      <c r="X41" s="187"/>
      <c r="Y41" s="187"/>
      <c r="Z41" s="187"/>
      <c r="AA41" s="187"/>
      <c r="AB41" s="187"/>
    </row>
    <row r="42" spans="1:28" s="5" customFormat="1" ht="26.5" customHeight="1" x14ac:dyDescent="0.35">
      <c r="A42" s="212" t="s">
        <v>2</v>
      </c>
      <c r="B42" s="20" t="s">
        <v>3</v>
      </c>
      <c r="C42" s="20" t="s">
        <v>4</v>
      </c>
      <c r="D42" s="20" t="s">
        <v>5</v>
      </c>
      <c r="E42" s="20" t="s">
        <v>6</v>
      </c>
      <c r="F42" s="20" t="s">
        <v>7</v>
      </c>
      <c r="G42" s="21" t="s">
        <v>8</v>
      </c>
      <c r="H42" s="7" t="s">
        <v>9</v>
      </c>
      <c r="I42" s="20" t="s">
        <v>10</v>
      </c>
      <c r="J42" s="7" t="s">
        <v>11</v>
      </c>
      <c r="K42" s="7" t="s">
        <v>12</v>
      </c>
      <c r="L42" s="7" t="s">
        <v>13</v>
      </c>
      <c r="M42" s="28" t="s">
        <v>14</v>
      </c>
      <c r="N42" s="29" t="s">
        <v>15</v>
      </c>
      <c r="O42" s="213" t="s">
        <v>16</v>
      </c>
      <c r="P42" s="213" t="s">
        <v>17</v>
      </c>
      <c r="Q42" s="214" t="s">
        <v>18</v>
      </c>
      <c r="R42" s="215" t="s">
        <v>19</v>
      </c>
      <c r="S42" s="216" t="s">
        <v>20</v>
      </c>
      <c r="T42" s="216" t="s">
        <v>21</v>
      </c>
      <c r="U42" s="216" t="s">
        <v>22</v>
      </c>
      <c r="V42" s="216" t="s">
        <v>23</v>
      </c>
      <c r="W42" s="216" t="s">
        <v>24</v>
      </c>
      <c r="X42" s="216" t="s">
        <v>25</v>
      </c>
      <c r="Y42" s="216" t="s">
        <v>26</v>
      </c>
      <c r="Z42" s="216" t="s">
        <v>27</v>
      </c>
      <c r="AA42" s="216" t="s">
        <v>28</v>
      </c>
      <c r="AB42" s="216" t="s">
        <v>29</v>
      </c>
    </row>
    <row r="43" spans="1:28" s="179" customFormat="1" ht="15.65" customHeight="1" x14ac:dyDescent="0.3">
      <c r="A43" s="97"/>
      <c r="B43" s="97"/>
      <c r="C43" s="97"/>
      <c r="D43" s="97"/>
      <c r="E43" s="97"/>
      <c r="F43" s="97"/>
      <c r="G43" s="160"/>
      <c r="H43" s="162"/>
      <c r="I43" s="97"/>
      <c r="J43" s="162"/>
      <c r="K43" s="162"/>
      <c r="L43" s="162"/>
      <c r="M43" s="163"/>
      <c r="N43" s="164"/>
      <c r="O43" s="117"/>
      <c r="P43" s="117"/>
      <c r="Q43" s="74"/>
      <c r="R43" s="61"/>
      <c r="S43" s="85"/>
      <c r="T43" s="85"/>
      <c r="U43" s="85"/>
      <c r="V43" s="85"/>
      <c r="W43" s="85"/>
      <c r="X43" s="85"/>
      <c r="Y43" s="85"/>
      <c r="Z43" s="85"/>
      <c r="AA43" s="85"/>
      <c r="AB43" s="85"/>
    </row>
    <row r="44" spans="1:28" s="179" customFormat="1" ht="15.65" customHeight="1" x14ac:dyDescent="0.3">
      <c r="A44" s="97"/>
      <c r="B44" s="97"/>
      <c r="C44" s="97"/>
      <c r="D44" s="97"/>
      <c r="E44" s="97"/>
      <c r="F44" s="97"/>
      <c r="G44" s="160"/>
      <c r="H44" s="162"/>
      <c r="I44" s="97"/>
      <c r="J44" s="162"/>
      <c r="K44" s="162"/>
      <c r="L44" s="162"/>
      <c r="M44" s="163"/>
      <c r="N44" s="164"/>
      <c r="O44" s="117"/>
      <c r="P44" s="117"/>
      <c r="Q44" s="74"/>
      <c r="R44" s="61"/>
      <c r="S44" s="85"/>
      <c r="T44" s="85"/>
      <c r="U44" s="85"/>
      <c r="V44" s="85"/>
      <c r="W44" s="85"/>
      <c r="X44" s="85"/>
      <c r="Y44" s="85"/>
      <c r="Z44" s="85"/>
      <c r="AA44" s="85"/>
      <c r="AB44" s="85"/>
    </row>
    <row r="45" spans="1:28" s="3" customFormat="1" ht="15" customHeight="1" x14ac:dyDescent="0.3">
      <c r="A45" s="12"/>
      <c r="B45" s="12"/>
      <c r="C45" s="12"/>
      <c r="D45" s="12"/>
      <c r="E45" s="12"/>
      <c r="F45" s="12"/>
      <c r="G45" s="23"/>
      <c r="H45" s="15"/>
      <c r="I45" s="12"/>
      <c r="J45" s="15"/>
      <c r="K45" s="15"/>
      <c r="L45" s="15"/>
      <c r="M45" s="27"/>
      <c r="N45" s="27"/>
      <c r="O45" s="22"/>
      <c r="P45" s="22"/>
      <c r="Q45" s="6"/>
      <c r="R45" s="57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ht="15" customHeight="1" x14ac:dyDescent="0.3">
      <c r="A46" s="12"/>
      <c r="B46" s="1"/>
      <c r="C46" s="1"/>
      <c r="D46" s="11"/>
      <c r="E46" s="1"/>
      <c r="F46" s="1"/>
      <c r="G46" s="11"/>
      <c r="H46" s="18"/>
      <c r="I46" s="1"/>
      <c r="J46" s="18"/>
      <c r="K46" s="24"/>
      <c r="L46" s="18"/>
      <c r="M46" s="27"/>
      <c r="N46" s="27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28" ht="15" customHeight="1" x14ac:dyDescent="0.3">
      <c r="A47" s="12"/>
      <c r="B47" s="1"/>
      <c r="C47" s="1"/>
      <c r="D47" s="11"/>
      <c r="E47" s="1"/>
      <c r="F47" s="1"/>
      <c r="G47" s="11"/>
      <c r="H47" s="18"/>
      <c r="I47" s="1"/>
      <c r="J47" s="18"/>
      <c r="K47" s="24"/>
      <c r="L47" s="18"/>
      <c r="M47" s="27"/>
      <c r="N47" s="27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28" ht="15" customHeight="1" x14ac:dyDescent="0.3">
      <c r="A48" s="12"/>
      <c r="B48" s="1"/>
      <c r="C48" s="1"/>
      <c r="D48" s="11"/>
      <c r="E48" s="1"/>
      <c r="F48" s="1"/>
      <c r="G48" s="11"/>
      <c r="H48" s="18"/>
      <c r="I48" s="1"/>
      <c r="J48" s="18"/>
      <c r="K48" s="24"/>
      <c r="L48" s="18"/>
      <c r="M48" s="27"/>
      <c r="N48" s="27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1:28" ht="15" customHeight="1" x14ac:dyDescent="0.3">
      <c r="A49" s="12"/>
      <c r="B49" s="1"/>
      <c r="C49" s="1"/>
      <c r="D49" s="11"/>
      <c r="E49" s="1"/>
      <c r="F49" s="1"/>
      <c r="G49" s="11"/>
      <c r="H49" s="18"/>
      <c r="I49" s="1"/>
      <c r="J49" s="18"/>
      <c r="K49" s="24"/>
      <c r="L49" s="18"/>
      <c r="M49" s="27"/>
      <c r="N49" s="27"/>
      <c r="S49" s="3"/>
      <c r="T49" s="3"/>
      <c r="U49" s="3"/>
      <c r="V49" s="3"/>
      <c r="W49" s="3"/>
      <c r="X49" s="3"/>
      <c r="Y49" s="3"/>
      <c r="Z49" s="3"/>
      <c r="AA49" s="3"/>
      <c r="AB49" s="3"/>
    </row>
  </sheetData>
  <mergeCells count="3">
    <mergeCell ref="E3:G3"/>
    <mergeCell ref="H3:J3"/>
    <mergeCell ref="B3:D3"/>
  </mergeCells>
  <phoneticPr fontId="15" type="noConversion"/>
  <conditionalFormatting sqref="R40 S45:AB45">
    <cfRule type="containsText" dxfId="185" priority="16816" operator="containsText" text="x">
      <formula>NOT(ISERROR(SEARCH("x",R40)))</formula>
    </cfRule>
  </conditionalFormatting>
  <conditionalFormatting sqref="R43:R44 Q14:R16 Q25:R25 Q19:Q20 Q12 R6 R10 Q21:R21 R19:R21 R38:R40 Q38:Q39 R30 Q1:Q2 Q41 R34:R35 Q23:Q26 Q28:Q31 Q33:Q35 Q43:Q1048576">
    <cfRule type="containsText" dxfId="184" priority="5012" operator="containsText" text="En cours">
      <formula>NOT(ISERROR(SEARCH("En cours",Q1)))</formula>
    </cfRule>
  </conditionalFormatting>
  <conditionalFormatting sqref="Q14:Q16 Q12 Q1:Q2 Q38:Q41 Q31 Q19:Q26 Q28:Q29 Q33:Q35 Q43:Q1048576">
    <cfRule type="containsText" dxfId="183" priority="5002" operator="containsText" text="En cours">
      <formula>NOT(ISERROR(SEARCH("En cours",Q1)))</formula>
    </cfRule>
    <cfRule type="containsText" dxfId="182" priority="5003" operator="containsText" text="Terminé">
      <formula>NOT(ISERROR(SEARCH("Terminé",Q1)))</formula>
    </cfRule>
  </conditionalFormatting>
  <conditionalFormatting sqref="L14:P15 C25 G14:I14 B14:F15 H15:I15 J40 R43:R44 I10 L10:N10 A10:B10 Q25:R25 R14:R16 R10 R19:R21 R38:R40 R30 R6 R34:R35">
    <cfRule type="containsText" dxfId="180" priority="4879" operator="containsText" text="project ">
      <formula>NOT(ISERROR(SEARCH("project ",A6)))</formula>
    </cfRule>
    <cfRule type="containsText" dxfId="179" priority="4880" operator="containsText" text="facilitation">
      <formula>NOT(ISERROR(SEARCH("facilitation",A6)))</formula>
    </cfRule>
  </conditionalFormatting>
  <conditionalFormatting sqref="R43:R44 R14:R15 Q25:R25 R10 R19:R21 R38:R40 R30 R6 R34:R35 Q33:Q35">
    <cfRule type="containsText" dxfId="178" priority="4875" operator="containsText" text="Cancelled">
      <formula>NOT(ISERROR(SEARCH("Cancelled",Q6)))</formula>
    </cfRule>
    <cfRule type="cellIs" dxfId="177" priority="4876" operator="equal">
      <formula>"Planned"</formula>
    </cfRule>
    <cfRule type="containsText" dxfId="176" priority="4877" operator="containsText" text="In progress">
      <formula>NOT(ISERROR(SEARCH("In progress",Q6)))</formula>
    </cfRule>
    <cfRule type="containsText" dxfId="175" priority="4878" operator="containsText" text="Terminated">
      <formula>NOT(ISERROR(SEARCH("Terminated",Q6)))</formula>
    </cfRule>
  </conditionalFormatting>
  <conditionalFormatting sqref="B12">
    <cfRule type="cellIs" dxfId="174" priority="4743" operator="between">
      <formula>TODAY()</formula>
      <formula>TODAY()+3</formula>
    </cfRule>
  </conditionalFormatting>
  <conditionalFormatting sqref="Q12">
    <cfRule type="containsText" dxfId="173" priority="4742" operator="containsText" text="En cours">
      <formula>NOT(ISERROR(SEARCH("En cours",Q12)))</formula>
    </cfRule>
  </conditionalFormatting>
  <conditionalFormatting sqref="Q20">
    <cfRule type="containsText" dxfId="171" priority="4553" operator="containsText" text="En cours">
      <formula>NOT(ISERROR(SEARCH("En cours",Q20)))</formula>
    </cfRule>
  </conditionalFormatting>
  <conditionalFormatting sqref="Q38 Q19:Q20 Q33:Q34">
    <cfRule type="containsText" dxfId="170" priority="4544" operator="containsText" text="Terminé">
      <formula>NOT(ISERROR(SEARCH("Terminé",Q19)))</formula>
    </cfRule>
    <cfRule type="containsText" dxfId="169" priority="4545" operator="containsText" text="Terminée">
      <formula>NOT(ISERROR(SEARCH("Terminée",Q19)))</formula>
    </cfRule>
  </conditionalFormatting>
  <conditionalFormatting sqref="B22">
    <cfRule type="cellIs" dxfId="168" priority="4610" operator="between">
      <formula>TODAY()</formula>
      <formula>TODAY()+3</formula>
    </cfRule>
  </conditionalFormatting>
  <conditionalFormatting sqref="Q20">
    <cfRule type="containsText" dxfId="167" priority="4554" operator="containsText" text="Terminé">
      <formula>NOT(ISERROR(SEARCH("Terminé",Q20)))</formula>
    </cfRule>
    <cfRule type="containsText" dxfId="166" priority="4555" operator="containsText" text="Terminée">
      <formula>NOT(ISERROR(SEARCH("Terminée",Q20)))</formula>
    </cfRule>
  </conditionalFormatting>
  <conditionalFormatting sqref="R43:R44 Q14:R16 Q25:R25 Q23:Q26 Q19:Q20 Q12 R6 R10 Q21:R21 R19:R21 R38:R40 R30 Q1:Q2 Q38:Q41 R34:R35 Q31 Q28:Q29 Q33:Q35 Q43:Q1048576">
    <cfRule type="containsText" dxfId="165" priority="4549" operator="containsText" text="Terminé">
      <formula>NOT(ISERROR(SEARCH("Terminé",Q1)))</formula>
    </cfRule>
  </conditionalFormatting>
  <conditionalFormatting sqref="Q23">
    <cfRule type="containsText" dxfId="164" priority="4497" operator="containsText" text="En cours">
      <formula>NOT(ISERROR(SEARCH("En cours",Q23)))</formula>
    </cfRule>
  </conditionalFormatting>
  <conditionalFormatting sqref="B26">
    <cfRule type="cellIs" dxfId="163" priority="4470" operator="between">
      <formula>TODAY()</formula>
      <formula>TODAY()+3</formula>
    </cfRule>
  </conditionalFormatting>
  <conditionalFormatting sqref="Q26">
    <cfRule type="containsText" dxfId="162" priority="4469" operator="containsText" text="En cours">
      <formula>NOT(ISERROR(SEARCH("En cours",Q26)))</formula>
    </cfRule>
  </conditionalFormatting>
  <conditionalFormatting sqref="B31">
    <cfRule type="cellIs" dxfId="160" priority="4413" operator="between">
      <formula>TODAY()</formula>
      <formula>TODAY()+3</formula>
    </cfRule>
  </conditionalFormatting>
  <conditionalFormatting sqref="Q31">
    <cfRule type="containsText" dxfId="159" priority="4412" operator="containsText" text="En cours">
      <formula>NOT(ISERROR(SEARCH("En cours",Q31)))</formula>
    </cfRule>
  </conditionalFormatting>
  <conditionalFormatting sqref="B41">
    <cfRule type="cellIs" dxfId="156" priority="4279" operator="between">
      <formula>TODAY()</formula>
      <formula>TODAY()+3</formula>
    </cfRule>
  </conditionalFormatting>
  <conditionalFormatting sqref="Q41">
    <cfRule type="containsText" dxfId="155" priority="4278" operator="containsText" text="En cours">
      <formula>NOT(ISERROR(SEARCH("En cours",Q41)))</formula>
    </cfRule>
  </conditionalFormatting>
  <conditionalFormatting sqref="R43:R44 Q14:R16 R25 Q23:Q26 Q19:Q20 Q12 R6 R10 Q21:R21 R19:R21 R38:R40 Q38:Q39 R30 Q1:Q2 Q41 R34:R35 Q31 Q28:Q29 Q33:Q35 Q43:Q1048576">
    <cfRule type="containsText" dxfId="153" priority="3744" operator="containsText" text="Planned">
      <formula>NOT(ISERROR(SEARCH("Planned",Q1)))</formula>
    </cfRule>
  </conditionalFormatting>
  <conditionalFormatting sqref="G25">
    <cfRule type="containsText" dxfId="152" priority="3040" operator="containsText" text="CRO/SLO">
      <formula>NOT(ISERROR(SEARCH("CRO/SLO",G25)))</formula>
    </cfRule>
  </conditionalFormatting>
  <conditionalFormatting sqref="Q14:Q16 Q12 Q1:Q2 Q38:Q41 Q31 Q19:Q26 Q28:Q29 Q33:Q35 Q43:Q1048576">
    <cfRule type="containsText" dxfId="151" priority="2877" operator="containsText" text="En suspens">
      <formula>NOT(ISERROR(SEARCH("En suspens",Q1)))</formula>
    </cfRule>
  </conditionalFormatting>
  <conditionalFormatting sqref="Q12 Q1:Q2 Q38:Q41 Q31 Q14:Q17 Q19:Q26 Q28:Q29 Q33:Q35 Q43:Q1048576">
    <cfRule type="containsText" dxfId="150" priority="2875" operator="containsText" text="A planifier">
      <formula>NOT(ISERROR(SEARCH("A planifier",Q1)))</formula>
    </cfRule>
    <cfRule type="containsText" dxfId="149" priority="2876" operator="containsText" text="Plannifié">
      <formula>NOT(ISERROR(SEARCH("Plannifié",Q1)))</formula>
    </cfRule>
  </conditionalFormatting>
  <conditionalFormatting sqref="B36">
    <cfRule type="cellIs" dxfId="148" priority="2874" operator="between">
      <formula>TODAY()</formula>
      <formula>TODAY()+3</formula>
    </cfRule>
  </conditionalFormatting>
  <conditionalFormatting sqref="R1:R3 R6:R17 R19:R26 R28:R31 R33:R36 R38:R41 R43:R1048576">
    <cfRule type="containsText" dxfId="147" priority="2749" operator="containsText" text="En retard">
      <formula>NOT(ISERROR(SEARCH("En retard",R1)))</formula>
    </cfRule>
  </conditionalFormatting>
  <conditionalFormatting sqref="R9">
    <cfRule type="containsText" dxfId="146" priority="2713" operator="containsText" text="En cours">
      <formula>NOT(ISERROR(SEARCH("En cours",R9)))</formula>
    </cfRule>
  </conditionalFormatting>
  <conditionalFormatting sqref="R9">
    <cfRule type="containsText" dxfId="145" priority="2711" operator="containsText" text="En cours">
      <formula>NOT(ISERROR(SEARCH("En cours",R9)))</formula>
    </cfRule>
    <cfRule type="containsText" dxfId="144" priority="2712" operator="containsText" text="Terminé">
      <formula>NOT(ISERROR(SEARCH("Terminé",R9)))</formula>
    </cfRule>
  </conditionalFormatting>
  <conditionalFormatting sqref="R9">
    <cfRule type="containsText" dxfId="143" priority="2710" operator="containsText" text="En cours">
      <formula>NOT(ISERROR(SEARCH("En cours",R9)))</formula>
    </cfRule>
  </conditionalFormatting>
  <conditionalFormatting sqref="R9">
    <cfRule type="containsText" dxfId="142" priority="2709" operator="containsText" text="Terminé">
      <formula>NOT(ISERROR(SEARCH("Terminé",R9)))</formula>
    </cfRule>
  </conditionalFormatting>
  <conditionalFormatting sqref="R9">
    <cfRule type="containsText" dxfId="141" priority="2708" operator="containsText" text="Planned">
      <formula>NOT(ISERROR(SEARCH("Planned",R9)))</formula>
    </cfRule>
  </conditionalFormatting>
  <conditionalFormatting sqref="R9">
    <cfRule type="containsText" dxfId="140" priority="2707" operator="containsText" text="En suspens">
      <formula>NOT(ISERROR(SEARCH("En suspens",R9)))</formula>
    </cfRule>
  </conditionalFormatting>
  <conditionalFormatting sqref="R9">
    <cfRule type="containsText" dxfId="139" priority="2705" operator="containsText" text="A planifier">
      <formula>NOT(ISERROR(SEARCH("A planifier",R9)))</formula>
    </cfRule>
    <cfRule type="containsText" dxfId="138" priority="2706" operator="containsText" text="Plannifié">
      <formula>NOT(ISERROR(SEARCH("Plannifié",R9)))</formula>
    </cfRule>
  </conditionalFormatting>
  <conditionalFormatting sqref="R9">
    <cfRule type="containsText" dxfId="137" priority="2704" operator="containsText" text="En retard">
      <formula>NOT(ISERROR(SEARCH("En retard",R9)))</formula>
    </cfRule>
  </conditionalFormatting>
  <conditionalFormatting sqref="R13">
    <cfRule type="containsText" dxfId="136" priority="2675" operator="containsText" text="En cours">
      <formula>NOT(ISERROR(SEARCH("En cours",R13)))</formula>
    </cfRule>
  </conditionalFormatting>
  <conditionalFormatting sqref="R13">
    <cfRule type="containsText" dxfId="135" priority="2673" operator="containsText" text="En cours">
      <formula>NOT(ISERROR(SEARCH("En cours",R13)))</formula>
    </cfRule>
    <cfRule type="containsText" dxfId="134" priority="2674" operator="containsText" text="Terminé">
      <formula>NOT(ISERROR(SEARCH("Terminé",R13)))</formula>
    </cfRule>
  </conditionalFormatting>
  <conditionalFormatting sqref="R13">
    <cfRule type="containsText" dxfId="133" priority="2672" operator="containsText" text="En cours">
      <formula>NOT(ISERROR(SEARCH("En cours",R13)))</formula>
    </cfRule>
  </conditionalFormatting>
  <conditionalFormatting sqref="R13">
    <cfRule type="containsText" dxfId="132" priority="2671" operator="containsText" text="Terminé">
      <formula>NOT(ISERROR(SEARCH("Terminé",R13)))</formula>
    </cfRule>
  </conditionalFormatting>
  <conditionalFormatting sqref="R13">
    <cfRule type="containsText" dxfId="131" priority="2670" operator="containsText" text="Planned">
      <formula>NOT(ISERROR(SEARCH("Planned",R13)))</formula>
    </cfRule>
  </conditionalFormatting>
  <conditionalFormatting sqref="R13">
    <cfRule type="containsText" dxfId="130" priority="2669" operator="containsText" text="En suspens">
      <formula>NOT(ISERROR(SEARCH("En suspens",R13)))</formula>
    </cfRule>
  </conditionalFormatting>
  <conditionalFormatting sqref="R13">
    <cfRule type="containsText" dxfId="129" priority="2667" operator="containsText" text="A planifier">
      <formula>NOT(ISERROR(SEARCH("A planifier",R13)))</formula>
    </cfRule>
    <cfRule type="containsText" dxfId="128" priority="2668" operator="containsText" text="Plannifié">
      <formula>NOT(ISERROR(SEARCH("Plannifié",R13)))</formula>
    </cfRule>
  </conditionalFormatting>
  <conditionalFormatting sqref="R13">
    <cfRule type="containsText" dxfId="127" priority="2666" operator="containsText" text="En retard">
      <formula>NOT(ISERROR(SEARCH("En retard",R13)))</formula>
    </cfRule>
  </conditionalFormatting>
  <conditionalFormatting sqref="R24">
    <cfRule type="containsText" dxfId="116" priority="2546" operator="containsText" text="En cours">
      <formula>NOT(ISERROR(SEARCH("En cours",R24)))</formula>
    </cfRule>
  </conditionalFormatting>
  <conditionalFormatting sqref="R24">
    <cfRule type="containsText" dxfId="115" priority="2544" operator="containsText" text="project ">
      <formula>NOT(ISERROR(SEARCH("project ",R24)))</formula>
    </cfRule>
    <cfRule type="containsText" dxfId="114" priority="2545" operator="containsText" text="facilitation">
      <formula>NOT(ISERROR(SEARCH("facilitation",R24)))</formula>
    </cfRule>
  </conditionalFormatting>
  <conditionalFormatting sqref="R24">
    <cfRule type="containsText" dxfId="113" priority="2540" operator="containsText" text="Cancelled">
      <formula>NOT(ISERROR(SEARCH("Cancelled",R24)))</formula>
    </cfRule>
    <cfRule type="cellIs" dxfId="112" priority="2541" operator="equal">
      <formula>"Planned"</formula>
    </cfRule>
    <cfRule type="containsText" dxfId="111" priority="2542" operator="containsText" text="In progress">
      <formula>NOT(ISERROR(SEARCH("In progress",R24)))</formula>
    </cfRule>
    <cfRule type="containsText" dxfId="110" priority="2543" operator="containsText" text="Terminated">
      <formula>NOT(ISERROR(SEARCH("Terminated",R24)))</formula>
    </cfRule>
  </conditionalFormatting>
  <conditionalFormatting sqref="R24">
    <cfRule type="containsText" dxfId="109" priority="2539" operator="containsText" text="Terminé">
      <formula>NOT(ISERROR(SEARCH("Terminé",R24)))</formula>
    </cfRule>
  </conditionalFormatting>
  <conditionalFormatting sqref="R24">
    <cfRule type="containsText" dxfId="108" priority="2538" operator="containsText" text="Planned">
      <formula>NOT(ISERROR(SEARCH("Planned",R24)))</formula>
    </cfRule>
  </conditionalFormatting>
  <conditionalFormatting sqref="R28:R30">
    <cfRule type="containsText" dxfId="107" priority="2510" operator="containsText" text="En cours">
      <formula>NOT(ISERROR(SEARCH("En cours",R28)))</formula>
    </cfRule>
  </conditionalFormatting>
  <conditionalFormatting sqref="R28:R30">
    <cfRule type="containsText" dxfId="106" priority="2508" operator="containsText" text="project ">
      <formula>NOT(ISERROR(SEARCH("project ",R28)))</formula>
    </cfRule>
    <cfRule type="containsText" dxfId="105" priority="2509" operator="containsText" text="facilitation">
      <formula>NOT(ISERROR(SEARCH("facilitation",R28)))</formula>
    </cfRule>
  </conditionalFormatting>
  <conditionalFormatting sqref="R28:R30">
    <cfRule type="containsText" dxfId="104" priority="2504" operator="containsText" text="Cancelled">
      <formula>NOT(ISERROR(SEARCH("Cancelled",R28)))</formula>
    </cfRule>
    <cfRule type="cellIs" dxfId="103" priority="2505" operator="equal">
      <formula>"Planned"</formula>
    </cfRule>
    <cfRule type="containsText" dxfId="102" priority="2506" operator="containsText" text="In progress">
      <formula>NOT(ISERROR(SEARCH("In progress",R28)))</formula>
    </cfRule>
    <cfRule type="containsText" dxfId="101" priority="2507" operator="containsText" text="Terminated">
      <formula>NOT(ISERROR(SEARCH("Terminated",R28)))</formula>
    </cfRule>
  </conditionalFormatting>
  <conditionalFormatting sqref="R28:R30">
    <cfRule type="containsText" dxfId="100" priority="2503" operator="containsText" text="Terminé">
      <formula>NOT(ISERROR(SEARCH("Terminé",R28)))</formula>
    </cfRule>
  </conditionalFormatting>
  <conditionalFormatting sqref="R28:R30">
    <cfRule type="containsText" dxfId="99" priority="2502" operator="containsText" text="Planned">
      <formula>NOT(ISERROR(SEARCH("Planned",R28)))</formula>
    </cfRule>
  </conditionalFormatting>
  <conditionalFormatting sqref="R33">
    <cfRule type="containsText" dxfId="98" priority="2492" operator="containsText" text="En cours">
      <formula>NOT(ISERROR(SEARCH("En cours",R33)))</formula>
    </cfRule>
  </conditionalFormatting>
  <conditionalFormatting sqref="R33">
    <cfRule type="containsText" dxfId="97" priority="2490" operator="containsText" text="project ">
      <formula>NOT(ISERROR(SEARCH("project ",R33)))</formula>
    </cfRule>
    <cfRule type="containsText" dxfId="96" priority="2491" operator="containsText" text="facilitation">
      <formula>NOT(ISERROR(SEARCH("facilitation",R33)))</formula>
    </cfRule>
  </conditionalFormatting>
  <conditionalFormatting sqref="R33">
    <cfRule type="containsText" dxfId="95" priority="2486" operator="containsText" text="Cancelled">
      <formula>NOT(ISERROR(SEARCH("Cancelled",R33)))</formula>
    </cfRule>
    <cfRule type="cellIs" dxfId="94" priority="2487" operator="equal">
      <formula>"Planned"</formula>
    </cfRule>
    <cfRule type="containsText" dxfId="93" priority="2488" operator="containsText" text="In progress">
      <formula>NOT(ISERROR(SEARCH("In progress",R33)))</formula>
    </cfRule>
    <cfRule type="containsText" dxfId="92" priority="2489" operator="containsText" text="Terminated">
      <formula>NOT(ISERROR(SEARCH("Terminated",R33)))</formula>
    </cfRule>
  </conditionalFormatting>
  <conditionalFormatting sqref="R33">
    <cfRule type="containsText" dxfId="91" priority="2485" operator="containsText" text="Terminé">
      <formula>NOT(ISERROR(SEARCH("Terminé",R33)))</formula>
    </cfRule>
  </conditionalFormatting>
  <conditionalFormatting sqref="R33">
    <cfRule type="containsText" dxfId="90" priority="2484" operator="containsText" text="Planned">
      <formula>NOT(ISERROR(SEARCH("Planned",R33)))</formula>
    </cfRule>
  </conditionalFormatting>
  <conditionalFormatting sqref="R16">
    <cfRule type="cellIs" dxfId="89" priority="1044" operator="equal">
      <formula>"Planned"</formula>
    </cfRule>
    <cfRule type="containsText" dxfId="88" priority="1045" operator="containsText" text="In progress">
      <formula>NOT(ISERROR(SEARCH("In progress",R16)))</formula>
    </cfRule>
    <cfRule type="containsText" dxfId="87" priority="1046" operator="containsText" text="Terminated">
      <formula>NOT(ISERROR(SEARCH("Terminated",R16)))</formula>
    </cfRule>
    <cfRule type="containsText" dxfId="86" priority="1057" operator="containsText" text="Cancelled">
      <formula>NOT(ISERROR(SEARCH("Cancelled",R16)))</formula>
    </cfRule>
  </conditionalFormatting>
  <conditionalFormatting sqref="R18">
    <cfRule type="containsText" dxfId="71" priority="66" operator="containsText" text="En retard">
      <formula>NOT(ISERROR(SEARCH("En retard",R18)))</formula>
    </cfRule>
  </conditionalFormatting>
  <conditionalFormatting sqref="R18">
    <cfRule type="containsText" dxfId="70" priority="65" operator="containsText" text="En cours">
      <formula>NOT(ISERROR(SEARCH("En cours",R18)))</formula>
    </cfRule>
  </conditionalFormatting>
  <conditionalFormatting sqref="R18">
    <cfRule type="containsText" dxfId="69" priority="63" operator="containsText" text="En cours">
      <formula>NOT(ISERROR(SEARCH("En cours",R18)))</formula>
    </cfRule>
    <cfRule type="containsText" dxfId="68" priority="64" operator="containsText" text="Terminé">
      <formula>NOT(ISERROR(SEARCH("Terminé",R18)))</formula>
    </cfRule>
  </conditionalFormatting>
  <conditionalFormatting sqref="R18">
    <cfRule type="containsText" dxfId="67" priority="62" operator="containsText" text="En cours">
      <formula>NOT(ISERROR(SEARCH("En cours",R18)))</formula>
    </cfRule>
  </conditionalFormatting>
  <conditionalFormatting sqref="R18">
    <cfRule type="containsText" dxfId="66" priority="61" operator="containsText" text="Terminé">
      <formula>NOT(ISERROR(SEARCH("Terminé",R18)))</formula>
    </cfRule>
  </conditionalFormatting>
  <conditionalFormatting sqref="R18">
    <cfRule type="containsText" dxfId="65" priority="60" operator="containsText" text="Planned">
      <formula>NOT(ISERROR(SEARCH("Planned",R18)))</formula>
    </cfRule>
  </conditionalFormatting>
  <conditionalFormatting sqref="R18">
    <cfRule type="containsText" dxfId="64" priority="59" operator="containsText" text="En suspens">
      <formula>NOT(ISERROR(SEARCH("En suspens",R18)))</formula>
    </cfRule>
  </conditionalFormatting>
  <conditionalFormatting sqref="R18">
    <cfRule type="containsText" dxfId="63" priority="57" operator="containsText" text="A planifier">
      <formula>NOT(ISERROR(SEARCH("A planifier",R18)))</formula>
    </cfRule>
    <cfRule type="containsText" dxfId="62" priority="58" operator="containsText" text="Plannifié">
      <formula>NOT(ISERROR(SEARCH("Plannifié",R18)))</formula>
    </cfRule>
  </conditionalFormatting>
  <conditionalFormatting sqref="R18">
    <cfRule type="containsText" dxfId="61" priority="56" operator="containsText" text="En retard">
      <formula>NOT(ISERROR(SEARCH("En retard",R18)))</formula>
    </cfRule>
  </conditionalFormatting>
  <conditionalFormatting sqref="R27">
    <cfRule type="containsText" dxfId="59" priority="55" operator="containsText" text="En retard">
      <formula>NOT(ISERROR(SEARCH("En retard",R27)))</formula>
    </cfRule>
  </conditionalFormatting>
  <conditionalFormatting sqref="R27">
    <cfRule type="containsText" dxfId="58" priority="54" operator="containsText" text="En cours">
      <formula>NOT(ISERROR(SEARCH("En cours",R27)))</formula>
    </cfRule>
  </conditionalFormatting>
  <conditionalFormatting sqref="R27">
    <cfRule type="containsText" dxfId="57" priority="52" operator="containsText" text="En cours">
      <formula>NOT(ISERROR(SEARCH("En cours",R27)))</formula>
    </cfRule>
    <cfRule type="containsText" dxfId="56" priority="53" operator="containsText" text="Terminé">
      <formula>NOT(ISERROR(SEARCH("Terminé",R27)))</formula>
    </cfRule>
  </conditionalFormatting>
  <conditionalFormatting sqref="R27">
    <cfRule type="containsText" dxfId="55" priority="51" operator="containsText" text="En cours">
      <formula>NOT(ISERROR(SEARCH("En cours",R27)))</formula>
    </cfRule>
  </conditionalFormatting>
  <conditionalFormatting sqref="R27">
    <cfRule type="containsText" dxfId="54" priority="50" operator="containsText" text="Terminé">
      <formula>NOT(ISERROR(SEARCH("Terminé",R27)))</formula>
    </cfRule>
  </conditionalFormatting>
  <conditionalFormatting sqref="R27">
    <cfRule type="containsText" dxfId="53" priority="49" operator="containsText" text="Planned">
      <formula>NOT(ISERROR(SEARCH("Planned",R27)))</formula>
    </cfRule>
  </conditionalFormatting>
  <conditionalFormatting sqref="R27">
    <cfRule type="containsText" dxfId="52" priority="48" operator="containsText" text="En suspens">
      <formula>NOT(ISERROR(SEARCH("En suspens",R27)))</formula>
    </cfRule>
  </conditionalFormatting>
  <conditionalFormatting sqref="R27">
    <cfRule type="containsText" dxfId="51" priority="46" operator="containsText" text="A planifier">
      <formula>NOT(ISERROR(SEARCH("A planifier",R27)))</formula>
    </cfRule>
    <cfRule type="containsText" dxfId="50" priority="47" operator="containsText" text="Plannifié">
      <formula>NOT(ISERROR(SEARCH("Plannifié",R27)))</formula>
    </cfRule>
  </conditionalFormatting>
  <conditionalFormatting sqref="R27">
    <cfRule type="containsText" dxfId="49" priority="45" operator="containsText" text="En retard">
      <formula>NOT(ISERROR(SEARCH("En retard",R27)))</formula>
    </cfRule>
  </conditionalFormatting>
  <conditionalFormatting sqref="R32">
    <cfRule type="containsText" dxfId="47" priority="44" operator="containsText" text="En retard">
      <formula>NOT(ISERROR(SEARCH("En retard",R32)))</formula>
    </cfRule>
  </conditionalFormatting>
  <conditionalFormatting sqref="R32">
    <cfRule type="containsText" dxfId="46" priority="43" operator="containsText" text="En cours">
      <formula>NOT(ISERROR(SEARCH("En cours",R32)))</formula>
    </cfRule>
  </conditionalFormatting>
  <conditionalFormatting sqref="R32">
    <cfRule type="containsText" dxfId="45" priority="41" operator="containsText" text="En cours">
      <formula>NOT(ISERROR(SEARCH("En cours",R32)))</formula>
    </cfRule>
    <cfRule type="containsText" dxfId="44" priority="42" operator="containsText" text="Terminé">
      <formula>NOT(ISERROR(SEARCH("Terminé",R32)))</formula>
    </cfRule>
  </conditionalFormatting>
  <conditionalFormatting sqref="R32">
    <cfRule type="containsText" dxfId="43" priority="40" operator="containsText" text="En cours">
      <formula>NOT(ISERROR(SEARCH("En cours",R32)))</formula>
    </cfRule>
  </conditionalFormatting>
  <conditionalFormatting sqref="R32">
    <cfRule type="containsText" dxfId="42" priority="39" operator="containsText" text="Terminé">
      <formula>NOT(ISERROR(SEARCH("Terminé",R32)))</formula>
    </cfRule>
  </conditionalFormatting>
  <conditionalFormatting sqref="R32">
    <cfRule type="containsText" dxfId="41" priority="38" operator="containsText" text="Planned">
      <formula>NOT(ISERROR(SEARCH("Planned",R32)))</formula>
    </cfRule>
  </conditionalFormatting>
  <conditionalFormatting sqref="R32">
    <cfRule type="containsText" dxfId="40" priority="37" operator="containsText" text="En suspens">
      <formula>NOT(ISERROR(SEARCH("En suspens",R32)))</formula>
    </cfRule>
  </conditionalFormatting>
  <conditionalFormatting sqref="R32">
    <cfRule type="containsText" dxfId="39" priority="35" operator="containsText" text="A planifier">
      <formula>NOT(ISERROR(SEARCH("A planifier",R32)))</formula>
    </cfRule>
    <cfRule type="containsText" dxfId="38" priority="36" operator="containsText" text="Plannifié">
      <formula>NOT(ISERROR(SEARCH("Plannifié",R32)))</formula>
    </cfRule>
  </conditionalFormatting>
  <conditionalFormatting sqref="R32">
    <cfRule type="containsText" dxfId="37" priority="34" operator="containsText" text="En retard">
      <formula>NOT(ISERROR(SEARCH("En retard",R32)))</formula>
    </cfRule>
  </conditionalFormatting>
  <conditionalFormatting sqref="R37">
    <cfRule type="containsText" dxfId="35" priority="33" operator="containsText" text="En retard">
      <formula>NOT(ISERROR(SEARCH("En retard",R37)))</formula>
    </cfRule>
  </conditionalFormatting>
  <conditionalFormatting sqref="R37">
    <cfRule type="containsText" dxfId="34" priority="32" operator="containsText" text="En cours">
      <formula>NOT(ISERROR(SEARCH("En cours",R37)))</formula>
    </cfRule>
  </conditionalFormatting>
  <conditionalFormatting sqref="R37">
    <cfRule type="containsText" dxfId="33" priority="30" operator="containsText" text="En cours">
      <formula>NOT(ISERROR(SEARCH("En cours",R37)))</formula>
    </cfRule>
    <cfRule type="containsText" dxfId="32" priority="31" operator="containsText" text="Terminé">
      <formula>NOT(ISERROR(SEARCH("Terminé",R37)))</formula>
    </cfRule>
  </conditionalFormatting>
  <conditionalFormatting sqref="R37">
    <cfRule type="containsText" dxfId="31" priority="29" operator="containsText" text="En cours">
      <formula>NOT(ISERROR(SEARCH("En cours",R37)))</formula>
    </cfRule>
  </conditionalFormatting>
  <conditionalFormatting sqref="R37">
    <cfRule type="containsText" dxfId="30" priority="28" operator="containsText" text="Terminé">
      <formula>NOT(ISERROR(SEARCH("Terminé",R37)))</formula>
    </cfRule>
  </conditionalFormatting>
  <conditionalFormatting sqref="R37">
    <cfRule type="containsText" dxfId="29" priority="27" operator="containsText" text="Planned">
      <formula>NOT(ISERROR(SEARCH("Planned",R37)))</formula>
    </cfRule>
  </conditionalFormatting>
  <conditionalFormatting sqref="R37">
    <cfRule type="containsText" dxfId="28" priority="26" operator="containsText" text="En suspens">
      <formula>NOT(ISERROR(SEARCH("En suspens",R37)))</formula>
    </cfRule>
  </conditionalFormatting>
  <conditionalFormatting sqref="R37">
    <cfRule type="containsText" dxfId="27" priority="24" operator="containsText" text="A planifier">
      <formula>NOT(ISERROR(SEARCH("A planifier",R37)))</formula>
    </cfRule>
    <cfRule type="containsText" dxfId="26" priority="25" operator="containsText" text="Plannifié">
      <formula>NOT(ISERROR(SEARCH("Plannifié",R37)))</formula>
    </cfRule>
  </conditionalFormatting>
  <conditionalFormatting sqref="R37">
    <cfRule type="containsText" dxfId="25" priority="23" operator="containsText" text="En retard">
      <formula>NOT(ISERROR(SEARCH("En retard",R37)))</formula>
    </cfRule>
  </conditionalFormatting>
  <conditionalFormatting sqref="R42">
    <cfRule type="containsText" dxfId="23" priority="22" operator="containsText" text="En retard">
      <formula>NOT(ISERROR(SEARCH("En retard",R42)))</formula>
    </cfRule>
  </conditionalFormatting>
  <conditionalFormatting sqref="R42">
    <cfRule type="containsText" dxfId="22" priority="21" operator="containsText" text="En cours">
      <formula>NOT(ISERROR(SEARCH("En cours",R42)))</formula>
    </cfRule>
  </conditionalFormatting>
  <conditionalFormatting sqref="R42">
    <cfRule type="containsText" dxfId="21" priority="19" operator="containsText" text="En cours">
      <formula>NOT(ISERROR(SEARCH("En cours",R42)))</formula>
    </cfRule>
    <cfRule type="containsText" dxfId="20" priority="20" operator="containsText" text="Terminé">
      <formula>NOT(ISERROR(SEARCH("Terminé",R42)))</formula>
    </cfRule>
  </conditionalFormatting>
  <conditionalFormatting sqref="R42">
    <cfRule type="containsText" dxfId="19" priority="18" operator="containsText" text="En cours">
      <formula>NOT(ISERROR(SEARCH("En cours",R42)))</formula>
    </cfRule>
  </conditionalFormatting>
  <conditionalFormatting sqref="R42">
    <cfRule type="containsText" dxfId="18" priority="17" operator="containsText" text="Terminé">
      <formula>NOT(ISERROR(SEARCH("Terminé",R42)))</formula>
    </cfRule>
  </conditionalFormatting>
  <conditionalFormatting sqref="R42">
    <cfRule type="containsText" dxfId="17" priority="16" operator="containsText" text="Planned">
      <formula>NOT(ISERROR(SEARCH("Planned",R42)))</formula>
    </cfRule>
  </conditionalFormatting>
  <conditionalFormatting sqref="R42">
    <cfRule type="containsText" dxfId="16" priority="15" operator="containsText" text="En suspens">
      <formula>NOT(ISERROR(SEARCH("En suspens",R42)))</formula>
    </cfRule>
  </conditionalFormatting>
  <conditionalFormatting sqref="R42">
    <cfRule type="containsText" dxfId="15" priority="13" operator="containsText" text="A planifier">
      <formula>NOT(ISERROR(SEARCH("A planifier",R42)))</formula>
    </cfRule>
    <cfRule type="containsText" dxfId="14" priority="14" operator="containsText" text="Plannifié">
      <formula>NOT(ISERROR(SEARCH("Plannifié",R42)))</formula>
    </cfRule>
  </conditionalFormatting>
  <conditionalFormatting sqref="R42">
    <cfRule type="containsText" dxfId="13" priority="12" operator="containsText" text="En retard">
      <formula>NOT(ISERROR(SEARCH("En retard",R42)))</formula>
    </cfRule>
  </conditionalFormatting>
  <conditionalFormatting sqref="R4">
    <cfRule type="containsText" dxfId="11" priority="11" operator="containsText" text="En retard">
      <formula>NOT(ISERROR(SEARCH("En retard",R4)))</formula>
    </cfRule>
  </conditionalFormatting>
  <conditionalFormatting sqref="R4">
    <cfRule type="containsText" dxfId="10" priority="10" operator="containsText" text="En cours">
      <formula>NOT(ISERROR(SEARCH("En cours",R4)))</formula>
    </cfRule>
  </conditionalFormatting>
  <conditionalFormatting sqref="R4">
    <cfRule type="containsText" dxfId="9" priority="8" operator="containsText" text="En cours">
      <formula>NOT(ISERROR(SEARCH("En cours",R4)))</formula>
    </cfRule>
    <cfRule type="containsText" dxfId="8" priority="9" operator="containsText" text="Terminé">
      <formula>NOT(ISERROR(SEARCH("Terminé",R4)))</formula>
    </cfRule>
  </conditionalFormatting>
  <conditionalFormatting sqref="R4">
    <cfRule type="containsText" dxfId="7" priority="7" operator="containsText" text="En cours">
      <formula>NOT(ISERROR(SEARCH("En cours",R4)))</formula>
    </cfRule>
  </conditionalFormatting>
  <conditionalFormatting sqref="R4">
    <cfRule type="containsText" dxfId="6" priority="6" operator="containsText" text="Terminé">
      <formula>NOT(ISERROR(SEARCH("Terminé",R4)))</formula>
    </cfRule>
  </conditionalFormatting>
  <conditionalFormatting sqref="R4">
    <cfRule type="containsText" dxfId="5" priority="5" operator="containsText" text="Planned">
      <formula>NOT(ISERROR(SEARCH("Planned",R4)))</formula>
    </cfRule>
  </conditionalFormatting>
  <conditionalFormatting sqref="R4">
    <cfRule type="containsText" dxfId="4" priority="4" operator="containsText" text="En suspens">
      <formula>NOT(ISERROR(SEARCH("En suspens",R4)))</formula>
    </cfRule>
  </conditionalFormatting>
  <conditionalFormatting sqref="R4">
    <cfRule type="containsText" dxfId="3" priority="2" operator="containsText" text="A planifier">
      <formula>NOT(ISERROR(SEARCH("A planifier",R4)))</formula>
    </cfRule>
    <cfRule type="containsText" dxfId="2" priority="3" operator="containsText" text="Plannifié">
      <formula>NOT(ISERROR(SEARCH("Plannifié",R4)))</formula>
    </cfRule>
  </conditionalFormatting>
  <conditionalFormatting sqref="R4">
    <cfRule type="containsText" dxfId="1" priority="1" operator="containsText" text="En retard">
      <formula>NOT(ISERROR(SEARCH("En retard",R4)))</formula>
    </cfRule>
  </conditionalFormatting>
  <pageMargins left="0.7" right="0.7" top="0.75" bottom="0.75" header="0.3" footer="0.3"/>
  <pageSetup paperSize="9" orientation="portrait" horizontalDpi="300" verticalDpi="30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41" operator="containsText" id="{354D0B10-30C5-468C-B184-73766436F546}">
            <xm:f>NOT(ISERROR(SEARCH("CZE",G25)))</xm:f>
            <xm:f>"CZE"</xm:f>
            <x14:dxf>
              <fill>
                <patternFill>
                  <bgColor theme="9" tint="0.39994506668294322"/>
                </patternFill>
              </fill>
            </x14:dxf>
          </x14:cfRule>
          <xm:sqref>G25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EC145-F8D8-4577-9788-82A524B8F866}">
  <dimension ref="A3:AB16"/>
  <sheetViews>
    <sheetView zoomScale="67" workbookViewId="0">
      <selection activeCell="S4" sqref="S4"/>
    </sheetView>
  </sheetViews>
  <sheetFormatPr baseColWidth="10" defaultRowHeight="15.5" x14ac:dyDescent="0.35"/>
  <cols>
    <col min="1" max="1" width="18.5" bestFit="1" customWidth="1"/>
    <col min="2" max="2" width="23.58203125" customWidth="1"/>
    <col min="3" max="3" width="16" bestFit="1" customWidth="1"/>
    <col min="4" max="4" width="14.83203125" customWidth="1"/>
    <col min="5" max="5" width="11.58203125" customWidth="1"/>
    <col min="6" max="6" width="35.6640625" customWidth="1"/>
    <col min="7" max="7" width="32.9140625" customWidth="1"/>
    <col min="8" max="8" width="13.08203125" customWidth="1"/>
    <col min="9" max="9" width="16.6640625" customWidth="1"/>
    <col min="10" max="10" width="14.58203125" customWidth="1"/>
    <col min="11" max="11" width="21.9140625" customWidth="1"/>
    <col min="12" max="12" width="17.75" bestFit="1" customWidth="1"/>
    <col min="13" max="14" width="25.1640625" style="51" bestFit="1" customWidth="1"/>
    <col min="15" max="15" width="24.4140625" style="51" customWidth="1"/>
    <col min="16" max="16" width="23.75" style="51" customWidth="1"/>
    <col min="17" max="17" width="15.4140625" style="45" customWidth="1"/>
    <col min="19" max="19" width="19.83203125" bestFit="1" customWidth="1"/>
    <col min="20" max="20" width="19.25" bestFit="1" customWidth="1"/>
    <col min="21" max="21" width="11.75" customWidth="1"/>
    <col min="26" max="26" width="10.83203125" customWidth="1"/>
    <col min="27" max="27" width="11.75" customWidth="1"/>
  </cols>
  <sheetData>
    <row r="3" spans="1:28" ht="16" thickBot="1" x14ac:dyDescent="0.4">
      <c r="A3" s="39" t="s">
        <v>2</v>
      </c>
      <c r="B3" s="40" t="s">
        <v>3</v>
      </c>
      <c r="C3" s="40" t="s">
        <v>4</v>
      </c>
      <c r="D3" s="40" t="s">
        <v>58</v>
      </c>
      <c r="E3" s="40" t="s">
        <v>6</v>
      </c>
      <c r="F3" s="40" t="s">
        <v>7</v>
      </c>
      <c r="G3" s="40" t="s">
        <v>8</v>
      </c>
      <c r="H3" s="40" t="s">
        <v>9</v>
      </c>
      <c r="I3" s="40" t="s">
        <v>10</v>
      </c>
      <c r="J3" s="40" t="s">
        <v>11</v>
      </c>
      <c r="K3" s="40" t="s">
        <v>12</v>
      </c>
      <c r="L3" s="40" t="s">
        <v>13</v>
      </c>
      <c r="M3" s="52" t="s">
        <v>14</v>
      </c>
      <c r="N3" s="52" t="s">
        <v>15</v>
      </c>
      <c r="O3" s="52" t="s">
        <v>16</v>
      </c>
      <c r="P3" s="52" t="s">
        <v>17</v>
      </c>
      <c r="Q3" s="40" t="s">
        <v>18</v>
      </c>
      <c r="R3" s="40" t="s">
        <v>19</v>
      </c>
      <c r="S3" s="40" t="s">
        <v>20</v>
      </c>
      <c r="T3" s="40" t="s">
        <v>21</v>
      </c>
      <c r="U3" s="47" t="s">
        <v>22</v>
      </c>
      <c r="V3" s="40" t="s">
        <v>23</v>
      </c>
      <c r="W3" s="47" t="s">
        <v>24</v>
      </c>
      <c r="X3" s="47" t="s">
        <v>25</v>
      </c>
      <c r="Y3" s="40" t="s">
        <v>26</v>
      </c>
      <c r="Z3" s="47" t="s">
        <v>27</v>
      </c>
      <c r="AA3" s="40" t="s">
        <v>28</v>
      </c>
      <c r="AB3" s="40" t="s">
        <v>29</v>
      </c>
    </row>
    <row r="4" spans="1:28" ht="16" thickTop="1" x14ac:dyDescent="0.35">
      <c r="A4" s="56" t="s">
        <v>59</v>
      </c>
      <c r="B4" s="49" t="s">
        <v>38</v>
      </c>
      <c r="C4" s="49" t="s">
        <v>42</v>
      </c>
      <c r="D4" s="49" t="s">
        <v>62</v>
      </c>
      <c r="E4" s="49" t="s">
        <v>36</v>
      </c>
      <c r="F4" s="42" t="s">
        <v>46</v>
      </c>
      <c r="G4" s="49" t="s">
        <v>49</v>
      </c>
      <c r="H4" s="49" t="s">
        <v>39</v>
      </c>
      <c r="I4" s="49" t="s">
        <v>60</v>
      </c>
      <c r="J4" s="49" t="s">
        <v>45</v>
      </c>
      <c r="K4" s="46"/>
      <c r="L4" s="49">
        <v>2</v>
      </c>
      <c r="M4" s="53">
        <v>44593</v>
      </c>
      <c r="N4" s="53">
        <v>44630</v>
      </c>
      <c r="O4" s="53"/>
      <c r="P4" s="53"/>
      <c r="Q4" s="50">
        <v>0.5</v>
      </c>
      <c r="R4" s="43" t="s">
        <v>91</v>
      </c>
      <c r="S4" s="25"/>
      <c r="T4" s="25"/>
      <c r="U4" s="25"/>
      <c r="V4" s="25"/>
      <c r="W4" s="25"/>
      <c r="X4" s="25"/>
      <c r="Y4" s="25"/>
      <c r="Z4" s="25"/>
      <c r="AA4" s="25"/>
      <c r="AB4" s="25"/>
    </row>
    <row r="5" spans="1:28" x14ac:dyDescent="0.35">
      <c r="A5" s="41" t="s">
        <v>59</v>
      </c>
      <c r="B5" s="42" t="s">
        <v>38</v>
      </c>
      <c r="C5" s="42" t="s">
        <v>42</v>
      </c>
      <c r="D5" s="42" t="s">
        <v>63</v>
      </c>
      <c r="E5" s="42" t="s">
        <v>36</v>
      </c>
      <c r="F5" s="42" t="s">
        <v>43</v>
      </c>
      <c r="G5" s="42" t="s">
        <v>50</v>
      </c>
      <c r="H5" s="42" t="s">
        <v>39</v>
      </c>
      <c r="I5" s="42" t="s">
        <v>60</v>
      </c>
      <c r="J5" s="42"/>
      <c r="K5" s="46"/>
      <c r="L5" s="42">
        <v>0.2</v>
      </c>
      <c r="M5" s="54">
        <v>44319</v>
      </c>
      <c r="N5" s="54">
        <v>44684</v>
      </c>
      <c r="O5" s="54"/>
      <c r="P5" s="54"/>
      <c r="Q5" s="44">
        <v>1</v>
      </c>
      <c r="R5" s="43" t="s">
        <v>47</v>
      </c>
      <c r="S5" s="25"/>
      <c r="T5" s="25"/>
      <c r="U5" s="25"/>
      <c r="V5" s="25"/>
      <c r="W5" s="25"/>
      <c r="X5" s="25"/>
      <c r="Y5" s="25"/>
      <c r="Z5" s="25"/>
      <c r="AA5" s="25"/>
      <c r="AB5" s="25"/>
    </row>
    <row r="6" spans="1:28" x14ac:dyDescent="0.35">
      <c r="A6" s="41" t="s">
        <v>59</v>
      </c>
      <c r="B6" s="42" t="s">
        <v>38</v>
      </c>
      <c r="C6" s="42" t="s">
        <v>42</v>
      </c>
      <c r="D6" s="42"/>
      <c r="E6" s="42" t="s">
        <v>36</v>
      </c>
      <c r="F6" s="42" t="s">
        <v>30</v>
      </c>
      <c r="G6" s="42" t="s">
        <v>50</v>
      </c>
      <c r="H6" s="42" t="s">
        <v>39</v>
      </c>
      <c r="I6" s="42" t="s">
        <v>60</v>
      </c>
      <c r="J6" s="42"/>
      <c r="K6" s="46"/>
      <c r="L6" s="42">
        <v>1.2</v>
      </c>
      <c r="M6" s="54">
        <v>44319</v>
      </c>
      <c r="N6" s="54">
        <v>44684</v>
      </c>
      <c r="O6" s="54"/>
      <c r="P6" s="54"/>
      <c r="Q6" s="44">
        <v>1</v>
      </c>
      <c r="R6" s="43" t="s">
        <v>47</v>
      </c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x14ac:dyDescent="0.35">
      <c r="A7" s="41" t="s">
        <v>65</v>
      </c>
      <c r="B7" s="42" t="s">
        <v>38</v>
      </c>
      <c r="C7" s="42" t="s">
        <v>42</v>
      </c>
      <c r="D7" s="42"/>
      <c r="E7" s="42" t="s">
        <v>36</v>
      </c>
      <c r="F7" s="42" t="s">
        <v>31</v>
      </c>
      <c r="G7" s="42" t="s">
        <v>50</v>
      </c>
      <c r="H7" s="42" t="s">
        <v>39</v>
      </c>
      <c r="I7" s="42" t="s">
        <v>60</v>
      </c>
      <c r="J7" s="42"/>
      <c r="K7" s="46"/>
      <c r="L7" s="42">
        <v>2.2000000000000002</v>
      </c>
      <c r="M7" s="54">
        <v>44319</v>
      </c>
      <c r="N7" s="54">
        <v>44684</v>
      </c>
      <c r="O7" s="54"/>
      <c r="P7" s="54"/>
      <c r="Q7" s="44">
        <v>0.9</v>
      </c>
      <c r="R7" s="43" t="s">
        <v>47</v>
      </c>
      <c r="S7" s="25"/>
      <c r="T7" s="25"/>
      <c r="U7" s="25"/>
      <c r="V7" s="25"/>
      <c r="W7" s="25"/>
      <c r="X7" s="25"/>
      <c r="Y7" s="25"/>
      <c r="Z7" s="25"/>
      <c r="AA7" s="25"/>
      <c r="AB7" s="25"/>
    </row>
    <row r="8" spans="1:28" x14ac:dyDescent="0.35">
      <c r="A8" s="41" t="s">
        <v>59</v>
      </c>
      <c r="B8" s="42" t="s">
        <v>38</v>
      </c>
      <c r="C8" s="42" t="s">
        <v>42</v>
      </c>
      <c r="D8" s="42"/>
      <c r="E8" s="42" t="s">
        <v>36</v>
      </c>
      <c r="F8" s="42" t="s">
        <v>32</v>
      </c>
      <c r="G8" s="42" t="s">
        <v>50</v>
      </c>
      <c r="H8" s="42" t="s">
        <v>39</v>
      </c>
      <c r="I8" s="42" t="s">
        <v>60</v>
      </c>
      <c r="J8" s="42"/>
      <c r="K8" s="46"/>
      <c r="L8" s="42">
        <v>3.2</v>
      </c>
      <c r="M8" s="54">
        <v>44319</v>
      </c>
      <c r="N8" s="54">
        <v>44684</v>
      </c>
      <c r="O8" s="54"/>
      <c r="P8" s="54"/>
      <c r="Q8" s="44">
        <v>0.9</v>
      </c>
      <c r="R8" s="43" t="s">
        <v>47</v>
      </c>
      <c r="S8" s="25"/>
      <c r="T8" s="25"/>
      <c r="U8" s="25"/>
      <c r="V8" s="25"/>
      <c r="W8" s="25"/>
      <c r="X8" s="25"/>
      <c r="Y8" s="25"/>
      <c r="Z8" s="25"/>
      <c r="AA8" s="25"/>
      <c r="AB8" s="25"/>
    </row>
    <row r="9" spans="1:28" x14ac:dyDescent="0.35">
      <c r="A9" s="41" t="s">
        <v>59</v>
      </c>
      <c r="B9" s="42" t="s">
        <v>38</v>
      </c>
      <c r="C9" s="42" t="s">
        <v>42</v>
      </c>
      <c r="D9" s="42"/>
      <c r="E9" s="42" t="s">
        <v>36</v>
      </c>
      <c r="F9" s="42" t="s">
        <v>40</v>
      </c>
      <c r="G9" s="42" t="s">
        <v>50</v>
      </c>
      <c r="H9" s="42" t="s">
        <v>39</v>
      </c>
      <c r="I9" s="42" t="s">
        <v>60</v>
      </c>
      <c r="J9" s="42"/>
      <c r="K9" s="46"/>
      <c r="L9" s="42">
        <v>4.2</v>
      </c>
      <c r="M9" s="54">
        <v>44319</v>
      </c>
      <c r="N9" s="54">
        <v>44684</v>
      </c>
      <c r="O9" s="54"/>
      <c r="P9" s="54"/>
      <c r="Q9" s="44">
        <v>1</v>
      </c>
      <c r="R9" s="43" t="s">
        <v>47</v>
      </c>
      <c r="S9" s="25"/>
      <c r="T9" s="25"/>
      <c r="U9" s="25"/>
      <c r="V9" s="25"/>
      <c r="W9" s="25"/>
      <c r="X9" s="25"/>
      <c r="Y9" s="25"/>
      <c r="Z9" s="25"/>
      <c r="AA9" s="25"/>
      <c r="AB9" s="25"/>
    </row>
    <row r="10" spans="1:28" x14ac:dyDescent="0.35">
      <c r="A10" s="41" t="s">
        <v>59</v>
      </c>
      <c r="B10" s="42" t="s">
        <v>38</v>
      </c>
      <c r="C10" s="42" t="s">
        <v>42</v>
      </c>
      <c r="D10" s="42"/>
      <c r="E10" s="42" t="s">
        <v>36</v>
      </c>
      <c r="F10" s="42" t="s">
        <v>41</v>
      </c>
      <c r="G10" s="42" t="s">
        <v>50</v>
      </c>
      <c r="H10" s="42" t="s">
        <v>39</v>
      </c>
      <c r="I10" s="42" t="s">
        <v>60</v>
      </c>
      <c r="J10" s="42"/>
      <c r="K10" s="46"/>
      <c r="L10" s="42">
        <v>5.2</v>
      </c>
      <c r="M10" s="54">
        <v>44319</v>
      </c>
      <c r="N10" s="54">
        <v>44684</v>
      </c>
      <c r="O10" s="54"/>
      <c r="P10" s="54"/>
      <c r="Q10" s="44">
        <v>1</v>
      </c>
      <c r="R10" s="43" t="s">
        <v>47</v>
      </c>
      <c r="S10" s="25"/>
      <c r="T10" s="25"/>
      <c r="U10" s="25"/>
      <c r="V10" s="25"/>
      <c r="W10" s="25"/>
      <c r="X10" s="25"/>
      <c r="Y10" s="25"/>
      <c r="Z10" s="25"/>
      <c r="AA10" s="25"/>
      <c r="AB10" s="25"/>
    </row>
    <row r="11" spans="1:28" x14ac:dyDescent="0.35">
      <c r="A11" s="41" t="s">
        <v>59</v>
      </c>
      <c r="B11" s="42" t="s">
        <v>38</v>
      </c>
      <c r="C11" s="42" t="s">
        <v>42</v>
      </c>
      <c r="D11" s="42"/>
      <c r="E11" s="42" t="s">
        <v>36</v>
      </c>
      <c r="F11" s="49" t="s">
        <v>44</v>
      </c>
      <c r="G11" s="42" t="s">
        <v>50</v>
      </c>
      <c r="H11" s="42" t="s">
        <v>39</v>
      </c>
      <c r="I11" s="42" t="s">
        <v>60</v>
      </c>
      <c r="J11" s="42"/>
      <c r="K11" s="46"/>
      <c r="L11" s="42">
        <v>6.2</v>
      </c>
      <c r="M11" s="54">
        <v>44319</v>
      </c>
      <c r="N11" s="54">
        <v>44684</v>
      </c>
      <c r="O11" s="54"/>
      <c r="P11" s="54"/>
      <c r="Q11" s="44">
        <v>1</v>
      </c>
      <c r="R11" s="43" t="s">
        <v>47</v>
      </c>
      <c r="S11" s="25"/>
      <c r="T11" s="25"/>
      <c r="U11" s="25"/>
      <c r="V11" s="25"/>
      <c r="W11" s="25"/>
      <c r="X11" s="25"/>
      <c r="Y11" s="25"/>
      <c r="Z11" s="25"/>
      <c r="AA11" s="25"/>
      <c r="AB11" s="25"/>
    </row>
    <row r="12" spans="1:28" x14ac:dyDescent="0.35">
      <c r="A12" s="41" t="s">
        <v>59</v>
      </c>
      <c r="B12" s="42" t="s">
        <v>38</v>
      </c>
      <c r="C12" s="42" t="s">
        <v>42</v>
      </c>
      <c r="D12" s="42"/>
      <c r="E12" s="42" t="s">
        <v>36</v>
      </c>
      <c r="F12" s="42" t="s">
        <v>37</v>
      </c>
      <c r="G12" s="42" t="s">
        <v>50</v>
      </c>
      <c r="H12" s="42" t="s">
        <v>39</v>
      </c>
      <c r="I12" s="42" t="s">
        <v>60</v>
      </c>
      <c r="J12" s="42"/>
      <c r="K12" s="46"/>
      <c r="L12" s="42">
        <v>7.2</v>
      </c>
      <c r="M12" s="54">
        <v>44319</v>
      </c>
      <c r="N12" s="54">
        <v>44684</v>
      </c>
      <c r="O12" s="54"/>
      <c r="P12" s="54"/>
      <c r="Q12" s="44">
        <v>1</v>
      </c>
      <c r="R12" s="43" t="s">
        <v>47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</row>
    <row r="13" spans="1:28" x14ac:dyDescent="0.35">
      <c r="A13" s="41" t="s">
        <v>59</v>
      </c>
      <c r="B13" s="42" t="s">
        <v>38</v>
      </c>
      <c r="C13" s="42" t="s">
        <v>42</v>
      </c>
      <c r="D13" s="42"/>
      <c r="E13" s="42" t="s">
        <v>36</v>
      </c>
      <c r="F13" s="49" t="s">
        <v>33</v>
      </c>
      <c r="G13" s="42" t="s">
        <v>50</v>
      </c>
      <c r="H13" s="42" t="s">
        <v>39</v>
      </c>
      <c r="I13" s="42" t="s">
        <v>60</v>
      </c>
      <c r="J13" s="42"/>
      <c r="K13" s="46"/>
      <c r="L13" s="42">
        <v>8.1999999999999993</v>
      </c>
      <c r="M13" s="54">
        <v>44319</v>
      </c>
      <c r="N13" s="54">
        <v>44684</v>
      </c>
      <c r="O13" s="54"/>
      <c r="P13" s="54"/>
      <c r="Q13" s="44">
        <v>1</v>
      </c>
      <c r="R13" s="43" t="s">
        <v>47</v>
      </c>
      <c r="S13" s="25"/>
      <c r="T13" s="25"/>
      <c r="U13" s="25"/>
      <c r="V13" s="25"/>
      <c r="W13" s="25"/>
      <c r="X13" s="25"/>
      <c r="Y13" s="25"/>
      <c r="Z13" s="25"/>
      <c r="AA13" s="25"/>
      <c r="AB13" s="25"/>
    </row>
    <row r="14" spans="1:28" x14ac:dyDescent="0.35">
      <c r="A14" s="41" t="s">
        <v>59</v>
      </c>
      <c r="B14" s="42" t="s">
        <v>38</v>
      </c>
      <c r="C14" s="42" t="s">
        <v>42</v>
      </c>
      <c r="D14" s="42"/>
      <c r="E14" s="42" t="s">
        <v>36</v>
      </c>
      <c r="F14" s="42" t="s">
        <v>35</v>
      </c>
      <c r="G14" s="42" t="s">
        <v>50</v>
      </c>
      <c r="H14" s="42" t="s">
        <v>39</v>
      </c>
      <c r="I14" s="42" t="s">
        <v>60</v>
      </c>
      <c r="J14" s="42"/>
      <c r="K14" s="46"/>
      <c r="L14" s="42">
        <v>9.1999999999999993</v>
      </c>
      <c r="M14" s="54">
        <v>44319</v>
      </c>
      <c r="N14" s="54">
        <v>44684</v>
      </c>
      <c r="O14" s="54"/>
      <c r="P14" s="54"/>
      <c r="Q14" s="44">
        <v>1</v>
      </c>
      <c r="R14" s="43" t="s">
        <v>47</v>
      </c>
      <c r="S14" s="25"/>
      <c r="T14" s="25"/>
      <c r="U14" s="25"/>
      <c r="V14" s="25"/>
      <c r="W14" s="25"/>
      <c r="X14" s="25"/>
      <c r="Y14" s="25"/>
      <c r="Z14" s="25"/>
      <c r="AA14" s="25"/>
      <c r="AB14" s="25"/>
    </row>
    <row r="15" spans="1:28" x14ac:dyDescent="0.35">
      <c r="A15" s="41" t="s">
        <v>64</v>
      </c>
      <c r="B15" s="42" t="s">
        <v>38</v>
      </c>
      <c r="C15" s="42" t="s">
        <v>42</v>
      </c>
      <c r="D15" s="42"/>
      <c r="E15" s="42" t="s">
        <v>36</v>
      </c>
      <c r="F15" s="42" t="s">
        <v>57</v>
      </c>
      <c r="G15" s="42" t="s">
        <v>50</v>
      </c>
      <c r="H15" s="42" t="s">
        <v>39</v>
      </c>
      <c r="I15" s="42" t="s">
        <v>60</v>
      </c>
      <c r="J15" s="42"/>
      <c r="K15" s="46"/>
      <c r="L15" s="42">
        <v>10.199999999999999</v>
      </c>
      <c r="M15" s="54">
        <v>44319</v>
      </c>
      <c r="N15" s="54">
        <v>44684</v>
      </c>
      <c r="O15" s="54"/>
      <c r="P15" s="54"/>
      <c r="Q15" s="44">
        <v>1</v>
      </c>
      <c r="R15" s="43" t="s">
        <v>47</v>
      </c>
      <c r="S15" s="25"/>
      <c r="T15" s="25"/>
      <c r="U15" s="25"/>
      <c r="V15" s="25"/>
      <c r="W15" s="25"/>
      <c r="X15" s="25"/>
      <c r="Y15" s="25"/>
      <c r="Z15" s="25"/>
      <c r="AA15" s="25"/>
      <c r="AB15" s="25"/>
    </row>
    <row r="16" spans="1:28" x14ac:dyDescent="0.35">
      <c r="A16" s="48" t="s">
        <v>1</v>
      </c>
      <c r="B16" s="42" t="s">
        <v>38</v>
      </c>
      <c r="C16" s="42" t="s">
        <v>42</v>
      </c>
      <c r="D16" s="42"/>
      <c r="E16" s="42" t="s">
        <v>36</v>
      </c>
      <c r="F16" s="42" t="s">
        <v>57</v>
      </c>
      <c r="G16" s="42" t="s">
        <v>50</v>
      </c>
      <c r="H16" s="42" t="s">
        <v>39</v>
      </c>
      <c r="I16" s="42" t="s">
        <v>60</v>
      </c>
      <c r="J16" s="42"/>
      <c r="K16" s="46"/>
      <c r="L16" s="42">
        <v>10.199999999999999</v>
      </c>
      <c r="M16" s="54">
        <v>44319</v>
      </c>
      <c r="N16" s="54">
        <v>44684</v>
      </c>
      <c r="O16" s="54"/>
      <c r="P16" s="54"/>
      <c r="Q16" s="44">
        <v>1</v>
      </c>
      <c r="R16" s="43" t="s">
        <v>47</v>
      </c>
      <c r="S16" s="25"/>
      <c r="T16" s="25"/>
      <c r="U16" s="25"/>
      <c r="V16" s="25"/>
      <c r="W16" s="25"/>
      <c r="X16" s="25"/>
      <c r="Y16" s="25"/>
      <c r="Z16" s="25"/>
      <c r="AA16" s="25"/>
      <c r="AB16" s="25"/>
    </row>
  </sheetData>
  <conditionalFormatting sqref="R4:R16">
    <cfRule type="containsText" dxfId="84" priority="22" operator="containsText" text="En cours">
      <formula>NOT(ISERROR(SEARCH("En cours",R4)))</formula>
    </cfRule>
  </conditionalFormatting>
  <conditionalFormatting sqref="R4:R16">
    <cfRule type="containsText" dxfId="83" priority="20" operator="containsText" text="project ">
      <formula>NOT(ISERROR(SEARCH("project ",R4)))</formula>
    </cfRule>
    <cfRule type="containsText" dxfId="82" priority="21" operator="containsText" text="facilitation">
      <formula>NOT(ISERROR(SEARCH("facilitation",R4)))</formula>
    </cfRule>
  </conditionalFormatting>
  <conditionalFormatting sqref="R4:R16">
    <cfRule type="containsText" dxfId="81" priority="16" operator="containsText" text="Cancelled">
      <formula>NOT(ISERROR(SEARCH("Cancelled",R4)))</formula>
    </cfRule>
    <cfRule type="cellIs" dxfId="80" priority="17" operator="equal">
      <formula>"Planned"</formula>
    </cfRule>
    <cfRule type="containsText" dxfId="79" priority="18" operator="containsText" text="In progress">
      <formula>NOT(ISERROR(SEARCH("In progress",R4)))</formula>
    </cfRule>
    <cfRule type="containsText" dxfId="78" priority="19" operator="containsText" text="Terminated">
      <formula>NOT(ISERROR(SEARCH("Terminated",R4)))</formula>
    </cfRule>
  </conditionalFormatting>
  <conditionalFormatting sqref="R4:R16">
    <cfRule type="containsText" dxfId="77" priority="15" operator="containsText" text="Terminé">
      <formula>NOT(ISERROR(SEARCH("Terminé",R4)))</formula>
    </cfRule>
  </conditionalFormatting>
  <conditionalFormatting sqref="R4:R16">
    <cfRule type="containsText" dxfId="76" priority="14" operator="containsText" text="Planned">
      <formula>NOT(ISERROR(SEARCH("Planned",R4)))</formula>
    </cfRule>
  </conditionalFormatting>
  <conditionalFormatting sqref="R4:R16">
    <cfRule type="containsText" dxfId="75" priority="13" operator="containsText" text="En retard">
      <formula>NOT(ISERROR(SEARCH("En retard",R4)))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AB7A8-9887-41CC-9998-D6B876724511}">
  <dimension ref="A1:B15"/>
  <sheetViews>
    <sheetView workbookViewId="0">
      <selection activeCell="E15" sqref="E15"/>
    </sheetView>
  </sheetViews>
  <sheetFormatPr baseColWidth="10" defaultRowHeight="15.5" x14ac:dyDescent="0.35"/>
  <cols>
    <col min="1" max="1" width="28.4140625" bestFit="1" customWidth="1"/>
    <col min="2" max="2" width="23.1640625" bestFit="1" customWidth="1"/>
  </cols>
  <sheetData>
    <row r="1" spans="1:2" x14ac:dyDescent="0.35">
      <c r="A1" s="55" t="s">
        <v>66</v>
      </c>
      <c r="B1" s="55" t="s">
        <v>67</v>
      </c>
    </row>
    <row r="2" spans="1:2" x14ac:dyDescent="0.35">
      <c r="A2" t="s">
        <v>68</v>
      </c>
      <c r="B2" t="s">
        <v>69</v>
      </c>
    </row>
    <row r="3" spans="1:2" x14ac:dyDescent="0.35">
      <c r="A3" t="s">
        <v>70</v>
      </c>
      <c r="B3" t="s">
        <v>71</v>
      </c>
    </row>
    <row r="4" spans="1:2" x14ac:dyDescent="0.35">
      <c r="A4" t="s">
        <v>72</v>
      </c>
      <c r="B4" t="s">
        <v>73</v>
      </c>
    </row>
    <row r="5" spans="1:2" x14ac:dyDescent="0.35">
      <c r="A5" t="s">
        <v>74</v>
      </c>
      <c r="B5" t="s">
        <v>73</v>
      </c>
    </row>
    <row r="6" spans="1:2" x14ac:dyDescent="0.35">
      <c r="A6" t="s">
        <v>75</v>
      </c>
      <c r="B6" t="s">
        <v>76</v>
      </c>
    </row>
    <row r="7" spans="1:2" x14ac:dyDescent="0.35">
      <c r="A7" t="s">
        <v>77</v>
      </c>
      <c r="B7" t="s">
        <v>76</v>
      </c>
    </row>
    <row r="8" spans="1:2" x14ac:dyDescent="0.35">
      <c r="A8" t="s">
        <v>78</v>
      </c>
      <c r="B8" t="s">
        <v>76</v>
      </c>
    </row>
    <row r="9" spans="1:2" x14ac:dyDescent="0.35">
      <c r="A9" t="s">
        <v>79</v>
      </c>
      <c r="B9" t="s">
        <v>80</v>
      </c>
    </row>
    <row r="10" spans="1:2" x14ac:dyDescent="0.35">
      <c r="A10" t="s">
        <v>81</v>
      </c>
      <c r="B10" t="s">
        <v>80</v>
      </c>
    </row>
    <row r="11" spans="1:2" x14ac:dyDescent="0.35">
      <c r="A11" t="s">
        <v>82</v>
      </c>
      <c r="B11" t="s">
        <v>80</v>
      </c>
    </row>
    <row r="12" spans="1:2" x14ac:dyDescent="0.35">
      <c r="A12" t="s">
        <v>83</v>
      </c>
      <c r="B12" t="s">
        <v>84</v>
      </c>
    </row>
    <row r="13" spans="1:2" x14ac:dyDescent="0.35">
      <c r="A13" t="s">
        <v>85</v>
      </c>
      <c r="B13" t="s">
        <v>86</v>
      </c>
    </row>
    <row r="14" spans="1:2" x14ac:dyDescent="0.35">
      <c r="A14" t="s">
        <v>87</v>
      </c>
      <c r="B14" t="s">
        <v>88</v>
      </c>
    </row>
    <row r="15" spans="1:2" x14ac:dyDescent="0.35">
      <c r="A15" t="s">
        <v>89</v>
      </c>
      <c r="B15" t="s">
        <v>90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14721BD7102604A8E83CE0064E8E61A" ma:contentTypeVersion="12" ma:contentTypeDescription="Create a new document." ma:contentTypeScope="" ma:versionID="be2f7ff1a5847e68d726ca0791f61ee8">
  <xsd:schema xmlns:xsd="http://www.w3.org/2001/XMLSchema" xmlns:xs="http://www.w3.org/2001/XMLSchema" xmlns:p="http://schemas.microsoft.com/office/2006/metadata/properties" xmlns:ns2="497fdeec-27b1-4311-9c38-4dcef9867bfc" xmlns:ns3="b920ec19-d093-4b29-93a9-a99391560c84" targetNamespace="http://schemas.microsoft.com/office/2006/metadata/properties" ma:root="true" ma:fieldsID="3bcbb6b723aa182c3493a5662291ea37" ns2:_="" ns3:_="">
    <xsd:import namespace="497fdeec-27b1-4311-9c38-4dcef9867bfc"/>
    <xsd:import namespace="b920ec19-d093-4b29-93a9-a99391560c8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7fdeec-27b1-4311-9c38-4dcef9867b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920ec19-d093-4b29-93a9-a99391560c8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920ec19-d093-4b29-93a9-a99391560c84">
      <UserInfo>
        <DisplayName>Popescu, Teodora</DisplayName>
        <AccountId>64</AccountId>
        <AccountType/>
      </UserInfo>
    </SharedWithUsers>
  </documentManagement>
</p:properties>
</file>

<file path=customXml/item4.xml>�� 
</file>

<file path=customXml/itemProps1.xml><?xml version="1.0" encoding="utf-8"?>
<ds:datastoreItem xmlns:ds="http://schemas.openxmlformats.org/officeDocument/2006/customXml" ds:itemID="{F2BCF263-1303-4C4A-9E2D-A316D826050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62C1ABC-73B7-43D8-972E-2BF6C0CDD98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7fdeec-27b1-4311-9c38-4dcef9867bfc"/>
    <ds:schemaRef ds:uri="b920ec19-d093-4b29-93a9-a99391560c8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F1053CC-017A-4480-98C3-15E1608F78B3}">
  <ds:schemaRefs>
    <ds:schemaRef ds:uri="http://www.w3.org/XML/1998/namespace"/>
    <ds:schemaRef ds:uri="http://schemas.microsoft.com/office/2006/documentManagement/types"/>
    <ds:schemaRef ds:uri="497fdeec-27b1-4311-9c38-4dcef9867bfc"/>
    <ds:schemaRef ds:uri="http://schemas.microsoft.com/office/2006/metadata/properties"/>
    <ds:schemaRef ds:uri="b920ec19-d093-4b29-93a9-a99391560c84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http://purl.org/dc/terms/"/>
    <ds:schemaRef ds:uri="http://purl.org/dc/elements/1.1/"/>
  </ds:schemaRefs>
</ds:datastoreItem>
</file>

<file path=customXml/itemProps4.xml><?xml version="1.0" encoding="utf-8"?>
<ds:datastoreItem xmlns:ds="http://schemas.openxmlformats.org/officeDocument/2006/customXml" ds:itemID="{C71D8496-128F-4446-86B9-BFD7640B98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Action List 2021</vt:lpstr>
      <vt:lpstr>Action list mutualisée</vt:lpstr>
      <vt:lpstr>Règle</vt:lpstr>
      <vt:lpstr>PM_T</vt:lpstr>
      <vt:lpstr>Titre_T1</vt:lpstr>
      <vt:lpstr>Titre_T10HYPERCARE</vt:lpstr>
      <vt:lpstr>Titre_T11RUN</vt:lpstr>
      <vt:lpstr>Titre_T2</vt:lpstr>
      <vt:lpstr>Titre_T4</vt:lpstr>
      <vt:lpstr>Titre_T5IT1</vt:lpstr>
      <vt:lpstr>Titre_T6IT2</vt:lpstr>
      <vt:lpstr>Titre_T7UAT</vt:lpstr>
      <vt:lpstr>Titre_T8CUT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Thill, Sacha (LU - Luxembourg)</dc:creator>
  <cp:keywords/>
  <dc:description/>
  <cp:lastModifiedBy>Raynal, Lena</cp:lastModifiedBy>
  <cp:revision/>
  <dcterms:created xsi:type="dcterms:W3CDTF">2013-05-16T19:41:38Z</dcterms:created>
  <dcterms:modified xsi:type="dcterms:W3CDTF">2022-04-12T13:40:00Z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0x010100014721BD7102604A8E83CE0064E8E61A</vt:lpwstr>
  </property>
  <property fmtid="{D5CDD505-2E9C-101B-9397-08002B2CF9AE}" pid="3" name="MSIP_Label_ea60d57e-af5b-4752-ac57-3e4f28ca11dc_Enabled">
    <vt:lpwstr>true</vt:lpwstr>
  </property>
  <property fmtid="{D5CDD505-2E9C-101B-9397-08002B2CF9AE}" pid="4" name="MSIP_Label_ea60d57e-af5b-4752-ac57-3e4f28ca11dc_SetDate">
    <vt:lpwstr>2021-05-04T06:48:23Z</vt:lpwstr>
  </property>
  <property fmtid="{D5CDD505-2E9C-101B-9397-08002B2CF9AE}" pid="5" name="MSIP_Label_ea60d57e-af5b-4752-ac57-3e4f28ca11dc_Method">
    <vt:lpwstr>Standard</vt:lpwstr>
  </property>
  <property fmtid="{D5CDD505-2E9C-101B-9397-08002B2CF9AE}" pid="6" name="MSIP_Label_ea60d57e-af5b-4752-ac57-3e4f28ca11dc_Name">
    <vt:lpwstr>ea60d57e-af5b-4752-ac57-3e4f28ca11dc</vt:lpwstr>
  </property>
  <property fmtid="{D5CDD505-2E9C-101B-9397-08002B2CF9AE}" pid="7" name="MSIP_Label_ea60d57e-af5b-4752-ac57-3e4f28ca11dc_SiteId">
    <vt:lpwstr>36da45f1-dd2c-4d1f-af13-5abe46b99921</vt:lpwstr>
  </property>
  <property fmtid="{D5CDD505-2E9C-101B-9397-08002B2CF9AE}" pid="8" name="MSIP_Label_ea60d57e-af5b-4752-ac57-3e4f28ca11dc_ActionId">
    <vt:lpwstr>03fcb8d1-3eb5-4b49-8a76-b07d95e4a980</vt:lpwstr>
  </property>
  <property fmtid="{D5CDD505-2E9C-101B-9397-08002B2CF9AE}" pid="9" name="MSIP_Label_ea60d57e-af5b-4752-ac57-3e4f28ca11dc_ContentBits">
    <vt:lpwstr>0</vt:lpwstr>
  </property>
</Properties>
</file>