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LAROSE - GESTION DE PROJETS/6000    RECHERCHE ET CONCEPTION/6200   PROJET EN CONCEPTION/LAROSE - MANAGEMENT/"/>
    </mc:Choice>
  </mc:AlternateContent>
  <xr:revisionPtr revIDLastSave="22784" documentId="8_{C63E49AF-0D4B-4D7F-B7BD-356583C7B317}" xr6:coauthVersionLast="47" xr6:coauthVersionMax="47" xr10:uidLastSave="{2FF71929-929E-487B-8E12-C4E51AA54B96}"/>
  <bookViews>
    <workbookView xWindow="-120" yWindow="-120" windowWidth="29040" windowHeight="15720" tabRatio="895" activeTab="1" xr2:uid="{BA13F7AD-BF7F-4EAA-8396-D55A96815C47}"/>
  </bookViews>
  <sheets>
    <sheet name="TEMPLATE_DC" sheetId="9" r:id="rId1"/>
    <sheet name="DATA_0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9" l="1" a="1"/>
  <c r="C8" i="9" s="1"/>
  <c r="C7" i="9" a="1"/>
  <c r="C7" i="9" s="1"/>
  <c r="C6" i="9" a="1"/>
  <c r="C6" i="9" s="1"/>
  <c r="A8" i="9" a="1"/>
  <c r="A8" i="9" s="1"/>
  <c r="A7" i="9" a="1"/>
  <c r="A7" i="9" s="1"/>
  <c r="A6" i="9" a="1"/>
  <c r="A6" i="9" s="1"/>
  <c r="A3" i="9" a="1"/>
  <c r="A3" i="9" s="1"/>
  <c r="A2" i="9" a="1"/>
  <c r="A2" i="9" s="1"/>
  <c r="F1" i="9" a="1"/>
  <c r="F1" i="9" s="1"/>
  <c r="A1" i="9" a="1"/>
  <c r="A1" i="9" s="1"/>
  <c r="A11" i="9"/>
  <c r="C11" i="9"/>
  <c r="A13" i="9"/>
  <c r="A52" i="9"/>
  <c r="A56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D102" i="9"/>
  <c r="F102" i="9"/>
  <c r="F111" i="9"/>
  <c r="D103" i="9"/>
  <c r="F103" i="9"/>
  <c r="D104" i="9"/>
  <c r="F104" i="9"/>
  <c r="D105" i="9"/>
  <c r="F105" i="9"/>
  <c r="F108" i="9"/>
  <c r="F112" i="9"/>
  <c r="F113" i="9"/>
  <c r="F114" i="9"/>
  <c r="F45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<sst xmlns="http://schemas.openxmlformats.org/spreadsheetml/2006/main" count="262" uniqueCount="178">
  <si>
    <t>Fond-UF</t>
  </si>
  <si>
    <t>Menu</t>
  </si>
  <si>
    <t>M-Border</t>
  </si>
  <si>
    <t>M-Barre</t>
  </si>
  <si>
    <t>M-Barre-Border</t>
  </si>
  <si>
    <t>Fichier</t>
  </si>
  <si>
    <t>F-Border</t>
  </si>
  <si>
    <t>F-Barre</t>
  </si>
  <si>
    <t>F-Barre-Border</t>
  </si>
  <si>
    <t>Move-G</t>
  </si>
  <si>
    <t>Click-G</t>
  </si>
  <si>
    <t>Onglet</t>
  </si>
  <si>
    <t>O-Border</t>
  </si>
  <si>
    <t>Ruban</t>
  </si>
  <si>
    <t>R-Border</t>
  </si>
  <si>
    <t>R-Action</t>
  </si>
  <si>
    <t>Frame</t>
  </si>
  <si>
    <t>Frame-Border</t>
  </si>
  <si>
    <t>Titre</t>
  </si>
  <si>
    <t>Tableau</t>
  </si>
  <si>
    <t>T-Border</t>
  </si>
  <si>
    <t>Ligne</t>
  </si>
  <si>
    <t>Email</t>
  </si>
  <si>
    <t>Action-B</t>
  </si>
  <si>
    <t>Action-F</t>
  </si>
  <si>
    <t>CB</t>
  </si>
  <si>
    <t>OP</t>
  </si>
  <si>
    <t>Move-O</t>
  </si>
  <si>
    <t>Click-O</t>
  </si>
  <si>
    <t>Police</t>
  </si>
  <si>
    <t>Global</t>
  </si>
  <si>
    <t>Bilan</t>
  </si>
  <si>
    <t>Demandes de paiement</t>
  </si>
  <si>
    <t>Appels d'offres</t>
  </si>
  <si>
    <t>QRT - DDR</t>
  </si>
  <si>
    <t>Directives de chantier</t>
  </si>
  <si>
    <t>Dessins d'atelier</t>
  </si>
  <si>
    <t>Province</t>
  </si>
  <si>
    <t>Info projet</t>
  </si>
  <si>
    <t>Fonction</t>
  </si>
  <si>
    <t>Planification</t>
  </si>
  <si>
    <t>Type de contrat</t>
  </si>
  <si>
    <t>Priorité</t>
  </si>
  <si>
    <t>Note</t>
  </si>
  <si>
    <t>Filtre</t>
  </si>
  <si>
    <t>Catégorie</t>
  </si>
  <si>
    <t>Forfaitaire</t>
  </si>
  <si>
    <t>Adjoint(e) de projets</t>
  </si>
  <si>
    <t>Faible</t>
  </si>
  <si>
    <t>AB</t>
  </si>
  <si>
    <t>Cost Plus</t>
  </si>
  <si>
    <t>Chargé(e) de projets</t>
  </si>
  <si>
    <t>Normal</t>
  </si>
  <si>
    <t>Date d'ouverture</t>
  </si>
  <si>
    <t>Architecture</t>
  </si>
  <si>
    <t>BC</t>
  </si>
  <si>
    <t>Cost Plus Fixe</t>
  </si>
  <si>
    <t>Contremaître</t>
  </si>
  <si>
    <t>Élevé</t>
  </si>
  <si>
    <t>Unité</t>
  </si>
  <si>
    <t>Date de fermeture</t>
  </si>
  <si>
    <t>Structure</t>
  </si>
  <si>
    <t>PE</t>
  </si>
  <si>
    <t>Coordonnateur(trice) de projets</t>
  </si>
  <si>
    <t>Critique</t>
  </si>
  <si>
    <t>Heure</t>
  </si>
  <si>
    <t>Date de prolongatin</t>
  </si>
  <si>
    <t>Mécanique</t>
  </si>
  <si>
    <t>MB</t>
  </si>
  <si>
    <t>Directeur(trice)</t>
  </si>
  <si>
    <t>Mètre 2</t>
  </si>
  <si>
    <t>Contrat octroyé</t>
  </si>
  <si>
    <t>Civil</t>
  </si>
  <si>
    <t>NB</t>
  </si>
  <si>
    <t>Directeur(trice) général</t>
  </si>
  <si>
    <t>Mètre 3</t>
  </si>
  <si>
    <t>Instruction</t>
  </si>
  <si>
    <t>NS</t>
  </si>
  <si>
    <t>Estimateur(trice)</t>
  </si>
  <si>
    <t>Ordre de priorité</t>
  </si>
  <si>
    <t>Mètre lin.</t>
  </si>
  <si>
    <t>Révision</t>
  </si>
  <si>
    <t>NU</t>
  </si>
  <si>
    <t>Président(e)</t>
  </si>
  <si>
    <t>Date d'échéance</t>
  </si>
  <si>
    <t>Pied 2</t>
  </si>
  <si>
    <t>Numéro</t>
  </si>
  <si>
    <t>ON</t>
  </si>
  <si>
    <t>Représentant(e)</t>
  </si>
  <si>
    <t>Affecté à</t>
  </si>
  <si>
    <t>Pied 3</t>
  </si>
  <si>
    <t>QC</t>
  </si>
  <si>
    <t>Surintendant(e)</t>
  </si>
  <si>
    <t>Pied lin.</t>
  </si>
  <si>
    <t>SK</t>
  </si>
  <si>
    <t>Aucune</t>
  </si>
  <si>
    <t>Affectation</t>
  </si>
  <si>
    <t>Pourcent</t>
  </si>
  <si>
    <t>NL</t>
  </si>
  <si>
    <t>Architecte</t>
  </si>
  <si>
    <t>YT</t>
  </si>
  <si>
    <t>Ingénieur structure</t>
  </si>
  <si>
    <t>Lien WT</t>
  </si>
  <si>
    <t>NT</t>
  </si>
  <si>
    <t>Ingénieur mécanique</t>
  </si>
  <si>
    <t>Ingénieur civil</t>
  </si>
  <si>
    <t>Calculer</t>
  </si>
  <si>
    <t>GL</t>
  </si>
  <si>
    <t>Arpenteur</t>
  </si>
  <si>
    <t>Coordonnateur(trice)</t>
  </si>
  <si>
    <t>Oui</t>
  </si>
  <si>
    <t>Couriel</t>
  </si>
  <si>
    <t>Laboratoire</t>
  </si>
  <si>
    <t>Non</t>
  </si>
  <si>
    <t>=CONCAT(COLONNE DE TOUS LES SOUMISSIONNAIRES&amp;"; ")</t>
  </si>
  <si>
    <t>MO</t>
  </si>
  <si>
    <t>Consultant</t>
  </si>
  <si>
    <t>MA</t>
  </si>
  <si>
    <t>EP</t>
  </si>
  <si>
    <t>Hors département</t>
  </si>
  <si>
    <t>ST</t>
  </si>
  <si>
    <t>=JOINDRE.TEXTE("; ";;FILTRE(CHOISIRCOLS(TB_Appeloffre[#Données];10);CHOISIRCOLS(TB_Appeloffre[#Données];8)="";""))</t>
  </si>
  <si>
    <t>Code</t>
  </si>
  <si>
    <t>Description</t>
  </si>
  <si>
    <t>Administration</t>
  </si>
  <si>
    <t>ME01</t>
  </si>
  <si>
    <t>Maître d'Œuvre</t>
  </si>
  <si>
    <t>Client / Maître de l'Ouvrage</t>
  </si>
  <si>
    <t>Note particulière</t>
  </si>
  <si>
    <t>Montant</t>
  </si>
  <si>
    <t>Total avec taxes</t>
  </si>
  <si>
    <t>TVQ</t>
  </si>
  <si>
    <t>TPS</t>
  </si>
  <si>
    <t>Sous-total avant taxes</t>
  </si>
  <si>
    <t>Total</t>
  </si>
  <si>
    <t>Taxes</t>
  </si>
  <si>
    <t>Montants finaux</t>
  </si>
  <si>
    <t>Crédit global</t>
  </si>
  <si>
    <t>Sous-total</t>
  </si>
  <si>
    <t>Crédit</t>
  </si>
  <si>
    <t>Sous-traitants</t>
  </si>
  <si>
    <t>Équipements</t>
  </si>
  <si>
    <t>Matériaux</t>
  </si>
  <si>
    <t>Mains-d'œuvre internes</t>
  </si>
  <si>
    <t>Extra</t>
  </si>
  <si>
    <t>Résumé</t>
  </si>
  <si>
    <t>* MO = Main d'œuvre / MA = Matériaux / EP = équipement / ST = Sous-traitant</t>
  </si>
  <si>
    <t>st</t>
  </si>
  <si>
    <t>ep</t>
  </si>
  <si>
    <t>ma</t>
  </si>
  <si>
    <t>mo</t>
  </si>
  <si>
    <t>Coût unitaire</t>
  </si>
  <si>
    <t>Quantité</t>
  </si>
  <si>
    <t>Ventilation des coûts</t>
  </si>
  <si>
    <t>Date :</t>
  </si>
  <si>
    <t>Dans le cas où des frais seraient applicables, votre soumission devra être détaillée et ventilée. À défaut de quoi, celle-ci pourrait vous être refusée et retournée. Aucun frais ou préjudices envers le Client et/ou le Maître d'Œuvre ne pourront leurs être imputables.</t>
  </si>
  <si>
    <t>Jour(s) de prolongation projeté(s) : 0</t>
  </si>
  <si>
    <t>Directive</t>
  </si>
  <si>
    <t>Budget du projet</t>
  </si>
  <si>
    <t>C1</t>
  </si>
  <si>
    <t>Page</t>
  </si>
  <si>
    <t>Larose - Gestion de projets</t>
  </si>
  <si>
    <t>Logo</t>
  </si>
  <si>
    <t>Budget</t>
  </si>
  <si>
    <t>F</t>
  </si>
  <si>
    <t>Financement</t>
  </si>
  <si>
    <t>Soumission</t>
  </si>
  <si>
    <t>Construction</t>
  </si>
  <si>
    <t>Finan. vs Const.</t>
  </si>
  <si>
    <t>Soum. vs Const.</t>
  </si>
  <si>
    <t>Finan. vs Soum.</t>
  </si>
  <si>
    <t>Appel d'offre</t>
  </si>
  <si>
    <t>Intervenant</t>
  </si>
  <si>
    <t>Sous-traitants et Fournisseurs</t>
  </si>
  <si>
    <t>Professionnels</t>
  </si>
  <si>
    <t>S</t>
  </si>
  <si>
    <t>C</t>
  </si>
  <si>
    <t>R51905989inf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</si>
</sst>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7" formatCode="#,##0.00\ &quot;$&quot;_);\(#,##0.00\ &quot;$&quot;\)"/>
    <numFmt numFmtId="165" formatCode="_(&quot;$&quot;* #,##0_);_(&quot;$&quot;* \(#,##0\);_(&quot;$&quot;* &quot;-&quot;_);_(@_)"/>
    <numFmt numFmtId="166" formatCode="_(* #,##0_);_(* \(#,##0\);_(* &quot;-&quot;_);_(@_)"/>
    <numFmt numFmtId="167" formatCode="_(&quot;$&quot;* #,##0.00_);_(&quot;$&quot;* \(#,##0.00\);_(&quot;$&quot;* &quot;-&quot;??_);_(@_)"/>
    <numFmt numFmtId="168" formatCode="_(* #,##0.00_);_(* \(#,##0.00\);_(* &quot;-&quot;??_);_(@_)"/>
    <numFmt numFmtId="169" formatCode="00"/>
    <numFmt numFmtId="170" formatCode="0000"/>
    <numFmt numFmtId="171" formatCode="00000"/>
    <numFmt numFmtId="172" formatCode="0.000%"/>
  </numFmts>
  <fonts count="24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color theme="1"/>
      <name val="Arial"/>
      <family val="2"/>
    </font>
    <font>
      <sz val="9"/>
      <color rgb="FFFF3838"/>
      <name val="Arial"/>
      <family val="2"/>
    </font>
  </fonts>
  <fills count="6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3838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CC5ED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C9A7E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 diagonalUp="1" diagonalDown="1">
      <left/>
      <right/>
      <top/>
      <bottom/>
      <diagonal style="thin">
        <color auto="1"/>
      </diagonal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79">
    <xf numFmtId="1" fontId="0" fillId="0" borderId="0">
      <alignment vertical="center"/>
    </xf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>
      <alignment horizontal="center" vertical="center" wrapText="1"/>
      <protection locked="0"/>
    </xf>
    <xf numFmtId="14" fontId="1" fillId="0" borderId="0">
      <alignment horizontal="right" vertical="center"/>
    </xf>
    <xf numFmtId="14" fontId="1" fillId="0" borderId="0">
      <alignment horizontal="left" vertical="center"/>
    </xf>
    <xf numFmtId="0" fontId="1" fillId="0" borderId="0">
      <alignment horizontal="right" vertical="center"/>
    </xf>
    <xf numFmtId="0" fontId="1" fillId="0" borderId="0">
      <alignment vertical="center"/>
    </xf>
    <xf numFmtId="0" fontId="1" fillId="0" borderId="0">
      <alignment vertical="center" shrinkToFit="1"/>
      <protection locked="0"/>
    </xf>
    <xf numFmtId="0" fontId="1" fillId="0" borderId="0">
      <alignment horizontal="justify" vertical="top" wrapText="1"/>
      <protection locked="0"/>
    </xf>
    <xf numFmtId="7" fontId="1" fillId="0" borderId="0">
      <alignment vertical="center"/>
    </xf>
    <xf numFmtId="7" fontId="18" fillId="0" borderId="0">
      <alignment horizontal="right" vertical="center"/>
    </xf>
    <xf numFmtId="1" fontId="1" fillId="0" borderId="0">
      <alignment horizontal="left" vertical="center"/>
    </xf>
    <xf numFmtId="169" fontId="1" fillId="0" borderId="0">
      <alignment horizontal="left" vertical="center"/>
      <protection locked="0"/>
    </xf>
    <xf numFmtId="170" fontId="1" fillId="0" borderId="0">
      <alignment horizontal="left" vertical="center"/>
    </xf>
    <xf numFmtId="171" fontId="1" fillId="0" borderId="0">
      <alignment horizontal="left" vertical="center"/>
      <protection locked="0"/>
    </xf>
    <xf numFmtId="10" fontId="1" fillId="0" borderId="0">
      <alignment vertical="center"/>
      <protection locked="0"/>
    </xf>
    <xf numFmtId="37" fontId="1" fillId="0" borderId="0">
      <alignment horizontal="right" vertical="center"/>
    </xf>
    <xf numFmtId="39" fontId="1" fillId="0" borderId="0">
      <alignment horizontal="right" vertical="center"/>
      <protection locked="0"/>
    </xf>
    <xf numFmtId="0" fontId="1" fillId="60" borderId="10">
      <alignment horizontal="center" vertical="center" wrapText="1"/>
    </xf>
    <xf numFmtId="0" fontId="16" fillId="0" borderId="0">
      <alignment horizontal="center" vertical="center"/>
    </xf>
    <xf numFmtId="0" fontId="18" fillId="0" borderId="0">
      <alignment horizontal="right" vertical="center"/>
    </xf>
    <xf numFmtId="0" fontId="16" fillId="0" borderId="0">
      <alignment horizontal="right" vertical="center"/>
    </xf>
    <xf numFmtId="0" fontId="18" fillId="0" borderId="0">
      <alignment vertical="center"/>
    </xf>
    <xf numFmtId="0" fontId="16" fillId="0" borderId="0">
      <alignment horizontal="left" vertical="center"/>
    </xf>
    <xf numFmtId="0" fontId="19" fillId="0" borderId="11">
      <alignment vertical="center"/>
    </xf>
    <xf numFmtId="7" fontId="1" fillId="0" borderId="17">
      <alignment vertical="center"/>
      <protection locked="0"/>
    </xf>
    <xf numFmtId="7" fontId="16" fillId="0" borderId="17">
      <alignment horizontal="right" vertical="center"/>
    </xf>
    <xf numFmtId="0" fontId="1" fillId="0" borderId="17">
      <alignment horizontal="center" vertical="center" wrapText="1"/>
      <protection locked="0"/>
    </xf>
    <xf numFmtId="0" fontId="1" fillId="0" borderId="0">
      <alignment horizontal="justify" vertical="center" wrapText="1"/>
      <protection locked="0"/>
    </xf>
    <xf numFmtId="0" fontId="23" fillId="0" borderId="0">
      <alignment vertical="center"/>
    </xf>
    <xf numFmtId="0" fontId="1" fillId="0" borderId="0">
      <alignment horizontal="center" vertical="center" wrapText="1"/>
    </xf>
    <xf numFmtId="7" fontId="16" fillId="0" borderId="0">
      <alignment horizontal="right" vertical="center"/>
    </xf>
    <xf numFmtId="39" fontId="1" fillId="0" borderId="0">
      <alignment horizontal="right" vertical="center"/>
    </xf>
    <xf numFmtId="7" fontId="1" fillId="0" borderId="0">
      <alignment vertical="center"/>
      <protection locked="0"/>
    </xf>
  </cellStyleXfs>
  <cellXfs count="84">
    <xf numFmtId="1" fontId="0" fillId="0" borderId="0" xfId="0">
      <alignment vertical="center"/>
    </xf>
    <xf numFmtId="1" fontId="20" fillId="33" borderId="0" xfId="0" applyFont="1" applyFill="1">
      <alignment vertical="center"/>
    </xf>
    <xf numFmtId="1" fontId="20" fillId="34" borderId="0" xfId="0" applyFont="1" applyFill="1">
      <alignment vertical="center"/>
    </xf>
    <xf numFmtId="1" fontId="20" fillId="35" borderId="0" xfId="0" applyFont="1" applyFill="1">
      <alignment vertical="center"/>
    </xf>
    <xf numFmtId="1" fontId="13" fillId="33" borderId="0" xfId="0" applyFont="1" applyFill="1">
      <alignment vertical="center"/>
    </xf>
    <xf numFmtId="1" fontId="20" fillId="37" borderId="0" xfId="0" applyFont="1" applyFill="1">
      <alignment vertical="center"/>
    </xf>
    <xf numFmtId="1" fontId="20" fillId="36" borderId="0" xfId="0" applyFont="1" applyFill="1">
      <alignment vertical="center"/>
    </xf>
    <xf numFmtId="1" fontId="21" fillId="0" borderId="0" xfId="0" applyFont="1">
      <alignment vertical="center"/>
    </xf>
    <xf numFmtId="1" fontId="20" fillId="0" borderId="0" xfId="0" applyFont="1">
      <alignment vertical="center"/>
    </xf>
    <xf numFmtId="1" fontId="20" fillId="38" borderId="0" xfId="0" applyFont="1" applyFill="1">
      <alignment vertical="center"/>
    </xf>
    <xf numFmtId="1" fontId="21" fillId="34" borderId="0" xfId="0" applyFont="1" applyFill="1">
      <alignment vertical="center"/>
    </xf>
    <xf numFmtId="1" fontId="20" fillId="0" borderId="12" xfId="0" applyFont="1" applyBorder="1">
      <alignment vertical="center"/>
    </xf>
    <xf numFmtId="1" fontId="13" fillId="39" borderId="0" xfId="0" applyFont="1" applyFill="1">
      <alignment vertical="center"/>
    </xf>
    <xf numFmtId="1" fontId="20" fillId="40" borderId="0" xfId="0" applyFont="1" applyFill="1">
      <alignment vertical="center"/>
    </xf>
    <xf numFmtId="1" fontId="21" fillId="40" borderId="0" xfId="0" applyFont="1" applyFill="1">
      <alignment vertical="center"/>
    </xf>
    <xf numFmtId="1" fontId="13" fillId="42" borderId="0" xfId="0" applyFont="1" applyFill="1">
      <alignment vertical="center"/>
    </xf>
    <xf numFmtId="1" fontId="20" fillId="43" borderId="0" xfId="0" applyFont="1" applyFill="1">
      <alignment vertical="center"/>
    </xf>
    <xf numFmtId="1" fontId="21" fillId="43" borderId="0" xfId="0" applyFont="1" applyFill="1">
      <alignment vertical="center"/>
    </xf>
    <xf numFmtId="1" fontId="13" fillId="45" borderId="0" xfId="0" applyFont="1" applyFill="1">
      <alignment vertical="center"/>
    </xf>
    <xf numFmtId="1" fontId="20" fillId="46" borderId="0" xfId="0" applyFont="1" applyFill="1">
      <alignment vertical="center"/>
    </xf>
    <xf numFmtId="1" fontId="21" fillId="46" borderId="0" xfId="0" applyFont="1" applyFill="1">
      <alignment vertical="center"/>
    </xf>
    <xf numFmtId="1" fontId="13" fillId="48" borderId="0" xfId="0" applyFont="1" applyFill="1">
      <alignment vertical="center"/>
    </xf>
    <xf numFmtId="1" fontId="20" fillId="49" borderId="0" xfId="0" applyFont="1" applyFill="1">
      <alignment vertical="center"/>
    </xf>
    <xf numFmtId="1" fontId="21" fillId="49" borderId="0" xfId="0" applyFont="1" applyFill="1">
      <alignment vertical="center"/>
    </xf>
    <xf numFmtId="1" fontId="13" fillId="51" borderId="0" xfId="0" applyFont="1" applyFill="1">
      <alignment vertical="center"/>
    </xf>
    <xf numFmtId="1" fontId="20" fillId="52" borderId="0" xfId="0" applyFont="1" applyFill="1">
      <alignment vertical="center"/>
    </xf>
    <xf numFmtId="1" fontId="21" fillId="52" borderId="0" xfId="0" applyFont="1" applyFill="1">
      <alignment vertical="center"/>
    </xf>
    <xf numFmtId="1" fontId="13" fillId="54" borderId="0" xfId="0" applyFont="1" applyFill="1">
      <alignment vertical="center"/>
    </xf>
    <xf numFmtId="1" fontId="20" fillId="55" borderId="0" xfId="0" applyFont="1" applyFill="1">
      <alignment vertical="center"/>
    </xf>
    <xf numFmtId="1" fontId="21" fillId="55" borderId="0" xfId="0" applyFont="1" applyFill="1">
      <alignment vertical="center"/>
    </xf>
    <xf numFmtId="0" fontId="19" fillId="0" borderId="11" xfId="69">
      <alignment vertical="center"/>
    </xf>
    <xf numFmtId="1" fontId="0" fillId="0" borderId="0" xfId="0" applyAlignment="1">
      <alignment horizontal="left"/>
    </xf>
    <xf numFmtId="1" fontId="0" fillId="0" borderId="0" xfId="0" applyAlignment="1">
      <alignment horizontal="left" wrapText="1"/>
    </xf>
    <xf numFmtId="1" fontId="0" fillId="0" borderId="0" xfId="0" quotePrefix="1" applyAlignment="1">
      <alignment horizontal="left"/>
    </xf>
    <xf numFmtId="1" fontId="0" fillId="0" borderId="13" xfId="0" applyBorder="1">
      <alignment vertical="center"/>
    </xf>
    <xf numFmtId="171" fontId="1" fillId="0" borderId="0" xfId="59">
      <alignment horizontal="left" vertical="center"/>
      <protection locked="0"/>
    </xf>
    <xf numFmtId="1" fontId="0" fillId="0" borderId="14" xfId="0" applyBorder="1">
      <alignment vertical="center"/>
    </xf>
    <xf numFmtId="1" fontId="0" fillId="0" borderId="11" xfId="0" applyBorder="1">
      <alignment vertical="center"/>
    </xf>
    <xf numFmtId="0" fontId="16" fillId="0" borderId="0" xfId="68">
      <alignment horizontal="left" vertical="center"/>
    </xf>
    <xf numFmtId="0" fontId="18" fillId="0" borderId="0" xfId="67">
      <alignment vertical="center"/>
    </xf>
    <xf numFmtId="0" fontId="18" fillId="0" borderId="0" xfId="65">
      <alignment horizontal="right" vertical="center"/>
    </xf>
    <xf numFmtId="0" fontId="1" fillId="0" borderId="0" xfId="47">
      <alignment horizontal="center" vertical="center" wrapText="1"/>
      <protection locked="0"/>
    </xf>
    <xf numFmtId="1" fontId="14" fillId="0" borderId="0" xfId="0" applyFont="1" applyAlignment="1">
      <alignment horizontal="right" vertical="center"/>
    </xf>
    <xf numFmtId="7" fontId="1" fillId="0" borderId="0" xfId="78">
      <alignment vertical="center"/>
      <protection locked="0"/>
    </xf>
    <xf numFmtId="0" fontId="0" fillId="0" borderId="0" xfId="47" applyFont="1">
      <alignment horizontal="center" vertical="center" wrapText="1"/>
      <protection locked="0"/>
    </xf>
    <xf numFmtId="7" fontId="16" fillId="0" borderId="13" xfId="76" applyBorder="1">
      <alignment horizontal="right" vertical="center"/>
    </xf>
    <xf numFmtId="1" fontId="0" fillId="0" borderId="15" xfId="0" applyBorder="1">
      <alignment vertical="center"/>
    </xf>
    <xf numFmtId="0" fontId="16" fillId="0" borderId="15" xfId="68" applyBorder="1">
      <alignment horizontal="left" vertical="center"/>
    </xf>
    <xf numFmtId="7" fontId="1" fillId="0" borderId="15" xfId="78" applyBorder="1">
      <alignment vertical="center"/>
      <protection locked="0"/>
    </xf>
    <xf numFmtId="172" fontId="1" fillId="0" borderId="13" xfId="60" applyNumberFormat="1" applyBorder="1">
      <alignment vertical="center"/>
      <protection locked="0"/>
    </xf>
    <xf numFmtId="7" fontId="16" fillId="0" borderId="15" xfId="76" applyBorder="1">
      <alignment horizontal="right" vertical="center"/>
    </xf>
    <xf numFmtId="0" fontId="16" fillId="0" borderId="0" xfId="64">
      <alignment horizontal="center" vertical="center"/>
    </xf>
    <xf numFmtId="10" fontId="1" fillId="0" borderId="13" xfId="60" applyBorder="1">
      <alignment vertical="center"/>
      <protection locked="0"/>
    </xf>
    <xf numFmtId="7" fontId="1" fillId="0" borderId="13" xfId="78" applyBorder="1">
      <alignment vertical="center"/>
      <protection locked="0"/>
    </xf>
    <xf numFmtId="10" fontId="1" fillId="0" borderId="15" xfId="60" applyBorder="1">
      <alignment vertical="center"/>
      <protection locked="0"/>
    </xf>
    <xf numFmtId="1" fontId="22" fillId="0" borderId="0" xfId="0" applyFont="1">
      <alignment vertical="center"/>
    </xf>
    <xf numFmtId="39" fontId="1" fillId="0" borderId="0" xfId="62">
      <alignment horizontal="right" vertical="center"/>
      <protection locked="0"/>
    </xf>
    <xf numFmtId="0" fontId="1" fillId="0" borderId="0" xfId="52">
      <alignment vertical="center" shrinkToFit="1"/>
      <protection locked="0"/>
    </xf>
    <xf numFmtId="0" fontId="0" fillId="0" borderId="0" xfId="52" applyFont="1">
      <alignment vertical="center" shrinkToFit="1"/>
      <protection locked="0"/>
    </xf>
    <xf numFmtId="1" fontId="0" fillId="0" borderId="14" xfId="0" applyBorder="1" applyAlignment="1">
      <alignment horizontal="right" vertical="center"/>
    </xf>
    <xf numFmtId="1" fontId="0" fillId="0" borderId="14" xfId="0" applyBorder="1" applyAlignment="1"/>
    <xf numFmtId="1" fontId="0" fillId="0" borderId="15" xfId="0" applyBorder="1" applyAlignment="1">
      <alignment horizontal="right" vertical="center"/>
    </xf>
    <xf numFmtId="1" fontId="0" fillId="0" borderId="15" xfId="0" applyBorder="1" applyAlignment="1"/>
    <xf numFmtId="1" fontId="0" fillId="0" borderId="0" xfId="0" applyAlignment="1"/>
    <xf numFmtId="0" fontId="18" fillId="0" borderId="16" xfId="65" applyBorder="1">
      <alignment horizontal="right" vertical="center"/>
    </xf>
    <xf numFmtId="1" fontId="0" fillId="0" borderId="16" xfId="0" applyBorder="1">
      <alignment vertical="center"/>
    </xf>
    <xf numFmtId="0" fontId="18" fillId="0" borderId="16" xfId="67" applyBorder="1">
      <alignment vertical="center"/>
    </xf>
    <xf numFmtId="0" fontId="16" fillId="0" borderId="0" xfId="66">
      <alignment horizontal="right" vertical="center"/>
    </xf>
    <xf numFmtId="1" fontId="20" fillId="56" borderId="0" xfId="0" applyFont="1" applyFill="1">
      <alignment vertical="center"/>
    </xf>
    <xf numFmtId="1" fontId="13" fillId="58" borderId="0" xfId="0" applyFont="1" applyFill="1">
      <alignment vertical="center"/>
    </xf>
    <xf numFmtId="1" fontId="20" fillId="59" borderId="0" xfId="0" applyFont="1" applyFill="1">
      <alignment vertical="center"/>
    </xf>
    <xf numFmtId="1" fontId="21" fillId="59" borderId="0" xfId="0" applyFont="1" applyFill="1">
      <alignment vertical="center"/>
    </xf>
    <xf numFmtId="1" fontId="21" fillId="35" borderId="13" xfId="0" applyFont="1" applyFill="1" applyBorder="1">
      <alignment vertical="center"/>
    </xf>
    <xf numFmtId="1" fontId="21" fillId="44" borderId="13" xfId="0" applyFont="1" applyFill="1" applyBorder="1">
      <alignment vertical="center"/>
    </xf>
    <xf numFmtId="1" fontId="21" fillId="41" borderId="13" xfId="0" applyFont="1" applyFill="1" applyBorder="1">
      <alignment vertical="center"/>
    </xf>
    <xf numFmtId="1" fontId="21" fillId="61" borderId="13" xfId="0" applyFont="1" applyFill="1" applyBorder="1">
      <alignment vertical="center"/>
    </xf>
    <xf numFmtId="1" fontId="21" fillId="47" borderId="13" xfId="0" applyFont="1" applyFill="1" applyBorder="1">
      <alignment vertical="center"/>
    </xf>
    <xf numFmtId="1" fontId="21" fillId="50" borderId="13" xfId="0" applyFont="1" applyFill="1" applyBorder="1">
      <alignment vertical="center"/>
    </xf>
    <xf numFmtId="1" fontId="21" fillId="53" borderId="13" xfId="0" applyFont="1" applyFill="1" applyBorder="1">
      <alignment vertical="center"/>
    </xf>
    <xf numFmtId="1" fontId="21" fillId="57" borderId="14" xfId="0" applyFont="1" applyFill="1" applyBorder="1">
      <alignment vertical="center"/>
    </xf>
    <xf numFmtId="0" fontId="19" fillId="0" borderId="0" xfId="69" applyBorder="1">
      <alignment vertical="center"/>
    </xf>
    <xf numFmtId="0" fontId="1" fillId="0" borderId="0" xfId="53">
      <alignment horizontal="justify" vertical="top" wrapText="1"/>
      <protection locked="0"/>
    </xf>
    <xf numFmtId="0" fontId="0" fillId="0" borderId="0" xfId="53" applyFont="1">
      <alignment horizontal="justify" vertical="top" wrapText="1"/>
      <protection locked="0"/>
    </xf>
    <xf numFmtId="0" fontId="16" fillId="0" borderId="15" xfId="68" applyBorder="1">
      <alignment horizontal="left" vertical="center"/>
    </xf>
  </cellXfs>
  <cellStyles count="79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hidden="1"/>
    <cellStyle name="BG - Centre" xfId="72" xr:uid="{63537199-D628-4D1F-8458-B74482937ADD}"/>
    <cellStyle name="BG - Montant - $" xfId="70" xr:uid="{FA50E96D-CA01-412C-A7BB-3A9139583B91}"/>
    <cellStyle name="BG - Montant ST - $ ; P9 V" xfId="71" xr:uid="{C6E6FC1F-DD24-42DC-80C2-AFB5C4E6373C}"/>
    <cellStyle name="Calcul" xfId="16" builtinId="22" hidden="1"/>
    <cellStyle name="Cellule liée" xfId="17" builtinId="24" hidden="1"/>
    <cellStyle name="Centre" xfId="47" xr:uid="{695A740E-31F4-4F12-9C2D-29B20726174C}"/>
    <cellStyle name="Centre V" xfId="75" xr:uid="{22F8772B-05C8-4199-8DBA-502B7187191B}"/>
    <cellStyle name="Date" xfId="48" xr:uid="{7D817C34-9C04-4069-86F2-A5DBCEF6C366}"/>
    <cellStyle name="Date aaaa-mm-jj" xfId="49" xr:uid="{0410AAF7-97F7-4CDC-A989-1477483DCB9F}"/>
    <cellStyle name="Droite" xfId="50" xr:uid="{BF106A53-02F8-4752-9E14-5C74B639EEE8}"/>
    <cellStyle name="Entrée" xfId="14" builtinId="20" hidden="1"/>
    <cellStyle name="Gauche" xfId="51" xr:uid="{58F1C62F-C970-496B-B43E-B6ECD9124503}"/>
    <cellStyle name="Gauche - Ajuster" xfId="52" xr:uid="{E8E977C8-EE3F-49EA-B033-29659BD4DABE}"/>
    <cellStyle name="Insatisfaisant" xfId="12" builtinId="27" hidden="1"/>
    <cellStyle name="Justifier - Centre" xfId="73" xr:uid="{94275874-D861-418A-8537-A5BCB2D8132E}"/>
    <cellStyle name="Justifier - Haut" xfId="53" xr:uid="{C2FBB57C-DD11-46EE-9426-5920AAFD1D83}"/>
    <cellStyle name="Masqué" xfId="74" xr:uid="{3362B460-6DE4-4AD5-BA3F-D32D55B09F4F}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Montant - $" xfId="78" xr:uid="{C93EF43C-109E-4702-BE6E-909B29E2C47F}"/>
    <cellStyle name="Montant - $ V" xfId="54" xr:uid="{393595F2-4513-4714-B0D2-4693AFB16075}"/>
    <cellStyle name="Montant ST - $ ; P9 V" xfId="76" xr:uid="{E2989323-742D-42EC-885A-EFE1C667C2DF}"/>
    <cellStyle name="Montant TT - $ ; P10 V" xfId="55" xr:uid="{9C88539D-1730-4640-AC7E-929957590A06}"/>
    <cellStyle name="Neutre" xfId="13" builtinId="28" hidden="1"/>
    <cellStyle name="Nombre 0" xfId="56" xr:uid="{6B902AAB-F21F-4C44-B920-A629C21283FA}"/>
    <cellStyle name="Nombre 00" xfId="57" xr:uid="{7A2D18CA-3A1C-4E8A-AA6C-F5D0426BE66A}"/>
    <cellStyle name="Nombre 0000" xfId="58" xr:uid="{BDC8D905-CF84-4AEB-B831-44F482DA6268}"/>
    <cellStyle name="Nombre 00000" xfId="59" xr:uid="{DAC84515-DC2D-4348-AC11-A88D05C4E7B7}"/>
    <cellStyle name="Normal" xfId="0" builtinId="0" customBuiltin="1"/>
    <cellStyle name="Note" xfId="20" builtinId="10" hidden="1"/>
    <cellStyle name="Pourcent 0,00%" xfId="60" xr:uid="{36D500DA-0FA5-46E9-9305-414122F76181}"/>
    <cellStyle name="Pourcentage" xfId="5" builtinId="5" hidden="1"/>
    <cellStyle name="Quantité 0" xfId="61" xr:uid="{7E9B8890-FA2A-483A-A0AC-9D92F3EE0E87}"/>
    <cellStyle name="Quantité 0,00" xfId="62" xr:uid="{9F66AB88-D24E-4BB6-AD73-B60E28A88A4A}"/>
    <cellStyle name="Quantité 0,00 V" xfId="77" xr:uid="{D5B88E0D-5120-4C8E-82A6-AF420176E8BF}"/>
    <cellStyle name="Satisfaisant" xfId="11" builtinId="26" hidden="1"/>
    <cellStyle name="Sortie" xfId="15" builtinId="21" hidden="1"/>
    <cellStyle name="Tableau - Centre; P9 V" xfId="63" xr:uid="{19DDD894-116C-4D47-9455-E56D481D48CB}"/>
    <cellStyle name="Texte explicatif" xfId="21" builtinId="53" hidden="1"/>
    <cellStyle name="Titre" xfId="6" builtinId="15" hidden="1"/>
    <cellStyle name="Titre - Centre; P9" xfId="64" xr:uid="{E465D03D-013B-444C-85F5-ACE8C9A75AF4}"/>
    <cellStyle name="Titre - Droite ; P10" xfId="65" xr:uid="{BC486561-DB17-4BF4-B69F-58C1466C4D2E}"/>
    <cellStyle name="Titre - Droite; P9" xfId="66" xr:uid="{2CB2FE16-34D4-48E1-85F6-E71C345E439E}"/>
    <cellStyle name="Titre - Gauche; P10" xfId="67" xr:uid="{2AD5DD33-E857-4BC2-ABD5-8F8EA845362D}"/>
    <cellStyle name="Titre - Gauche; P9" xfId="68" xr:uid="{A2CA1BB0-B3FC-4038-BEA4-E13C8BA26B37}"/>
    <cellStyle name="Titre V" xfId="69" xr:uid="{5706CA1E-80DD-4028-AEFA-9509DABC30CE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37">
    <dxf>
      <border outline="0">
        <top style="thin">
          <color indexed="64"/>
        </top>
      </border>
    </dxf>
    <dxf>
      <numFmt numFmtId="0" formatCode="General"/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79998168889431442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59999389629810485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border diagonalUp="1" diagonalDown="1" outline="0">
        <left/>
        <right/>
        <top/>
        <bottom/>
        <diagonal style="thin">
          <color auto="1"/>
        </diagon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1" diagonalDown="1" outline="0">
        <left/>
        <right/>
        <top/>
        <bottom/>
        <diagonal style="thin">
          <color auto="1"/>
        </diagonal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rgb="FFFAFAFA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rgb="FFFAFAFA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FAFAFA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</dxf>
    <dxf>
      <numFmt numFmtId="167" formatCode="_(&quot;$&quot;* #,##0.00_);_(&quot;$&quot;* \(#,##0.00\);_(&quot;$&quot;* &quot;-&quot;??_);_(@_)"/>
    </dxf>
    <dxf>
      <border outline="0">
        <top style="thin">
          <color auto="1"/>
        </top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 val="0"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4BE00C2A-754A-4287-9867-419917F6220B}">
      <tableStyleElement type="wholeTable" dxfId="36"/>
      <tableStyleElement type="headerRow" dxfId="35"/>
      <tableStyleElement type="totalRow" dxfId="34"/>
    </tableStyle>
  </tableStyles>
  <colors>
    <mruColors>
      <color rgb="FFFF3838"/>
      <color rgb="FFFFFFCC"/>
      <color rgb="FFFFB3B3"/>
      <color rgb="FFFF8B8B"/>
      <color rgb="FFC9A7E3"/>
      <color rgb="FFF5F5F5"/>
      <color rgb="FFFAFAFA"/>
      <color rgb="FFDCC5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7AA87562-B18B-485F-A36E-9D1EE3A3F0DC}" name="TB_DCventilation" displayName="TB_DCventilation" ref="A60:F97" totalsRowShown="0" tableBorderDxfId="33" headerRowCellStyle="Centre">
  <autoFilter ref="A60:F97" xr:uid="{0F2A26A7-778F-476A-BB12-49A7ED836D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582D9217-B3D8-4934-AA8E-74644649D8B2}" name="Code" dataCellStyle="Nombre 00000"/>
    <tableColumn id="2" xr3:uid="{5AFF8212-CA35-4812-A487-B4AEC45B4ECA}" name="Description" dataCellStyle="Gauche - Ajuster"/>
    <tableColumn id="3" xr3:uid="{85F80266-816C-4C6A-AB81-E6CE70AEFF91}" name="GL" dataCellStyle="Centre"/>
    <tableColumn id="4" xr3:uid="{09307FFE-FB9F-4AFD-AA12-FFDEBC426AA9}" name="Quantité" dataCellStyle="Quantité 0,00"/>
    <tableColumn id="5" xr3:uid="{D4EBCDC0-CBA4-4FD2-BCD3-3CEE0CA71087}" name="Coût unitaire" dataCellStyle="Montant - $"/>
    <tableColumn id="6" xr3:uid="{18CC2070-A95C-4DBB-8982-5CE35DD7A7E2}" name="Montant" dataDxfId="32" dataCellStyle="Montant - $">
      <calculatedColumnFormula>IF(TB_DCventilation[[#This Row],[Quantité]]="","",TB_DCventilation[[#This Row],[Quantité]]*TB_DCventilation[[#This Row],[Coût unitaire]])</calculatedColumnFormula>
    </tableColumn>
  </tableColumns>
  <tableStyleInfo name="Tableau templat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47A60F-B291-4815-B42F-B00D072E9FFE}" name="TB_Perso" displayName="TB_Perso" ref="A1:AC9" totalsRowShown="0" dataDxfId="31">
  <autoFilter ref="A1:AC9" xr:uid="{0547A60F-B291-4815-B42F-B00D072E9FFE}"/>
  <tableColumns count="29">
    <tableColumn id="2" xr3:uid="{CC181936-A4B5-4097-A573-EE4C035E1088}" name="Fond-UF" dataDxfId="30"/>
    <tableColumn id="3" xr3:uid="{DCF726F1-3DA9-4651-80FE-93199FA2B324}" name="Menu" dataDxfId="29"/>
    <tableColumn id="20" xr3:uid="{781C90DB-78B5-42C8-857A-03F49C9F0E6A}" name="M-Border" dataDxfId="28"/>
    <tableColumn id="8" xr3:uid="{1DD3DF2A-750C-4E28-A641-B552D10D9FE8}" name="M-Barre" dataDxfId="27"/>
    <tableColumn id="21" xr3:uid="{AAB65949-92CB-4F4A-84DF-22070164886A}" name="M-Barre-Border" dataDxfId="26"/>
    <tableColumn id="4" xr3:uid="{95CCE1F8-626B-40E2-8196-DE5FC816350D}" name="Fichier" dataDxfId="25"/>
    <tableColumn id="22" xr3:uid="{7F2861E4-6C9B-49DA-8F5F-BD21945C3E95}" name="F-Border" dataDxfId="24"/>
    <tableColumn id="9" xr3:uid="{4A6BE1C5-0D22-4673-AEFB-DEFDECD8C18A}" name="F-Barre" dataDxfId="23"/>
    <tableColumn id="23" xr3:uid="{98367F52-B408-4DD5-9AF0-AA5068EC0AE8}" name="F-Barre-Border" dataDxfId="22"/>
    <tableColumn id="19" xr3:uid="{74C709CA-54FA-4A46-9AC3-03C1A73FFA3A}" name="Move-G" dataDxfId="21"/>
    <tableColumn id="18" xr3:uid="{2B872B07-1442-4043-9336-9C4A956A5236}" name="Click-G" dataDxfId="20"/>
    <tableColumn id="7" xr3:uid="{8A7F29E6-87F9-40F9-B19F-FFFF3BDFDD76}" name="Onglet" dataDxfId="19"/>
    <tableColumn id="29" xr3:uid="{CAB9E676-85B8-414F-BA5C-698D5F671700}" name="O-Border" dataDxfId="18"/>
    <tableColumn id="31" xr3:uid="{DE77A1A0-9E7C-4DD0-A49F-1981496D5739}" name="Ruban" dataDxfId="17"/>
    <tableColumn id="30" xr3:uid="{A6B0F05A-0354-4C47-98FD-5011FA39034E}" name="R-Border" dataDxfId="16"/>
    <tableColumn id="33" xr3:uid="{7E23E0E0-46B5-435B-9308-4E44DC79156F}" name="R-Action" dataDxfId="15"/>
    <tableColumn id="5" xr3:uid="{69DDA1BD-2758-41C9-9376-DE3A2AC3604B}" name="Frame" dataDxfId="14" dataCellStyle="Normal"/>
    <tableColumn id="10" xr3:uid="{DA1643E1-7CE9-4155-8B78-C729628A1829}" name="Frame-Border" dataDxfId="13"/>
    <tableColumn id="11" xr3:uid="{39AD0581-F5BC-4294-8E53-7248581D1965}" name="Titre" dataDxfId="12"/>
    <tableColumn id="25" xr3:uid="{AA5DF942-B9EA-4982-99E6-C358849C43BE}" name="Tableau" dataDxfId="11"/>
    <tableColumn id="6" xr3:uid="{7417166E-474C-4D5C-95FC-F5FE507452EC}" name="T-Border" dataDxfId="10"/>
    <tableColumn id="1" xr3:uid="{BA91383B-8A51-41BD-9665-22A9C9682BC0}" name="Ligne" dataDxfId="9"/>
    <tableColumn id="24" xr3:uid="{3EBB850A-DE1F-440C-8F9E-BC8E54E41AB5}" name="Email" dataDxfId="8"/>
    <tableColumn id="12" xr3:uid="{DD6BC7B9-9A42-4DA9-AC97-DA114F21C4F9}" name="Action-B" dataDxfId="7"/>
    <tableColumn id="13" xr3:uid="{31304F25-D32B-4BDB-9AC2-46DA6FB4897B}" name="Action-F" dataDxfId="6"/>
    <tableColumn id="15" xr3:uid="{CECACB12-E77F-40DE-B2D7-D461688989A7}" name="CB" dataDxfId="5"/>
    <tableColumn id="16" xr3:uid="{75822542-F5D5-493C-97FB-37CB08A3D4A7}" name="OP" dataDxfId="4"/>
    <tableColumn id="14" xr3:uid="{99B401AF-33DE-4321-B77F-3CDD146692CC}" name="Move-O" dataDxfId="3"/>
    <tableColumn id="17" xr3:uid="{6B6A7021-1224-42D7-8288-B1F0EDE9877E}" name="Click-O" dataDxfId="2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9F33AB-CB14-422F-A965-4C18236139B9}" name="TB_Typecontrat" displayName="TB_Typecontrat" ref="C12:C15" totalsRowShown="0">
  <autoFilter ref="C12:C15" xr:uid="{3D9F33AB-CB14-422F-A965-4C18236139B9}"/>
  <tableColumns count="1">
    <tableColumn id="1" xr3:uid="{34826074-0B32-44DF-A9E2-ACFC38072796}" name="Type de contrat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39E8CDA-1F55-4B1E-BD9D-109E36BC2284}" name="TB_Province" displayName="TB_Province" ref="A12:A26" totalsRowShown="0">
  <autoFilter ref="A12:A26" xr:uid="{D39E8CDA-1F55-4B1E-BD9D-109E36BC2284}"/>
  <tableColumns count="1">
    <tableColumn id="1" xr3:uid="{A8F23731-A7AC-4334-962A-62D5353E8BB2}" name="Province"/>
  </tableColumns>
  <tableStyleInfo name="Tableau templat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61D1C8-2D04-4D50-8E9B-6EAEB6A8F0F7}" name="TB_Fonction" displayName="TB_Fonction" ref="E12:E30" totalsRowShown="0">
  <autoFilter ref="E12:E30" xr:uid="{5261D1C8-2D04-4D50-8E9B-6EAEB6A8F0F7}"/>
  <sortState xmlns:xlrd2="http://schemas.microsoft.com/office/spreadsheetml/2017/richdata2" ref="E13:E22">
    <sortCondition ref="E12:E22"/>
  </sortState>
  <tableColumns count="1">
    <tableColumn id="1" xr3:uid="{E9750A02-5309-42CE-8766-E5CA8108F2A8}" name="Fonction"/>
  </tableColumns>
  <tableStyleInfo name="Tableau templat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0B5B19-4B72-4A8F-8813-D3D3DFD1752B}" name="TB_PLpriorité" displayName="TB_PLpriorité" ref="I12:I16" totalsRowShown="0">
  <autoFilter ref="I12:I16" xr:uid="{940B5B19-4B72-4A8F-8813-D3D3DFD1752B}"/>
  <sortState xmlns:xlrd2="http://schemas.microsoft.com/office/spreadsheetml/2017/richdata2" ref="I13:I16">
    <sortCondition ref="I12:I16"/>
  </sortState>
  <tableColumns count="1">
    <tableColumn id="1" xr3:uid="{E354B2F0-0874-4D9C-B3B6-DAA5B75FB903}" name="Priorité"/>
  </tableColumns>
  <tableStyleInfo name="Tableau templat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1EF1C28-4264-4CA0-A714-44B8D5C94C9B}" name="TB_PLfiltre" displayName="TB_PLfiltre" ref="I18:I21" totalsRowShown="0">
  <autoFilter ref="I18:I21" xr:uid="{21EF1C28-4264-4CA0-A714-44B8D5C94C9B}"/>
  <tableColumns count="1">
    <tableColumn id="1" xr3:uid="{B3D0CDD5-EF17-449E-A285-E5E6B622B6BA}" name="Filtre"/>
  </tableColumns>
  <tableStyleInfo name="Tableau templat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CE8DDEF-F336-4245-9B8C-F2604240E608}" name="TB_Affectaction" displayName="TB_Affectaction" ref="I23:I35" totalsRowShown="0">
  <autoFilter ref="I23:I35" xr:uid="{FCE8DDEF-F336-4245-9B8C-F2604240E608}"/>
  <sortState xmlns:xlrd2="http://schemas.microsoft.com/office/spreadsheetml/2017/richdata2" ref="I24:I35">
    <sortCondition ref="I23:I35"/>
  </sortState>
  <tableColumns count="1">
    <tableColumn id="1" xr3:uid="{D345EFA8-9CDA-4D1F-B468-929FBAC54EAA}" name="Affectation"/>
  </tableColumns>
  <tableStyleInfo name="Tableau template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ABDFABA-EC48-4885-9F73-99810AB8D37C}" name="TB_BGunité" displayName="TB_BGunité" ref="K15:K24" totalsRowShown="0">
  <autoFilter ref="K15:K24" xr:uid="{AABDFABA-EC48-4885-9F73-99810AB8D37C}"/>
  <sortState xmlns:xlrd2="http://schemas.microsoft.com/office/spreadsheetml/2017/richdata2" ref="K16:K25">
    <sortCondition ref="K15:K25"/>
  </sortState>
  <tableColumns count="1">
    <tableColumn id="1" xr3:uid="{18FEDBDB-2B7C-4294-B3AF-2E7F6DC908CD}" name="Unité"/>
  </tableColumns>
  <tableStyleInfo name="Tableau template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E31DEFD-D69C-43CF-8A27-203F9DE71941}" name="TB_BGnote" displayName="TB_BGnote" ref="K12:K13" totalsRowShown="0" dataCellStyle="Normal">
  <autoFilter ref="K12:K13" xr:uid="{3E31DEFD-D69C-43CF-8A27-203F9DE71941}"/>
  <tableColumns count="1">
    <tableColumn id="1" xr3:uid="{A1514A57-3C5C-42B0-8D71-63EFD3A14A14}" name="Note" dataCellStyle="Normal"/>
  </tableColumns>
  <tableStyleInfo name="Tableau template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C3EA317-A5B7-444B-9EC1-E381A167AFA2}" name="TB_BGcalculer" displayName="TB_BGcalculer" ref="K26:K28" totalsRowShown="0" dataCellStyle="Normal">
  <autoFilter ref="K26:K28" xr:uid="{FC3EA317-A5B7-444B-9EC1-E381A167AFA2}"/>
  <tableColumns count="1">
    <tableColumn id="1" xr3:uid="{8D068242-2640-463F-8F5E-754148E0D2BF}" name="Calculer" dataCellStyle="Normal"/>
  </tableColumns>
  <tableStyleInfo name="Tableau template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9717010-3C94-4E49-BB07-720B6E9D5002}" name="TB_AOfiltre" displayName="TB_AOfiltre" ref="M12:M17" totalsRowShown="0">
  <autoFilter ref="M12:M17" xr:uid="{19717010-3C94-4E49-BB07-720B6E9D5002}"/>
  <tableColumns count="1">
    <tableColumn id="1" xr3:uid="{76EDA958-45BC-42BA-B0FA-C11F4EE056AE}" name="Filtre"/>
  </tableColumns>
  <tableStyleInfo name="Tableau template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AC2C2A4-575A-44FD-9FB1-B41D7066B33C}" name="TB_AOrévision" displayName="TB_AOrévision" ref="M19:M23" totalsRowShown="0">
  <autoFilter ref="M19:M23" xr:uid="{7AC2C2A4-575A-44FD-9FB1-B41D7066B33C}"/>
  <tableColumns count="1">
    <tableColumn id="1" xr3:uid="{09FA61CF-D3CA-42D3-A789-B46F3C601CFD}" name="Révision"/>
  </tableColumns>
  <tableStyleInfo name="Tableau template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9D50D39-5D71-4011-A065-3B2972414C83}" name="TB_AOsoumissionnaire" displayName="TB_AOsoumissionnaire" ref="M28:M38" totalsRowShown="0" dataCellStyle="Normal">
  <autoFilter ref="M28:M38" xr:uid="{D9D50D39-5D71-4011-A065-3B2972414C83}"/>
  <tableColumns count="1">
    <tableColumn id="1" xr3:uid="{EDB11841-0F38-4661-9784-430ECC333720}" name="Couriel" dataCellStyle="Normal"/>
  </tableColumns>
  <tableStyleInfo name="Tableau template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F8B26D2-D4FC-44D3-8975-43BB568B2DE2}" name="TB_AOnonretenus" displayName="TB_AOnonretenus" ref="M40:M50" totalsRowShown="0" dataCellStyle="Normal">
  <autoFilter ref="M40:M50" xr:uid="{EF8B26D2-D4FC-44D3-8975-43BB568B2DE2}"/>
  <tableColumns count="1">
    <tableColumn id="1" xr3:uid="{A23E52BD-C455-4828-8559-A1898606EE7D}" name="Couriel" dataDxfId="1" dataCellStyle="Normal"/>
  </tableColumns>
  <tableStyleInfo name="Tableau template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73D3CCA-11B8-4F4D-BE75-B1692F4DFACF}" name="TB_AOlien" displayName="TB_AOlien" ref="M25:M26" totalsRowShown="0" dataCellStyle="Normal">
  <autoFilter ref="M25:M26" xr:uid="{C73D3CCA-11B8-4F4D-BE75-B1692F4DFACF}"/>
  <tableColumns count="1">
    <tableColumn id="1" xr3:uid="{F6F5CD7A-FB17-47BD-8A52-97C77B53FAE6}" name="Lien WT" dataCellStyle="Normal"/>
  </tableColumns>
  <tableStyleInfo name="Tableau template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F45D843D-F3E5-40FB-B2B3-CE4CED5CC27B}" name="TB_DCcatégorie" displayName="TB_DCcatégorie" ref="O12:O18" totalsRowShown="0">
  <autoFilter ref="O12:O18" xr:uid="{F45D843D-F3E5-40FB-B2B3-CE4CED5CC27B}"/>
  <tableColumns count="1">
    <tableColumn id="1" xr3:uid="{CCBE7BC8-2CA7-48AB-9100-4D77DC7D2A29}" name="Catégorie"/>
  </tableColumns>
  <tableStyleInfo name="Tableau template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109B05E-C413-4FC5-9F30-182E838DC6C8}" name="TB_DCnuméro" displayName="TB_DCnuméro" ref="O20:O25" totalsRowShown="0">
  <autoFilter ref="O20:O25" xr:uid="{B109B05E-C413-4FC5-9F30-182E838DC6C8}"/>
  <tableColumns count="1">
    <tableColumn id="1" xr3:uid="{A32F09E6-6016-4615-887A-CF43ED5701CE}" name="Numéro"/>
  </tableColumns>
  <tableStyleInfo name="Tableau template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2DDE60CD-BD3A-4B47-B216-61842044EABE}" name="TB_DCgrandlivre" displayName="TB_DCgrandlivre" ref="O27:O32" totalsRowShown="0">
  <autoFilter ref="O27:O32" xr:uid="{2DDE60CD-BD3A-4B47-B216-61842044EABE}"/>
  <tableColumns count="1">
    <tableColumn id="1" xr3:uid="{592502D8-CC2E-4E9F-A2DC-90BAFC4194ED}" name="GL"/>
  </tableColumns>
  <tableStyleInfo name="Tableau template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8A1CCD5-2E10-42FC-8606-7609E0C83F7C}" name="TB_DCrévision" displayName="TB_DCrévision" ref="O34:O40" totalsRowShown="0">
  <autoFilter ref="O34:O40" xr:uid="{08A1CCD5-2E10-42FC-8606-7609E0C83F7C}"/>
  <tableColumns count="1">
    <tableColumn id="1" xr3:uid="{53CEFB5D-1A25-4689-93C4-E0C67F3C6178}" name="Révision"/>
  </tableColumns>
  <tableStyleInfo name="Tableau template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5C46F876-C094-4276-B526-9AE2DB41C2C7}" name="TB_Miseenpage" displayName="TB_Miseenpage" ref="A28:A30" totalsRowShown="0">
  <autoFilter ref="A28:A30" xr:uid="{5C46F876-C094-4276-B526-9AE2DB41C2C7}"/>
  <tableColumns count="1">
    <tableColumn id="1" xr3:uid="{12398088-0C6F-4F31-B2F9-FEAE6103B585}" name="Page"/>
  </tableColumns>
  <tableStyleInfo name="Tableau template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2060F13D-E327-48EB-BADF-01004168D38B}" name="TB_BGTravail" displayName="TB_BGTravail" ref="K39:K42" totalsRowShown="0" dataCellStyle="Normal">
  <autoFilter ref="K39:K42" xr:uid="{2060F13D-E327-48EB-BADF-01004168D38B}"/>
  <tableColumns count="1">
    <tableColumn id="1" xr3:uid="{3081C7FD-A79C-4364-AAB1-BDD86C4D5A9B}" name="Budget" dataCellStyle="Normal"/>
  </tableColumns>
  <tableStyleInfo name="Tableau template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B893F609-BE44-48F6-A6F8-E984764B69A6}" name="TB_BGVisible" displayName="TB_BGVisible" ref="K30:K37" totalsRowShown="0">
  <autoFilter ref="K30:K37" xr:uid="{B893F609-BE44-48F6-A6F8-E984764B69A6}"/>
  <tableColumns count="1">
    <tableColumn id="1" xr3:uid="{E8BB4355-6A23-42D6-AD2D-35A86014AD3D}" name="Budget"/>
  </tableColumns>
  <tableStyleInfo name="Tableau template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AF903B38-4C23-4BCD-BE75-3ADE03D4DF58}" name="TB_LIcat" displayName="TB_LIcat" ref="G12:G14" totalsRowShown="0" tableBorderDxfId="0">
  <autoFilter ref="G12:G14" xr:uid="{AF903B38-4C23-4BCD-BE75-3ADE03D4DF58}"/>
  <tableColumns count="1">
    <tableColumn id="1" xr3:uid="{F1B568C3-3AA1-4E7E-B1A0-9B35F3FF488D}" name="Catégorie"/>
  </tableColumns>
  <tableStyleInfo name="Tableau template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CDD32071-A589-42E0-99C8-9860500C4C99}" name="TB_BGCode" displayName="TB_BGCode" ref="K44:K48" totalsRowShown="0" dataCellStyle="Normal">
  <autoFilter ref="K44:K48" xr:uid="{CDD32071-A589-42E0-99C8-9860500C4C99}"/>
  <tableColumns count="1">
    <tableColumn id="1" xr3:uid="{ACA64218-2C7F-4766-A044-A169D8665C93}" name="Code" dataCellStyle="Normal"/>
  </tableColumns>
  <tableStyleInfo name="Tableau template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9743FA7-824D-4585-BF7D-B2A60116A53C}" name="TB_Reseau" displayName="TB_Reseau" ref="A32:A33" totalsRowShown="0">
  <autoFilter ref="A32:A33" xr:uid="{09743FA7-824D-4585-BF7D-B2A60116A53C}"/>
  <tableColumns count="1">
    <tableColumn id="1" xr3:uid="{B2F7EAD6-5937-4CB9-97F3-D9F25F4DCC11}" name="C1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26" Type="http://schemas.openxmlformats.org/officeDocument/2006/relationships/table" Target="../tables/table26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5" Type="http://schemas.openxmlformats.org/officeDocument/2006/relationships/table" Target="../tables/table25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24" Type="http://schemas.openxmlformats.org/officeDocument/2006/relationships/table" Target="../tables/table24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23" Type="http://schemas.openxmlformats.org/officeDocument/2006/relationships/table" Target="../tables/table23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Relationship Id="rId22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73C7B-8CF7-442A-A102-524EA6A0A259}">
  <sheetPr codeName="Feuil16">
    <tabColor rgb="FFFFB3B3"/>
  </sheetPr>
  <dimension ref="A1:F115"/>
  <sheetViews>
    <sheetView showGridLines="0" view="pageLayout" topLeftCell="A69" zoomScaleNormal="100" workbookViewId="0">
      <selection activeCell="I52" sqref="I52"/>
    </sheetView>
  </sheetViews>
  <sheetFormatPr baseColWidth="10" defaultRowHeight="12" x14ac:dyDescent="0.2"/>
  <cols>
    <col min="1" max="1" width="6.7109375" customWidth="1"/>
    <col min="2" max="2" width="48.5703125" customWidth="1"/>
    <col min="3" max="3" width="3.7109375" customWidth="1"/>
    <col min="4" max="6" width="17" customWidth="1"/>
  </cols>
  <sheetData>
    <row r="1" spans="1:6" ht="12.75" x14ac:dyDescent="0.2">
      <c r="A1" s="39" t="e" cm="1">
        <f t="array" ref="A1">"Projet :           " &amp; #REF!</f>
        <v>#REF!</v>
      </c>
      <c r="F1" s="40" t="e" cm="1">
        <f t="array" ref="F1">"Projet #            " &amp;#REF!</f>
        <v>#REF!</v>
      </c>
    </row>
    <row r="2" spans="1:6" ht="12.75" x14ac:dyDescent="0.2">
      <c r="A2" s="39" t="e" cm="1">
        <f t="array" ref="A2">"                        " &amp;#REF!</f>
        <v>#REF!</v>
      </c>
      <c r="F2" s="42" t="s">
        <v>125</v>
      </c>
    </row>
    <row r="3" spans="1:6" ht="12.75" x14ac:dyDescent="0.2">
      <c r="A3" s="39" t="e" cm="1">
        <f t="array" ref="A3">"                        " &amp;#REF! &amp;", " &amp;#REF! &amp; " "&amp;#REF!</f>
        <v>#REF!</v>
      </c>
    </row>
    <row r="5" spans="1:6" ht="15" x14ac:dyDescent="0.2">
      <c r="A5" s="30" t="s">
        <v>127</v>
      </c>
      <c r="B5" s="30"/>
      <c r="C5" s="30" t="s">
        <v>126</v>
      </c>
      <c r="D5" s="30"/>
      <c r="E5" s="30"/>
      <c r="F5" s="30"/>
    </row>
    <row r="6" spans="1:6" ht="12.75" x14ac:dyDescent="0.2">
      <c r="A6" s="39" t="e" cm="1">
        <f t="array" ref="A6">#REF!</f>
        <v>#REF!</v>
      </c>
      <c r="C6" s="39" t="e" cm="1">
        <f t="array" ref="C6">#REF!</f>
        <v>#REF!</v>
      </c>
    </row>
    <row r="7" spans="1:6" ht="12.75" x14ac:dyDescent="0.2">
      <c r="A7" s="39" t="e" cm="1">
        <f t="array" ref="A7">#REF!</f>
        <v>#REF!</v>
      </c>
      <c r="C7" s="39" t="e" cm="1">
        <f t="array" ref="C7">#REF!</f>
        <v>#REF!</v>
      </c>
    </row>
    <row r="8" spans="1:6" ht="12.75" x14ac:dyDescent="0.2">
      <c r="A8" s="39" t="e" cm="1">
        <f t="array" ref="A8">#REF! &amp;", " &amp;#REF! &amp; " "&amp;#REF!</f>
        <v>#REF!</v>
      </c>
      <c r="C8" s="39" t="e" cm="1">
        <f t="array" ref="C8">#REF! &amp;", " &amp;#REF! &amp; " "&amp;#REF!</f>
        <v>#REF!</v>
      </c>
    </row>
    <row r="10" spans="1:6" ht="15" x14ac:dyDescent="0.2">
      <c r="A10" s="30" t="s">
        <v>157</v>
      </c>
      <c r="B10" s="30"/>
      <c r="C10" s="30"/>
      <c r="D10" s="30"/>
      <c r="E10" s="30"/>
      <c r="F10" s="30"/>
    </row>
    <row r="11" spans="1:6" x14ac:dyDescent="0.2">
      <c r="A11" s="38" t="str">
        <f>"Directive # : "&amp;$F$2&amp;"     Date d'émission : "&amp;"2024-03-08"</f>
        <v>Directive # : ME01     Date d'émission : 2024-03-08</v>
      </c>
      <c r="C11" s="38" t="str">
        <f>"Révision # : "&amp;"5"&amp;"     Date de l'émission : " &amp;"2024-03-13"</f>
        <v>Révision # : 5     Date de l'émission : 2024-03-13</v>
      </c>
    </row>
    <row r="12" spans="1:6" x14ac:dyDescent="0.2">
      <c r="A12" s="38"/>
      <c r="F12" s="67"/>
    </row>
    <row r="13" spans="1:6" x14ac:dyDescent="0.2">
      <c r="A13" s="83" t="str">
        <f>"Sujet de la directive : "&amp;""</f>
        <v xml:space="preserve">Sujet de la directive : </v>
      </c>
      <c r="B13" s="83"/>
      <c r="C13" s="83"/>
      <c r="D13" s="83"/>
      <c r="E13" s="83"/>
      <c r="F13" s="83"/>
    </row>
    <row r="15" spans="1:6" x14ac:dyDescent="0.2">
      <c r="A15" s="81"/>
      <c r="B15" s="81"/>
      <c r="C15" s="81"/>
      <c r="D15" s="81"/>
      <c r="E15" s="81"/>
      <c r="F15" s="81"/>
    </row>
    <row r="16" spans="1:6" x14ac:dyDescent="0.2">
      <c r="A16" s="81"/>
      <c r="B16" s="81"/>
      <c r="C16" s="81"/>
      <c r="D16" s="81"/>
      <c r="E16" s="81"/>
      <c r="F16" s="81"/>
    </row>
    <row r="17" spans="1:6" x14ac:dyDescent="0.2">
      <c r="A17" s="81"/>
      <c r="B17" s="81"/>
      <c r="C17" s="81"/>
      <c r="D17" s="81"/>
      <c r="E17" s="81"/>
      <c r="F17" s="81"/>
    </row>
    <row r="18" spans="1:6" x14ac:dyDescent="0.2">
      <c r="A18" s="81"/>
      <c r="B18" s="81"/>
      <c r="C18" s="81"/>
      <c r="D18" s="81"/>
      <c r="E18" s="81"/>
      <c r="F18" s="81"/>
    </row>
    <row r="19" spans="1:6" x14ac:dyDescent="0.2">
      <c r="A19" s="81"/>
      <c r="B19" s="81"/>
      <c r="C19" s="81"/>
      <c r="D19" s="81"/>
      <c r="E19" s="81"/>
      <c r="F19" s="81"/>
    </row>
    <row r="20" spans="1:6" x14ac:dyDescent="0.2">
      <c r="A20" s="81"/>
      <c r="B20" s="81"/>
      <c r="C20" s="81"/>
      <c r="D20" s="81"/>
      <c r="E20" s="81"/>
      <c r="F20" s="81"/>
    </row>
    <row r="21" spans="1:6" x14ac:dyDescent="0.2">
      <c r="A21" s="81"/>
      <c r="B21" s="81"/>
      <c r="C21" s="81"/>
      <c r="D21" s="81"/>
      <c r="E21" s="81"/>
      <c r="F21" s="81"/>
    </row>
    <row r="22" spans="1:6" x14ac:dyDescent="0.2">
      <c r="A22" s="81"/>
      <c r="B22" s="81"/>
      <c r="C22" s="81"/>
      <c r="D22" s="81"/>
      <c r="E22" s="81"/>
      <c r="F22" s="81"/>
    </row>
    <row r="23" spans="1:6" x14ac:dyDescent="0.2">
      <c r="A23" s="81"/>
      <c r="B23" s="81"/>
      <c r="C23" s="81"/>
      <c r="D23" s="81"/>
      <c r="E23" s="81"/>
      <c r="F23" s="81"/>
    </row>
    <row r="24" spans="1:6" x14ac:dyDescent="0.2">
      <c r="A24" s="81"/>
      <c r="B24" s="81"/>
      <c r="C24" s="81"/>
      <c r="D24" s="81"/>
      <c r="E24" s="81"/>
      <c r="F24" s="81"/>
    </row>
    <row r="25" spans="1:6" x14ac:dyDescent="0.2">
      <c r="A25" s="81"/>
      <c r="B25" s="81"/>
      <c r="C25" s="81"/>
      <c r="D25" s="81"/>
      <c r="E25" s="81"/>
      <c r="F25" s="81"/>
    </row>
    <row r="26" spans="1:6" x14ac:dyDescent="0.2">
      <c r="A26" s="81"/>
      <c r="B26" s="81"/>
      <c r="C26" s="81"/>
      <c r="D26" s="81"/>
      <c r="E26" s="81"/>
      <c r="F26" s="81"/>
    </row>
    <row r="27" spans="1:6" x14ac:dyDescent="0.2">
      <c r="A27" s="81"/>
      <c r="B27" s="81"/>
      <c r="C27" s="81"/>
      <c r="D27" s="81"/>
      <c r="E27" s="81"/>
      <c r="F27" s="81"/>
    </row>
    <row r="28" spans="1:6" x14ac:dyDescent="0.2">
      <c r="A28" s="81"/>
      <c r="B28" s="81"/>
      <c r="C28" s="81"/>
      <c r="D28" s="81"/>
      <c r="E28" s="81"/>
      <c r="F28" s="81"/>
    </row>
    <row r="29" spans="1:6" x14ac:dyDescent="0.2">
      <c r="A29" s="81"/>
      <c r="B29" s="81"/>
      <c r="C29" s="81"/>
      <c r="D29" s="81"/>
      <c r="E29" s="81"/>
      <c r="F29" s="81"/>
    </row>
    <row r="30" spans="1:6" x14ac:dyDescent="0.2">
      <c r="A30" s="81"/>
      <c r="B30" s="81"/>
      <c r="C30" s="81"/>
      <c r="D30" s="81"/>
      <c r="E30" s="81"/>
      <c r="F30" s="81"/>
    </row>
    <row r="31" spans="1:6" x14ac:dyDescent="0.2">
      <c r="A31" s="81"/>
      <c r="B31" s="81"/>
      <c r="C31" s="81"/>
      <c r="D31" s="81"/>
      <c r="E31" s="81"/>
      <c r="F31" s="81"/>
    </row>
    <row r="32" spans="1:6" x14ac:dyDescent="0.2">
      <c r="A32" s="81"/>
      <c r="B32" s="81"/>
      <c r="C32" s="81"/>
      <c r="D32" s="81"/>
      <c r="E32" s="81"/>
      <c r="F32" s="81"/>
    </row>
    <row r="33" spans="1:6" x14ac:dyDescent="0.2">
      <c r="A33" s="81"/>
      <c r="B33" s="81"/>
      <c r="C33" s="81"/>
      <c r="D33" s="81"/>
      <c r="E33" s="81"/>
      <c r="F33" s="81"/>
    </row>
    <row r="34" spans="1:6" x14ac:dyDescent="0.2">
      <c r="A34" s="81"/>
      <c r="B34" s="81"/>
      <c r="C34" s="81"/>
      <c r="D34" s="81"/>
      <c r="E34" s="81"/>
      <c r="F34" s="81"/>
    </row>
    <row r="35" spans="1:6" x14ac:dyDescent="0.2">
      <c r="A35" s="81"/>
      <c r="B35" s="81"/>
      <c r="C35" s="81"/>
      <c r="D35" s="81"/>
      <c r="E35" s="81"/>
      <c r="F35" s="81"/>
    </row>
    <row r="36" spans="1:6" x14ac:dyDescent="0.2">
      <c r="A36" s="81"/>
      <c r="B36" s="81"/>
      <c r="C36" s="81"/>
      <c r="D36" s="81"/>
      <c r="E36" s="81"/>
      <c r="F36" s="81"/>
    </row>
    <row r="37" spans="1:6" x14ac:dyDescent="0.2">
      <c r="A37" s="81"/>
      <c r="B37" s="81"/>
      <c r="C37" s="81"/>
      <c r="D37" s="81"/>
      <c r="E37" s="81"/>
      <c r="F37" s="81"/>
    </row>
    <row r="38" spans="1:6" x14ac:dyDescent="0.2">
      <c r="A38" s="81"/>
      <c r="B38" s="81"/>
      <c r="C38" s="81"/>
      <c r="D38" s="81"/>
      <c r="E38" s="81"/>
      <c r="F38" s="81"/>
    </row>
    <row r="39" spans="1:6" x14ac:dyDescent="0.2">
      <c r="A39" s="81"/>
      <c r="B39" s="81"/>
      <c r="C39" s="81"/>
      <c r="D39" s="81"/>
      <c r="E39" s="81"/>
      <c r="F39" s="81"/>
    </row>
    <row r="40" spans="1:6" x14ac:dyDescent="0.2">
      <c r="A40" s="81"/>
      <c r="B40" s="81"/>
      <c r="C40" s="81"/>
      <c r="D40" s="81"/>
      <c r="E40" s="81"/>
      <c r="F40" s="81"/>
    </row>
    <row r="41" spans="1:6" x14ac:dyDescent="0.2">
      <c r="A41" s="81"/>
      <c r="B41" s="81"/>
      <c r="C41" s="81"/>
      <c r="D41" s="81"/>
      <c r="E41" s="81"/>
      <c r="F41" s="81"/>
    </row>
    <row r="42" spans="1:6" x14ac:dyDescent="0.2">
      <c r="A42" s="81"/>
      <c r="B42" s="81"/>
      <c r="C42" s="81"/>
      <c r="D42" s="81"/>
      <c r="E42" s="81"/>
      <c r="F42" s="81"/>
    </row>
    <row r="43" spans="1:6" x14ac:dyDescent="0.2">
      <c r="A43" s="81"/>
      <c r="B43" s="81"/>
      <c r="C43" s="81"/>
      <c r="D43" s="81"/>
      <c r="E43" s="81"/>
      <c r="F43" s="81"/>
    </row>
    <row r="45" spans="1:6" ht="12.75" x14ac:dyDescent="0.2">
      <c r="A45" s="66" t="s">
        <v>156</v>
      </c>
      <c r="B45" s="65"/>
      <c r="C45" s="65"/>
      <c r="D45" s="65"/>
      <c r="E45" s="65"/>
      <c r="F45" s="64" t="str">
        <f>"Montant total avant taxes : " &amp; TEXT(F111,"# ## ##0,00 $")</f>
        <v>Montant total avant taxes : 51,00 $</v>
      </c>
    </row>
    <row r="47" spans="1:6" ht="15" x14ac:dyDescent="0.2">
      <c r="A47" s="30" t="s">
        <v>128</v>
      </c>
      <c r="B47" s="30"/>
      <c r="C47" s="30"/>
      <c r="D47" s="30"/>
      <c r="E47" s="30"/>
      <c r="F47" s="30"/>
    </row>
    <row r="48" spans="1:6" ht="23.85" customHeight="1" x14ac:dyDescent="0.2">
      <c r="A48" s="82" t="s">
        <v>155</v>
      </c>
      <c r="B48" s="81"/>
      <c r="C48" s="81"/>
      <c r="D48" s="81"/>
      <c r="E48" s="81"/>
      <c r="F48" s="81"/>
    </row>
    <row r="50" spans="1:6" x14ac:dyDescent="0.2">
      <c r="A50" s="38" t="s">
        <v>127</v>
      </c>
    </row>
    <row r="51" spans="1:6" x14ac:dyDescent="0.2">
      <c r="A51" s="63"/>
    </row>
    <row r="52" spans="1:6" x14ac:dyDescent="0.2">
      <c r="A52" s="62" t="str">
        <f>"Mandataire :                                                                            " &amp; "Signature : "</f>
        <v xml:space="preserve">Mandataire :                                                                            Signature : </v>
      </c>
      <c r="B52" s="46"/>
      <c r="C52" s="46"/>
      <c r="D52" s="46"/>
      <c r="E52" s="61" t="s">
        <v>154</v>
      </c>
      <c r="F52" s="46"/>
    </row>
    <row r="54" spans="1:6" x14ac:dyDescent="0.2">
      <c r="A54" s="38" t="s">
        <v>126</v>
      </c>
    </row>
    <row r="55" spans="1:6" x14ac:dyDescent="0.2">
      <c r="A55" s="63"/>
    </row>
    <row r="56" spans="1:6" x14ac:dyDescent="0.2">
      <c r="A56" s="62" t="str">
        <f>"Mandataire :                                                                            " &amp; "Signature : "</f>
        <v xml:space="preserve">Mandataire :                                                                            Signature : </v>
      </c>
      <c r="B56" s="46"/>
      <c r="C56" s="46"/>
      <c r="D56" s="46"/>
      <c r="E56" s="61" t="s">
        <v>154</v>
      </c>
      <c r="F56" s="46"/>
    </row>
    <row r="57" spans="1:6" x14ac:dyDescent="0.2">
      <c r="A57" s="60"/>
      <c r="B57" s="36"/>
      <c r="C57" s="36"/>
      <c r="D57" s="36"/>
      <c r="E57" s="59"/>
      <c r="F57" s="36"/>
    </row>
    <row r="58" spans="1:6" ht="15" x14ac:dyDescent="0.2">
      <c r="A58" s="30" t="s">
        <v>153</v>
      </c>
      <c r="B58" s="30"/>
      <c r="C58" s="30"/>
      <c r="D58" s="30"/>
      <c r="E58" s="30"/>
      <c r="F58" s="30"/>
    </row>
    <row r="60" spans="1:6" x14ac:dyDescent="0.2">
      <c r="A60" s="41" t="s">
        <v>122</v>
      </c>
      <c r="B60" s="41" t="s">
        <v>123</v>
      </c>
      <c r="C60" s="41" t="s">
        <v>107</v>
      </c>
      <c r="D60" s="41" t="s">
        <v>152</v>
      </c>
      <c r="E60" s="41" t="s">
        <v>151</v>
      </c>
      <c r="F60" s="41" t="s">
        <v>129</v>
      </c>
    </row>
    <row r="61" spans="1:6" x14ac:dyDescent="0.2">
      <c r="A61" s="35"/>
      <c r="B61" s="57"/>
      <c r="C61" s="41"/>
      <c r="D61" s="56"/>
      <c r="E61" s="43"/>
      <c r="F61" s="43" t="str">
        <f>IF(TB_DCventilation[[#This Row],[Quantité]]="","",TB_DCventilation[[#This Row],[Quantité]]*TB_DCventilation[[#This Row],[Coût unitaire]])</f>
        <v/>
      </c>
    </row>
    <row r="62" spans="1:6" x14ac:dyDescent="0.2">
      <c r="A62" s="35"/>
      <c r="B62" s="57"/>
      <c r="C62" s="41"/>
      <c r="D62" s="56"/>
      <c r="E62" s="43"/>
      <c r="F62" s="43" t="str">
        <f>IF(TB_DCventilation[[#This Row],[Quantité]]="","",TB_DCventilation[[#This Row],[Quantité]]*TB_DCventilation[[#This Row],[Coût unitaire]])</f>
        <v/>
      </c>
    </row>
    <row r="63" spans="1:6" x14ac:dyDescent="0.2">
      <c r="A63" s="35"/>
      <c r="B63" s="57"/>
      <c r="C63" s="41"/>
      <c r="D63" s="56"/>
      <c r="E63" s="43"/>
      <c r="F63" s="43" t="str">
        <f>IF(TB_DCventilation[[#This Row],[Quantité]]="","",TB_DCventilation[[#This Row],[Quantité]]*TB_DCventilation[[#This Row],[Coût unitaire]])</f>
        <v/>
      </c>
    </row>
    <row r="64" spans="1:6" x14ac:dyDescent="0.2">
      <c r="A64" s="35"/>
      <c r="B64" s="57"/>
      <c r="C64" s="41"/>
      <c r="D64" s="56"/>
      <c r="E64" s="43"/>
      <c r="F64" s="43" t="str">
        <f>IF(TB_DCventilation[[#This Row],[Quantité]]="","",TB_DCventilation[[#This Row],[Quantité]]*TB_DCventilation[[#This Row],[Coût unitaire]])</f>
        <v/>
      </c>
    </row>
    <row r="65" spans="1:6" x14ac:dyDescent="0.2">
      <c r="A65" s="35"/>
      <c r="B65" s="57"/>
      <c r="C65" s="41"/>
      <c r="D65" s="56"/>
      <c r="E65" s="43"/>
      <c r="F65" s="43" t="str">
        <f>IF(TB_DCventilation[[#This Row],[Quantité]]="","",TB_DCventilation[[#This Row],[Quantité]]*TB_DCventilation[[#This Row],[Coût unitaire]])</f>
        <v/>
      </c>
    </row>
    <row r="66" spans="1:6" x14ac:dyDescent="0.2">
      <c r="A66" s="35"/>
      <c r="B66" s="57"/>
      <c r="C66" s="41"/>
      <c r="D66" s="56"/>
      <c r="E66" s="43"/>
      <c r="F66" s="43" t="str">
        <f>IF(TB_DCventilation[[#This Row],[Quantité]]="","",TB_DCventilation[[#This Row],[Quantité]]*TB_DCventilation[[#This Row],[Coût unitaire]])</f>
        <v/>
      </c>
    </row>
    <row r="67" spans="1:6" x14ac:dyDescent="0.2">
      <c r="A67" s="35"/>
      <c r="B67" s="57"/>
      <c r="C67" s="41"/>
      <c r="D67" s="56"/>
      <c r="E67" s="43"/>
      <c r="F67" s="43" t="str">
        <f>IF(TB_DCventilation[[#This Row],[Quantité]]="","",TB_DCventilation[[#This Row],[Quantité]]*TB_DCventilation[[#This Row],[Coût unitaire]])</f>
        <v/>
      </c>
    </row>
    <row r="68" spans="1:6" x14ac:dyDescent="0.2">
      <c r="A68" s="35"/>
      <c r="B68" s="57"/>
      <c r="C68" s="41"/>
      <c r="D68" s="56"/>
      <c r="E68" s="43"/>
      <c r="F68" s="43" t="str">
        <f>IF(TB_DCventilation[[#This Row],[Quantité]]="","",TB_DCventilation[[#This Row],[Quantité]]*TB_DCventilation[[#This Row],[Coût unitaire]])</f>
        <v/>
      </c>
    </row>
    <row r="69" spans="1:6" x14ac:dyDescent="0.2">
      <c r="A69" s="35"/>
      <c r="B69" s="57"/>
      <c r="C69" s="41"/>
      <c r="D69" s="56"/>
      <c r="E69" s="43"/>
      <c r="F69" s="43" t="str">
        <f>IF(TB_DCventilation[[#This Row],[Quantité]]="","",TB_DCventilation[[#This Row],[Quantité]]*TB_DCventilation[[#This Row],[Coût unitaire]])</f>
        <v/>
      </c>
    </row>
    <row r="70" spans="1:6" x14ac:dyDescent="0.2">
      <c r="A70" s="35"/>
      <c r="B70" s="57"/>
      <c r="C70" s="41"/>
      <c r="D70" s="56"/>
      <c r="E70" s="43"/>
      <c r="F70" s="43" t="str">
        <f>IF(TB_DCventilation[[#This Row],[Quantité]]="","",TB_DCventilation[[#This Row],[Quantité]]*TB_DCventilation[[#This Row],[Coût unitaire]])</f>
        <v/>
      </c>
    </row>
    <row r="71" spans="1:6" x14ac:dyDescent="0.2">
      <c r="A71" s="35"/>
      <c r="B71" s="57"/>
      <c r="C71" s="41"/>
      <c r="D71" s="56"/>
      <c r="E71" s="43"/>
      <c r="F71" s="43" t="str">
        <f>IF(TB_DCventilation[[#This Row],[Quantité]]="","",TB_DCventilation[[#This Row],[Quantité]]*TB_DCventilation[[#This Row],[Coût unitaire]])</f>
        <v/>
      </c>
    </row>
    <row r="72" spans="1:6" x14ac:dyDescent="0.2">
      <c r="A72" s="35"/>
      <c r="B72" s="57"/>
      <c r="C72" s="41"/>
      <c r="D72" s="56"/>
      <c r="E72" s="43"/>
      <c r="F72" s="43" t="str">
        <f>IF(TB_DCventilation[[#This Row],[Quantité]]="","",TB_DCventilation[[#This Row],[Quantité]]*TB_DCventilation[[#This Row],[Coût unitaire]])</f>
        <v/>
      </c>
    </row>
    <row r="73" spans="1:6" x14ac:dyDescent="0.2">
      <c r="A73" s="35"/>
      <c r="B73" s="57"/>
      <c r="C73" s="41"/>
      <c r="D73" s="56"/>
      <c r="E73" s="43"/>
      <c r="F73" s="43" t="str">
        <f>IF(TB_DCventilation[[#This Row],[Quantité]]="","",TB_DCventilation[[#This Row],[Quantité]]*TB_DCventilation[[#This Row],[Coût unitaire]])</f>
        <v/>
      </c>
    </row>
    <row r="74" spans="1:6" x14ac:dyDescent="0.2">
      <c r="A74" s="35"/>
      <c r="B74" s="57"/>
      <c r="C74" s="41"/>
      <c r="D74" s="56"/>
      <c r="E74" s="43"/>
      <c r="F74" s="43" t="str">
        <f>IF(TB_DCventilation[[#This Row],[Quantité]]="","",TB_DCventilation[[#This Row],[Quantité]]*TB_DCventilation[[#This Row],[Coût unitaire]])</f>
        <v/>
      </c>
    </row>
    <row r="75" spans="1:6" x14ac:dyDescent="0.2">
      <c r="A75" s="35"/>
      <c r="B75" s="57"/>
      <c r="C75" s="41"/>
      <c r="D75" s="56"/>
      <c r="E75" s="43"/>
      <c r="F75" s="43" t="str">
        <f>IF(TB_DCventilation[[#This Row],[Quantité]]="","",TB_DCventilation[[#This Row],[Quantité]]*TB_DCventilation[[#This Row],[Coût unitaire]])</f>
        <v/>
      </c>
    </row>
    <row r="76" spans="1:6" x14ac:dyDescent="0.2">
      <c r="A76" s="35"/>
      <c r="B76" s="57"/>
      <c r="C76" s="41"/>
      <c r="D76" s="56"/>
      <c r="E76" s="43"/>
      <c r="F76" s="43" t="str">
        <f>IF(TB_DCventilation[[#This Row],[Quantité]]="","",TB_DCventilation[[#This Row],[Quantité]]*TB_DCventilation[[#This Row],[Coût unitaire]])</f>
        <v/>
      </c>
    </row>
    <row r="77" spans="1:6" x14ac:dyDescent="0.2">
      <c r="A77" s="35"/>
      <c r="B77" s="57"/>
      <c r="C77" s="41"/>
      <c r="D77" s="56"/>
      <c r="E77" s="43"/>
      <c r="F77" s="43" t="str">
        <f>IF(TB_DCventilation[[#This Row],[Quantité]]="","",TB_DCventilation[[#This Row],[Quantité]]*TB_DCventilation[[#This Row],[Coût unitaire]])</f>
        <v/>
      </c>
    </row>
    <row r="78" spans="1:6" x14ac:dyDescent="0.2">
      <c r="A78" s="35"/>
      <c r="B78" s="57"/>
      <c r="C78" s="41"/>
      <c r="D78" s="56"/>
      <c r="E78" s="43"/>
      <c r="F78" s="43" t="str">
        <f>IF(TB_DCventilation[[#This Row],[Quantité]]="","",TB_DCventilation[[#This Row],[Quantité]]*TB_DCventilation[[#This Row],[Coût unitaire]])</f>
        <v/>
      </c>
    </row>
    <row r="79" spans="1:6" x14ac:dyDescent="0.2">
      <c r="A79" s="35"/>
      <c r="B79" s="57"/>
      <c r="C79" s="41"/>
      <c r="D79" s="56"/>
      <c r="E79" s="43"/>
      <c r="F79" s="43" t="str">
        <f>IF(TB_DCventilation[[#This Row],[Quantité]]="","",TB_DCventilation[[#This Row],[Quantité]]*TB_DCventilation[[#This Row],[Coût unitaire]])</f>
        <v/>
      </c>
    </row>
    <row r="80" spans="1:6" x14ac:dyDescent="0.2">
      <c r="A80" s="35"/>
      <c r="B80" s="57"/>
      <c r="C80" s="41"/>
      <c r="D80" s="56"/>
      <c r="E80" s="43"/>
      <c r="F80" s="43" t="str">
        <f>IF(TB_DCventilation[[#This Row],[Quantité]]="","",TB_DCventilation[[#This Row],[Quantité]]*TB_DCventilation[[#This Row],[Coût unitaire]])</f>
        <v/>
      </c>
    </row>
    <row r="81" spans="1:6" x14ac:dyDescent="0.2">
      <c r="A81" s="35"/>
      <c r="B81" s="57"/>
      <c r="C81" s="41"/>
      <c r="D81" s="56"/>
      <c r="E81" s="43"/>
      <c r="F81" s="43" t="str">
        <f>IF(TB_DCventilation[[#This Row],[Quantité]]="","",TB_DCventilation[[#This Row],[Quantité]]*TB_DCventilation[[#This Row],[Coût unitaire]])</f>
        <v/>
      </c>
    </row>
    <row r="82" spans="1:6" x14ac:dyDescent="0.2">
      <c r="A82" s="35"/>
      <c r="B82" s="57"/>
      <c r="C82" s="41"/>
      <c r="D82" s="56"/>
      <c r="E82" s="43"/>
      <c r="F82" s="43" t="str">
        <f>IF(TB_DCventilation[[#This Row],[Quantité]]="","",TB_DCventilation[[#This Row],[Quantité]]*TB_DCventilation[[#This Row],[Coût unitaire]])</f>
        <v/>
      </c>
    </row>
    <row r="83" spans="1:6" x14ac:dyDescent="0.2">
      <c r="A83" s="35"/>
      <c r="B83" s="57"/>
      <c r="C83" s="41"/>
      <c r="D83" s="56"/>
      <c r="E83" s="43"/>
      <c r="F83" s="43" t="str">
        <f>IF(TB_DCventilation[[#This Row],[Quantité]]="","",TB_DCventilation[[#This Row],[Quantité]]*TB_DCventilation[[#This Row],[Coût unitaire]])</f>
        <v/>
      </c>
    </row>
    <row r="84" spans="1:6" x14ac:dyDescent="0.2">
      <c r="A84" s="35"/>
      <c r="B84" s="57"/>
      <c r="C84" s="41"/>
      <c r="D84" s="56"/>
      <c r="E84" s="43"/>
      <c r="F84" s="43" t="str">
        <f>IF(TB_DCventilation[[#This Row],[Quantité]]="","",TB_DCventilation[[#This Row],[Quantité]]*TB_DCventilation[[#This Row],[Coût unitaire]])</f>
        <v/>
      </c>
    </row>
    <row r="85" spans="1:6" x14ac:dyDescent="0.2">
      <c r="A85" s="35"/>
      <c r="B85" s="57"/>
      <c r="C85" s="41"/>
      <c r="D85" s="56"/>
      <c r="E85" s="43"/>
      <c r="F85" s="43" t="str">
        <f>IF(TB_DCventilation[[#This Row],[Quantité]]="","",TB_DCventilation[[#This Row],[Quantité]]*TB_DCventilation[[#This Row],[Coût unitaire]])</f>
        <v/>
      </c>
    </row>
    <row r="86" spans="1:6" x14ac:dyDescent="0.2">
      <c r="A86" s="35"/>
      <c r="B86" s="58"/>
      <c r="C86" s="41"/>
      <c r="D86" s="56"/>
      <c r="E86" s="43"/>
      <c r="F86" s="43" t="str">
        <f>IF(TB_DCventilation[[#This Row],[Quantité]]="","",TB_DCventilation[[#This Row],[Quantité]]*TB_DCventilation[[#This Row],[Coût unitaire]])</f>
        <v/>
      </c>
    </row>
    <row r="87" spans="1:6" x14ac:dyDescent="0.2">
      <c r="A87" s="35"/>
      <c r="B87" s="57"/>
      <c r="C87" s="41"/>
      <c r="D87" s="56"/>
      <c r="E87" s="43"/>
      <c r="F87" s="43" t="str">
        <f>IF(TB_DCventilation[[#This Row],[Quantité]]="","",TB_DCventilation[[#This Row],[Quantité]]*TB_DCventilation[[#This Row],[Coût unitaire]])</f>
        <v/>
      </c>
    </row>
    <row r="88" spans="1:6" x14ac:dyDescent="0.2">
      <c r="A88" s="35"/>
      <c r="B88" s="57"/>
      <c r="C88" s="41"/>
      <c r="D88" s="56"/>
      <c r="E88" s="43"/>
      <c r="F88" s="43" t="str">
        <f>IF(TB_DCventilation[[#This Row],[Quantité]]="","",TB_DCventilation[[#This Row],[Quantité]]*TB_DCventilation[[#This Row],[Coût unitaire]])</f>
        <v/>
      </c>
    </row>
    <row r="89" spans="1:6" x14ac:dyDescent="0.2">
      <c r="A89" s="35"/>
      <c r="B89" s="57"/>
      <c r="C89" s="44" t="s">
        <v>150</v>
      </c>
      <c r="D89" s="56">
        <v>1</v>
      </c>
      <c r="E89" s="43">
        <v>-1</v>
      </c>
      <c r="F89" s="43">
        <f>IF(TB_DCventilation[[#This Row],[Quantité]]="","",TB_DCventilation[[#This Row],[Quantité]]*TB_DCventilation[[#This Row],[Coût unitaire]])</f>
        <v>-1</v>
      </c>
    </row>
    <row r="90" spans="1:6" x14ac:dyDescent="0.2">
      <c r="A90" s="35"/>
      <c r="B90" s="57"/>
      <c r="C90" s="44" t="s">
        <v>149</v>
      </c>
      <c r="D90" s="56">
        <v>1</v>
      </c>
      <c r="E90" s="43">
        <v>-1</v>
      </c>
      <c r="F90" s="43">
        <f>IF(TB_DCventilation[[#This Row],[Quantité]]="","",TB_DCventilation[[#This Row],[Quantité]]*TB_DCventilation[[#This Row],[Coût unitaire]])</f>
        <v>-1</v>
      </c>
    </row>
    <row r="91" spans="1:6" x14ac:dyDescent="0.2">
      <c r="A91" s="35"/>
      <c r="B91" s="57"/>
      <c r="C91" s="44" t="s">
        <v>148</v>
      </c>
      <c r="D91" s="56">
        <v>1</v>
      </c>
      <c r="E91" s="43">
        <v>-1</v>
      </c>
      <c r="F91" s="43">
        <f>IF(TB_DCventilation[[#This Row],[Quantité]]="","",TB_DCventilation[[#This Row],[Quantité]]*TB_DCventilation[[#This Row],[Coût unitaire]])</f>
        <v>-1</v>
      </c>
    </row>
    <row r="92" spans="1:6" x14ac:dyDescent="0.2">
      <c r="A92" s="35"/>
      <c r="B92" s="57"/>
      <c r="C92" s="44" t="s">
        <v>147</v>
      </c>
      <c r="D92" s="56">
        <v>1</v>
      </c>
      <c r="E92" s="43">
        <v>-1</v>
      </c>
      <c r="F92" s="43">
        <f>IF(TB_DCventilation[[#This Row],[Quantité]]="","",TB_DCventilation[[#This Row],[Quantité]]*TB_DCventilation[[#This Row],[Coût unitaire]])</f>
        <v>-1</v>
      </c>
    </row>
    <row r="93" spans="1:6" x14ac:dyDescent="0.2">
      <c r="A93" s="35"/>
      <c r="B93" s="57"/>
      <c r="C93" s="44" t="s">
        <v>150</v>
      </c>
      <c r="D93" s="56">
        <v>1</v>
      </c>
      <c r="E93" s="43">
        <v>5</v>
      </c>
      <c r="F93" s="43">
        <f>IF(TB_DCventilation[[#This Row],[Quantité]]="","",TB_DCventilation[[#This Row],[Quantité]]*TB_DCventilation[[#This Row],[Coût unitaire]])</f>
        <v>5</v>
      </c>
    </row>
    <row r="94" spans="1:6" x14ac:dyDescent="0.2">
      <c r="A94" s="35"/>
      <c r="B94" s="57"/>
      <c r="C94" s="44" t="s">
        <v>149</v>
      </c>
      <c r="D94" s="56">
        <v>1</v>
      </c>
      <c r="E94" s="43">
        <v>10</v>
      </c>
      <c r="F94" s="43">
        <f>IF(TB_DCventilation[[#This Row],[Quantité]]="","",TB_DCventilation[[#This Row],[Quantité]]*TB_DCventilation[[#This Row],[Coût unitaire]])</f>
        <v>10</v>
      </c>
    </row>
    <row r="95" spans="1:6" x14ac:dyDescent="0.2">
      <c r="A95" s="35"/>
      <c r="B95" s="57"/>
      <c r="C95" s="44" t="s">
        <v>148</v>
      </c>
      <c r="D95" s="56">
        <v>1</v>
      </c>
      <c r="E95" s="43">
        <v>15</v>
      </c>
      <c r="F95" s="43">
        <f>IF(TB_DCventilation[[#This Row],[Quantité]]="","",TB_DCventilation[[#This Row],[Quantité]]*TB_DCventilation[[#This Row],[Coût unitaire]])</f>
        <v>15</v>
      </c>
    </row>
    <row r="96" spans="1:6" x14ac:dyDescent="0.2">
      <c r="A96" s="35"/>
      <c r="B96" s="57"/>
      <c r="C96" s="44" t="s">
        <v>147</v>
      </c>
      <c r="D96" s="56">
        <v>1</v>
      </c>
      <c r="E96" s="43">
        <v>20</v>
      </c>
      <c r="F96" s="43">
        <f>IF(TB_DCventilation[[#This Row],[Quantité]]="","",TB_DCventilation[[#This Row],[Quantité]]*TB_DCventilation[[#This Row],[Coût unitaire]])</f>
        <v>20</v>
      </c>
    </row>
    <row r="97" spans="1:6" x14ac:dyDescent="0.2">
      <c r="A97" s="35"/>
      <c r="B97" s="57"/>
      <c r="C97" s="44"/>
      <c r="D97" s="56"/>
      <c r="E97" s="43"/>
      <c r="F97" s="43" t="str">
        <f>IF(TB_DCventilation[[#This Row],[Quantité]]="","",TB_DCventilation[[#This Row],[Quantité]]*TB_DCventilation[[#This Row],[Coût unitaire]])</f>
        <v/>
      </c>
    </row>
    <row r="98" spans="1:6" x14ac:dyDescent="0.2">
      <c r="A98" s="55" t="s">
        <v>146</v>
      </c>
    </row>
    <row r="100" spans="1:6" ht="15" x14ac:dyDescent="0.2">
      <c r="A100" s="30" t="s">
        <v>145</v>
      </c>
      <c r="B100" s="30"/>
      <c r="C100" s="30"/>
      <c r="D100" s="30"/>
      <c r="E100" s="30"/>
      <c r="F100" s="30"/>
    </row>
    <row r="101" spans="1:6" x14ac:dyDescent="0.2">
      <c r="B101" s="51" t="s">
        <v>144</v>
      </c>
      <c r="D101" s="51" t="s">
        <v>129</v>
      </c>
      <c r="E101" s="51" t="s">
        <v>124</v>
      </c>
      <c r="F101" s="51" t="s">
        <v>138</v>
      </c>
    </row>
    <row r="102" spans="1:6" x14ac:dyDescent="0.2">
      <c r="A102" s="46"/>
      <c r="B102" s="46" t="s">
        <v>143</v>
      </c>
      <c r="C102" s="46"/>
      <c r="D102" s="48">
        <f>SUMIFS(TB_DCventilation[Montant],TB_DCventilation[Montant],"&gt;0",TB_DCventilation[GL],"MO")</f>
        <v>5</v>
      </c>
      <c r="E102" s="54">
        <v>0.1</v>
      </c>
      <c r="F102" s="48">
        <f>D102*E102+D102</f>
        <v>5.5</v>
      </c>
    </row>
    <row r="103" spans="1:6" x14ac:dyDescent="0.2">
      <c r="A103" s="34"/>
      <c r="B103" s="46" t="s">
        <v>142</v>
      </c>
      <c r="C103" s="46"/>
      <c r="D103" s="53">
        <f>SUMIFS(TB_DCventilation[Montant],TB_DCventilation[Montant],"&gt;0",TB_DCventilation[GL],"MA")</f>
        <v>10</v>
      </c>
      <c r="E103" s="52">
        <v>0.1</v>
      </c>
      <c r="F103" s="48">
        <f>D103*E103+D103</f>
        <v>11</v>
      </c>
    </row>
    <row r="104" spans="1:6" x14ac:dyDescent="0.2">
      <c r="A104" s="34"/>
      <c r="B104" s="46" t="s">
        <v>141</v>
      </c>
      <c r="C104" s="46"/>
      <c r="D104" s="53">
        <f>SUMIFS(TB_DCventilation[Montant],TB_DCventilation[Montant],"&gt;0",TB_DCventilation[GL],"EP")</f>
        <v>15</v>
      </c>
      <c r="E104" s="52">
        <v>0.1</v>
      </c>
      <c r="F104" s="48">
        <f>D104*E104+D104</f>
        <v>16.5</v>
      </c>
    </row>
    <row r="105" spans="1:6" x14ac:dyDescent="0.2">
      <c r="A105" s="34"/>
      <c r="B105" s="46" t="s">
        <v>140</v>
      </c>
      <c r="C105" s="46"/>
      <c r="D105" s="53">
        <f>SUMIFS(TB_DCventilation[Montant],TB_DCventilation[Montant],"&gt;0",TB_DCventilation[GL],"ST")</f>
        <v>20</v>
      </c>
      <c r="E105" s="52">
        <v>0.1</v>
      </c>
      <c r="F105" s="48">
        <f>D105*E105+D105</f>
        <v>22</v>
      </c>
    </row>
    <row r="107" spans="1:6" x14ac:dyDescent="0.2">
      <c r="B107" s="51" t="s">
        <v>139</v>
      </c>
      <c r="F107" s="51" t="s">
        <v>138</v>
      </c>
    </row>
    <row r="108" spans="1:6" x14ac:dyDescent="0.2">
      <c r="A108" s="46"/>
      <c r="B108" s="46" t="s">
        <v>137</v>
      </c>
      <c r="C108" s="46"/>
      <c r="D108" s="46"/>
      <c r="E108" s="46"/>
      <c r="F108" s="48">
        <f>SUMIF(TB_DCventilation[Montant],"&lt;0",TB_DCventilation[Montant])</f>
        <v>-4</v>
      </c>
    </row>
    <row r="110" spans="1:6" x14ac:dyDescent="0.2">
      <c r="B110" s="51" t="s">
        <v>136</v>
      </c>
      <c r="E110" s="51" t="s">
        <v>135</v>
      </c>
      <c r="F110" s="51" t="s">
        <v>134</v>
      </c>
    </row>
    <row r="111" spans="1:6" x14ac:dyDescent="0.2">
      <c r="A111" s="46"/>
      <c r="B111" s="47" t="s">
        <v>133</v>
      </c>
      <c r="C111" s="46"/>
      <c r="D111" s="46"/>
      <c r="E111" s="46"/>
      <c r="F111" s="50">
        <f>SUM(F102:F105,F108)</f>
        <v>51</v>
      </c>
    </row>
    <row r="112" spans="1:6" x14ac:dyDescent="0.2">
      <c r="A112" s="34"/>
      <c r="B112" s="46" t="s">
        <v>132</v>
      </c>
      <c r="C112" s="46"/>
      <c r="D112" s="46"/>
      <c r="E112" s="49">
        <v>0.05</v>
      </c>
      <c r="F112" s="48">
        <f>F111*E112</f>
        <v>2.5500000000000003</v>
      </c>
    </row>
    <row r="113" spans="1:6" x14ac:dyDescent="0.2">
      <c r="A113" s="34"/>
      <c r="B113" s="46" t="s">
        <v>131</v>
      </c>
      <c r="C113" s="46"/>
      <c r="D113" s="46"/>
      <c r="E113" s="49">
        <v>9.9750000000000005E-2</v>
      </c>
      <c r="F113" s="48">
        <f>F111*E113</f>
        <v>5.08725</v>
      </c>
    </row>
    <row r="114" spans="1:6" x14ac:dyDescent="0.2">
      <c r="A114" s="34"/>
      <c r="B114" s="47" t="s">
        <v>130</v>
      </c>
      <c r="C114" s="46"/>
      <c r="D114" s="46"/>
      <c r="E114" s="46"/>
      <c r="F114" s="45">
        <f>SUM(F111:F113)</f>
        <v>58.637249999999995</v>
      </c>
    </row>
    <row r="115" spans="1:6" x14ac:dyDescent="0.2">
      <c r="A115" s="37"/>
      <c r="B115" s="37"/>
      <c r="C115" s="37"/>
      <c r="D115" s="37"/>
      <c r="E115" s="37"/>
      <c r="F115" s="37"/>
    </row>
  </sheetData>
  <mergeCells count="3">
    <mergeCell ref="A48:F48"/>
    <mergeCell ref="A13:F13"/>
    <mergeCell ref="A15:F43"/>
  </mergeCells>
  <pageMargins left="0.39370078740157483" right="0.39370078740157483" top="1.1811023622047243" bottom="0.59055118110236215" header="0.31496062992125984" footer="0.31496062992125984"/>
  <pageSetup orientation="portrait" r:id="rId1"/>
  <headerFooter>
    <oddHeader>&amp;R&amp;14DIRECTIVE
&amp;A</oddHeader>
    <oddFooter>&amp;LEntreprise&amp;RPage &amp;P de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AF5BA2-B1B9-4DD3-9AE3-BCF6D266772C}">
  <sheetPr codeName="Feuil2"/>
  <dimension ref="A1:AC50"/>
  <sheetViews>
    <sheetView tabSelected="1" topLeftCell="C1" zoomScale="85" zoomScaleNormal="85" workbookViewId="0">
      <selection activeCell="M18" sqref="M18"/>
    </sheetView>
  </sheetViews>
  <sheetFormatPr baseColWidth="10" defaultRowHeight="12" x14ac:dyDescent="0.2"/>
  <cols>
    <col min="12" max="12" width="11.42578125" customWidth="1"/>
  </cols>
  <sheetData>
    <row r="1" spans="1:2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</row>
    <row r="2" spans="1:29" x14ac:dyDescent="0.2">
      <c r="A2" s="68"/>
      <c r="B2" s="68" t="s">
        <v>29</v>
      </c>
      <c r="C2" s="68"/>
      <c r="D2" s="1"/>
      <c r="E2" s="68"/>
      <c r="F2" s="68" t="s">
        <v>29</v>
      </c>
      <c r="G2" s="68"/>
      <c r="H2" s="1"/>
      <c r="I2" s="68"/>
      <c r="J2" s="2"/>
      <c r="K2" s="3"/>
      <c r="L2" s="4" t="s">
        <v>30</v>
      </c>
      <c r="M2" s="6"/>
      <c r="N2" s="5" t="s">
        <v>29</v>
      </c>
      <c r="O2" s="6"/>
      <c r="P2" s="5" t="s">
        <v>29</v>
      </c>
      <c r="Q2" s="5" t="s">
        <v>29</v>
      </c>
      <c r="R2" s="6"/>
      <c r="S2" s="7" t="s">
        <v>29</v>
      </c>
      <c r="T2" s="2" t="s">
        <v>29</v>
      </c>
      <c r="U2" s="8"/>
      <c r="V2" s="9"/>
      <c r="W2" s="4" t="s">
        <v>29</v>
      </c>
      <c r="X2" s="5"/>
      <c r="Y2" s="5"/>
      <c r="Z2" s="5"/>
      <c r="AA2" s="5"/>
      <c r="AB2" s="10"/>
      <c r="AC2" s="72"/>
    </row>
    <row r="3" spans="1:29" x14ac:dyDescent="0.2">
      <c r="A3" s="11"/>
      <c r="B3" s="11"/>
      <c r="C3" s="11"/>
      <c r="D3" s="1"/>
      <c r="E3" s="11"/>
      <c r="F3" s="11"/>
      <c r="G3" s="11"/>
      <c r="H3" s="11"/>
      <c r="I3" s="11"/>
      <c r="J3" s="11"/>
      <c r="K3" s="11"/>
      <c r="L3" s="15" t="s">
        <v>31</v>
      </c>
      <c r="M3" s="6"/>
      <c r="N3" s="5" t="s">
        <v>29</v>
      </c>
      <c r="O3" s="6"/>
      <c r="P3" s="5" t="s">
        <v>29</v>
      </c>
      <c r="Q3" s="5" t="s">
        <v>29</v>
      </c>
      <c r="R3" s="6"/>
      <c r="S3" s="7" t="s">
        <v>29</v>
      </c>
      <c r="T3" s="16" t="s">
        <v>29</v>
      </c>
      <c r="U3" s="8"/>
      <c r="V3" s="9"/>
      <c r="W3" s="15" t="s">
        <v>29</v>
      </c>
      <c r="X3" s="5"/>
      <c r="Y3" s="5"/>
      <c r="Z3" s="5"/>
      <c r="AA3" s="5"/>
      <c r="AB3" s="17"/>
      <c r="AC3" s="73"/>
    </row>
    <row r="4" spans="1:29" x14ac:dyDescent="0.2">
      <c r="A4" s="11"/>
      <c r="B4" s="11"/>
      <c r="C4" s="11"/>
      <c r="D4" s="1"/>
      <c r="E4" s="11"/>
      <c r="F4" s="11"/>
      <c r="G4" s="11"/>
      <c r="H4" s="11"/>
      <c r="I4" s="11"/>
      <c r="J4" s="11"/>
      <c r="K4" s="11"/>
      <c r="L4" s="12" t="s">
        <v>32</v>
      </c>
      <c r="M4" s="6"/>
      <c r="N4" s="5" t="s">
        <v>29</v>
      </c>
      <c r="O4" s="6"/>
      <c r="P4" s="5" t="s">
        <v>29</v>
      </c>
      <c r="Q4" s="5" t="s">
        <v>29</v>
      </c>
      <c r="R4" s="6"/>
      <c r="S4" s="7" t="s">
        <v>29</v>
      </c>
      <c r="T4" s="13" t="s">
        <v>29</v>
      </c>
      <c r="U4" s="8"/>
      <c r="V4" s="9"/>
      <c r="W4" s="12" t="s">
        <v>29</v>
      </c>
      <c r="X4" s="5"/>
      <c r="Y4" s="5"/>
      <c r="Z4" s="5"/>
      <c r="AA4" s="5"/>
      <c r="AB4" s="14"/>
      <c r="AC4" s="74"/>
    </row>
    <row r="5" spans="1:29" x14ac:dyDescent="0.2">
      <c r="A5" s="11"/>
      <c r="B5" s="11"/>
      <c r="C5" s="11"/>
      <c r="D5" s="1"/>
      <c r="E5" s="11"/>
      <c r="F5" s="11"/>
      <c r="G5" s="11"/>
      <c r="H5" s="11"/>
      <c r="I5" s="11"/>
      <c r="J5" s="11"/>
      <c r="K5" s="11"/>
      <c r="L5" s="69" t="s">
        <v>158</v>
      </c>
      <c r="M5" s="6"/>
      <c r="N5" s="5" t="s">
        <v>29</v>
      </c>
      <c r="O5" s="6"/>
      <c r="P5" s="5" t="s">
        <v>29</v>
      </c>
      <c r="Q5" s="5" t="s">
        <v>29</v>
      </c>
      <c r="R5" s="6"/>
      <c r="S5" s="7" t="s">
        <v>29</v>
      </c>
      <c r="T5" s="70" t="s">
        <v>29</v>
      </c>
      <c r="U5" s="8"/>
      <c r="V5" s="9"/>
      <c r="W5" s="69" t="s">
        <v>29</v>
      </c>
      <c r="X5" s="5"/>
      <c r="Y5" s="5"/>
      <c r="Z5" s="5"/>
      <c r="AA5" s="5"/>
      <c r="AB5" s="71"/>
      <c r="AC5" s="75"/>
    </row>
    <row r="6" spans="1:29" x14ac:dyDescent="0.2">
      <c r="A6" s="11"/>
      <c r="B6" s="11"/>
      <c r="C6" s="11"/>
      <c r="D6" s="1"/>
      <c r="E6" s="11"/>
      <c r="F6" s="11"/>
      <c r="G6" s="11"/>
      <c r="H6" s="11"/>
      <c r="I6" s="11"/>
      <c r="J6" s="11"/>
      <c r="K6" s="11"/>
      <c r="L6" s="18" t="s">
        <v>33</v>
      </c>
      <c r="M6" s="6"/>
      <c r="N6" s="5" t="s">
        <v>29</v>
      </c>
      <c r="O6" s="6"/>
      <c r="P6" s="5" t="s">
        <v>29</v>
      </c>
      <c r="Q6" s="5" t="s">
        <v>29</v>
      </c>
      <c r="R6" s="6"/>
      <c r="S6" s="7" t="s">
        <v>29</v>
      </c>
      <c r="T6" s="19" t="s">
        <v>29</v>
      </c>
      <c r="U6" s="8"/>
      <c r="V6" s="9"/>
      <c r="W6" s="18" t="s">
        <v>29</v>
      </c>
      <c r="X6" s="5"/>
      <c r="Y6" s="5"/>
      <c r="Z6" s="5"/>
      <c r="AA6" s="5"/>
      <c r="AB6" s="20"/>
      <c r="AC6" s="76"/>
    </row>
    <row r="7" spans="1:29" x14ac:dyDescent="0.2">
      <c r="A7" s="11"/>
      <c r="B7" s="11"/>
      <c r="C7" s="11"/>
      <c r="D7" s="1"/>
      <c r="E7" s="11"/>
      <c r="F7" s="11"/>
      <c r="G7" s="11"/>
      <c r="H7" s="11"/>
      <c r="I7" s="11"/>
      <c r="J7" s="11"/>
      <c r="K7" s="11"/>
      <c r="L7" s="21" t="s">
        <v>34</v>
      </c>
      <c r="M7" s="6"/>
      <c r="N7" s="5" t="s">
        <v>29</v>
      </c>
      <c r="O7" s="6"/>
      <c r="P7" s="5" t="s">
        <v>29</v>
      </c>
      <c r="Q7" s="5" t="s">
        <v>29</v>
      </c>
      <c r="R7" s="6"/>
      <c r="S7" s="7" t="s">
        <v>29</v>
      </c>
      <c r="T7" s="22" t="s">
        <v>29</v>
      </c>
      <c r="U7" s="8"/>
      <c r="V7" s="9"/>
      <c r="W7" s="21" t="s">
        <v>29</v>
      </c>
      <c r="X7" s="5"/>
      <c r="Y7" s="5"/>
      <c r="Z7" s="5"/>
      <c r="AA7" s="5"/>
      <c r="AB7" s="23"/>
      <c r="AC7" s="77"/>
    </row>
    <row r="8" spans="1:29" x14ac:dyDescent="0.2">
      <c r="A8" s="11"/>
      <c r="B8" s="11"/>
      <c r="C8" s="11"/>
      <c r="D8" s="1"/>
      <c r="E8" s="11"/>
      <c r="F8" s="11"/>
      <c r="G8" s="11"/>
      <c r="H8" s="11"/>
      <c r="I8" s="11"/>
      <c r="J8" s="11"/>
      <c r="K8" s="11"/>
      <c r="L8" s="24" t="s">
        <v>35</v>
      </c>
      <c r="M8" s="6"/>
      <c r="N8" s="5" t="s">
        <v>29</v>
      </c>
      <c r="O8" s="6"/>
      <c r="P8" s="5" t="s">
        <v>29</v>
      </c>
      <c r="Q8" s="5" t="s">
        <v>29</v>
      </c>
      <c r="R8" s="6"/>
      <c r="S8" s="7" t="s">
        <v>29</v>
      </c>
      <c r="T8" s="25" t="s">
        <v>29</v>
      </c>
      <c r="U8" s="8"/>
      <c r="V8" s="9"/>
      <c r="W8" s="24" t="s">
        <v>29</v>
      </c>
      <c r="X8" s="5"/>
      <c r="Y8" s="5"/>
      <c r="Z8" s="5"/>
      <c r="AA8" s="5"/>
      <c r="AB8" s="26"/>
      <c r="AC8" s="78"/>
    </row>
    <row r="9" spans="1:29" x14ac:dyDescent="0.2">
      <c r="A9" s="11"/>
      <c r="B9" s="11"/>
      <c r="C9" s="11"/>
      <c r="D9" s="1"/>
      <c r="E9" s="11"/>
      <c r="F9" s="11"/>
      <c r="G9" s="11"/>
      <c r="H9" s="11"/>
      <c r="I9" s="11"/>
      <c r="J9" s="11"/>
      <c r="K9" s="11"/>
      <c r="L9" s="27" t="s">
        <v>36</v>
      </c>
      <c r="M9" s="6"/>
      <c r="N9" s="5" t="s">
        <v>29</v>
      </c>
      <c r="O9" s="6"/>
      <c r="P9" s="5" t="s">
        <v>29</v>
      </c>
      <c r="Q9" s="5" t="s">
        <v>29</v>
      </c>
      <c r="R9" s="6"/>
      <c r="S9" s="7" t="s">
        <v>29</v>
      </c>
      <c r="T9" s="28" t="s">
        <v>29</v>
      </c>
      <c r="U9" s="8"/>
      <c r="V9" s="9"/>
      <c r="W9" s="27" t="s">
        <v>29</v>
      </c>
      <c r="X9" s="5"/>
      <c r="Y9" s="5"/>
      <c r="Z9" s="5"/>
      <c r="AA9" s="5"/>
      <c r="AB9" s="29"/>
      <c r="AC9" s="79"/>
    </row>
    <row r="11" spans="1:29" ht="15" x14ac:dyDescent="0.2">
      <c r="A11" s="30" t="s">
        <v>37</v>
      </c>
      <c r="C11" s="30" t="s">
        <v>38</v>
      </c>
      <c r="E11" s="30" t="s">
        <v>39</v>
      </c>
      <c r="G11" s="80" t="s">
        <v>172</v>
      </c>
      <c r="I11" s="30" t="s">
        <v>40</v>
      </c>
      <c r="K11" s="30" t="s">
        <v>163</v>
      </c>
      <c r="M11" s="30" t="s">
        <v>171</v>
      </c>
      <c r="O11" s="30" t="s">
        <v>157</v>
      </c>
    </row>
    <row r="12" spans="1:29" x14ac:dyDescent="0.2">
      <c r="A12" t="s">
        <v>37</v>
      </c>
      <c r="C12" t="s">
        <v>41</v>
      </c>
      <c r="E12" t="s">
        <v>39</v>
      </c>
      <c r="G12" t="s">
        <v>45</v>
      </c>
      <c r="I12" t="s">
        <v>42</v>
      </c>
      <c r="K12" s="31" t="s">
        <v>43</v>
      </c>
      <c r="M12" t="s">
        <v>44</v>
      </c>
      <c r="O12" t="s">
        <v>45</v>
      </c>
    </row>
    <row r="13" spans="1:29" x14ac:dyDescent="0.2">
      <c r="C13" t="s">
        <v>46</v>
      </c>
      <c r="E13" t="s">
        <v>47</v>
      </c>
      <c r="G13" t="s">
        <v>174</v>
      </c>
      <c r="I13" t="s">
        <v>48</v>
      </c>
      <c r="K13" s="32"/>
    </row>
    <row r="14" spans="1:29" x14ac:dyDescent="0.2">
      <c r="A14" t="s">
        <v>49</v>
      </c>
      <c r="C14" t="s">
        <v>50</v>
      </c>
      <c r="E14" t="s">
        <v>51</v>
      </c>
      <c r="G14" t="s">
        <v>173</v>
      </c>
      <c r="I14" t="s">
        <v>52</v>
      </c>
      <c r="M14" t="s">
        <v>53</v>
      </c>
      <c r="O14" t="s">
        <v>54</v>
      </c>
    </row>
    <row r="15" spans="1:29" x14ac:dyDescent="0.2">
      <c r="A15" t="s">
        <v>55</v>
      </c>
      <c r="C15" t="s">
        <v>56</v>
      </c>
      <c r="E15" t="s">
        <v>57</v>
      </c>
      <c r="I15" t="s">
        <v>58</v>
      </c>
      <c r="K15" s="31" t="s">
        <v>59</v>
      </c>
      <c r="M15" t="s">
        <v>60</v>
      </c>
      <c r="O15" t="s">
        <v>61</v>
      </c>
    </row>
    <row r="16" spans="1:29" x14ac:dyDescent="0.2">
      <c r="A16" t="s">
        <v>62</v>
      </c>
      <c r="E16" t="s">
        <v>63</v>
      </c>
      <c r="I16" t="s">
        <v>64</v>
      </c>
      <c r="K16" s="31" t="s">
        <v>65</v>
      </c>
      <c r="M16" t="s">
        <v>66</v>
      </c>
      <c r="O16" t="s">
        <v>67</v>
      </c>
    </row>
    <row r="17" spans="1:15" x14ac:dyDescent="0.2">
      <c r="A17" t="s">
        <v>68</v>
      </c>
      <c r="E17" t="s">
        <v>69</v>
      </c>
      <c r="K17" s="31" t="s">
        <v>70</v>
      </c>
      <c r="M17" t="s">
        <v>71</v>
      </c>
      <c r="O17" t="s">
        <v>72</v>
      </c>
    </row>
    <row r="18" spans="1:15" x14ac:dyDescent="0.2">
      <c r="A18" t="s">
        <v>73</v>
      </c>
      <c r="E18" t="s">
        <v>74</v>
      </c>
      <c r="I18" t="s">
        <v>44</v>
      </c>
      <c r="K18" s="31" t="s">
        <v>75</v>
      </c>
      <c r="O18" t="s">
        <v>76</v>
      </c>
    </row>
    <row r="19" spans="1:15" x14ac:dyDescent="0.2">
      <c r="A19" t="s">
        <v>77</v>
      </c>
      <c r="E19" t="s">
        <v>78</v>
      </c>
      <c r="I19" t="s">
        <v>79</v>
      </c>
      <c r="K19" s="31" t="s">
        <v>80</v>
      </c>
      <c r="M19" t="s">
        <v>81</v>
      </c>
    </row>
    <row r="20" spans="1:15" x14ac:dyDescent="0.2">
      <c r="A20" t="s">
        <v>82</v>
      </c>
      <c r="E20" t="s">
        <v>83</v>
      </c>
      <c r="I20" t="s">
        <v>84</v>
      </c>
      <c r="K20" s="31" t="s">
        <v>85</v>
      </c>
      <c r="O20" t="s">
        <v>86</v>
      </c>
    </row>
    <row r="21" spans="1:15" x14ac:dyDescent="0.2">
      <c r="A21" t="s">
        <v>87</v>
      </c>
      <c r="E21" t="s">
        <v>88</v>
      </c>
      <c r="I21" t="s">
        <v>89</v>
      </c>
      <c r="K21" s="31" t="s">
        <v>90</v>
      </c>
      <c r="M21">
        <v>1</v>
      </c>
      <c r="O21">
        <v>1</v>
      </c>
    </row>
    <row r="22" spans="1:15" x14ac:dyDescent="0.2">
      <c r="A22" t="s">
        <v>91</v>
      </c>
      <c r="E22" t="s">
        <v>92</v>
      </c>
      <c r="K22" s="31" t="s">
        <v>93</v>
      </c>
      <c r="M22">
        <v>2</v>
      </c>
      <c r="O22">
        <v>1</v>
      </c>
    </row>
    <row r="23" spans="1:15" x14ac:dyDescent="0.2">
      <c r="A23" t="s">
        <v>94</v>
      </c>
      <c r="E23" t="s">
        <v>95</v>
      </c>
      <c r="I23" t="s">
        <v>96</v>
      </c>
      <c r="K23" s="31" t="s">
        <v>97</v>
      </c>
      <c r="M23">
        <v>3</v>
      </c>
      <c r="O23">
        <v>1</v>
      </c>
    </row>
    <row r="24" spans="1:15" x14ac:dyDescent="0.2">
      <c r="A24" t="s">
        <v>98</v>
      </c>
      <c r="E24" t="s">
        <v>99</v>
      </c>
      <c r="I24" t="s">
        <v>47</v>
      </c>
      <c r="K24" s="31" t="s">
        <v>59</v>
      </c>
      <c r="O24">
        <v>1</v>
      </c>
    </row>
    <row r="25" spans="1:15" x14ac:dyDescent="0.2">
      <c r="A25" t="s">
        <v>100</v>
      </c>
      <c r="E25" t="s">
        <v>101</v>
      </c>
      <c r="I25" t="s">
        <v>95</v>
      </c>
      <c r="M25" s="31" t="s">
        <v>102</v>
      </c>
      <c r="O25">
        <v>1</v>
      </c>
    </row>
    <row r="26" spans="1:15" x14ac:dyDescent="0.2">
      <c r="A26" t="s">
        <v>103</v>
      </c>
      <c r="E26" t="s">
        <v>104</v>
      </c>
      <c r="I26" t="s">
        <v>51</v>
      </c>
      <c r="K26" s="31" t="s">
        <v>106</v>
      </c>
    </row>
    <row r="27" spans="1:15" x14ac:dyDescent="0.2">
      <c r="E27" t="s">
        <v>105</v>
      </c>
      <c r="I27" t="s">
        <v>57</v>
      </c>
      <c r="K27" s="31" t="s">
        <v>110</v>
      </c>
      <c r="O27" t="s">
        <v>107</v>
      </c>
    </row>
    <row r="28" spans="1:15" x14ac:dyDescent="0.2">
      <c r="A28" t="s">
        <v>160</v>
      </c>
      <c r="E28" t="s">
        <v>108</v>
      </c>
      <c r="I28" t="s">
        <v>109</v>
      </c>
      <c r="K28" s="31" t="s">
        <v>113</v>
      </c>
      <c r="M28" s="31" t="s">
        <v>111</v>
      </c>
    </row>
    <row r="29" spans="1:15" x14ac:dyDescent="0.2">
      <c r="A29" t="s">
        <v>162</v>
      </c>
      <c r="E29" t="s">
        <v>112</v>
      </c>
      <c r="I29" t="s">
        <v>69</v>
      </c>
      <c r="M29" s="33" t="s">
        <v>114</v>
      </c>
      <c r="O29" t="s">
        <v>115</v>
      </c>
    </row>
    <row r="30" spans="1:15" x14ac:dyDescent="0.2">
      <c r="A30" t="s">
        <v>161</v>
      </c>
      <c r="E30" t="s">
        <v>116</v>
      </c>
      <c r="I30" t="s">
        <v>74</v>
      </c>
      <c r="K30" t="s">
        <v>163</v>
      </c>
      <c r="M30" s="31"/>
      <c r="O30" t="s">
        <v>117</v>
      </c>
    </row>
    <row r="31" spans="1:15" x14ac:dyDescent="0.2">
      <c r="I31" t="s">
        <v>78</v>
      </c>
      <c r="K31" t="s">
        <v>165</v>
      </c>
      <c r="M31" s="31"/>
      <c r="O31" t="s">
        <v>118</v>
      </c>
    </row>
    <row r="32" spans="1:15" x14ac:dyDescent="0.2">
      <c r="A32" t="s">
        <v>159</v>
      </c>
      <c r="I32" t="s">
        <v>119</v>
      </c>
      <c r="K32" t="s">
        <v>166</v>
      </c>
      <c r="M32" s="31"/>
      <c r="O32" t="s">
        <v>120</v>
      </c>
    </row>
    <row r="33" spans="1:15" x14ac:dyDescent="0.2">
      <c r="A33" t="s">
        <v>177</v>
      </c>
      <c r="I33" t="s">
        <v>83</v>
      </c>
      <c r="K33" t="s">
        <v>167</v>
      </c>
      <c r="M33" s="31"/>
    </row>
    <row r="34" spans="1:15" x14ac:dyDescent="0.2">
      <c r="I34" t="s">
        <v>88</v>
      </c>
      <c r="K34" t="s">
        <v>170</v>
      </c>
      <c r="M34" s="31"/>
      <c r="O34" t="s">
        <v>81</v>
      </c>
    </row>
    <row r="35" spans="1:15" x14ac:dyDescent="0.2">
      <c r="I35" t="s">
        <v>92</v>
      </c>
      <c r="K35" t="s">
        <v>168</v>
      </c>
      <c r="M35" s="31"/>
    </row>
    <row r="36" spans="1:15" x14ac:dyDescent="0.2">
      <c r="K36" t="s">
        <v>169</v>
      </c>
      <c r="M36" s="31"/>
      <c r="O36">
        <v>1</v>
      </c>
    </row>
    <row r="37" spans="1:15" x14ac:dyDescent="0.2">
      <c r="K37" t="s">
        <v>30</v>
      </c>
      <c r="M37" s="31"/>
      <c r="O37">
        <v>2</v>
      </c>
    </row>
    <row r="38" spans="1:15" x14ac:dyDescent="0.2">
      <c r="M38" s="33"/>
      <c r="O38">
        <v>3</v>
      </c>
    </row>
    <row r="39" spans="1:15" x14ac:dyDescent="0.2">
      <c r="K39" s="31" t="s">
        <v>163</v>
      </c>
      <c r="O39">
        <v>4</v>
      </c>
    </row>
    <row r="40" spans="1:15" x14ac:dyDescent="0.2">
      <c r="K40" s="31" t="s">
        <v>165</v>
      </c>
      <c r="M40" s="31" t="s">
        <v>111</v>
      </c>
      <c r="O40">
        <v>5</v>
      </c>
    </row>
    <row r="41" spans="1:15" x14ac:dyDescent="0.2">
      <c r="K41" t="s">
        <v>166</v>
      </c>
      <c r="M41" s="33" t="s">
        <v>121</v>
      </c>
    </row>
    <row r="42" spans="1:15" x14ac:dyDescent="0.2">
      <c r="K42" t="s">
        <v>167</v>
      </c>
      <c r="M42" s="31"/>
    </row>
    <row r="43" spans="1:15" x14ac:dyDescent="0.2">
      <c r="M43" s="31"/>
    </row>
    <row r="44" spans="1:15" x14ac:dyDescent="0.2">
      <c r="K44" s="31" t="s">
        <v>122</v>
      </c>
      <c r="M44" s="31"/>
    </row>
    <row r="45" spans="1:15" x14ac:dyDescent="0.2">
      <c r="K45" s="31"/>
      <c r="M45" s="31"/>
    </row>
    <row r="46" spans="1:15" x14ac:dyDescent="0.2">
      <c r="K46" t="s">
        <v>164</v>
      </c>
      <c r="M46" s="31"/>
    </row>
    <row r="47" spans="1:15" x14ac:dyDescent="0.2">
      <c r="K47" t="s">
        <v>175</v>
      </c>
      <c r="M47" s="31"/>
    </row>
    <row r="48" spans="1:15" x14ac:dyDescent="0.2">
      <c r="K48" t="s">
        <v>176</v>
      </c>
      <c r="M48" s="31"/>
    </row>
    <row r="49" spans="13:13" x14ac:dyDescent="0.2">
      <c r="M49" s="31"/>
    </row>
    <row r="50" spans="13:13" x14ac:dyDescent="0.2">
      <c r="M50" s="31"/>
    </row>
  </sheetData>
  <pageMargins left="0.7" right="0.7" top="0.75" bottom="0.75" header="0.3" footer="0.3"/>
  <pageSetup orientation="portrait" r:id="rId1"/>
  <tableParts count="2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TEMPLATE_DC</vt:lpstr>
      <vt:lpstr>DATA_01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cp:lastPrinted>2024-05-02T20:59:11Z</cp:lastPrinted>
  <dcterms:created xsi:type="dcterms:W3CDTF">2024-04-08T23:15:07Z</dcterms:created>
  <dcterms:modified xsi:type="dcterms:W3CDTF">2024-05-04T20:33:54Z</dcterms:modified>
</cp:coreProperties>
</file>