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9b384c785cfdbf7/LAROSE/7000      RECHERCHE ET CONCEPTION/7200    PROJET EN CONCEPTION/ÉCHÉANCIER DU PROJET/"/>
    </mc:Choice>
  </mc:AlternateContent>
  <xr:revisionPtr revIDLastSave="7683" documentId="8_{8D9E069E-2C90-41FE-A67D-6FBF92FF6A0B}" xr6:coauthVersionLast="47" xr6:coauthVersionMax="47" xr10:uidLastSave="{4275A5E4-E920-4907-8BFA-4C4DB47C8FF3}"/>
  <bookViews>
    <workbookView xWindow="-98" yWindow="-98" windowWidth="21795" windowHeight="13875" tabRatio="880" activeTab="1" xr2:uid="{738F1D83-753D-43A9-B760-E6698DF2C383}"/>
  </bookViews>
  <sheets>
    <sheet name="Feuil1" sheetId="3" r:id="rId1"/>
    <sheet name="ÉCHÉANCIER DU PROJET" sheetId="1" r:id="rId2"/>
    <sheet name="DATA_EH" sheetId="2" r:id="rId3"/>
  </sheets>
  <functionGroups builtInGroupCount="19"/>
  <definedNames>
    <definedName name="JourD">TB_Jourdetravail[D]</definedName>
    <definedName name="Jourdetravail">TB_Jourdetravail[]</definedName>
    <definedName name="JourJ">TB_Jourdetravail[J]</definedName>
    <definedName name="JourL">TB_Jourdetravail[L]</definedName>
    <definedName name="JourM">TB_Jourdetravail[M]</definedName>
    <definedName name="JourMR">TB_Jourdetravail[MR]</definedName>
    <definedName name="JourS">TB_Jourdetravail[S]</definedName>
    <definedName name="Jours_Fériés">OFFSET(DATA_EH!$A$1,,,10000,)</definedName>
    <definedName name="JourV">TB_Jourdetravail[V]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1" i="1" l="1"/>
  <c r="M12" i="1"/>
  <c r="M13" i="1"/>
  <c r="G9" i="1"/>
  <c r="M24" i="1"/>
  <c r="M25" i="1"/>
  <c r="M23" i="1"/>
  <c r="M22" i="1"/>
  <c r="G26" i="1" a="1"/>
  <c r="G26" i="1" s="1"/>
  <c r="H26" i="1" s="1" a="1"/>
  <c r="H26" i="1" s="1"/>
  <c r="G27" i="1" a="1"/>
  <c r="G27" i="1" s="1"/>
  <c r="H27" i="1" s="1" a="1"/>
  <c r="H27" i="1" s="1"/>
  <c r="G28" i="1" a="1"/>
  <c r="G28" i="1" s="1"/>
  <c r="H28" i="1" s="1" a="1"/>
  <c r="H28" i="1" s="1"/>
  <c r="B28" i="1" s="1"/>
  <c r="G29" i="1" a="1"/>
  <c r="G29" i="1" s="1"/>
  <c r="H29" i="1" s="1" a="1"/>
  <c r="H29" i="1" s="1"/>
  <c r="G30" i="1" a="1"/>
  <c r="G30" i="1" s="1"/>
  <c r="H30" i="1" s="1" a="1"/>
  <c r="H30" i="1" s="1"/>
  <c r="E33" i="1" a="1"/>
  <c r="E33" i="1" s="1"/>
  <c r="I21" i="1"/>
  <c r="I22" i="1"/>
  <c r="I23" i="1"/>
  <c r="I24" i="1"/>
  <c r="I25" i="1"/>
  <c r="I26" i="1"/>
  <c r="I27" i="1"/>
  <c r="I28" i="1"/>
  <c r="I29" i="1"/>
  <c r="I30" i="1"/>
  <c r="I20" i="1"/>
  <c r="I14" i="1"/>
  <c r="I15" i="1"/>
  <c r="I16" i="1"/>
  <c r="I17" i="1"/>
  <c r="I18" i="1"/>
  <c r="I19" i="1"/>
  <c r="I10" i="1"/>
  <c r="A10" i="1"/>
  <c r="A11" i="1" s="1"/>
  <c r="A12" i="1" s="1"/>
  <c r="A13" i="1" s="1"/>
  <c r="A14" i="1" s="1"/>
  <c r="A15" i="1" s="1"/>
  <c r="A16" i="1" s="1"/>
  <c r="A17" i="1" s="1"/>
  <c r="A18" i="1" s="1"/>
  <c r="A19" i="1" s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Q7" i="1"/>
  <c r="P7" i="1"/>
  <c r="A1" i="2" a="1"/>
  <c r="A1" i="2" l="1"/>
  <c r="A20" i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M20" i="1"/>
  <c r="B30" i="1"/>
  <c r="B29" i="1"/>
  <c r="B27" i="1"/>
  <c r="B26" i="1"/>
  <c r="I13" i="1" l="1"/>
  <c r="I11" i="1"/>
  <c r="I12" i="1"/>
  <c r="M15" i="1"/>
  <c r="M16" i="1" l="1"/>
  <c r="M18" i="1"/>
  <c r="M19" i="1"/>
  <c r="M17" i="1"/>
  <c r="H9" i="1"/>
  <c r="A5" i="1" l="1"/>
  <c r="G13" i="1" a="1"/>
  <c r="G13" i="1" l="1"/>
  <c r="B10" i="1"/>
  <c r="G12" i="1" a="1"/>
  <c r="G12" i="1" l="1"/>
  <c r="H13" i="1" a="1"/>
  <c r="H13" i="1" s="1"/>
  <c r="G15" i="1" a="1"/>
  <c r="G15" i="1" l="1"/>
  <c r="H15" i="1" s="1" a="1"/>
  <c r="H15" i="1" s="1"/>
  <c r="H12" i="1" a="1"/>
  <c r="H12" i="1" s="1"/>
  <c r="G11" i="1" a="1"/>
  <c r="G16" i="1" a="1"/>
  <c r="G11" i="1" l="1"/>
  <c r="H11" i="1" a="1"/>
  <c r="H11" i="1" s="1"/>
  <c r="G16" i="1"/>
  <c r="H16" i="1" s="1" a="1"/>
  <c r="H16" i="1" s="1"/>
  <c r="G10" i="1" a="1"/>
  <c r="H10" i="1" a="1"/>
  <c r="G17" i="1" a="1"/>
  <c r="G10" i="1" l="1"/>
  <c r="H10" i="1"/>
  <c r="G17" i="1"/>
  <c r="H17" i="1" s="1" a="1"/>
  <c r="H17" i="1" s="1"/>
  <c r="G18" i="1" a="1"/>
  <c r="G18" i="1" l="1"/>
  <c r="H18" i="1" s="1" a="1"/>
  <c r="H18" i="1" s="1"/>
  <c r="G19" i="1" a="1"/>
  <c r="G19" i="1" l="1"/>
  <c r="H19" i="1" s="1" a="1"/>
  <c r="H19" i="1" s="1"/>
  <c r="G20" i="1" a="1"/>
  <c r="G20" i="1" l="1"/>
  <c r="H20" i="1" s="1" a="1"/>
  <c r="H20" i="1" s="1"/>
  <c r="G22" i="1" a="1"/>
  <c r="G14" i="1" a="1"/>
  <c r="G22" i="1" l="1"/>
  <c r="G14" i="1"/>
  <c r="H22" i="1" a="1"/>
  <c r="H14" i="1" a="1"/>
  <c r="H22" i="1" l="1"/>
  <c r="B22" i="1" s="1"/>
  <c r="H14" i="1"/>
  <c r="B14" i="1" s="1"/>
  <c r="B20" i="1"/>
  <c r="Z14" i="1"/>
  <c r="S14" i="1"/>
  <c r="T14" i="1"/>
  <c r="U14" i="1"/>
  <c r="V14" i="1"/>
  <c r="W14" i="1"/>
  <c r="X14" i="1"/>
  <c r="Y14" i="1"/>
  <c r="R14" i="1"/>
  <c r="G23" i="1" a="1"/>
  <c r="G23" i="1" l="1"/>
  <c r="H23" i="1" s="1" a="1"/>
  <c r="H23" i="1" s="1"/>
  <c r="Z21" i="1"/>
  <c r="R21" i="1"/>
  <c r="S21" i="1"/>
  <c r="T21" i="1"/>
  <c r="U21" i="1"/>
  <c r="V21" i="1"/>
  <c r="W21" i="1"/>
  <c r="X21" i="1"/>
  <c r="Y21" i="1"/>
  <c r="AA21" i="1"/>
  <c r="G24" i="1" a="1"/>
  <c r="G24" i="1" l="1"/>
  <c r="B23" i="1"/>
  <c r="B21" i="1"/>
  <c r="AB21" i="1"/>
  <c r="H24" i="1" l="1" a="1"/>
  <c r="H24" i="1" s="1"/>
  <c r="AC21" i="1"/>
  <c r="G25" i="1" a="1"/>
  <c r="G25" i="1" l="1"/>
  <c r="B24" i="1"/>
  <c r="AD21" i="1"/>
  <c r="G21" i="1" a="1"/>
  <c r="G21" i="1" l="1"/>
  <c r="F5" i="1" s="1"/>
  <c r="H25" i="1" a="1"/>
  <c r="H25" i="1" s="1"/>
  <c r="AE21" i="1"/>
  <c r="H21" i="1" a="1"/>
  <c r="R6" i="1" l="1"/>
  <c r="R25" i="1" s="1"/>
  <c r="H21" i="1"/>
  <c r="I5" i="1" s="1"/>
  <c r="B25" i="1"/>
  <c r="AF21" i="1"/>
  <c r="R26" i="1" l="1"/>
  <c r="R27" i="1"/>
  <c r="R30" i="1"/>
  <c r="R24" i="1"/>
  <c r="R23" i="1"/>
  <c r="R22" i="1"/>
  <c r="R5" i="1"/>
  <c r="R29" i="1"/>
  <c r="R9" i="1"/>
  <c r="S6" i="1"/>
  <c r="S22" i="1" s="1"/>
  <c r="R28" i="1"/>
  <c r="AG21" i="1"/>
  <c r="S28" i="1" l="1"/>
  <c r="S30" i="1"/>
  <c r="S27" i="1"/>
  <c r="T6" i="1"/>
  <c r="T24" i="1" s="1"/>
  <c r="S25" i="1"/>
  <c r="S29" i="1"/>
  <c r="S9" i="1"/>
  <c r="S26" i="1"/>
  <c r="S24" i="1"/>
  <c r="S23" i="1"/>
  <c r="AH21" i="1"/>
  <c r="T23" i="1" l="1"/>
  <c r="T22" i="1"/>
  <c r="T27" i="1"/>
  <c r="T30" i="1"/>
  <c r="T28" i="1"/>
  <c r="U6" i="1"/>
  <c r="U26" i="1" s="1"/>
  <c r="T9" i="1"/>
  <c r="T29" i="1"/>
  <c r="T26" i="1"/>
  <c r="T25" i="1"/>
  <c r="U24" i="1"/>
  <c r="AI21" i="1"/>
  <c r="U23" i="1" l="1"/>
  <c r="U22" i="1"/>
  <c r="U9" i="1"/>
  <c r="U28" i="1"/>
  <c r="U30" i="1"/>
  <c r="U29" i="1"/>
  <c r="U25" i="1"/>
  <c r="V6" i="1"/>
  <c r="V22" i="1" s="1"/>
  <c r="U27" i="1"/>
  <c r="V28" i="1"/>
  <c r="AJ21" i="1"/>
  <c r="V25" i="1" l="1"/>
  <c r="V29" i="1"/>
  <c r="W6" i="1"/>
  <c r="W30" i="1" s="1"/>
  <c r="V9" i="1"/>
  <c r="V26" i="1"/>
  <c r="V27" i="1"/>
  <c r="V30" i="1"/>
  <c r="V24" i="1"/>
  <c r="V23" i="1"/>
  <c r="AK21" i="1"/>
  <c r="W26" i="1" l="1"/>
  <c r="X6" i="1"/>
  <c r="X27" i="1" s="1"/>
  <c r="W28" i="1"/>
  <c r="W24" i="1"/>
  <c r="W23" i="1"/>
  <c r="W25" i="1"/>
  <c r="W22" i="1"/>
  <c r="W27" i="1"/>
  <c r="W9" i="1"/>
  <c r="W29" i="1"/>
  <c r="AL21" i="1"/>
  <c r="Y6" i="1" l="1"/>
  <c r="Y30" i="1" s="1"/>
  <c r="X9" i="1"/>
  <c r="X25" i="1"/>
  <c r="X24" i="1"/>
  <c r="X23" i="1"/>
  <c r="X28" i="1"/>
  <c r="X30" i="1"/>
  <c r="X26" i="1"/>
  <c r="X22" i="1"/>
  <c r="X29" i="1"/>
  <c r="AM21" i="1"/>
  <c r="Z6" i="1" l="1"/>
  <c r="Z9" i="1" s="1"/>
  <c r="Y5" i="1"/>
  <c r="Y9" i="1"/>
  <c r="Y26" i="1"/>
  <c r="Y22" i="1"/>
  <c r="Y29" i="1"/>
  <c r="Y25" i="1"/>
  <c r="Y24" i="1"/>
  <c r="Y23" i="1"/>
  <c r="Y28" i="1"/>
  <c r="Y27" i="1"/>
  <c r="Z29" i="1"/>
  <c r="Z28" i="1"/>
  <c r="Z27" i="1"/>
  <c r="Z22" i="1"/>
  <c r="AN21" i="1"/>
  <c r="Z26" i="1" l="1"/>
  <c r="Z25" i="1"/>
  <c r="Z30" i="1"/>
  <c r="Z24" i="1"/>
  <c r="Z23" i="1"/>
  <c r="AA6" i="1"/>
  <c r="AA22" i="1" s="1"/>
  <c r="AA14" i="1"/>
  <c r="AA29" i="1"/>
  <c r="AA28" i="1"/>
  <c r="AA9" i="1"/>
  <c r="AB6" i="1"/>
  <c r="AO21" i="1"/>
  <c r="AA27" i="1" l="1"/>
  <c r="AA26" i="1"/>
  <c r="AA25" i="1"/>
  <c r="AA24" i="1"/>
  <c r="AA23" i="1"/>
  <c r="AA30" i="1"/>
  <c r="AB14" i="1"/>
  <c r="AC6" i="1"/>
  <c r="AB28" i="1"/>
  <c r="AB22" i="1"/>
  <c r="AB30" i="1"/>
  <c r="AB23" i="1"/>
  <c r="AB26" i="1"/>
  <c r="AB27" i="1"/>
  <c r="AB29" i="1"/>
  <c r="AB9" i="1"/>
  <c r="AB24" i="1"/>
  <c r="AB25" i="1"/>
  <c r="AP21" i="1"/>
  <c r="AC14" i="1" l="1"/>
  <c r="AC28" i="1"/>
  <c r="AC29" i="1"/>
  <c r="AC22" i="1"/>
  <c r="AC30" i="1"/>
  <c r="AC23" i="1"/>
  <c r="AC27" i="1"/>
  <c r="AC9" i="1"/>
  <c r="AD6" i="1"/>
  <c r="AC26" i="1"/>
  <c r="AC24" i="1"/>
  <c r="AC25" i="1"/>
  <c r="AQ21" i="1"/>
  <c r="AD14" i="1" l="1"/>
  <c r="AE6" i="1"/>
  <c r="AD30" i="1"/>
  <c r="AD22" i="1"/>
  <c r="AD24" i="1"/>
  <c r="AD9" i="1"/>
  <c r="AD23" i="1"/>
  <c r="AD26" i="1"/>
  <c r="AD27" i="1"/>
  <c r="AD29" i="1"/>
  <c r="AD28" i="1"/>
  <c r="AD25" i="1"/>
  <c r="AR21" i="1"/>
  <c r="AE14" i="1" l="1"/>
  <c r="AE27" i="1"/>
  <c r="AE29" i="1"/>
  <c r="AE22" i="1"/>
  <c r="AE23" i="1"/>
  <c r="AE9" i="1"/>
  <c r="AF6" i="1"/>
  <c r="AE24" i="1"/>
  <c r="AE28" i="1"/>
  <c r="AE26" i="1"/>
  <c r="AE25" i="1"/>
  <c r="AE30" i="1"/>
  <c r="AS21" i="1"/>
  <c r="AF14" i="1" l="1"/>
  <c r="AG6" i="1"/>
  <c r="AF5" i="1"/>
  <c r="AF23" i="1"/>
  <c r="AF22" i="1"/>
  <c r="AF26" i="1"/>
  <c r="AF27" i="1"/>
  <c r="AF9" i="1"/>
  <c r="AF24" i="1"/>
  <c r="AF30" i="1"/>
  <c r="AF29" i="1"/>
  <c r="AF25" i="1"/>
  <c r="AF28" i="1"/>
  <c r="AT21" i="1"/>
  <c r="AG14" i="1" l="1"/>
  <c r="AG30" i="1"/>
  <c r="AG22" i="1"/>
  <c r="AG29" i="1"/>
  <c r="AG23" i="1"/>
  <c r="AG25" i="1"/>
  <c r="AG28" i="1"/>
  <c r="AG24" i="1"/>
  <c r="AG9" i="1"/>
  <c r="AH6" i="1"/>
  <c r="AG26" i="1"/>
  <c r="AG27" i="1"/>
  <c r="AU21" i="1"/>
  <c r="AH14" i="1" l="1"/>
  <c r="AH24" i="1"/>
  <c r="AH25" i="1"/>
  <c r="AH30" i="1"/>
  <c r="AH29" i="1"/>
  <c r="AH22" i="1"/>
  <c r="AI6" i="1"/>
  <c r="AH28" i="1"/>
  <c r="AH26" i="1"/>
  <c r="AH27" i="1"/>
  <c r="AH23" i="1"/>
  <c r="AH9" i="1"/>
  <c r="AV21" i="1"/>
  <c r="AI14" i="1" l="1"/>
  <c r="AI22" i="1"/>
  <c r="AI23" i="1"/>
  <c r="AI24" i="1"/>
  <c r="AI25" i="1"/>
  <c r="AI28" i="1"/>
  <c r="AI29" i="1"/>
  <c r="AI30" i="1"/>
  <c r="AI27" i="1"/>
  <c r="AI9" i="1"/>
  <c r="AJ6" i="1"/>
  <c r="AI26" i="1"/>
  <c r="AW21" i="1"/>
  <c r="AJ14" i="1" l="1"/>
  <c r="AJ30" i="1"/>
  <c r="AJ25" i="1"/>
  <c r="AJ22" i="1"/>
  <c r="AJ23" i="1"/>
  <c r="AJ26" i="1"/>
  <c r="AJ27" i="1"/>
  <c r="AJ29" i="1"/>
  <c r="AJ28" i="1"/>
  <c r="AJ24" i="1"/>
  <c r="AJ9" i="1"/>
  <c r="AK6" i="1"/>
  <c r="AX21" i="1"/>
  <c r="AK14" i="1" l="1"/>
  <c r="AK9" i="1"/>
  <c r="AK24" i="1"/>
  <c r="AK25" i="1"/>
  <c r="AK27" i="1"/>
  <c r="AK22" i="1"/>
  <c r="AK23" i="1"/>
  <c r="AL6" i="1"/>
  <c r="AK28" i="1"/>
  <c r="AK29" i="1"/>
  <c r="AK30" i="1"/>
  <c r="AK26" i="1"/>
  <c r="AY21" i="1"/>
  <c r="AL14" i="1" l="1"/>
  <c r="AL26" i="1"/>
  <c r="AL29" i="1"/>
  <c r="AL30" i="1"/>
  <c r="AL23" i="1"/>
  <c r="AL9" i="1"/>
  <c r="AM6" i="1"/>
  <c r="AL28" i="1"/>
  <c r="AL24" i="1"/>
  <c r="AL25" i="1"/>
  <c r="AL22" i="1"/>
  <c r="AL27" i="1"/>
  <c r="AZ21" i="1"/>
  <c r="AM14" i="1" l="1"/>
  <c r="AM26" i="1"/>
  <c r="AN6" i="1"/>
  <c r="AM22" i="1"/>
  <c r="AM24" i="1"/>
  <c r="AM28" i="1"/>
  <c r="AM27" i="1"/>
  <c r="AM23" i="1"/>
  <c r="AM30" i="1"/>
  <c r="AM25" i="1"/>
  <c r="AM9" i="1"/>
  <c r="AM5" i="1"/>
  <c r="AM29" i="1"/>
  <c r="BA21" i="1"/>
  <c r="AN14" i="1" l="1"/>
  <c r="AN25" i="1"/>
  <c r="AO6" i="1"/>
  <c r="AN24" i="1"/>
  <c r="AN22" i="1"/>
  <c r="AN23" i="1"/>
  <c r="AN9" i="1"/>
  <c r="AN27" i="1"/>
  <c r="AN28" i="1"/>
  <c r="AN30" i="1"/>
  <c r="AN29" i="1"/>
  <c r="AN26" i="1"/>
  <c r="BB21" i="1"/>
  <c r="AO14" i="1" l="1"/>
  <c r="AO26" i="1"/>
  <c r="AO24" i="1"/>
  <c r="AO29" i="1"/>
  <c r="AO27" i="1"/>
  <c r="AP6" i="1"/>
  <c r="AO25" i="1"/>
  <c r="AO28" i="1"/>
  <c r="AO22" i="1"/>
  <c r="AO30" i="1"/>
  <c r="AO23" i="1"/>
  <c r="AO9" i="1"/>
  <c r="BC21" i="1"/>
  <c r="AP14" i="1" l="1"/>
  <c r="AP25" i="1"/>
  <c r="AP26" i="1"/>
  <c r="AP30" i="1"/>
  <c r="AP22" i="1"/>
  <c r="AP23" i="1"/>
  <c r="AP27" i="1"/>
  <c r="AP29" i="1"/>
  <c r="AP24" i="1"/>
  <c r="AP28" i="1"/>
  <c r="AP9" i="1"/>
  <c r="AQ6" i="1"/>
  <c r="BD21" i="1"/>
  <c r="AQ14" i="1" l="1"/>
  <c r="AQ26" i="1"/>
  <c r="AQ28" i="1"/>
  <c r="AQ30" i="1"/>
  <c r="AQ23" i="1"/>
  <c r="AQ27" i="1"/>
  <c r="AQ29" i="1"/>
  <c r="AQ24" i="1"/>
  <c r="AQ9" i="1"/>
  <c r="AR6" i="1"/>
  <c r="AQ25" i="1"/>
  <c r="AQ22" i="1"/>
  <c r="BE21" i="1"/>
  <c r="AR14" i="1" l="1"/>
  <c r="AR23" i="1"/>
  <c r="AR29" i="1"/>
  <c r="AR26" i="1"/>
  <c r="AR22" i="1"/>
  <c r="AS6" i="1"/>
  <c r="AR28" i="1"/>
  <c r="AR24" i="1"/>
  <c r="AR25" i="1"/>
  <c r="AR27" i="1"/>
  <c r="AR30" i="1"/>
  <c r="AR9" i="1"/>
  <c r="BF21" i="1"/>
  <c r="AS14" i="1" l="1"/>
  <c r="AS26" i="1"/>
  <c r="AT6" i="1"/>
  <c r="AS30" i="1"/>
  <c r="AS27" i="1"/>
  <c r="AS29" i="1"/>
  <c r="AS23" i="1"/>
  <c r="AS24" i="1"/>
  <c r="AS22" i="1"/>
  <c r="AS9" i="1"/>
  <c r="AS25" i="1"/>
  <c r="AS28" i="1"/>
  <c r="BG21" i="1"/>
  <c r="AT14" i="1" l="1"/>
  <c r="AT5" i="1"/>
  <c r="AT30" i="1"/>
  <c r="AU6" i="1"/>
  <c r="AT26" i="1"/>
  <c r="AT28" i="1"/>
  <c r="AT25" i="1"/>
  <c r="AT24" i="1"/>
  <c r="AT27" i="1"/>
  <c r="AT29" i="1"/>
  <c r="AT22" i="1"/>
  <c r="AT23" i="1"/>
  <c r="AT9" i="1"/>
  <c r="U20" i="1"/>
  <c r="AG20" i="1"/>
  <c r="AS20" i="1"/>
  <c r="Z20" i="1"/>
  <c r="AE20" i="1"/>
  <c r="V20" i="1"/>
  <c r="AH20" i="1"/>
  <c r="AT20" i="1"/>
  <c r="W20" i="1"/>
  <c r="AI20" i="1"/>
  <c r="X20" i="1"/>
  <c r="AJ20" i="1"/>
  <c r="Y20" i="1"/>
  <c r="AK20" i="1"/>
  <c r="AL20" i="1"/>
  <c r="AQ20" i="1"/>
  <c r="AA20" i="1"/>
  <c r="AM20" i="1"/>
  <c r="AB20" i="1"/>
  <c r="AN20" i="1"/>
  <c r="AP20" i="1"/>
  <c r="S20" i="1"/>
  <c r="AC20" i="1"/>
  <c r="AO20" i="1"/>
  <c r="AD20" i="1"/>
  <c r="R20" i="1"/>
  <c r="T20" i="1"/>
  <c r="AF20" i="1"/>
  <c r="AR20" i="1"/>
  <c r="AU14" i="1" l="1"/>
  <c r="AU29" i="1"/>
  <c r="AU26" i="1"/>
  <c r="AU22" i="1"/>
  <c r="AU23" i="1"/>
  <c r="AU27" i="1"/>
  <c r="AV6" i="1"/>
  <c r="AU28" i="1"/>
  <c r="AU24" i="1"/>
  <c r="AU25" i="1"/>
  <c r="AU30" i="1"/>
  <c r="AU9" i="1"/>
  <c r="AU20" i="1"/>
  <c r="S11" i="1"/>
  <c r="AD11" i="1"/>
  <c r="AP11" i="1"/>
  <c r="AQ11" i="1"/>
  <c r="AF11" i="1"/>
  <c r="AS11" i="1"/>
  <c r="AT11" i="1"/>
  <c r="AU11" i="1"/>
  <c r="AJ11" i="1"/>
  <c r="Z11" i="1"/>
  <c r="AN11" i="1"/>
  <c r="R11" i="1"/>
  <c r="AE11" i="1"/>
  <c r="AR11" i="1"/>
  <c r="AG11" i="1"/>
  <c r="AH11" i="1"/>
  <c r="W11" i="1"/>
  <c r="AK11" i="1"/>
  <c r="T11" i="1"/>
  <c r="Y11" i="1"/>
  <c r="AA11" i="1"/>
  <c r="U11" i="1"/>
  <c r="AI11" i="1"/>
  <c r="X11" i="1"/>
  <c r="AL11" i="1"/>
  <c r="AB11" i="1"/>
  <c r="V11" i="1"/>
  <c r="AM11" i="1"/>
  <c r="AO11" i="1"/>
  <c r="AC11" i="1"/>
  <c r="AV14" i="1" l="1"/>
  <c r="AV25" i="1"/>
  <c r="AV30" i="1"/>
  <c r="AV27" i="1"/>
  <c r="AV29" i="1"/>
  <c r="AV24" i="1"/>
  <c r="AV28" i="1"/>
  <c r="AV26" i="1"/>
  <c r="AV22" i="1"/>
  <c r="AV23" i="1"/>
  <c r="AV9" i="1"/>
  <c r="AW6" i="1"/>
  <c r="AV20" i="1"/>
  <c r="AV11" i="1"/>
  <c r="AF12" i="1"/>
  <c r="AH12" i="1"/>
  <c r="AU12" i="1"/>
  <c r="AL12" i="1"/>
  <c r="AV12" i="1"/>
  <c r="Z12" i="1"/>
  <c r="AN12" i="1"/>
  <c r="AB12" i="1"/>
  <c r="AK12" i="1"/>
  <c r="AJ12" i="1"/>
  <c r="AD12" i="1"/>
  <c r="AP12" i="1"/>
  <c r="V12" i="1"/>
  <c r="AT12" i="1"/>
  <c r="T12" i="1"/>
  <c r="AI12" i="1"/>
  <c r="S12" i="1"/>
  <c r="AR12" i="1"/>
  <c r="AM12" i="1"/>
  <c r="AA12" i="1"/>
  <c r="Y12" i="1"/>
  <c r="AC12" i="1"/>
  <c r="AQ12" i="1"/>
  <c r="AG12" i="1"/>
  <c r="X12" i="1"/>
  <c r="AS12" i="1"/>
  <c r="R12" i="1"/>
  <c r="U12" i="1"/>
  <c r="AE12" i="1"/>
  <c r="AO12" i="1"/>
  <c r="B12" i="1"/>
  <c r="W12" i="1"/>
  <c r="B11" i="1"/>
  <c r="AW14" i="1" l="1"/>
  <c r="AW28" i="1"/>
  <c r="AW24" i="1"/>
  <c r="AW25" i="1"/>
  <c r="AW30" i="1"/>
  <c r="AW9" i="1"/>
  <c r="AX6" i="1"/>
  <c r="AW29" i="1"/>
  <c r="AW23" i="1"/>
  <c r="AW27" i="1"/>
  <c r="AW26" i="1"/>
  <c r="AW22" i="1"/>
  <c r="AW20" i="1"/>
  <c r="AW11" i="1"/>
  <c r="AW12" i="1"/>
  <c r="AF13" i="1"/>
  <c r="Y13" i="1"/>
  <c r="U13" i="1"/>
  <c r="Z13" i="1"/>
  <c r="AU13" i="1"/>
  <c r="AK13" i="1"/>
  <c r="AH13" i="1"/>
  <c r="V13" i="1"/>
  <c r="AJ13" i="1"/>
  <c r="S13" i="1"/>
  <c r="W13" i="1"/>
  <c r="AG13" i="1"/>
  <c r="AP13" i="1"/>
  <c r="AB13" i="1"/>
  <c r="AT13" i="1"/>
  <c r="AR13" i="1"/>
  <c r="AC13" i="1"/>
  <c r="R13" i="1"/>
  <c r="AO13" i="1"/>
  <c r="AW13" i="1"/>
  <c r="AD13" i="1"/>
  <c r="AI13" i="1"/>
  <c r="X13" i="1"/>
  <c r="AL13" i="1"/>
  <c r="AN13" i="1"/>
  <c r="AM13" i="1"/>
  <c r="AS13" i="1"/>
  <c r="T13" i="1"/>
  <c r="AA13" i="1"/>
  <c r="AE13" i="1"/>
  <c r="AV13" i="1"/>
  <c r="AQ13" i="1"/>
  <c r="AX14" i="1" l="1"/>
  <c r="AX26" i="1"/>
  <c r="AX29" i="1"/>
  <c r="AX22" i="1"/>
  <c r="AX30" i="1"/>
  <c r="AX28" i="1"/>
  <c r="AX24" i="1"/>
  <c r="AX27" i="1"/>
  <c r="AX23" i="1"/>
  <c r="AX9" i="1"/>
  <c r="AX25" i="1"/>
  <c r="AY6" i="1"/>
  <c r="AX20" i="1"/>
  <c r="AX11" i="1"/>
  <c r="AX12" i="1"/>
  <c r="AX13" i="1"/>
  <c r="AR15" i="1"/>
  <c r="AJ15" i="1"/>
  <c r="W15" i="1"/>
  <c r="AL15" i="1"/>
  <c r="AM15" i="1"/>
  <c r="S15" i="1"/>
  <c r="AD15" i="1"/>
  <c r="AB15" i="1"/>
  <c r="AP15" i="1"/>
  <c r="AI15" i="1"/>
  <c r="AK15" i="1"/>
  <c r="AV15" i="1"/>
  <c r="AU15" i="1"/>
  <c r="AS15" i="1"/>
  <c r="AA15" i="1"/>
  <c r="R15" i="1"/>
  <c r="V15" i="1"/>
  <c r="AX15" i="1"/>
  <c r="AW15" i="1"/>
  <c r="AQ15" i="1"/>
  <c r="Y15" i="1"/>
  <c r="AG15" i="1"/>
  <c r="U15" i="1"/>
  <c r="Z15" i="1"/>
  <c r="T15" i="1"/>
  <c r="AO15" i="1"/>
  <c r="AC15" i="1"/>
  <c r="AH15" i="1"/>
  <c r="AF15" i="1"/>
  <c r="AN15" i="1"/>
  <c r="AT15" i="1"/>
  <c r="AE15" i="1"/>
  <c r="X15" i="1"/>
  <c r="B13" i="1"/>
  <c r="B15" i="1"/>
  <c r="AY14" i="1" l="1"/>
  <c r="AY26" i="1"/>
  <c r="AY27" i="1"/>
  <c r="AY28" i="1"/>
  <c r="AY22" i="1"/>
  <c r="AY30" i="1"/>
  <c r="AY23" i="1"/>
  <c r="AY29" i="1"/>
  <c r="AY25" i="1"/>
  <c r="AY9" i="1"/>
  <c r="AY24" i="1"/>
  <c r="AZ6" i="1"/>
  <c r="AY20" i="1"/>
  <c r="AY11" i="1"/>
  <c r="AY12" i="1"/>
  <c r="AY13" i="1"/>
  <c r="AY15" i="1"/>
  <c r="AU17" i="1"/>
  <c r="AF17" i="1"/>
  <c r="AQ17" i="1"/>
  <c r="U17" i="1"/>
  <c r="AI17" i="1"/>
  <c r="S17" i="1"/>
  <c r="AN17" i="1"/>
  <c r="W17" i="1"/>
  <c r="X17" i="1"/>
  <c r="AW17" i="1"/>
  <c r="AD17" i="1"/>
  <c r="V17" i="1"/>
  <c r="R17" i="1"/>
  <c r="AM17" i="1"/>
  <c r="AV17" i="1"/>
  <c r="AL17" i="1"/>
  <c r="Z17" i="1"/>
  <c r="AP17" i="1"/>
  <c r="AJ17" i="1"/>
  <c r="AE17" i="1"/>
  <c r="AA17" i="1"/>
  <c r="AY17" i="1"/>
  <c r="AG17" i="1"/>
  <c r="Y17" i="1"/>
  <c r="AT17" i="1"/>
  <c r="AX17" i="1"/>
  <c r="T17" i="1"/>
  <c r="AO17" i="1"/>
  <c r="AK17" i="1"/>
  <c r="AC17" i="1"/>
  <c r="AH17" i="1"/>
  <c r="AS17" i="1"/>
  <c r="AR17" i="1"/>
  <c r="AB17" i="1"/>
  <c r="B16" i="1"/>
  <c r="AD16" i="1"/>
  <c r="AM16" i="1"/>
  <c r="AL16" i="1"/>
  <c r="AJ16" i="1"/>
  <c r="W16" i="1"/>
  <c r="AW16" i="1"/>
  <c r="AI16" i="1"/>
  <c r="AG16" i="1"/>
  <c r="AK16" i="1"/>
  <c r="AU16" i="1"/>
  <c r="V16" i="1"/>
  <c r="U16" i="1"/>
  <c r="S16" i="1"/>
  <c r="R16" i="1"/>
  <c r="AS16" i="1"/>
  <c r="AC16" i="1"/>
  <c r="AE16" i="1"/>
  <c r="AQ16" i="1"/>
  <c r="AO16" i="1"/>
  <c r="AP16" i="1"/>
  <c r="X16" i="1"/>
  <c r="Y16" i="1"/>
  <c r="Z16" i="1"/>
  <c r="AT16" i="1"/>
  <c r="AY16" i="1"/>
  <c r="AF16" i="1"/>
  <c r="AH16" i="1"/>
  <c r="T16" i="1"/>
  <c r="AN16" i="1"/>
  <c r="AV16" i="1"/>
  <c r="AA16" i="1"/>
  <c r="AR16" i="1"/>
  <c r="AB16" i="1"/>
  <c r="AX16" i="1"/>
  <c r="AZ14" i="1" l="1"/>
  <c r="AZ27" i="1"/>
  <c r="AZ24" i="1"/>
  <c r="AZ25" i="1"/>
  <c r="AZ23" i="1"/>
  <c r="AZ28" i="1"/>
  <c r="AZ22" i="1"/>
  <c r="AZ9" i="1"/>
  <c r="AZ30" i="1"/>
  <c r="AZ26" i="1"/>
  <c r="AZ29" i="1"/>
  <c r="BA6" i="1"/>
  <c r="BA18" i="1" s="1"/>
  <c r="AZ20" i="1"/>
  <c r="AZ11" i="1"/>
  <c r="AZ12" i="1"/>
  <c r="AZ13" i="1"/>
  <c r="AZ15" i="1"/>
  <c r="AZ17" i="1"/>
  <c r="AZ16" i="1"/>
  <c r="U18" i="1"/>
  <c r="AI18" i="1"/>
  <c r="R18" i="1"/>
  <c r="Z18" i="1"/>
  <c r="AA18" i="1"/>
  <c r="AT18" i="1"/>
  <c r="AJ18" i="1"/>
  <c r="S18" i="1"/>
  <c r="AW18" i="1"/>
  <c r="AY18" i="1"/>
  <c r="AX18" i="1"/>
  <c r="V18" i="1"/>
  <c r="AN18" i="1"/>
  <c r="AU18" i="1"/>
  <c r="AM18" i="1"/>
  <c r="AD18" i="1"/>
  <c r="AK18" i="1"/>
  <c r="AF18" i="1"/>
  <c r="W18" i="1"/>
  <c r="AB18" i="1"/>
  <c r="AH18" i="1"/>
  <c r="AG18" i="1"/>
  <c r="AP18" i="1"/>
  <c r="AS18" i="1"/>
  <c r="AV18" i="1"/>
  <c r="Y18" i="1"/>
  <c r="AE18" i="1"/>
  <c r="AR18" i="1"/>
  <c r="X18" i="1"/>
  <c r="AO18" i="1"/>
  <c r="AQ18" i="1"/>
  <c r="AZ18" i="1"/>
  <c r="AC18" i="1"/>
  <c r="AL18" i="1"/>
  <c r="T18" i="1"/>
  <c r="B17" i="1"/>
  <c r="BA14" i="1" l="1"/>
  <c r="BA5" i="1"/>
  <c r="BA26" i="1"/>
  <c r="BB6" i="1"/>
  <c r="BB19" i="1" s="1"/>
  <c r="BA27" i="1"/>
  <c r="BA29" i="1"/>
  <c r="BA24" i="1"/>
  <c r="BA30" i="1"/>
  <c r="BA25" i="1"/>
  <c r="BA28" i="1"/>
  <c r="BA23" i="1"/>
  <c r="BA22" i="1"/>
  <c r="BA9" i="1"/>
  <c r="BA20" i="1"/>
  <c r="BA11" i="1"/>
  <c r="BA12" i="1"/>
  <c r="BA13" i="1"/>
  <c r="BA15" i="1"/>
  <c r="BA16" i="1"/>
  <c r="BA17" i="1"/>
  <c r="S19" i="1"/>
  <c r="AK19" i="1"/>
  <c r="AS19" i="1"/>
  <c r="AU19" i="1"/>
  <c r="AP19" i="1"/>
  <c r="AE19" i="1"/>
  <c r="AI19" i="1"/>
  <c r="AQ19" i="1"/>
  <c r="AH19" i="1"/>
  <c r="AZ19" i="1"/>
  <c r="AG19" i="1"/>
  <c r="AV19" i="1"/>
  <c r="U19" i="1"/>
  <c r="BA19" i="1"/>
  <c r="W19" i="1"/>
  <c r="X19" i="1"/>
  <c r="AR19" i="1"/>
  <c r="AJ19" i="1"/>
  <c r="AT19" i="1"/>
  <c r="R19" i="1"/>
  <c r="T19" i="1"/>
  <c r="AW19" i="1"/>
  <c r="AY19" i="1"/>
  <c r="AB19" i="1"/>
  <c r="AN19" i="1"/>
  <c r="V19" i="1"/>
  <c r="AL19" i="1"/>
  <c r="AD19" i="1"/>
  <c r="Z19" i="1"/>
  <c r="AO19" i="1"/>
  <c r="AX19" i="1"/>
  <c r="Y19" i="1"/>
  <c r="AF19" i="1"/>
  <c r="AM19" i="1"/>
  <c r="AA19" i="1"/>
  <c r="AC19" i="1"/>
  <c r="B18" i="1"/>
  <c r="BB14" i="1" l="1"/>
  <c r="BB25" i="1"/>
  <c r="BB27" i="1"/>
  <c r="BB22" i="1"/>
  <c r="BB24" i="1"/>
  <c r="BB28" i="1"/>
  <c r="BB30" i="1"/>
  <c r="BB23" i="1"/>
  <c r="BB29" i="1"/>
  <c r="BB9" i="1"/>
  <c r="BC6" i="1"/>
  <c r="BB26" i="1"/>
  <c r="BB20" i="1"/>
  <c r="BB11" i="1"/>
  <c r="BB12" i="1"/>
  <c r="BB13" i="1"/>
  <c r="BB15" i="1"/>
  <c r="BB16" i="1"/>
  <c r="BB17" i="1"/>
  <c r="BB18" i="1"/>
  <c r="B19" i="1"/>
  <c r="BC14" i="1" l="1"/>
  <c r="BC26" i="1"/>
  <c r="BC28" i="1"/>
  <c r="BC25" i="1"/>
  <c r="BC30" i="1"/>
  <c r="BC22" i="1"/>
  <c r="BC27" i="1"/>
  <c r="BC24" i="1"/>
  <c r="BC23" i="1"/>
  <c r="BC29" i="1"/>
  <c r="BC9" i="1"/>
  <c r="BD6" i="1"/>
  <c r="BC20" i="1"/>
  <c r="BC11" i="1"/>
  <c r="BC12" i="1"/>
  <c r="BC13" i="1"/>
  <c r="BC15" i="1"/>
  <c r="BC16" i="1"/>
  <c r="BC17" i="1"/>
  <c r="BC18" i="1"/>
  <c r="BC19" i="1"/>
  <c r="BD14" i="1" l="1"/>
  <c r="BD23" i="1"/>
  <c r="BD27" i="1"/>
  <c r="BD29" i="1"/>
  <c r="BD26" i="1"/>
  <c r="BD24" i="1"/>
  <c r="BD22" i="1"/>
  <c r="BE6" i="1"/>
  <c r="BD28" i="1"/>
  <c r="BD25" i="1"/>
  <c r="BD30" i="1"/>
  <c r="BD9" i="1"/>
  <c r="BD20" i="1"/>
  <c r="BD11" i="1"/>
  <c r="BD12" i="1"/>
  <c r="BD13" i="1"/>
  <c r="BD15" i="1"/>
  <c r="BD17" i="1"/>
  <c r="BD16" i="1"/>
  <c r="BD18" i="1"/>
  <c r="BD19" i="1"/>
  <c r="BE14" i="1" l="1"/>
  <c r="BE26" i="1"/>
  <c r="BE24" i="1"/>
  <c r="BE25" i="1"/>
  <c r="BE27" i="1"/>
  <c r="BE28" i="1"/>
  <c r="BE9" i="1"/>
  <c r="BE30" i="1"/>
  <c r="BE29" i="1"/>
  <c r="BE22" i="1"/>
  <c r="BE23" i="1"/>
  <c r="BF6" i="1"/>
  <c r="BE20" i="1"/>
  <c r="BE11" i="1"/>
  <c r="BE12" i="1"/>
  <c r="BE13" i="1"/>
  <c r="BE15" i="1"/>
  <c r="BE16" i="1"/>
  <c r="BE17" i="1"/>
  <c r="BE18" i="1"/>
  <c r="BE19" i="1"/>
  <c r="BF14" i="1" l="1"/>
  <c r="BF23" i="1"/>
  <c r="BF22" i="1"/>
  <c r="BF28" i="1"/>
  <c r="BF24" i="1"/>
  <c r="BF25" i="1"/>
  <c r="BF29" i="1"/>
  <c r="BG6" i="1"/>
  <c r="BF26" i="1"/>
  <c r="BF30" i="1"/>
  <c r="BF27" i="1"/>
  <c r="BF9" i="1"/>
  <c r="BF20" i="1"/>
  <c r="BF11" i="1"/>
  <c r="BF12" i="1"/>
  <c r="BF13" i="1"/>
  <c r="BF15" i="1"/>
  <c r="BF17" i="1"/>
  <c r="BF16" i="1"/>
  <c r="BF18" i="1"/>
  <c r="BF19" i="1"/>
  <c r="BG14" i="1" l="1"/>
  <c r="BG27" i="1"/>
  <c r="BG26" i="1"/>
  <c r="BG29" i="1"/>
  <c r="BG23" i="1"/>
  <c r="BG9" i="1"/>
  <c r="BG22" i="1"/>
  <c r="BG28" i="1"/>
  <c r="BG24" i="1"/>
  <c r="BG25" i="1"/>
  <c r="BG30" i="1"/>
  <c r="BG20" i="1"/>
  <c r="BG11" i="1"/>
  <c r="BG12" i="1"/>
  <c r="BG13" i="1"/>
  <c r="BG15" i="1"/>
  <c r="BG16" i="1"/>
  <c r="BG17" i="1"/>
  <c r="BG18" i="1"/>
  <c r="BG1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<sst xmlns="http://schemas.openxmlformats.org/spreadsheetml/2006/main" count="164" uniqueCount="91">
  <si>
    <t>ID</t>
  </si>
  <si>
    <t>Jr</t>
  </si>
  <si>
    <t>Début
projeté</t>
  </si>
  <si>
    <t>Fin
projeté</t>
  </si>
  <si>
    <t>Début
réel</t>
  </si>
  <si>
    <t>Fin
réel</t>
  </si>
  <si>
    <t>Projet :</t>
  </si>
  <si>
    <t>Nom du projet</t>
  </si>
  <si>
    <t>Adresse</t>
  </si>
  <si>
    <t>Ville, PR CP</t>
  </si>
  <si>
    <t>Tâches</t>
  </si>
  <si>
    <t>0000-0000-0000</t>
  </si>
  <si>
    <t>Projet #</t>
  </si>
  <si>
    <t>Client #</t>
  </si>
  <si>
    <t>L</t>
  </si>
  <si>
    <t>M</t>
  </si>
  <si>
    <t>J</t>
  </si>
  <si>
    <t>D</t>
  </si>
  <si>
    <t>V</t>
  </si>
  <si>
    <t>S</t>
  </si>
  <si>
    <t>Le vendredi saint</t>
  </si>
  <si>
    <t>Le lundi de Pâques</t>
  </si>
  <si>
    <t>Journée nationale des Patriotes</t>
  </si>
  <si>
    <t>Fête nationale du Québec</t>
  </si>
  <si>
    <t>Fête du Canada</t>
  </si>
  <si>
    <t>Fête du travail</t>
  </si>
  <si>
    <t>L'Action de grâces</t>
  </si>
  <si>
    <t>Le jour du Souvenir</t>
  </si>
  <si>
    <t>Lien</t>
  </si>
  <si>
    <t>Ant.</t>
  </si>
  <si>
    <t>Déc.</t>
  </si>
  <si>
    <t>Auto</t>
  </si>
  <si>
    <t>FD</t>
  </si>
  <si>
    <t>DD</t>
  </si>
  <si>
    <t>DF</t>
  </si>
  <si>
    <t>FF</t>
  </si>
  <si>
    <t>Préparation du site</t>
  </si>
  <si>
    <t>Ressource</t>
  </si>
  <si>
    <t>Affecté à</t>
  </si>
  <si>
    <t>Clôture de chantier</t>
  </si>
  <si>
    <t>Démolition et émondage</t>
  </si>
  <si>
    <t>Démolition du bâtiment existant</t>
  </si>
  <si>
    <t>Émondage des arbres</t>
  </si>
  <si>
    <t>Excavation et civil</t>
  </si>
  <si>
    <t>Excavation du bâtiment</t>
  </si>
  <si>
    <t>Préparation du pavage</t>
  </si>
  <si>
    <t>Adjoint(e) de projets</t>
  </si>
  <si>
    <t>Chargé(e) de projets</t>
  </si>
  <si>
    <t>Contremaître</t>
  </si>
  <si>
    <t>Surintendant(e)</t>
  </si>
  <si>
    <t>Type</t>
  </si>
  <si>
    <t>Typ.</t>
  </si>
  <si>
    <t>Être capable d'aller à la date du jour dans le diagramme de gantt</t>
  </si>
  <si>
    <t>Directeur(trice)</t>
  </si>
  <si>
    <t>Installation de l'affichage de chantier</t>
  </si>
  <si>
    <t>Budget</t>
  </si>
  <si>
    <t>Projeté</t>
  </si>
  <si>
    <t>Réel</t>
  </si>
  <si>
    <t>Date de début</t>
  </si>
  <si>
    <t xml:space="preserve"> = Échéancié projeté</t>
  </si>
  <si>
    <t xml:space="preserve"> = Échéancié réel</t>
  </si>
  <si>
    <t xml:space="preserve"> = Retard après échéancié projeté</t>
  </si>
  <si>
    <t>Nom du férié</t>
  </si>
  <si>
    <t>De</t>
  </si>
  <si>
    <t>À</t>
  </si>
  <si>
    <t>Vacance d'hiver</t>
  </si>
  <si>
    <t>Vacance d'été</t>
  </si>
  <si>
    <t>Préparation des bordures et trottoirs</t>
  </si>
  <si>
    <t>MR</t>
  </si>
  <si>
    <t>Coffrage des bordures et trottoirs</t>
  </si>
  <si>
    <t>v</t>
  </si>
  <si>
    <t>Vacance1</t>
  </si>
  <si>
    <t>De1</t>
  </si>
  <si>
    <t>À1</t>
  </si>
  <si>
    <t>Vacance2</t>
  </si>
  <si>
    <t>De2</t>
  </si>
  <si>
    <t>À2</t>
  </si>
  <si>
    <t>Vacance3</t>
  </si>
  <si>
    <t>De3</t>
  </si>
  <si>
    <t>À3</t>
  </si>
  <si>
    <t>Vacance4</t>
  </si>
  <si>
    <t>De4</t>
  </si>
  <si>
    <t>À4</t>
  </si>
  <si>
    <t>Vacance5</t>
  </si>
  <si>
    <t>De5</t>
  </si>
  <si>
    <t>À5</t>
  </si>
  <si>
    <t>Installation de la roulotte et installation sanitaire</t>
  </si>
  <si>
    <t>Coffrage des semelles</t>
  </si>
  <si>
    <t>Armature dans les semelles</t>
  </si>
  <si>
    <t>Coulé du béton</t>
  </si>
  <si>
    <t>Décoffrage du béton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</si>
</sst>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2" formatCode="_ * #,##0_)\ &quot;$&quot;_ ;_ * \(#,##0\)\ &quot;$&quot;_ ;_ * &quot;-&quot;_)\ &quot;$&quot;_ ;_ @_ "/>
    <numFmt numFmtId="41" formatCode="_ * #,##0_)_ ;_ * \(#,##0\)_ ;_ * &quot;-&quot;_)_ ;_ @_ "/>
    <numFmt numFmtId="44" formatCode="_ * #,##0.00_)\ &quot;$&quot;_ ;_ * \(#,##0.00\)\ &quot;$&quot;_ ;_ * &quot;-&quot;??_)\ &quot;$&quot;_ ;_ @_ "/>
    <numFmt numFmtId="43" formatCode="_ * #,##0.00_)_ ;_ * \(#,##0.00\)_ ;_ * &quot;-&quot;??_)_ ;_ @_ "/>
    <numFmt numFmtId="164" formatCode="00"/>
    <numFmt numFmtId="165" formatCode="dd\ mmm\ yyyy"/>
    <numFmt numFmtId="166" formatCode="dd"/>
  </numFmts>
  <fonts count="23" x14ac:knownFonts="1">
    <font>
      <sz val="9"/>
      <name val="Arial"/>
      <family val="2"/>
    </font>
    <font>
      <sz val="9"/>
      <color theme="1"/>
      <name val="Arial"/>
      <family val="2"/>
    </font>
    <font>
      <sz val="9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9"/>
      <color rgb="FF006100"/>
      <name val="Arial"/>
      <family val="2"/>
    </font>
    <font>
      <sz val="9"/>
      <color rgb="FF9C0006"/>
      <name val="Arial"/>
      <family val="2"/>
    </font>
    <font>
      <sz val="9"/>
      <color rgb="FF9C5700"/>
      <name val="Arial"/>
      <family val="2"/>
    </font>
    <font>
      <sz val="9"/>
      <color rgb="FF3F3F76"/>
      <name val="Arial"/>
      <family val="2"/>
    </font>
    <font>
      <b/>
      <sz val="9"/>
      <color rgb="FF3F3F3F"/>
      <name val="Arial"/>
      <family val="2"/>
    </font>
    <font>
      <b/>
      <sz val="9"/>
      <color rgb="FFFA7D00"/>
      <name val="Arial"/>
      <family val="2"/>
    </font>
    <font>
      <sz val="9"/>
      <color rgb="FFFA7D00"/>
      <name val="Arial"/>
      <family val="2"/>
    </font>
    <font>
      <b/>
      <sz val="9"/>
      <color theme="0"/>
      <name val="Arial"/>
      <family val="2"/>
    </font>
    <font>
      <sz val="9"/>
      <color rgb="FFFF0000"/>
      <name val="Arial"/>
      <family val="2"/>
    </font>
    <font>
      <i/>
      <sz val="9"/>
      <color rgb="FF7F7F7F"/>
      <name val="Arial"/>
      <family val="2"/>
    </font>
    <font>
      <b/>
      <sz val="9"/>
      <color theme="1"/>
      <name val="Arial"/>
      <family val="2"/>
    </font>
    <font>
      <sz val="9"/>
      <color theme="0"/>
      <name val="Arial"/>
      <family val="2"/>
    </font>
    <font>
      <b/>
      <sz val="10"/>
      <color theme="1"/>
      <name val="Arial"/>
      <family val="2"/>
    </font>
    <font>
      <sz val="9"/>
      <name val="Arial"/>
      <family val="2"/>
    </font>
    <font>
      <sz val="8"/>
      <name val="Arial"/>
      <family val="2"/>
    </font>
    <font>
      <sz val="9"/>
      <name val="Wingdings"/>
      <charset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lightUp">
        <fgColor theme="6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B3B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hair">
        <color theme="6"/>
      </top>
      <bottom style="hair">
        <color theme="6"/>
      </bottom>
      <diagonal/>
    </border>
    <border>
      <left/>
      <right style="hair">
        <color theme="6"/>
      </right>
      <top style="hair">
        <color theme="6"/>
      </top>
      <bottom style="hair">
        <color theme="6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hair">
        <color theme="6"/>
      </left>
      <right style="hair">
        <color theme="6"/>
      </right>
      <top style="hair">
        <color theme="6"/>
      </top>
      <bottom style="hair">
        <color theme="6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hair">
        <color theme="6"/>
      </left>
      <right/>
      <top style="hair">
        <color theme="6"/>
      </top>
      <bottom style="hair">
        <color theme="6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62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7" fillId="34" borderId="12">
      <alignment horizontal="center" vertical="center"/>
    </xf>
    <xf numFmtId="164" fontId="2" fillId="0" borderId="0">
      <alignment horizontal="center" vertical="center"/>
    </xf>
    <xf numFmtId="164" fontId="2" fillId="0" borderId="0">
      <alignment horizontal="center" vertical="center"/>
      <protection locked="0"/>
    </xf>
    <xf numFmtId="0" fontId="2" fillId="0" borderId="0">
      <alignment vertical="center" shrinkToFit="1"/>
      <protection locked="0"/>
    </xf>
    <xf numFmtId="14" fontId="2" fillId="0" borderId="0">
      <alignment horizontal="right" vertical="center"/>
      <protection locked="0"/>
    </xf>
    <xf numFmtId="14" fontId="2" fillId="0" borderId="0">
      <alignment horizontal="right" vertical="center"/>
    </xf>
    <xf numFmtId="0" fontId="19" fillId="0" borderId="0">
      <alignment vertical="center"/>
    </xf>
    <xf numFmtId="0" fontId="19" fillId="0" borderId="0">
      <alignment vertical="center"/>
      <protection locked="0"/>
    </xf>
    <xf numFmtId="165" fontId="18" fillId="33" borderId="12">
      <alignment horizontal="center" vertical="center"/>
    </xf>
    <xf numFmtId="166" fontId="20" fillId="34" borderId="0">
      <alignment horizontal="center" vertical="center"/>
    </xf>
    <xf numFmtId="0" fontId="20" fillId="34" borderId="0">
      <alignment horizontal="center" vertical="center"/>
    </xf>
    <xf numFmtId="0" fontId="2" fillId="0" borderId="0">
      <alignment horizontal="center" vertical="center"/>
      <protection locked="0"/>
    </xf>
    <xf numFmtId="0" fontId="22" fillId="0" borderId="0">
      <alignment horizontal="center" vertical="center"/>
    </xf>
    <xf numFmtId="0" fontId="2" fillId="0" borderId="0">
      <alignment vertical="center"/>
      <protection locked="0"/>
    </xf>
    <xf numFmtId="44" fontId="2" fillId="0" borderId="0">
      <alignment vertical="center"/>
      <protection locked="0"/>
    </xf>
  </cellStyleXfs>
  <cellXfs count="54">
    <xf numFmtId="0" fontId="0" fillId="0" borderId="0" xfId="0"/>
    <xf numFmtId="44" fontId="2" fillId="0" borderId="13" xfId="61" applyBorder="1">
      <alignment vertical="center"/>
      <protection locked="0"/>
    </xf>
    <xf numFmtId="0" fontId="19" fillId="0" borderId="0" xfId="53">
      <alignment vertical="center"/>
    </xf>
    <xf numFmtId="0" fontId="19" fillId="0" borderId="0" xfId="54">
      <alignment vertical="center"/>
      <protection locked="0"/>
    </xf>
    <xf numFmtId="0" fontId="19" fillId="0" borderId="0" xfId="54" applyAlignment="1">
      <alignment horizontal="right" vertical="center"/>
      <protection locked="0"/>
    </xf>
    <xf numFmtId="166" fontId="20" fillId="34" borderId="0" xfId="56">
      <alignment horizontal="center" vertical="center"/>
    </xf>
    <xf numFmtId="0" fontId="0" fillId="0" borderId="10" xfId="0" applyBorder="1"/>
    <xf numFmtId="0" fontId="2" fillId="0" borderId="10" xfId="50" applyBorder="1">
      <alignment vertical="center" shrinkToFit="1"/>
      <protection locked="0"/>
    </xf>
    <xf numFmtId="164" fontId="2" fillId="0" borderId="10" xfId="49" applyBorder="1">
      <alignment horizontal="center" vertical="center"/>
      <protection locked="0"/>
    </xf>
    <xf numFmtId="14" fontId="2" fillId="0" borderId="10" xfId="51" applyBorder="1">
      <alignment horizontal="right" vertical="center"/>
      <protection locked="0"/>
    </xf>
    <xf numFmtId="14" fontId="2" fillId="0" borderId="11" xfId="52" applyBorder="1">
      <alignment horizontal="right" vertical="center"/>
    </xf>
    <xf numFmtId="164" fontId="2" fillId="0" borderId="10" xfId="48" applyBorder="1">
      <alignment horizontal="center" vertical="center"/>
    </xf>
    <xf numFmtId="14" fontId="0" fillId="0" borderId="0" xfId="0" applyNumberFormat="1"/>
    <xf numFmtId="0" fontId="20" fillId="34" borderId="14" xfId="57" applyBorder="1">
      <alignment horizontal="center" vertical="center"/>
    </xf>
    <xf numFmtId="0" fontId="20" fillId="34" borderId="15" xfId="57" applyBorder="1">
      <alignment horizontal="center" vertical="center"/>
    </xf>
    <xf numFmtId="0" fontId="20" fillId="34" borderId="16" xfId="57" applyBorder="1">
      <alignment horizontal="center" vertical="center"/>
    </xf>
    <xf numFmtId="0" fontId="22" fillId="0" borderId="0" xfId="59">
      <alignment horizontal="center" vertical="center"/>
    </xf>
    <xf numFmtId="0" fontId="18" fillId="0" borderId="10" xfId="0" applyFont="1" applyBorder="1" applyAlignment="1">
      <alignment horizontal="center"/>
    </xf>
    <xf numFmtId="0" fontId="2" fillId="0" borderId="13" xfId="58" applyBorder="1">
      <alignment horizontal="center" vertical="center"/>
      <protection locked="0"/>
    </xf>
    <xf numFmtId="164" fontId="2" fillId="0" borderId="13" xfId="49" applyBorder="1">
      <alignment horizontal="center" vertical="center"/>
      <protection locked="0"/>
    </xf>
    <xf numFmtId="165" fontId="18" fillId="33" borderId="12" xfId="55">
      <alignment horizontal="center" vertical="center"/>
    </xf>
    <xf numFmtId="14" fontId="2" fillId="0" borderId="10" xfId="52" applyBorder="1">
      <alignment horizontal="right" vertical="center"/>
    </xf>
    <xf numFmtId="164" fontId="2" fillId="0" borderId="19" xfId="48" applyBorder="1">
      <alignment horizontal="center" vertical="center"/>
    </xf>
    <xf numFmtId="0" fontId="2" fillId="0" borderId="13" xfId="60" applyBorder="1">
      <alignment vertical="center"/>
      <protection locked="0"/>
    </xf>
    <xf numFmtId="0" fontId="2" fillId="0" borderId="13" xfId="58" applyBorder="1" applyProtection="1">
      <alignment horizontal="center" vertical="center"/>
    </xf>
    <xf numFmtId="164" fontId="2" fillId="0" borderId="13" xfId="49" applyBorder="1" applyProtection="1">
      <alignment horizontal="center" vertical="center"/>
    </xf>
    <xf numFmtId="0" fontId="0" fillId="0" borderId="10" xfId="50" applyFont="1" applyBorder="1">
      <alignment vertical="center" shrinkToFit="1"/>
      <protection locked="0"/>
    </xf>
    <xf numFmtId="14" fontId="2" fillId="0" borderId="11" xfId="51" applyBorder="1">
      <alignment horizontal="right" vertical="center"/>
      <protection locked="0"/>
    </xf>
    <xf numFmtId="0" fontId="2" fillId="0" borderId="13" xfId="60" applyBorder="1" applyProtection="1">
      <alignment vertical="center"/>
    </xf>
    <xf numFmtId="0" fontId="0" fillId="0" borderId="0" xfId="0" applyAlignment="1">
      <alignment vertical="center"/>
    </xf>
    <xf numFmtId="0" fontId="2" fillId="0" borderId="10" xfId="58" applyBorder="1">
      <alignment horizontal="center" vertical="center"/>
      <protection locked="0"/>
    </xf>
    <xf numFmtId="0" fontId="0" fillId="0" borderId="10" xfId="58" applyFont="1" applyBorder="1">
      <alignment horizontal="center" vertical="center"/>
      <protection locked="0"/>
    </xf>
    <xf numFmtId="0" fontId="0" fillId="35" borderId="0" xfId="0" applyFill="1"/>
    <xf numFmtId="0" fontId="17" fillId="34" borderId="12" xfId="47">
      <alignment horizontal="center" vertical="center"/>
    </xf>
    <xf numFmtId="164" fontId="0" fillId="0" borderId="10" xfId="49" applyFont="1" applyBorder="1">
      <alignment horizontal="center" vertical="center"/>
      <protection locked="0"/>
    </xf>
    <xf numFmtId="44" fontId="17" fillId="34" borderId="12" xfId="47" applyNumberFormat="1">
      <alignment horizontal="center" vertical="center"/>
    </xf>
    <xf numFmtId="0" fontId="0" fillId="0" borderId="10" xfId="50" applyFont="1" applyBorder="1" applyProtection="1">
      <alignment vertical="center" shrinkToFit="1"/>
    </xf>
    <xf numFmtId="0" fontId="0" fillId="36" borderId="20" xfId="0" applyFill="1" applyBorder="1"/>
    <xf numFmtId="0" fontId="0" fillId="37" borderId="20" xfId="0" applyFill="1" applyBorder="1"/>
    <xf numFmtId="0" fontId="0" fillId="38" borderId="20" xfId="0" applyFill="1" applyBorder="1"/>
    <xf numFmtId="0" fontId="0" fillId="34" borderId="0" xfId="0" applyFill="1"/>
    <xf numFmtId="14" fontId="2" fillId="0" borderId="0" xfId="51">
      <alignment horizontal="right" vertical="center"/>
      <protection locked="0"/>
    </xf>
    <xf numFmtId="0" fontId="0" fillId="0" borderId="0" xfId="0" quotePrefix="1"/>
    <xf numFmtId="0" fontId="0" fillId="0" borderId="0" xfId="0" applyProtection="1">
      <protection locked="0"/>
    </xf>
    <xf numFmtId="0" fontId="18" fillId="0" borderId="0" xfId="0" applyFont="1" applyProtection="1">
      <protection locked="0"/>
    </xf>
    <xf numFmtId="165" fontId="18" fillId="33" borderId="12" xfId="55">
      <alignment horizontal="center" vertical="center"/>
    </xf>
    <xf numFmtId="0" fontId="17" fillId="34" borderId="12" xfId="47">
      <alignment horizontal="center" vertical="center"/>
    </xf>
    <xf numFmtId="165" fontId="18" fillId="33" borderId="18" xfId="55" applyBorder="1">
      <alignment horizontal="center" vertical="center"/>
    </xf>
    <xf numFmtId="165" fontId="18" fillId="33" borderId="17" xfId="55" applyBorder="1">
      <alignment horizontal="center" vertical="center"/>
    </xf>
    <xf numFmtId="0" fontId="17" fillId="34" borderId="12" xfId="47" applyAlignment="1">
      <alignment horizontal="center" vertical="center" wrapText="1"/>
    </xf>
    <xf numFmtId="0" fontId="17" fillId="34" borderId="18" xfId="47" applyBorder="1">
      <alignment horizontal="center" vertical="center"/>
    </xf>
    <xf numFmtId="0" fontId="17" fillId="34" borderId="17" xfId="47" applyBorder="1">
      <alignment horizontal="center" vertical="center"/>
    </xf>
    <xf numFmtId="0" fontId="1" fillId="0" borderId="10" xfId="50" applyFont="1" applyBorder="1">
      <alignment vertical="center" shrinkToFit="1"/>
      <protection locked="0"/>
    </xf>
    <xf numFmtId="0" fontId="19" fillId="0" borderId="0" xfId="54" quotePrefix="1" applyFill="1">
      <alignment vertical="center"/>
      <protection locked="0"/>
    </xf>
  </cellXfs>
  <cellStyles count="62">
    <cellStyle name="20 % - Accent1" xfId="24" builtinId="30" hidden="1"/>
    <cellStyle name="20 % - Accent2" xfId="28" builtinId="34" hidden="1"/>
    <cellStyle name="20 % - Accent3" xfId="32" builtinId="38" hidden="1"/>
    <cellStyle name="20 % - Accent4" xfId="36" builtinId="42" hidden="1"/>
    <cellStyle name="20 % - Accent5" xfId="40" builtinId="46" hidden="1"/>
    <cellStyle name="20 % - Accent6" xfId="44" builtinId="50" hidden="1"/>
    <cellStyle name="40 % - Accent1" xfId="25" builtinId="31" hidden="1"/>
    <cellStyle name="40 % - Accent2" xfId="29" builtinId="35" hidden="1"/>
    <cellStyle name="40 % - Accent3" xfId="33" builtinId="39" hidden="1"/>
    <cellStyle name="40 % - Accent4" xfId="37" builtinId="43" hidden="1"/>
    <cellStyle name="40 % - Accent5" xfId="41" builtinId="47" hidden="1"/>
    <cellStyle name="40 % - Accent6" xfId="45" builtinId="51" hidden="1"/>
    <cellStyle name="60 % - Accent1" xfId="26" builtinId="32" hidden="1"/>
    <cellStyle name="60 % - Accent2" xfId="30" builtinId="36" hidden="1"/>
    <cellStyle name="60 % - Accent3" xfId="34" builtinId="40" hidden="1"/>
    <cellStyle name="60 % - Accent4" xfId="38" builtinId="44" hidden="1"/>
    <cellStyle name="60 % - Accent5" xfId="42" builtinId="48" hidden="1"/>
    <cellStyle name="60 % - Accent6" xfId="46" builtinId="52" hidden="1"/>
    <cellStyle name="Accent1" xfId="23" builtinId="29" hidden="1"/>
    <cellStyle name="Accent2" xfId="27" builtinId="33" hidden="1"/>
    <cellStyle name="Accent3" xfId="31" builtinId="37" hidden="1"/>
    <cellStyle name="Accent4" xfId="35" builtinId="41" hidden="1"/>
    <cellStyle name="Accent5" xfId="39" builtinId="45" hidden="1"/>
    <cellStyle name="Accent6" xfId="43" builtinId="49" hidden="1"/>
    <cellStyle name="Auto" xfId="58" xr:uid="{5E91DFB0-0A23-4F62-B250-A7266AFD5EAD}"/>
    <cellStyle name="Avertissement" xfId="19" builtinId="11" hidden="1"/>
    <cellStyle name="Budget - $" xfId="61" xr:uid="{FBA59C64-E2E1-4475-8444-A82D820445DA}"/>
    <cellStyle name="Calcul" xfId="16" builtinId="22" hidden="1"/>
    <cellStyle name="Cellule liée" xfId="17" builtinId="24" hidden="1"/>
    <cellStyle name="Date aaaa-mm-jj" xfId="51" xr:uid="{AC5B70FB-0822-4E42-9C07-FBF5947FC236}"/>
    <cellStyle name="Date aaaa-mm-jj V" xfId="52" xr:uid="{0932D3D8-D566-42D4-9296-25487EC6EFD7}"/>
    <cellStyle name="Diagramme gantt" xfId="59" xr:uid="{755DF8A2-721C-421F-B65B-85A7EC083729}"/>
    <cellStyle name="Entrée" xfId="14" builtinId="20" hidden="1"/>
    <cellStyle name="Gant jj" xfId="56" xr:uid="{4C5A005C-7C6C-4C07-8E72-053376AD96D3}"/>
    <cellStyle name="Gant jour" xfId="57" xr:uid="{6FF0F252-F0AB-499A-A168-7277FFA94354}"/>
    <cellStyle name="Gant sem" xfId="55" xr:uid="{C29F94D0-7FB2-4ED1-9AC8-5BBC430616DE}"/>
    <cellStyle name="Insatisfaisant" xfId="12" builtinId="27" hidden="1"/>
    <cellStyle name="Milliers" xfId="1" builtinId="3" hidden="1"/>
    <cellStyle name="Milliers [0]" xfId="2" builtinId="6" hidden="1"/>
    <cellStyle name="Monétaire" xfId="3" builtinId="4" hidden="1"/>
    <cellStyle name="Monétaire [0]" xfId="4" builtinId="7" hidden="1"/>
    <cellStyle name="Neutre" xfId="13" builtinId="28" hidden="1"/>
    <cellStyle name="Nombre 00" xfId="49" xr:uid="{C3E20C3E-1622-4301-9BB4-7B27FD51427B}"/>
    <cellStyle name="Nombre 00 V" xfId="48" xr:uid="{D6E6B614-F2AB-4439-9F39-5EEBC7324C69}"/>
    <cellStyle name="Normal" xfId="0" builtinId="0" customBuiltin="1"/>
    <cellStyle name="Note" xfId="20" builtinId="10" hidden="1"/>
    <cellStyle name="Pourcentage" xfId="5" builtinId="5" hidden="1"/>
    <cellStyle name="Ressource" xfId="60" xr:uid="{C863F6DC-52E8-4801-97E9-B648A506A33A}"/>
    <cellStyle name="Satisfaisant" xfId="11" builtinId="26" hidden="1"/>
    <cellStyle name="Sortie" xfId="15" builtinId="21" hidden="1"/>
    <cellStyle name="Tâches" xfId="50" xr:uid="{9D09293D-F686-4C7E-82B6-44F5FD66EE8C}"/>
    <cellStyle name="Texte explicatif" xfId="21" builtinId="53" hidden="1"/>
    <cellStyle name="Titre" xfId="6" builtinId="15" hidden="1"/>
    <cellStyle name="Titre" xfId="54" xr:uid="{BE5EC612-353B-4E00-BE28-B69DAE5CA844}"/>
    <cellStyle name="Titre TB" xfId="47" xr:uid="{4CAC25D8-8282-4AF1-8134-134725D86682}"/>
    <cellStyle name="Titre V" xfId="53" xr:uid="{E226693F-2B14-4DE1-8D02-A2575C3E4CEF}"/>
    <cellStyle name="Titre 1" xfId="7" builtinId="16" hidden="1"/>
    <cellStyle name="Titre 2" xfId="8" builtinId="17" hidden="1"/>
    <cellStyle name="Titre 3" xfId="9" builtinId="18" hidden="1"/>
    <cellStyle name="Titre 4" xfId="10" builtinId="19" hidden="1"/>
    <cellStyle name="Total" xfId="22" builtinId="25" hidden="1"/>
    <cellStyle name="Vérification" xfId="18" builtinId="23" hidden="1"/>
  </cellStyles>
  <dxfs count="51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color theme="1" tint="0.34998626667073579"/>
      </font>
      <fill>
        <patternFill patternType="lightUp">
          <fgColor theme="6"/>
          <bgColor auto="1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font>
        <color theme="9"/>
      </font>
      <fill>
        <patternFill>
          <bgColor theme="9" tint="0.39994506668294322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font>
        <color rgb="FFFF3838"/>
      </font>
      <fill>
        <patternFill>
          <bgColor rgb="FFFF8B8B"/>
        </patternFill>
      </fill>
      <border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vertical/>
        <horizontal/>
      </border>
    </dxf>
    <dxf>
      <border>
        <right style="dashDotDot">
          <color theme="1" tint="0.34998626667073579"/>
        </right>
        <vertical/>
        <horizontal/>
      </border>
    </dxf>
    <dxf>
      <border>
        <left style="thin">
          <color theme="1" tint="0.34998626667073579"/>
        </left>
        <vertical/>
        <horizontal/>
      </border>
    </dxf>
    <dxf>
      <border>
        <right style="thin">
          <color theme="1" tint="0.34998626667073579"/>
        </right>
        <vertical/>
        <horizontal/>
      </border>
    </dxf>
    <dxf>
      <border>
        <top style="thin">
          <color theme="1" tint="0.34998626667073579"/>
        </top>
        <vertical/>
        <horizontal/>
      </border>
    </dxf>
    <dxf>
      <border>
        <right style="thin">
          <color theme="1" tint="0.34998626667073579"/>
        </right>
        <vertical/>
        <horizontal/>
      </border>
    </dxf>
    <dxf>
      <fill>
        <patternFill>
          <bgColor rgb="FFFFFFCC"/>
        </patternFill>
      </fill>
    </dxf>
    <dxf>
      <font>
        <b/>
        <i val="0"/>
        <color auto="1"/>
      </font>
      <fill>
        <patternFill patternType="none">
          <bgColor auto="1"/>
        </patternFill>
      </fill>
      <border>
        <top style="thin">
          <color theme="2" tint="-0.749961851863155"/>
        </top>
        <bottom style="thin">
          <color theme="2" tint="-0.749961851863155"/>
        </bottom>
        <vertical/>
        <horizontal/>
      </border>
    </dxf>
    <dxf>
      <font>
        <color auto="1"/>
      </font>
      <numFmt numFmtId="167" formatCode="__@"/>
      <border>
        <vertical/>
        <horizontal/>
      </border>
    </dxf>
    <dxf>
      <fill>
        <patternFill>
          <bgColor rgb="FFFFFFCC"/>
        </patternFill>
      </fill>
    </dxf>
    <dxf>
      <fill>
        <patternFill>
          <bgColor theme="1" tint="0.34998626667073579"/>
        </patternFill>
      </fill>
    </dxf>
    <dxf>
      <font>
        <color theme="0"/>
      </font>
      <fill>
        <patternFill>
          <bgColor theme="1" tint="0.34998626667073579"/>
        </patternFill>
      </fill>
    </dxf>
    <dxf>
      <font>
        <color auto="1"/>
      </font>
      <fill>
        <patternFill>
          <bgColor theme="6"/>
        </patternFill>
      </fill>
      <border>
        <left style="thin">
          <color theme="0"/>
        </left>
        <right style="thin">
          <color theme="0"/>
        </right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double">
          <color auto="1"/>
        </top>
        <bottom style="thin">
          <color auto="1"/>
        </bottom>
      </border>
    </dxf>
    <dxf>
      <font>
        <b/>
        <i val="0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hair">
          <color auto="1"/>
        </horizontal>
      </border>
    </dxf>
  </dxfs>
  <tableStyles count="1" defaultTableStyle="Tableau template" defaultPivotStyle="PivotStyleLight16">
    <tableStyle name="Tableau template" pivot="0" count="3" xr9:uid="{0F65692F-95FF-4CC3-AE2E-70A9F43B5054}">
      <tableStyleElement type="wholeTable" dxfId="50"/>
      <tableStyleElement type="headerRow" dxfId="49"/>
      <tableStyleElement type="totalRow" dxfId="48"/>
    </tableStyle>
  </tableStyles>
  <colors>
    <mruColors>
      <color rgb="FFFAFAFA"/>
      <color rgb="FFFFB3B3"/>
      <color rgb="FFFF3838"/>
      <color rgb="FFFF8B8B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croll" dx="22" fmlaLink="$R$4" horiz="1" max="520" min="1" page="1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svg"/><Relationship Id="rId2" Type="http://schemas.openxmlformats.org/officeDocument/2006/relationships/image" Target="../media/image2.svg"/><Relationship Id="rId16" Type="http://schemas.openxmlformats.org/officeDocument/2006/relationships/image" Target="../media/image16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svg"/><Relationship Id="rId4" Type="http://schemas.openxmlformats.org/officeDocument/2006/relationships/image" Target="../media/image4.svg"/><Relationship Id="rId9" Type="http://schemas.openxmlformats.org/officeDocument/2006/relationships/image" Target="../media/image9.png"/><Relationship Id="rId14" Type="http://schemas.openxmlformats.org/officeDocument/2006/relationships/image" Target="../media/image14.sv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svg"/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42508</xdr:colOff>
      <xdr:row>5</xdr:row>
      <xdr:rowOff>66344</xdr:rowOff>
    </xdr:from>
    <xdr:ext cx="180053" cy="180000"/>
    <xdr:pic>
      <xdr:nvPicPr>
        <xdr:cNvPr id="6" name="Graphique 5" descr="Avertissement avec un remplissage uni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90158" y="714044"/>
          <a:ext cx="180053" cy="180000"/>
        </a:xfrm>
        <a:prstGeom prst="rect">
          <a:avLst/>
        </a:prstGeom>
      </xdr:spPr>
    </xdr:pic>
    <xdr:clientData/>
  </xdr:oneCellAnchor>
  <xdr:twoCellAnchor editAs="oneCell">
    <xdr:from>
      <xdr:col>10</xdr:col>
      <xdr:colOff>462375</xdr:colOff>
      <xdr:row>2</xdr:row>
      <xdr:rowOff>27735</xdr:rowOff>
    </xdr:from>
    <xdr:to>
      <xdr:col>11</xdr:col>
      <xdr:colOff>0</xdr:colOff>
      <xdr:row>3</xdr:row>
      <xdr:rowOff>117810</xdr:rowOff>
    </xdr:to>
    <xdr:pic macro="[0]!Paramètre">
      <xdr:nvPicPr>
        <xdr:cNvPr id="4" name="Graphique 7" descr="Engrenage contour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rcRect/>
        <a:stretch/>
      </xdr:blipFill>
      <xdr:spPr>
        <a:xfrm>
          <a:off x="7015575" y="351585"/>
          <a:ext cx="252000" cy="252000"/>
        </a:xfrm>
        <a:prstGeom prst="rect">
          <a:avLst/>
        </a:prstGeom>
      </xdr:spPr>
    </xdr:pic>
    <xdr:clientData fPrintsWithSheet="0"/>
  </xdr:twoCellAnchor>
  <xdr:twoCellAnchor editAs="oneCell">
    <xdr:from>
      <xdr:col>10</xdr:col>
      <xdr:colOff>102757</xdr:colOff>
      <xdr:row>2</xdr:row>
      <xdr:rowOff>27735</xdr:rowOff>
    </xdr:from>
    <xdr:to>
      <xdr:col>10</xdr:col>
      <xdr:colOff>354757</xdr:colOff>
      <xdr:row>3</xdr:row>
      <xdr:rowOff>117810</xdr:rowOff>
    </xdr:to>
    <xdr:pic macro="[0]!Télécharger_Cédule">
      <xdr:nvPicPr>
        <xdr:cNvPr id="10" name="Graphique 9" descr="Charger contour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rcRect/>
        <a:stretch/>
      </xdr:blipFill>
      <xdr:spPr>
        <a:xfrm>
          <a:off x="6655957" y="351585"/>
          <a:ext cx="252000" cy="252000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456407</xdr:colOff>
      <xdr:row>2</xdr:row>
      <xdr:rowOff>27735</xdr:rowOff>
    </xdr:from>
    <xdr:to>
      <xdr:col>9</xdr:col>
      <xdr:colOff>660782</xdr:colOff>
      <xdr:row>3</xdr:row>
      <xdr:rowOff>117810</xdr:rowOff>
    </xdr:to>
    <xdr:pic macro="[0]!Affichage">
      <xdr:nvPicPr>
        <xdr:cNvPr id="2" name="Graphique 1" descr="Filtrer contou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rcRect/>
        <a:stretch/>
      </xdr:blipFill>
      <xdr:spPr>
        <a:xfrm>
          <a:off x="6295232" y="351585"/>
          <a:ext cx="252000" cy="252000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103402</xdr:colOff>
      <xdr:row>2</xdr:row>
      <xdr:rowOff>27735</xdr:rowOff>
    </xdr:from>
    <xdr:to>
      <xdr:col>9</xdr:col>
      <xdr:colOff>355402</xdr:colOff>
      <xdr:row>3</xdr:row>
      <xdr:rowOff>117810</xdr:rowOff>
    </xdr:to>
    <xdr:pic macro="[0]!Supprimer_Tâche">
      <xdr:nvPicPr>
        <xdr:cNvPr id="3" name="Graphique 2" descr="Gomme contour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0"/>
            </a:ext>
          </a:extLst>
        </a:blip>
        <a:srcRect/>
        <a:stretch/>
      </xdr:blipFill>
      <xdr:spPr>
        <a:xfrm>
          <a:off x="5942227" y="351585"/>
          <a:ext cx="252000" cy="252000"/>
        </a:xfrm>
        <a:prstGeom prst="rect">
          <a:avLst/>
        </a:prstGeom>
      </xdr:spPr>
    </xdr:pic>
    <xdr:clientData fPrintsWithSheet="0"/>
  </xdr:twoCellAnchor>
  <xdr:twoCellAnchor editAs="oneCell">
    <xdr:from>
      <xdr:col>7</xdr:col>
      <xdr:colOff>710077</xdr:colOff>
      <xdr:row>2</xdr:row>
      <xdr:rowOff>27736</xdr:rowOff>
    </xdr:from>
    <xdr:to>
      <xdr:col>9</xdr:col>
      <xdr:colOff>52</xdr:colOff>
      <xdr:row>3</xdr:row>
      <xdr:rowOff>117811</xdr:rowOff>
    </xdr:to>
    <xdr:pic macro="[0]!Ajouter_Tâche">
      <xdr:nvPicPr>
        <xdr:cNvPr id="5" name="Graphique 4" descr="Ajouter contour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rcRect/>
        <a:stretch/>
      </xdr:blipFill>
      <xdr:spPr>
        <a:xfrm>
          <a:off x="5577352" y="351586"/>
          <a:ext cx="252000" cy="252000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2</xdr:row>
          <xdr:rowOff>133350</xdr:rowOff>
        </xdr:from>
        <xdr:to>
          <xdr:col>24</xdr:col>
          <xdr:colOff>0</xdr:colOff>
          <xdr:row>3</xdr:row>
          <xdr:rowOff>123825</xdr:rowOff>
        </xdr:to>
        <xdr:sp macro="" textlink="">
          <xdr:nvSpPr>
            <xdr:cNvPr id="1041" name="Scroll Bar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24</xdr:col>
      <xdr:colOff>80962</xdr:colOff>
      <xdr:row>2</xdr:row>
      <xdr:rowOff>95250</xdr:rowOff>
    </xdr:from>
    <xdr:to>
      <xdr:col>25</xdr:col>
      <xdr:colOff>128175</xdr:colOff>
      <xdr:row>4</xdr:row>
      <xdr:rowOff>13875</xdr:rowOff>
    </xdr:to>
    <xdr:pic macro="[0]!Semaineprécédente">
      <xdr:nvPicPr>
        <xdr:cNvPr id="8" name="Graphique 7" descr="Caret Left contour">
          <a:extLst>
            <a:ext uri="{FF2B5EF4-FFF2-40B4-BE49-F238E27FC236}">
              <a16:creationId xmlns:a16="http://schemas.microsoft.com/office/drawing/2014/main" id="{B7F0A1DF-79B5-E5F5-BB0F-AD447C3D41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4"/>
            </a:ext>
          </a:extLst>
        </a:blip>
        <a:stretch>
          <a:fillRect/>
        </a:stretch>
      </xdr:blipFill>
      <xdr:spPr>
        <a:xfrm>
          <a:off x="9124950" y="428625"/>
          <a:ext cx="252000" cy="252000"/>
        </a:xfrm>
        <a:prstGeom prst="rect">
          <a:avLst/>
        </a:prstGeom>
      </xdr:spPr>
    </xdr:pic>
    <xdr:clientData/>
  </xdr:twoCellAnchor>
  <xdr:twoCellAnchor editAs="oneCell">
    <xdr:from>
      <xdr:col>26</xdr:col>
      <xdr:colOff>35700</xdr:colOff>
      <xdr:row>2</xdr:row>
      <xdr:rowOff>95250</xdr:rowOff>
    </xdr:from>
    <xdr:to>
      <xdr:col>27</xdr:col>
      <xdr:colOff>82913</xdr:colOff>
      <xdr:row>4</xdr:row>
      <xdr:rowOff>13875</xdr:rowOff>
    </xdr:to>
    <xdr:pic macro="[0]!Semainesuivante">
      <xdr:nvPicPr>
        <xdr:cNvPr id="11" name="Graphique 10" descr="Caret Right contour">
          <a:extLst>
            <a:ext uri="{FF2B5EF4-FFF2-40B4-BE49-F238E27FC236}">
              <a16:creationId xmlns:a16="http://schemas.microsoft.com/office/drawing/2014/main" id="{2F935469-C157-2076-6F95-7B21A87234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6"/>
            </a:ext>
          </a:extLst>
        </a:blip>
        <a:stretch>
          <a:fillRect/>
        </a:stretch>
      </xdr:blipFill>
      <xdr:spPr>
        <a:xfrm>
          <a:off x="9489263" y="428625"/>
          <a:ext cx="252000" cy="25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13</xdr:row>
      <xdr:rowOff>66676</xdr:rowOff>
    </xdr:from>
    <xdr:to>
      <xdr:col>7</xdr:col>
      <xdr:colOff>395288</xdr:colOff>
      <xdr:row>18</xdr:row>
      <xdr:rowOff>109127</xdr:rowOff>
    </xdr:to>
    <xdr:pic macro="[0]!Paramètre">
      <xdr:nvPicPr>
        <xdr:cNvPr id="2" name="Graphique 7" descr="Engrenage contour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rcRect/>
        <a:stretch/>
      </xdr:blipFill>
      <xdr:spPr>
        <a:xfrm>
          <a:off x="5005388" y="1985964"/>
          <a:ext cx="828675" cy="780638"/>
        </a:xfrm>
        <a:prstGeom prst="rect">
          <a:avLst/>
        </a:prstGeom>
      </xdr:spPr>
    </xdr:pic>
    <xdr:clientData fPrintsWithSheet="0"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E295B33-449E-4F61-9BC8-33AFA2FDA7A5}" name="TB_Lien" displayName="TB_Lien" ref="I1:I5" totalsRowShown="0">
  <autoFilter ref="I1:I5" xr:uid="{8E295B33-449E-4F61-9BC8-33AFA2FDA7A5}"/>
  <tableColumns count="1">
    <tableColumn id="1" xr3:uid="{C47757DE-8A6D-4E98-B209-F6D1D7A79650}" name="Lien"/>
  </tableColumns>
  <tableStyleInfo name="Tableau template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EA6BA4B-8074-4FFE-AE3A-77EE1FACAC2F}" name="TB_Ressource" displayName="TB_Ressource" ref="S1:AO6" totalsRowShown="0" dataDxfId="31">
  <autoFilter ref="S1:AO6" xr:uid="{BEA6BA4B-8074-4FFE-AE3A-77EE1FACAC2F}"/>
  <sortState xmlns:xlrd2="http://schemas.microsoft.com/office/spreadsheetml/2017/richdata2" ref="S2:S6">
    <sortCondition ref="S1:S6"/>
  </sortState>
  <tableColumns count="23">
    <tableColumn id="1" xr3:uid="{D742B0DE-47CC-4785-A878-FA541A09F82E}" name="Ressource" dataDxfId="30"/>
    <tableColumn id="2" xr3:uid="{B92F9826-004A-4150-A8F1-F83CA1FA93F9}" name="L" dataDxfId="29"/>
    <tableColumn id="3" xr3:uid="{9706A989-B99F-4414-AEC5-B69006271230}" name="M" dataDxfId="28"/>
    <tableColumn id="4" xr3:uid="{FC13EFBA-0752-4EC0-8514-ACC96A6A7B2A}" name="MR" dataDxfId="27"/>
    <tableColumn id="5" xr3:uid="{94D015B2-B007-44D0-B1AF-FC73ACE9C734}" name="J" dataDxfId="26"/>
    <tableColumn id="6" xr3:uid="{4C45F37D-2417-4E43-B488-C3512E070D13}" name="V" dataDxfId="25"/>
    <tableColumn id="7" xr3:uid="{44F5BD1D-95CB-46BA-8F24-24CDE9BEFD15}" name="S" dataDxfId="24"/>
    <tableColumn id="8" xr3:uid="{DB758A28-53D3-47D0-9EFA-193DB452BA91}" name="D" dataDxfId="23"/>
    <tableColumn id="9" xr3:uid="{E31B051C-567F-4E5C-95BD-1B0412DCB243}" name="Vacance1" dataDxfId="22"/>
    <tableColumn id="10" xr3:uid="{C1F5F5D1-C8FD-4612-BD32-395566A96C99}" name="De1" dataDxfId="21"/>
    <tableColumn id="11" xr3:uid="{A5177287-DD2C-43A5-977B-74BDF2EAFCC6}" name="À1" dataDxfId="20"/>
    <tableColumn id="12" xr3:uid="{F6290F4A-62B1-4891-A59C-E1B0527A5227}" name="Vacance2" dataDxfId="19"/>
    <tableColumn id="13" xr3:uid="{CD10E7DC-22F3-4D92-B5AD-4D311ADC0827}" name="De2" dataDxfId="18"/>
    <tableColumn id="14" xr3:uid="{5BFA658D-E8C1-4A44-9CC3-27934DF17A3C}" name="À2" dataDxfId="17"/>
    <tableColumn id="15" xr3:uid="{0BE3396F-BC6E-48BE-8DB1-8F504909E6FF}" name="Vacance3" dataDxfId="16"/>
    <tableColumn id="16" xr3:uid="{92E7A392-47FA-4A42-8F37-12F014145E87}" name="De3" dataDxfId="15"/>
    <tableColumn id="17" xr3:uid="{A640EAD8-D2DD-4997-87AE-238F9172256B}" name="À3" dataDxfId="14"/>
    <tableColumn id="18" xr3:uid="{C6FB0CB0-F3E9-4C42-AA43-F79F79BDB321}" name="Vacance4" dataDxfId="13"/>
    <tableColumn id="19" xr3:uid="{BD034CD6-D95D-4BB7-8652-FE2884AB7BC5}" name="De4" dataDxfId="12"/>
    <tableColumn id="20" xr3:uid="{0DDCEE86-44F0-44C2-A030-DED3922129A1}" name="À4" dataDxfId="11"/>
    <tableColumn id="21" xr3:uid="{47383860-C50C-4973-A81C-EF8E7EAEA3E1}" name="Vacance5" dataDxfId="10"/>
    <tableColumn id="22" xr3:uid="{4D9F01C8-647E-4A9A-AF68-5EC1CC1B0F4C}" name="De5" dataDxfId="9"/>
    <tableColumn id="23" xr3:uid="{CE80059F-7511-4AA6-BD22-491971FFD7A3}" name="À5" dataDxfId="8"/>
  </tableColumns>
  <tableStyleInfo name="Tableau template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6FD7DE5-BDB2-46D3-891E-3AF3517A865C}" name="TB_Type" displayName="TB_Type" ref="G1:G3" totalsRowShown="0">
  <autoFilter ref="G1:G3" xr:uid="{16FD7DE5-BDB2-46D3-891E-3AF3517A865C}"/>
  <tableColumns count="1">
    <tableColumn id="1" xr3:uid="{6854D7FF-AE3A-4DC7-8775-5E6F7B946EC3}" name="Type"/>
  </tableColumns>
  <tableStyleInfo name="Tableau template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C984DFB-8AD4-4C3A-81A6-CAD5B2AC5FE3}" name="TB_Joursfériés" displayName="TB_Joursfériés" ref="C1:E11" totalsRowShown="0">
  <autoFilter ref="C1:E11" xr:uid="{6C984DFB-8AD4-4C3A-81A6-CAD5B2AC5FE3}"/>
  <sortState xmlns:xlrd2="http://schemas.microsoft.com/office/spreadsheetml/2017/richdata2" ref="C2:E11">
    <sortCondition ref="D1:D11"/>
  </sortState>
  <tableColumns count="3">
    <tableColumn id="1" xr3:uid="{D09674B9-9E6D-4F62-9B13-9815A03BC398}" name="Nom du férié"/>
    <tableColumn id="2" xr3:uid="{D367B39F-9202-4089-9220-6D0972344FF2}" name="De" dataCellStyle="Date aaaa-mm-jj"/>
    <tableColumn id="3" xr3:uid="{2B88F286-22C6-47BF-BF16-129D09D805E6}" name="À" dataCellStyle="Date aaaa-mm-jj"/>
  </tableColumns>
  <tableStyleInfo name="Tableau template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5BAD98-8876-441B-89FF-027408862287}" name="TB_Jourdetravail" displayName="TB_Jourdetravail" ref="K1:Q2" totalsRowShown="0" dataDxfId="7">
  <autoFilter ref="K1:Q2" xr:uid="{EC5BAD98-8876-441B-89FF-027408862287}"/>
  <tableColumns count="7">
    <tableColumn id="1" xr3:uid="{57259DB8-78EC-4318-B245-11A52201530D}" name="L" dataDxfId="6"/>
    <tableColumn id="2" xr3:uid="{8F624A7D-D65F-428F-B2B0-5CE3CC0A4BAE}" name="M" dataDxfId="5"/>
    <tableColumn id="3" xr3:uid="{D882D82A-E1A1-49FE-8530-9282333B2AFA}" name="MR" dataDxfId="4"/>
    <tableColumn id="4" xr3:uid="{88BFB9C7-A79E-43DD-B841-484C5C42F064}" name="J" dataDxfId="3"/>
    <tableColumn id="5" xr3:uid="{CF8A203C-AC08-4AE5-9CD6-0244CB966BBE}" name="V" dataDxfId="2"/>
    <tableColumn id="6" xr3:uid="{28D2369D-D55B-47BA-A8CE-A58F6027E052}" name="S" dataDxfId="1"/>
    <tableColumn id="7" xr3:uid="{0BA0F05A-B62E-4ABF-850D-42AFF60FCDE3}" name="D" dataDxfId="0"/>
  </tableColumns>
  <tableStyleInfo name="Tableau template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8B2DB-8E6B-4BD3-BAE0-11B70445B5BB}">
  <sheetPr codeName="Feuil3"/>
  <dimension ref="F10:AJ23"/>
  <sheetViews>
    <sheetView showGridLines="0" workbookViewId="0">
      <selection activeCell="K17" sqref="K17"/>
    </sheetView>
  </sheetViews>
  <sheetFormatPr baseColWidth="10" defaultRowHeight="11.65" x14ac:dyDescent="0.35"/>
  <cols>
    <col min="6" max="30" width="3.3046875" customWidth="1"/>
  </cols>
  <sheetData>
    <row r="10" spans="6:29" x14ac:dyDescent="0.35"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</row>
    <row r="11" spans="6:29" x14ac:dyDescent="0.35">
      <c r="F11" s="40"/>
      <c r="G11" s="37"/>
      <c r="H11" s="40" t="s">
        <v>59</v>
      </c>
      <c r="I11" s="40"/>
      <c r="J11" s="40"/>
      <c r="K11" s="40"/>
      <c r="L11" s="40"/>
      <c r="M11" s="40"/>
      <c r="N11" s="38"/>
      <c r="O11" s="40" t="s">
        <v>60</v>
      </c>
      <c r="P11" s="40"/>
      <c r="Q11" s="40"/>
      <c r="R11" s="40"/>
      <c r="S11" s="40"/>
      <c r="T11" s="39"/>
      <c r="U11" s="40" t="s">
        <v>61</v>
      </c>
      <c r="V11" s="40"/>
      <c r="W11" s="40"/>
      <c r="X11" s="40"/>
      <c r="Y11" s="40"/>
      <c r="Z11" s="40"/>
      <c r="AA11" s="40"/>
      <c r="AB11" s="40"/>
      <c r="AC11" s="40"/>
    </row>
    <row r="12" spans="6:29" x14ac:dyDescent="0.35"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</row>
    <row r="23" spans="32:36" x14ac:dyDescent="0.35">
      <c r="AF23" s="32" t="s">
        <v>52</v>
      </c>
      <c r="AG23" s="32"/>
      <c r="AH23" s="32"/>
      <c r="AI23" s="32"/>
      <c r="AJ23" s="3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48D9E-2335-4CE7-9B32-CF6B9B93789B}">
  <sheetPr codeName="Feuil1">
    <tabColor theme="6"/>
    <outlinePr summaryRight="0"/>
  </sheetPr>
  <dimension ref="A1:BG33"/>
  <sheetViews>
    <sheetView showGridLines="0" tabSelected="1" zoomScaleNormal="100" zoomScaleSheetLayoutView="100" workbookViewId="0">
      <selection activeCell="E13" sqref="E13"/>
    </sheetView>
  </sheetViews>
  <sheetFormatPr baseColWidth="10" defaultRowHeight="11.65" outlineLevelCol="2" x14ac:dyDescent="0.35"/>
  <cols>
    <col min="1" max="2" width="3.84375" customWidth="1"/>
    <col min="3" max="3" width="4.69140625" customWidth="1"/>
    <col min="4" max="4" width="1.3046875" customWidth="1"/>
    <col min="5" max="5" width="44.69140625" customWidth="1"/>
    <col min="6" max="6" width="3.84375" customWidth="1"/>
    <col min="7" max="8" width="10.69140625" customWidth="1"/>
    <col min="9" max="9" width="3.84375" customWidth="1"/>
    <col min="10" max="11" width="10.69140625" customWidth="1"/>
    <col min="12" max="13" width="4.69140625" customWidth="1"/>
    <col min="14" max="14" width="4.69140625" customWidth="1" collapsed="1"/>
    <col min="15" max="15" width="25.69140625" hidden="1" customWidth="1" outlineLevel="1" collapsed="1"/>
    <col min="16" max="17" width="16.69140625" hidden="1" customWidth="1" outlineLevel="2"/>
    <col min="18" max="59" width="3.3046875" customWidth="1"/>
  </cols>
  <sheetData>
    <row r="1" spans="1:59" ht="13.15" x14ac:dyDescent="0.35">
      <c r="A1" s="2" t="s">
        <v>6</v>
      </c>
      <c r="E1" s="3" t="s">
        <v>7</v>
      </c>
      <c r="I1" s="2" t="s">
        <v>12</v>
      </c>
      <c r="K1" s="4" t="s">
        <v>11</v>
      </c>
      <c r="S1" s="42"/>
    </row>
    <row r="2" spans="1:59" ht="13.15" x14ac:dyDescent="0.35">
      <c r="E2" s="3" t="s">
        <v>8</v>
      </c>
      <c r="I2" s="2" t="s">
        <v>13</v>
      </c>
      <c r="K2" s="4" t="s">
        <v>11</v>
      </c>
      <c r="R2" s="37"/>
      <c r="S2" t="s">
        <v>59</v>
      </c>
      <c r="Y2" s="38"/>
      <c r="Z2" t="s">
        <v>60</v>
      </c>
      <c r="AE2" s="39"/>
      <c r="AF2" t="s">
        <v>61</v>
      </c>
    </row>
    <row r="3" spans="1:59" ht="13.15" x14ac:dyDescent="0.35">
      <c r="E3" s="3" t="s">
        <v>9</v>
      </c>
    </row>
    <row r="4" spans="1:59" ht="13.15" x14ac:dyDescent="0.35">
      <c r="E4" s="53"/>
      <c r="G4" s="12"/>
      <c r="O4" s="43"/>
      <c r="P4" s="43"/>
      <c r="Q4" s="43"/>
      <c r="R4" s="44">
        <v>1</v>
      </c>
    </row>
    <row r="5" spans="1:59" ht="15" customHeight="1" x14ac:dyDescent="0.35">
      <c r="A5" s="45" t="str">
        <f ca="1">"Mise à jour : " &amp;TEXT(TODAY(),"aaaa-mm-jj")</f>
        <v>Mise à jour : 2023-10-01</v>
      </c>
      <c r="B5" s="45"/>
      <c r="C5" s="45"/>
      <c r="D5" s="47"/>
      <c r="E5" s="45"/>
      <c r="F5" s="45" t="str">
        <f ca="1">"Début projeté : " &amp;TEXT(MIN($G$9:$G$30),"aaaa-mm-jj")</f>
        <v>Début projeté : 2023-09-13</v>
      </c>
      <c r="G5" s="45"/>
      <c r="H5" s="45"/>
      <c r="I5" s="45" t="str">
        <f ca="1">"Fin projeté : " &amp;TEXT(MAX($H$9:$H$30,$K$9:$K$30),"aaaa-mm-jj")</f>
        <v>Fin projeté : 2023-10-30</v>
      </c>
      <c r="J5" s="45"/>
      <c r="K5" s="45"/>
      <c r="L5" s="45" t="s">
        <v>31</v>
      </c>
      <c r="M5" s="45"/>
      <c r="N5" s="45"/>
      <c r="O5" s="20" t="s">
        <v>37</v>
      </c>
      <c r="P5" s="45" t="s">
        <v>55</v>
      </c>
      <c r="Q5" s="45"/>
      <c r="R5" s="45">
        <f ca="1">R6</f>
        <v>45179</v>
      </c>
      <c r="S5" s="45"/>
      <c r="T5" s="45"/>
      <c r="U5" s="45"/>
      <c r="V5" s="45"/>
      <c r="W5" s="45"/>
      <c r="X5" s="45"/>
      <c r="Y5" s="45">
        <f t="shared" ref="Y5" ca="1" si="0">Y6</f>
        <v>45186</v>
      </c>
      <c r="Z5" s="45"/>
      <c r="AA5" s="45"/>
      <c r="AB5" s="45"/>
      <c r="AC5" s="45"/>
      <c r="AD5" s="45"/>
      <c r="AE5" s="45"/>
      <c r="AF5" s="45">
        <f t="shared" ref="AF5" ca="1" si="1">AF6</f>
        <v>45193</v>
      </c>
      <c r="AG5" s="45"/>
      <c r="AH5" s="45"/>
      <c r="AI5" s="45"/>
      <c r="AJ5" s="45"/>
      <c r="AK5" s="45"/>
      <c r="AL5" s="45"/>
      <c r="AM5" s="45">
        <f t="shared" ref="AM5" ca="1" si="2">AM6</f>
        <v>45200</v>
      </c>
      <c r="AN5" s="45"/>
      <c r="AO5" s="45"/>
      <c r="AP5" s="45"/>
      <c r="AQ5" s="45"/>
      <c r="AR5" s="45"/>
      <c r="AS5" s="45"/>
      <c r="AT5" s="45">
        <f t="shared" ref="AT5" ca="1" si="3">AT6</f>
        <v>45207</v>
      </c>
      <c r="AU5" s="45"/>
      <c r="AV5" s="45"/>
      <c r="AW5" s="45"/>
      <c r="AX5" s="45"/>
      <c r="AY5" s="45"/>
      <c r="AZ5" s="45"/>
      <c r="BA5" s="45">
        <f t="shared" ref="BA5" ca="1" si="4">BA6</f>
        <v>45214</v>
      </c>
      <c r="BB5" s="45"/>
      <c r="BC5" s="45"/>
      <c r="BD5" s="45"/>
      <c r="BE5" s="45"/>
      <c r="BF5" s="45"/>
      <c r="BG5" s="45"/>
    </row>
    <row r="6" spans="1:59" ht="12.75" customHeight="1" x14ac:dyDescent="0.35">
      <c r="A6" s="46" t="s">
        <v>0</v>
      </c>
      <c r="B6" s="46"/>
      <c r="C6" s="50" t="s">
        <v>51</v>
      </c>
      <c r="D6" s="48"/>
      <c r="E6" s="46" t="s">
        <v>10</v>
      </c>
      <c r="F6" s="46" t="s">
        <v>1</v>
      </c>
      <c r="G6" s="49" t="s">
        <v>2</v>
      </c>
      <c r="H6" s="49" t="s">
        <v>3</v>
      </c>
      <c r="I6" s="46" t="s">
        <v>1</v>
      </c>
      <c r="J6" s="49" t="s">
        <v>4</v>
      </c>
      <c r="K6" s="49" t="s">
        <v>5</v>
      </c>
      <c r="L6" s="46" t="s">
        <v>28</v>
      </c>
      <c r="M6" s="46" t="s">
        <v>29</v>
      </c>
      <c r="N6" s="46" t="s">
        <v>30</v>
      </c>
      <c r="O6" s="46" t="s">
        <v>38</v>
      </c>
      <c r="P6" s="33" t="s">
        <v>56</v>
      </c>
      <c r="Q6" s="33" t="s">
        <v>57</v>
      </c>
      <c r="R6" s="5">
        <f ca="1">MIN($G$9:$G$30)-WEEKDAY(MIN($G$9:$G$30),2)+($R$4-1)*7</f>
        <v>45179</v>
      </c>
      <c r="S6" s="5">
        <f ca="1">R$6+1</f>
        <v>45180</v>
      </c>
      <c r="T6" s="5">
        <f t="shared" ref="T6:BG6" ca="1" si="5">S$6+1</f>
        <v>45181</v>
      </c>
      <c r="U6" s="5">
        <f t="shared" ca="1" si="5"/>
        <v>45182</v>
      </c>
      <c r="V6" s="5">
        <f t="shared" ca="1" si="5"/>
        <v>45183</v>
      </c>
      <c r="W6" s="5">
        <f t="shared" ca="1" si="5"/>
        <v>45184</v>
      </c>
      <c r="X6" s="5">
        <f t="shared" ca="1" si="5"/>
        <v>45185</v>
      </c>
      <c r="Y6" s="5">
        <f t="shared" ca="1" si="5"/>
        <v>45186</v>
      </c>
      <c r="Z6" s="5">
        <f t="shared" ca="1" si="5"/>
        <v>45187</v>
      </c>
      <c r="AA6" s="5">
        <f t="shared" ca="1" si="5"/>
        <v>45188</v>
      </c>
      <c r="AB6" s="5">
        <f t="shared" ca="1" si="5"/>
        <v>45189</v>
      </c>
      <c r="AC6" s="5">
        <f t="shared" ca="1" si="5"/>
        <v>45190</v>
      </c>
      <c r="AD6" s="5">
        <f t="shared" ca="1" si="5"/>
        <v>45191</v>
      </c>
      <c r="AE6" s="5">
        <f t="shared" ca="1" si="5"/>
        <v>45192</v>
      </c>
      <c r="AF6" s="5">
        <f t="shared" ca="1" si="5"/>
        <v>45193</v>
      </c>
      <c r="AG6" s="5">
        <f t="shared" ca="1" si="5"/>
        <v>45194</v>
      </c>
      <c r="AH6" s="5">
        <f t="shared" ca="1" si="5"/>
        <v>45195</v>
      </c>
      <c r="AI6" s="5">
        <f t="shared" ca="1" si="5"/>
        <v>45196</v>
      </c>
      <c r="AJ6" s="5">
        <f t="shared" ca="1" si="5"/>
        <v>45197</v>
      </c>
      <c r="AK6" s="5">
        <f t="shared" ca="1" si="5"/>
        <v>45198</v>
      </c>
      <c r="AL6" s="5">
        <f t="shared" ca="1" si="5"/>
        <v>45199</v>
      </c>
      <c r="AM6" s="5">
        <f t="shared" ca="1" si="5"/>
        <v>45200</v>
      </c>
      <c r="AN6" s="5">
        <f t="shared" ca="1" si="5"/>
        <v>45201</v>
      </c>
      <c r="AO6" s="5">
        <f t="shared" ca="1" si="5"/>
        <v>45202</v>
      </c>
      <c r="AP6" s="5">
        <f t="shared" ca="1" si="5"/>
        <v>45203</v>
      </c>
      <c r="AQ6" s="5">
        <f t="shared" ca="1" si="5"/>
        <v>45204</v>
      </c>
      <c r="AR6" s="5">
        <f t="shared" ca="1" si="5"/>
        <v>45205</v>
      </c>
      <c r="AS6" s="5">
        <f t="shared" ca="1" si="5"/>
        <v>45206</v>
      </c>
      <c r="AT6" s="5">
        <f t="shared" ca="1" si="5"/>
        <v>45207</v>
      </c>
      <c r="AU6" s="5">
        <f t="shared" ca="1" si="5"/>
        <v>45208</v>
      </c>
      <c r="AV6" s="5">
        <f t="shared" ca="1" si="5"/>
        <v>45209</v>
      </c>
      <c r="AW6" s="5">
        <f t="shared" ca="1" si="5"/>
        <v>45210</v>
      </c>
      <c r="AX6" s="5">
        <f t="shared" ca="1" si="5"/>
        <v>45211</v>
      </c>
      <c r="AY6" s="5">
        <f t="shared" ca="1" si="5"/>
        <v>45212</v>
      </c>
      <c r="AZ6" s="5">
        <f t="shared" ca="1" si="5"/>
        <v>45213</v>
      </c>
      <c r="BA6" s="5">
        <f t="shared" ca="1" si="5"/>
        <v>45214</v>
      </c>
      <c r="BB6" s="5">
        <f t="shared" ca="1" si="5"/>
        <v>45215</v>
      </c>
      <c r="BC6" s="5">
        <f t="shared" ca="1" si="5"/>
        <v>45216</v>
      </c>
      <c r="BD6" s="5">
        <f t="shared" ca="1" si="5"/>
        <v>45217</v>
      </c>
      <c r="BE6" s="5">
        <f t="shared" ca="1" si="5"/>
        <v>45218</v>
      </c>
      <c r="BF6" s="5">
        <f t="shared" ca="1" si="5"/>
        <v>45219</v>
      </c>
      <c r="BG6" s="5">
        <f t="shared" ca="1" si="5"/>
        <v>45220</v>
      </c>
    </row>
    <row r="7" spans="1:59" ht="12.75" customHeight="1" x14ac:dyDescent="0.35">
      <c r="A7" s="46"/>
      <c r="B7" s="46"/>
      <c r="C7" s="51"/>
      <c r="D7" s="45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35">
        <f>SUM(P9:P24)</f>
        <v>0</v>
      </c>
      <c r="Q7" s="35">
        <f>SUM(Q9:Q24)</f>
        <v>0</v>
      </c>
      <c r="R7" s="13" t="s">
        <v>17</v>
      </c>
      <c r="S7" s="14" t="s">
        <v>14</v>
      </c>
      <c r="T7" s="14" t="s">
        <v>15</v>
      </c>
      <c r="U7" s="14" t="s">
        <v>68</v>
      </c>
      <c r="V7" s="14" t="s">
        <v>16</v>
      </c>
      <c r="W7" s="14" t="s">
        <v>18</v>
      </c>
      <c r="X7" s="14" t="s">
        <v>19</v>
      </c>
      <c r="Y7" s="14" t="s">
        <v>17</v>
      </c>
      <c r="Z7" s="14" t="s">
        <v>14</v>
      </c>
      <c r="AA7" s="14" t="s">
        <v>15</v>
      </c>
      <c r="AB7" s="14" t="s">
        <v>68</v>
      </c>
      <c r="AC7" s="14" t="s">
        <v>16</v>
      </c>
      <c r="AD7" s="14" t="s">
        <v>18</v>
      </c>
      <c r="AE7" s="14" t="s">
        <v>19</v>
      </c>
      <c r="AF7" s="14" t="s">
        <v>17</v>
      </c>
      <c r="AG7" s="14" t="s">
        <v>14</v>
      </c>
      <c r="AH7" s="14" t="s">
        <v>15</v>
      </c>
      <c r="AI7" s="14" t="s">
        <v>68</v>
      </c>
      <c r="AJ7" s="14" t="s">
        <v>16</v>
      </c>
      <c r="AK7" s="14" t="s">
        <v>18</v>
      </c>
      <c r="AL7" s="14" t="s">
        <v>19</v>
      </c>
      <c r="AM7" s="14" t="s">
        <v>17</v>
      </c>
      <c r="AN7" s="14" t="s">
        <v>14</v>
      </c>
      <c r="AO7" s="14" t="s">
        <v>15</v>
      </c>
      <c r="AP7" s="14" t="s">
        <v>70</v>
      </c>
      <c r="AQ7" s="14" t="s">
        <v>16</v>
      </c>
      <c r="AR7" s="14" t="s">
        <v>18</v>
      </c>
      <c r="AS7" s="14" t="s">
        <v>19</v>
      </c>
      <c r="AT7" s="14" t="s">
        <v>17</v>
      </c>
      <c r="AU7" s="14" t="s">
        <v>14</v>
      </c>
      <c r="AV7" s="14" t="s">
        <v>15</v>
      </c>
      <c r="AW7" s="14" t="s">
        <v>68</v>
      </c>
      <c r="AX7" s="14" t="s">
        <v>16</v>
      </c>
      <c r="AY7" s="14" t="s">
        <v>18</v>
      </c>
      <c r="AZ7" s="14" t="s">
        <v>19</v>
      </c>
      <c r="BA7" s="14" t="s">
        <v>17</v>
      </c>
      <c r="BB7" s="14" t="s">
        <v>14</v>
      </c>
      <c r="BC7" s="14" t="s">
        <v>15</v>
      </c>
      <c r="BD7" s="14" t="s">
        <v>68</v>
      </c>
      <c r="BE7" s="14" t="s">
        <v>16</v>
      </c>
      <c r="BF7" s="14" t="s">
        <v>18</v>
      </c>
      <c r="BG7" s="15" t="s">
        <v>19</v>
      </c>
    </row>
    <row r="8" spans="1:59" ht="6.95" customHeight="1" x14ac:dyDescent="0.35"/>
    <row r="9" spans="1:59" x14ac:dyDescent="0.35">
      <c r="A9" s="22">
        <v>1</v>
      </c>
      <c r="B9" s="17"/>
      <c r="C9" s="31"/>
      <c r="D9" s="6"/>
      <c r="E9" s="36" t="s">
        <v>58</v>
      </c>
      <c r="F9" s="11">
        <v>0</v>
      </c>
      <c r="G9" s="9">
        <f ca="1">TODAY()-5</f>
        <v>45195</v>
      </c>
      <c r="H9" s="10">
        <f ca="1">G9</f>
        <v>45195</v>
      </c>
      <c r="I9" s="11"/>
      <c r="J9" s="21"/>
      <c r="K9" s="10"/>
      <c r="L9" s="24"/>
      <c r="M9" s="25"/>
      <c r="N9" s="24"/>
      <c r="O9" s="28"/>
      <c r="P9" s="1"/>
      <c r="Q9" s="1"/>
      <c r="R9" s="16" t="str">
        <f ca="1">IF($C9="S","",IF(AND(OR($F9=0,$C9="M"),$G9=R$6),"u",""))</f>
        <v/>
      </c>
      <c r="S9" s="16" t="str">
        <f t="shared" ref="S9:BG15" ca="1" si="6">IF($C9="S","",IF(AND(OR($F9=0,$C9="M"),$G9=S$6),"u",""))</f>
        <v/>
      </c>
      <c r="T9" s="16" t="str">
        <f t="shared" ca="1" si="6"/>
        <v/>
      </c>
      <c r="U9" s="16" t="str">
        <f t="shared" ca="1" si="6"/>
        <v/>
      </c>
      <c r="V9" s="16" t="str">
        <f t="shared" ca="1" si="6"/>
        <v/>
      </c>
      <c r="W9" s="16" t="str">
        <f t="shared" ca="1" si="6"/>
        <v/>
      </c>
      <c r="X9" s="16" t="str">
        <f t="shared" ca="1" si="6"/>
        <v/>
      </c>
      <c r="Y9" s="16" t="str">
        <f t="shared" ca="1" si="6"/>
        <v/>
      </c>
      <c r="Z9" s="16" t="str">
        <f t="shared" ca="1" si="6"/>
        <v/>
      </c>
      <c r="AA9" s="16" t="str">
        <f t="shared" ca="1" si="6"/>
        <v/>
      </c>
      <c r="AB9" s="16" t="str">
        <f t="shared" ca="1" si="6"/>
        <v/>
      </c>
      <c r="AC9" s="16" t="str">
        <f t="shared" ca="1" si="6"/>
        <v/>
      </c>
      <c r="AD9" s="16" t="str">
        <f t="shared" ca="1" si="6"/>
        <v/>
      </c>
      <c r="AE9" s="16" t="str">
        <f t="shared" ca="1" si="6"/>
        <v/>
      </c>
      <c r="AF9" s="16" t="str">
        <f t="shared" ca="1" si="6"/>
        <v/>
      </c>
      <c r="AG9" s="16" t="str">
        <f t="shared" ca="1" si="6"/>
        <v/>
      </c>
      <c r="AH9" s="16" t="str">
        <f t="shared" ca="1" si="6"/>
        <v>u</v>
      </c>
      <c r="AI9" s="16" t="str">
        <f t="shared" ca="1" si="6"/>
        <v/>
      </c>
      <c r="AJ9" s="16" t="str">
        <f t="shared" ca="1" si="6"/>
        <v/>
      </c>
      <c r="AK9" s="16" t="str">
        <f t="shared" ca="1" si="6"/>
        <v/>
      </c>
      <c r="AL9" s="16" t="str">
        <f t="shared" ca="1" si="6"/>
        <v/>
      </c>
      <c r="AM9" s="16" t="str">
        <f t="shared" ca="1" si="6"/>
        <v/>
      </c>
      <c r="AN9" s="16" t="str">
        <f t="shared" ca="1" si="6"/>
        <v/>
      </c>
      <c r="AO9" s="16" t="str">
        <f t="shared" ca="1" si="6"/>
        <v/>
      </c>
      <c r="AP9" s="16" t="str">
        <f t="shared" ca="1" si="6"/>
        <v/>
      </c>
      <c r="AQ9" s="16" t="str">
        <f t="shared" ca="1" si="6"/>
        <v/>
      </c>
      <c r="AR9" s="16" t="str">
        <f t="shared" ca="1" si="6"/>
        <v/>
      </c>
      <c r="AS9" s="16" t="str">
        <f t="shared" ca="1" si="6"/>
        <v/>
      </c>
      <c r="AT9" s="16" t="str">
        <f t="shared" ca="1" si="6"/>
        <v/>
      </c>
      <c r="AU9" s="16" t="str">
        <f t="shared" ca="1" si="6"/>
        <v/>
      </c>
      <c r="AV9" s="16" t="str">
        <f t="shared" ca="1" si="6"/>
        <v/>
      </c>
      <c r="AW9" s="16" t="str">
        <f t="shared" ca="1" si="6"/>
        <v/>
      </c>
      <c r="AX9" s="16" t="str">
        <f t="shared" ca="1" si="6"/>
        <v/>
      </c>
      <c r="AY9" s="16" t="str">
        <f t="shared" ca="1" si="6"/>
        <v/>
      </c>
      <c r="AZ9" s="16" t="str">
        <f t="shared" ca="1" si="6"/>
        <v/>
      </c>
      <c r="BA9" s="16" t="str">
        <f t="shared" ca="1" si="6"/>
        <v/>
      </c>
      <c r="BB9" s="16" t="str">
        <f t="shared" ca="1" si="6"/>
        <v/>
      </c>
      <c r="BC9" s="16" t="str">
        <f t="shared" ca="1" si="6"/>
        <v/>
      </c>
      <c r="BD9" s="16" t="str">
        <f t="shared" ca="1" si="6"/>
        <v/>
      </c>
      <c r="BE9" s="16" t="str">
        <f t="shared" ca="1" si="6"/>
        <v/>
      </c>
      <c r="BF9" s="16" t="str">
        <f t="shared" ca="1" si="6"/>
        <v/>
      </c>
      <c r="BG9" s="16" t="str">
        <f t="shared" ca="1" si="6"/>
        <v/>
      </c>
    </row>
    <row r="10" spans="1:59" x14ac:dyDescent="0.35">
      <c r="A10" s="22">
        <f t="shared" ref="A10:A30" si="7">A9+1</f>
        <v>2</v>
      </c>
      <c r="B10" s="17" t="str">
        <f ca="1">IF($C10="S","",IF(AND($H10&lt;&gt;"",$K10=""),IF(AND($J10="",$H10&lt;TODAY()),2,IF(OR($H10&lt;$J10,$H10&lt;TODAY()),1,"")),IF($H10&lt;$K10,0,"")))</f>
        <v/>
      </c>
      <c r="C10" s="30" t="s">
        <v>19</v>
      </c>
      <c r="D10" s="6"/>
      <c r="E10" s="7" t="s">
        <v>36</v>
      </c>
      <c r="F10" s="8"/>
      <c r="G10" s="21" cm="1">
        <f t="array" aca="1" ref="G10" ca="1">IFERROR(IF($C10="S",DateEtape(TRUE,ROW()),IF($L10="DD",WORKDAY.INTL(INDIRECT(ADDRESS($M10+8,7)),$N10,_xlfn.CONCAT(TB_Jourdetravail[]),Jours_Fériés),IF($L10="DF",WORKDAY.INTL(INDIRECT(ADDRESS($M10+8,7)),IF($F10=0,$N10-1,$N10-$F10),_xlfn.CONCAT(TB_Jourdetravail[]),Jours_Fériés),IF($L10="FD",WORKDAY.INTL(INDIRECT(ADDRESS($M10+8,8)),$N10+1,_xlfn.CONCAT(TB_Jourdetravail[]),Jours_Fériés),IF($L10="FF",WORKDAY.INTL(INDIRECT(ADDRESS($M10+8,8)),IF($F10=0,$N10,$N10-$F10+1),_xlfn.CONCAT(TB_Jourdetravail[]),Jours_Fériés),""))))),"")</f>
        <v>45182</v>
      </c>
      <c r="H10" s="10" cm="1">
        <f t="array" aca="1" ref="H10" ca="1">IFERROR(IF($C10="S",DateEtape(FALSE,ROW()),IF($G10="","",IF($F10=0,WORKDAY.INTL($G10,$F10,_xlfn.CONCAT(Jourdetravail),Jours_Fériés),WORKDAY.INTL($G10,$F10-1,_xlfn.CONCAT(Jourdetravail),Jours_Fériés)))),"")</f>
        <v>45194</v>
      </c>
      <c r="I10" s="11" t="str">
        <f t="shared" ref="I10:I30" ca="1" si="8">IF(OR($C10="S",$J10=""),"",IF($K10="",NETWORKDAYS($J10,TODAY(),Jours_Fériés),NETWORKDAYS($J10,$K10,Jours_Fériés)))</f>
        <v/>
      </c>
      <c r="J10" s="9"/>
      <c r="K10" s="27"/>
      <c r="L10" s="18"/>
      <c r="M10" s="19"/>
      <c r="N10" s="18"/>
      <c r="O10" s="23"/>
      <c r="P10" s="1"/>
      <c r="Q10" s="1"/>
      <c r="R10" s="16" t="str">
        <f t="shared" ref="R10:AG27" si="9">IF($C10="S","",IF(AND(OR($F10=0,$C10="M"),$G10=R$6),"u",""))</f>
        <v/>
      </c>
      <c r="S10" s="16" t="str">
        <f t="shared" si="6"/>
        <v/>
      </c>
      <c r="T10" s="16" t="str">
        <f t="shared" si="6"/>
        <v/>
      </c>
      <c r="U10" s="16" t="str">
        <f t="shared" si="6"/>
        <v/>
      </c>
      <c r="V10" s="16" t="str">
        <f t="shared" si="6"/>
        <v/>
      </c>
      <c r="W10" s="16" t="str">
        <f t="shared" si="6"/>
        <v/>
      </c>
      <c r="X10" s="16" t="str">
        <f t="shared" si="6"/>
        <v/>
      </c>
      <c r="Y10" s="16" t="str">
        <f t="shared" si="6"/>
        <v/>
      </c>
      <c r="Z10" s="16" t="str">
        <f t="shared" si="6"/>
        <v/>
      </c>
      <c r="AA10" s="16" t="str">
        <f t="shared" si="6"/>
        <v/>
      </c>
      <c r="AB10" s="16" t="str">
        <f t="shared" si="6"/>
        <v/>
      </c>
      <c r="AC10" s="16" t="str">
        <f t="shared" si="6"/>
        <v/>
      </c>
      <c r="AD10" s="16" t="str">
        <f t="shared" si="6"/>
        <v/>
      </c>
      <c r="AE10" s="16" t="str">
        <f t="shared" si="6"/>
        <v/>
      </c>
      <c r="AF10" s="16" t="str">
        <f t="shared" si="6"/>
        <v/>
      </c>
      <c r="AG10" s="16" t="str">
        <f t="shared" si="6"/>
        <v/>
      </c>
      <c r="AH10" s="16" t="str">
        <f t="shared" si="6"/>
        <v/>
      </c>
      <c r="AI10" s="16" t="str">
        <f t="shared" si="6"/>
        <v/>
      </c>
      <c r="AJ10" s="16" t="str">
        <f t="shared" si="6"/>
        <v/>
      </c>
      <c r="AK10" s="16" t="str">
        <f t="shared" si="6"/>
        <v/>
      </c>
      <c r="AL10" s="16" t="str">
        <f t="shared" si="6"/>
        <v/>
      </c>
      <c r="AM10" s="16" t="str">
        <f t="shared" si="6"/>
        <v/>
      </c>
      <c r="AN10" s="16" t="str">
        <f t="shared" si="6"/>
        <v/>
      </c>
      <c r="AO10" s="16" t="str">
        <f t="shared" si="6"/>
        <v/>
      </c>
      <c r="AP10" s="16" t="str">
        <f t="shared" si="6"/>
        <v/>
      </c>
      <c r="AQ10" s="16" t="str">
        <f t="shared" si="6"/>
        <v/>
      </c>
      <c r="AR10" s="16" t="str">
        <f t="shared" si="6"/>
        <v/>
      </c>
      <c r="AS10" s="16" t="str">
        <f t="shared" si="6"/>
        <v/>
      </c>
      <c r="AT10" s="16" t="str">
        <f t="shared" si="6"/>
        <v/>
      </c>
      <c r="AU10" s="16" t="str">
        <f t="shared" si="6"/>
        <v/>
      </c>
      <c r="AV10" s="16" t="str">
        <f t="shared" si="6"/>
        <v/>
      </c>
      <c r="AW10" s="16" t="str">
        <f t="shared" si="6"/>
        <v/>
      </c>
      <c r="AX10" s="16" t="str">
        <f t="shared" si="6"/>
        <v/>
      </c>
      <c r="AY10" s="16" t="str">
        <f t="shared" si="6"/>
        <v/>
      </c>
      <c r="AZ10" s="16" t="str">
        <f t="shared" si="6"/>
        <v/>
      </c>
      <c r="BA10" s="16" t="str">
        <f t="shared" si="6"/>
        <v/>
      </c>
      <c r="BB10" s="16" t="str">
        <f t="shared" si="6"/>
        <v/>
      </c>
      <c r="BC10" s="16" t="str">
        <f t="shared" si="6"/>
        <v/>
      </c>
      <c r="BD10" s="16" t="str">
        <f t="shared" si="6"/>
        <v/>
      </c>
      <c r="BE10" s="16" t="str">
        <f t="shared" si="6"/>
        <v/>
      </c>
      <c r="BF10" s="16" t="str">
        <f t="shared" si="6"/>
        <v/>
      </c>
      <c r="BG10" s="16" t="str">
        <f t="shared" si="6"/>
        <v/>
      </c>
    </row>
    <row r="11" spans="1:59" x14ac:dyDescent="0.35">
      <c r="A11" s="22">
        <f t="shared" si="7"/>
        <v>3</v>
      </c>
      <c r="B11" s="17">
        <f t="shared" ref="B11:B30" ca="1" si="10">IF($C11="S","",IF(AND($H11&lt;&gt;"",$K11=""),IF(AND($J11="",$H11&lt;TODAY()),2,IF(OR($H11&lt;$J11,$H11&lt;TODAY()),1,"")),IF($H11&lt;$K11,0,"")))</f>
        <v>2</v>
      </c>
      <c r="C11" s="31"/>
      <c r="D11" s="6"/>
      <c r="E11" s="26" t="s">
        <v>39</v>
      </c>
      <c r="F11" s="8">
        <v>2</v>
      </c>
      <c r="G11" s="21" cm="1">
        <f t="array" aca="1" ref="G11" ca="1">IFERROR(IF($C11="S",DateEtape(TRUE,ROW()),IF($L11="DD",WORKDAY.INTL(INDIRECT(ADDRESS($M11+8,7)),$N11,_xlfn.CONCAT(TB_Jourdetravail[]),Jours_Fériés),IF($L11="DF",WORKDAY.INTL(INDIRECT(ADDRESS($M11+8,7)),IF($F11=0,$N11-1,$N11-$F11),_xlfn.CONCAT(TB_Jourdetravail[]),Jours_Fériés),IF($L11="FD",WORKDAY.INTL(INDIRECT(ADDRESS($M11+8,8)),$N11+1,_xlfn.CONCAT(TB_Jourdetravail[]),Jours_Fériés),IF($L11="FF",WORKDAY.INTL(INDIRECT(ADDRESS($M11+8,8)),IF($F11=0,$N11,$N11-$F11+1),_xlfn.CONCAT(TB_Jourdetravail[]),Jours_Fériés),""))))),"")</f>
        <v>45182</v>
      </c>
      <c r="H11" s="10" cm="1">
        <f t="array" aca="1" ref="H11" ca="1">IFERROR(IF($C11="S",DateEtape(FALSE,ROW()),IF($G11="","",IF($F11=0,WORKDAY.INTL($G11,$F11,_xlfn.CONCAT(Jourdetravail),Jours_Fériés),WORKDAY.INTL($G11,$F11-1,_xlfn.CONCAT(Jourdetravail),Jours_Fériés)))),"")</f>
        <v>45183</v>
      </c>
      <c r="I11" s="11" t="str">
        <f t="shared" ca="1" si="8"/>
        <v/>
      </c>
      <c r="J11" s="9"/>
      <c r="K11" s="27"/>
      <c r="L11" s="18" t="s">
        <v>34</v>
      </c>
      <c r="M11" s="19">
        <f>A12</f>
        <v>4</v>
      </c>
      <c r="N11" s="18"/>
      <c r="O11" s="23"/>
      <c r="P11" s="1"/>
      <c r="Q11" s="1"/>
      <c r="R11" s="16" t="str">
        <f t="shared" ca="1" si="9"/>
        <v/>
      </c>
      <c r="S11" s="16" t="str">
        <f t="shared" ca="1" si="6"/>
        <v/>
      </c>
      <c r="T11" s="16" t="str">
        <f t="shared" ca="1" si="6"/>
        <v/>
      </c>
      <c r="U11" s="16" t="str">
        <f t="shared" ca="1" si="6"/>
        <v/>
      </c>
      <c r="V11" s="16" t="str">
        <f t="shared" ca="1" si="6"/>
        <v/>
      </c>
      <c r="W11" s="16" t="str">
        <f t="shared" ca="1" si="6"/>
        <v/>
      </c>
      <c r="X11" s="16" t="str">
        <f t="shared" ca="1" si="6"/>
        <v/>
      </c>
      <c r="Y11" s="16" t="str">
        <f t="shared" ca="1" si="6"/>
        <v/>
      </c>
      <c r="Z11" s="16" t="str">
        <f t="shared" ca="1" si="6"/>
        <v/>
      </c>
      <c r="AA11" s="16" t="str">
        <f t="shared" ca="1" si="6"/>
        <v/>
      </c>
      <c r="AB11" s="16" t="str">
        <f t="shared" ca="1" si="6"/>
        <v/>
      </c>
      <c r="AC11" s="16" t="str">
        <f t="shared" ca="1" si="6"/>
        <v/>
      </c>
      <c r="AD11" s="16" t="str">
        <f t="shared" ca="1" si="6"/>
        <v/>
      </c>
      <c r="AE11" s="16" t="str">
        <f t="shared" ca="1" si="6"/>
        <v/>
      </c>
      <c r="AF11" s="16" t="str">
        <f t="shared" ca="1" si="6"/>
        <v/>
      </c>
      <c r="AG11" s="16" t="str">
        <f t="shared" ca="1" si="6"/>
        <v/>
      </c>
      <c r="AH11" s="16" t="str">
        <f t="shared" ca="1" si="6"/>
        <v/>
      </c>
      <c r="AI11" s="16" t="str">
        <f t="shared" ca="1" si="6"/>
        <v/>
      </c>
      <c r="AJ11" s="16" t="str">
        <f t="shared" ca="1" si="6"/>
        <v/>
      </c>
      <c r="AK11" s="16" t="str">
        <f t="shared" ca="1" si="6"/>
        <v/>
      </c>
      <c r="AL11" s="16" t="str">
        <f t="shared" ca="1" si="6"/>
        <v/>
      </c>
      <c r="AM11" s="16" t="str">
        <f t="shared" ca="1" si="6"/>
        <v/>
      </c>
      <c r="AN11" s="16" t="str">
        <f t="shared" ca="1" si="6"/>
        <v/>
      </c>
      <c r="AO11" s="16" t="str">
        <f t="shared" ca="1" si="6"/>
        <v/>
      </c>
      <c r="AP11" s="16" t="str">
        <f t="shared" ca="1" si="6"/>
        <v/>
      </c>
      <c r="AQ11" s="16" t="str">
        <f t="shared" ca="1" si="6"/>
        <v/>
      </c>
      <c r="AR11" s="16" t="str">
        <f t="shared" ca="1" si="6"/>
        <v/>
      </c>
      <c r="AS11" s="16" t="str">
        <f t="shared" ca="1" si="6"/>
        <v/>
      </c>
      <c r="AT11" s="16" t="str">
        <f t="shared" ca="1" si="6"/>
        <v/>
      </c>
      <c r="AU11" s="16" t="str">
        <f t="shared" ca="1" si="6"/>
        <v/>
      </c>
      <c r="AV11" s="16" t="str">
        <f t="shared" ca="1" si="6"/>
        <v/>
      </c>
      <c r="AW11" s="16" t="str">
        <f t="shared" ca="1" si="6"/>
        <v/>
      </c>
      <c r="AX11" s="16" t="str">
        <f t="shared" ca="1" si="6"/>
        <v/>
      </c>
      <c r="AY11" s="16" t="str">
        <f t="shared" ca="1" si="6"/>
        <v/>
      </c>
      <c r="AZ11" s="16" t="str">
        <f t="shared" ca="1" si="6"/>
        <v/>
      </c>
      <c r="BA11" s="16" t="str">
        <f t="shared" ca="1" si="6"/>
        <v/>
      </c>
      <c r="BB11" s="16" t="str">
        <f t="shared" ca="1" si="6"/>
        <v/>
      </c>
      <c r="BC11" s="16" t="str">
        <f t="shared" ca="1" si="6"/>
        <v/>
      </c>
      <c r="BD11" s="16" t="str">
        <f t="shared" ca="1" si="6"/>
        <v/>
      </c>
      <c r="BE11" s="16" t="str">
        <f t="shared" ca="1" si="6"/>
        <v/>
      </c>
      <c r="BF11" s="16" t="str">
        <f t="shared" ca="1" si="6"/>
        <v/>
      </c>
      <c r="BG11" s="16" t="str">
        <f t="shared" ca="1" si="6"/>
        <v/>
      </c>
    </row>
    <row r="12" spans="1:59" x14ac:dyDescent="0.35">
      <c r="A12" s="22">
        <f t="shared" si="7"/>
        <v>4</v>
      </c>
      <c r="B12" s="17">
        <f t="shared" ca="1" si="10"/>
        <v>2</v>
      </c>
      <c r="C12" s="30"/>
      <c r="D12" s="6"/>
      <c r="E12" s="26" t="s">
        <v>86</v>
      </c>
      <c r="F12" s="8">
        <v>5</v>
      </c>
      <c r="G12" s="21" cm="1">
        <f t="array" aca="1" ref="G12" ca="1">IFERROR(IF($C12="S",DateEtape(TRUE,ROW()),IF($L12="DD",WORKDAY.INTL(INDIRECT(ADDRESS($M12+8,7)),$N12,_xlfn.CONCAT(TB_Jourdetravail[]),Jours_Fériés),IF($L12="DF",WORKDAY.INTL(INDIRECT(ADDRESS($M12+8,7)),IF($F12=0,$N12-1,$N12-$F12),_xlfn.CONCAT(TB_Jourdetravail[]),Jours_Fériés),IF($L12="FD",WORKDAY.INTL(INDIRECT(ADDRESS($M12+8,8)),$N12+1,_xlfn.CONCAT(TB_Jourdetravail[]),Jours_Fériés),IF($L12="FF",WORKDAY.INTL(INDIRECT(ADDRESS($M12+8,8)),IF($F12=0,$N12,$N12-$F12+1),_xlfn.CONCAT(TB_Jourdetravail[]),Jours_Fériés),""))))),"")</f>
        <v>45184</v>
      </c>
      <c r="H12" s="10" cm="1">
        <f t="array" aca="1" ref="H12" ca="1">IFERROR(IF($C12="S",DateEtape(FALSE,ROW()),IF($G12="","",IF($F12=0,WORKDAY.INTL($G12,$F12,_xlfn.CONCAT(Jourdetravail),Jours_Fériés),WORKDAY.INTL($G12,$F12-1,_xlfn.CONCAT(Jourdetravail),Jours_Fériés)))),"")</f>
        <v>45190</v>
      </c>
      <c r="I12" s="11" t="str">
        <f t="shared" ca="1" si="8"/>
        <v/>
      </c>
      <c r="J12" s="9"/>
      <c r="K12" s="27"/>
      <c r="L12" s="18" t="s">
        <v>34</v>
      </c>
      <c r="M12" s="19">
        <f>A13</f>
        <v>5</v>
      </c>
      <c r="N12" s="18"/>
      <c r="O12" s="23"/>
      <c r="P12" s="1"/>
      <c r="Q12" s="1"/>
      <c r="R12" s="16" t="str">
        <f t="shared" ca="1" si="9"/>
        <v/>
      </c>
      <c r="S12" s="16" t="str">
        <f t="shared" ca="1" si="6"/>
        <v/>
      </c>
      <c r="T12" s="16" t="str">
        <f t="shared" ca="1" si="6"/>
        <v/>
      </c>
      <c r="U12" s="16" t="str">
        <f t="shared" ca="1" si="6"/>
        <v/>
      </c>
      <c r="V12" s="16" t="str">
        <f t="shared" ca="1" si="6"/>
        <v/>
      </c>
      <c r="W12" s="16" t="str">
        <f t="shared" ca="1" si="6"/>
        <v/>
      </c>
      <c r="X12" s="16" t="str">
        <f t="shared" ca="1" si="6"/>
        <v/>
      </c>
      <c r="Y12" s="16" t="str">
        <f t="shared" ca="1" si="6"/>
        <v/>
      </c>
      <c r="Z12" s="16" t="str">
        <f t="shared" ca="1" si="6"/>
        <v/>
      </c>
      <c r="AA12" s="16" t="str">
        <f t="shared" ca="1" si="6"/>
        <v/>
      </c>
      <c r="AB12" s="16" t="str">
        <f t="shared" ca="1" si="6"/>
        <v/>
      </c>
      <c r="AC12" s="16" t="str">
        <f t="shared" ca="1" si="6"/>
        <v/>
      </c>
      <c r="AD12" s="16" t="str">
        <f t="shared" ca="1" si="6"/>
        <v/>
      </c>
      <c r="AE12" s="16" t="str">
        <f t="shared" ca="1" si="6"/>
        <v/>
      </c>
      <c r="AF12" s="16" t="str">
        <f t="shared" ca="1" si="6"/>
        <v/>
      </c>
      <c r="AG12" s="16" t="str">
        <f t="shared" ca="1" si="6"/>
        <v/>
      </c>
      <c r="AH12" s="16" t="str">
        <f t="shared" ca="1" si="6"/>
        <v/>
      </c>
      <c r="AI12" s="16" t="str">
        <f t="shared" ca="1" si="6"/>
        <v/>
      </c>
      <c r="AJ12" s="16" t="str">
        <f t="shared" ca="1" si="6"/>
        <v/>
      </c>
      <c r="AK12" s="16" t="str">
        <f t="shared" ca="1" si="6"/>
        <v/>
      </c>
      <c r="AL12" s="16" t="str">
        <f t="shared" ca="1" si="6"/>
        <v/>
      </c>
      <c r="AM12" s="16" t="str">
        <f t="shared" ca="1" si="6"/>
        <v/>
      </c>
      <c r="AN12" s="16" t="str">
        <f t="shared" ca="1" si="6"/>
        <v/>
      </c>
      <c r="AO12" s="16" t="str">
        <f t="shared" ca="1" si="6"/>
        <v/>
      </c>
      <c r="AP12" s="16" t="str">
        <f t="shared" ca="1" si="6"/>
        <v/>
      </c>
      <c r="AQ12" s="16" t="str">
        <f t="shared" ca="1" si="6"/>
        <v/>
      </c>
      <c r="AR12" s="16" t="str">
        <f t="shared" ca="1" si="6"/>
        <v/>
      </c>
      <c r="AS12" s="16" t="str">
        <f t="shared" ca="1" si="6"/>
        <v/>
      </c>
      <c r="AT12" s="16" t="str">
        <f t="shared" ca="1" si="6"/>
        <v/>
      </c>
      <c r="AU12" s="16" t="str">
        <f t="shared" ca="1" si="6"/>
        <v/>
      </c>
      <c r="AV12" s="16" t="str">
        <f t="shared" ca="1" si="6"/>
        <v/>
      </c>
      <c r="AW12" s="16" t="str">
        <f t="shared" ca="1" si="6"/>
        <v/>
      </c>
      <c r="AX12" s="16" t="str">
        <f t="shared" ca="1" si="6"/>
        <v/>
      </c>
      <c r="AY12" s="16" t="str">
        <f t="shared" ca="1" si="6"/>
        <v/>
      </c>
      <c r="AZ12" s="16" t="str">
        <f t="shared" ca="1" si="6"/>
        <v/>
      </c>
      <c r="BA12" s="16" t="str">
        <f t="shared" ca="1" si="6"/>
        <v/>
      </c>
      <c r="BB12" s="16" t="str">
        <f t="shared" ca="1" si="6"/>
        <v/>
      </c>
      <c r="BC12" s="16" t="str">
        <f t="shared" ca="1" si="6"/>
        <v/>
      </c>
      <c r="BD12" s="16" t="str">
        <f t="shared" ca="1" si="6"/>
        <v/>
      </c>
      <c r="BE12" s="16" t="str">
        <f t="shared" ca="1" si="6"/>
        <v/>
      </c>
      <c r="BF12" s="16" t="str">
        <f t="shared" ca="1" si="6"/>
        <v/>
      </c>
      <c r="BG12" s="16" t="str">
        <f t="shared" ca="1" si="6"/>
        <v/>
      </c>
    </row>
    <row r="13" spans="1:59" x14ac:dyDescent="0.35">
      <c r="A13" s="22">
        <f t="shared" si="7"/>
        <v>5</v>
      </c>
      <c r="B13" s="17">
        <f t="shared" ca="1" si="10"/>
        <v>2</v>
      </c>
      <c r="C13" s="30"/>
      <c r="D13" s="6"/>
      <c r="E13" s="7" t="s">
        <v>54</v>
      </c>
      <c r="F13" s="8">
        <v>2</v>
      </c>
      <c r="G13" s="21" cm="1">
        <f t="array" aca="1" ref="G13" ca="1">IFERROR(IF($C13="S",DateEtape(TRUE,ROW()),IF($L13="DD",WORKDAY.INTL(INDIRECT(ADDRESS($M13+8,7)),$N13,_xlfn.CONCAT(TB_Jourdetravail[]),Jours_Fériés),IF($L13="DF",WORKDAY.INTL(INDIRECT(ADDRESS($M13+8,7)),IF($F13=0,$N13-1,$N13-$F13),_xlfn.CONCAT(TB_Jourdetravail[]),Jours_Fériés),IF($L13="FD",WORKDAY.INTL(INDIRECT(ADDRESS($M13+8,8)),$N13+1,_xlfn.CONCAT(TB_Jourdetravail[]),Jours_Fériés),IF($L13="FF",WORKDAY.INTL(INDIRECT(ADDRESS($M13+8,8)),IF($F13=0,$N13,$N13-$F13+1),_xlfn.CONCAT(TB_Jourdetravail[]),Jours_Fériés),""))))),"")</f>
        <v>45191</v>
      </c>
      <c r="H13" s="10" cm="1">
        <f t="array" aca="1" ref="H13" ca="1">IFERROR(IF($C13="S",DateEtape(FALSE,ROW()),IF($G13="","",IF($F13=0,WORKDAY.INTL($G13,$F13,_xlfn.CONCAT(Jourdetravail),Jours_Fériés),WORKDAY.INTL($G13,$F13-1,_xlfn.CONCAT(Jourdetravail),Jours_Fériés)))),"")</f>
        <v>45194</v>
      </c>
      <c r="I13" s="11" t="str">
        <f t="shared" ca="1" si="8"/>
        <v/>
      </c>
      <c r="J13" s="9"/>
      <c r="K13" s="27"/>
      <c r="L13" s="18" t="s">
        <v>34</v>
      </c>
      <c r="M13" s="19">
        <f>A9</f>
        <v>1</v>
      </c>
      <c r="N13" s="18"/>
      <c r="O13" s="23"/>
      <c r="P13" s="1"/>
      <c r="Q13" s="1"/>
      <c r="R13" s="16" t="str">
        <f t="shared" ca="1" si="9"/>
        <v/>
      </c>
      <c r="S13" s="16" t="str">
        <f t="shared" ca="1" si="6"/>
        <v/>
      </c>
      <c r="T13" s="16" t="str">
        <f t="shared" ca="1" si="6"/>
        <v/>
      </c>
      <c r="U13" s="16" t="str">
        <f t="shared" ca="1" si="6"/>
        <v/>
      </c>
      <c r="V13" s="16" t="str">
        <f t="shared" ca="1" si="6"/>
        <v/>
      </c>
      <c r="W13" s="16" t="str">
        <f t="shared" ca="1" si="6"/>
        <v/>
      </c>
      <c r="X13" s="16" t="str">
        <f t="shared" ca="1" si="6"/>
        <v/>
      </c>
      <c r="Y13" s="16" t="str">
        <f t="shared" ca="1" si="6"/>
        <v/>
      </c>
      <c r="Z13" s="16" t="str">
        <f t="shared" ca="1" si="6"/>
        <v/>
      </c>
      <c r="AA13" s="16" t="str">
        <f t="shared" ca="1" si="6"/>
        <v/>
      </c>
      <c r="AB13" s="16" t="str">
        <f t="shared" ca="1" si="6"/>
        <v/>
      </c>
      <c r="AC13" s="16" t="str">
        <f t="shared" ca="1" si="6"/>
        <v/>
      </c>
      <c r="AD13" s="16" t="str">
        <f t="shared" ca="1" si="6"/>
        <v/>
      </c>
      <c r="AE13" s="16" t="str">
        <f t="shared" ca="1" si="6"/>
        <v/>
      </c>
      <c r="AF13" s="16" t="str">
        <f t="shared" ca="1" si="6"/>
        <v/>
      </c>
      <c r="AG13" s="16" t="str">
        <f t="shared" ca="1" si="6"/>
        <v/>
      </c>
      <c r="AH13" s="16" t="str">
        <f t="shared" ca="1" si="6"/>
        <v/>
      </c>
      <c r="AI13" s="16" t="str">
        <f t="shared" ca="1" si="6"/>
        <v/>
      </c>
      <c r="AJ13" s="16" t="str">
        <f t="shared" ca="1" si="6"/>
        <v/>
      </c>
      <c r="AK13" s="16" t="str">
        <f t="shared" ca="1" si="6"/>
        <v/>
      </c>
      <c r="AL13" s="16" t="str">
        <f t="shared" ca="1" si="6"/>
        <v/>
      </c>
      <c r="AM13" s="16" t="str">
        <f t="shared" ca="1" si="6"/>
        <v/>
      </c>
      <c r="AN13" s="16" t="str">
        <f t="shared" ca="1" si="6"/>
        <v/>
      </c>
      <c r="AO13" s="16" t="str">
        <f t="shared" ca="1" si="6"/>
        <v/>
      </c>
      <c r="AP13" s="16" t="str">
        <f t="shared" ca="1" si="6"/>
        <v/>
      </c>
      <c r="AQ13" s="16" t="str">
        <f t="shared" ca="1" si="6"/>
        <v/>
      </c>
      <c r="AR13" s="16" t="str">
        <f t="shared" ca="1" si="6"/>
        <v/>
      </c>
      <c r="AS13" s="16" t="str">
        <f t="shared" ca="1" si="6"/>
        <v/>
      </c>
      <c r="AT13" s="16" t="str">
        <f t="shared" ca="1" si="6"/>
        <v/>
      </c>
      <c r="AU13" s="16" t="str">
        <f t="shared" ca="1" si="6"/>
        <v/>
      </c>
      <c r="AV13" s="16" t="str">
        <f t="shared" ca="1" si="6"/>
        <v/>
      </c>
      <c r="AW13" s="16" t="str">
        <f t="shared" ca="1" si="6"/>
        <v/>
      </c>
      <c r="AX13" s="16" t="str">
        <f t="shared" ca="1" si="6"/>
        <v/>
      </c>
      <c r="AY13" s="16" t="str">
        <f t="shared" ca="1" si="6"/>
        <v/>
      </c>
      <c r="AZ13" s="16" t="str">
        <f t="shared" ca="1" si="6"/>
        <v/>
      </c>
      <c r="BA13" s="16" t="str">
        <f t="shared" ca="1" si="6"/>
        <v/>
      </c>
      <c r="BB13" s="16" t="str">
        <f t="shared" ca="1" si="6"/>
        <v/>
      </c>
      <c r="BC13" s="16" t="str">
        <f t="shared" ca="1" si="6"/>
        <v/>
      </c>
      <c r="BD13" s="16" t="str">
        <f t="shared" ca="1" si="6"/>
        <v/>
      </c>
      <c r="BE13" s="16" t="str">
        <f t="shared" ca="1" si="6"/>
        <v/>
      </c>
      <c r="BF13" s="16" t="str">
        <f t="shared" ca="1" si="6"/>
        <v/>
      </c>
      <c r="BG13" s="16" t="str">
        <f t="shared" ca="1" si="6"/>
        <v/>
      </c>
    </row>
    <row r="14" spans="1:59" x14ac:dyDescent="0.35">
      <c r="A14" s="22">
        <f t="shared" si="7"/>
        <v>6</v>
      </c>
      <c r="B14" s="17" t="str">
        <f t="shared" ca="1" si="10"/>
        <v/>
      </c>
      <c r="C14" s="30" t="s">
        <v>19</v>
      </c>
      <c r="D14" s="6"/>
      <c r="E14" s="7" t="s">
        <v>40</v>
      </c>
      <c r="F14" s="34"/>
      <c r="G14" s="21" cm="1">
        <f t="array" aca="1" ref="G14" ca="1">IFERROR(IF($C14="S",DateEtape(TRUE,ROW()),IF($L14="DD",WORKDAY.INTL(INDIRECT(ADDRESS($M14+8,7)),$N14,_xlfn.CONCAT(TB_Jourdetravail[]),Jours_Fériés),IF($L14="DF",WORKDAY.INTL(INDIRECT(ADDRESS($M14+8,7)),IF($F14=0,$N14-1,$N14-$F14),_xlfn.CONCAT(TB_Jourdetravail[]),Jours_Fériés),IF($L14="FD",WORKDAY.INTL(INDIRECT(ADDRESS($M14+8,8)),$N14+1,_xlfn.CONCAT(TB_Jourdetravail[]),Jours_Fériés),IF($L14="FF",WORKDAY.INTL(INDIRECT(ADDRESS($M14+8,8)),IF($F14=0,$N14,$N14-$F14+1),_xlfn.CONCAT(TB_Jourdetravail[]),Jours_Fériés),""))))),"")</f>
        <v>45195</v>
      </c>
      <c r="H14" s="10" cm="1">
        <f t="array" aca="1" ref="H14" ca="1">IFERROR(IF($C14="S",DateEtape(FALSE,ROW()),IF($G14="","",IF($F14=0,WORKDAY.INTL($G14,$F14,_xlfn.CONCAT(Jourdetravail),Jours_Fériés),WORKDAY.INTL($G14,$F14-1,_xlfn.CONCAT(Jourdetravail),Jours_Fériés)))),"")</f>
        <v>45222</v>
      </c>
      <c r="I14" s="11" t="str">
        <f t="shared" ca="1" si="8"/>
        <v/>
      </c>
      <c r="J14" s="9"/>
      <c r="K14" s="27"/>
      <c r="L14" s="18"/>
      <c r="M14" s="19"/>
      <c r="N14" s="18"/>
      <c r="O14" s="23"/>
      <c r="P14" s="1"/>
      <c r="Q14" s="1"/>
      <c r="R14" s="16" t="str">
        <f t="shared" si="9"/>
        <v/>
      </c>
      <c r="S14" s="16" t="str">
        <f t="shared" si="6"/>
        <v/>
      </c>
      <c r="T14" s="16" t="str">
        <f t="shared" si="6"/>
        <v/>
      </c>
      <c r="U14" s="16" t="str">
        <f t="shared" si="6"/>
        <v/>
      </c>
      <c r="V14" s="16" t="str">
        <f t="shared" si="6"/>
        <v/>
      </c>
      <c r="W14" s="16" t="str">
        <f t="shared" si="6"/>
        <v/>
      </c>
      <c r="X14" s="16" t="str">
        <f t="shared" si="6"/>
        <v/>
      </c>
      <c r="Y14" s="16" t="str">
        <f t="shared" si="6"/>
        <v/>
      </c>
      <c r="Z14" s="16" t="str">
        <f t="shared" si="6"/>
        <v/>
      </c>
      <c r="AA14" s="16" t="str">
        <f t="shared" si="6"/>
        <v/>
      </c>
      <c r="AB14" s="16" t="str">
        <f t="shared" si="6"/>
        <v/>
      </c>
      <c r="AC14" s="16" t="str">
        <f t="shared" si="6"/>
        <v/>
      </c>
      <c r="AD14" s="16" t="str">
        <f t="shared" si="6"/>
        <v/>
      </c>
      <c r="AE14" s="16" t="str">
        <f t="shared" si="6"/>
        <v/>
      </c>
      <c r="AF14" s="16" t="str">
        <f t="shared" si="6"/>
        <v/>
      </c>
      <c r="AG14" s="16" t="str">
        <f t="shared" si="6"/>
        <v/>
      </c>
      <c r="AH14" s="16" t="str">
        <f t="shared" si="6"/>
        <v/>
      </c>
      <c r="AI14" s="16" t="str">
        <f t="shared" si="6"/>
        <v/>
      </c>
      <c r="AJ14" s="16" t="str">
        <f t="shared" si="6"/>
        <v/>
      </c>
      <c r="AK14" s="16" t="str">
        <f t="shared" si="6"/>
        <v/>
      </c>
      <c r="AL14" s="16" t="str">
        <f t="shared" si="6"/>
        <v/>
      </c>
      <c r="AM14" s="16" t="str">
        <f t="shared" si="6"/>
        <v/>
      </c>
      <c r="AN14" s="16" t="str">
        <f t="shared" si="6"/>
        <v/>
      </c>
      <c r="AO14" s="16" t="str">
        <f t="shared" si="6"/>
        <v/>
      </c>
      <c r="AP14" s="16" t="str">
        <f t="shared" si="6"/>
        <v/>
      </c>
      <c r="AQ14" s="16" t="str">
        <f t="shared" si="6"/>
        <v/>
      </c>
      <c r="AR14" s="16" t="str">
        <f t="shared" si="6"/>
        <v/>
      </c>
      <c r="AS14" s="16" t="str">
        <f t="shared" si="6"/>
        <v/>
      </c>
      <c r="AT14" s="16" t="str">
        <f t="shared" si="6"/>
        <v/>
      </c>
      <c r="AU14" s="16" t="str">
        <f t="shared" si="6"/>
        <v/>
      </c>
      <c r="AV14" s="16" t="str">
        <f t="shared" si="6"/>
        <v/>
      </c>
      <c r="AW14" s="16" t="str">
        <f t="shared" si="6"/>
        <v/>
      </c>
      <c r="AX14" s="16" t="str">
        <f t="shared" si="6"/>
        <v/>
      </c>
      <c r="AY14" s="16" t="str">
        <f t="shared" si="6"/>
        <v/>
      </c>
      <c r="AZ14" s="16" t="str">
        <f t="shared" si="6"/>
        <v/>
      </c>
      <c r="BA14" s="16" t="str">
        <f t="shared" si="6"/>
        <v/>
      </c>
      <c r="BB14" s="16" t="str">
        <f t="shared" si="6"/>
        <v/>
      </c>
      <c r="BC14" s="16" t="str">
        <f t="shared" si="6"/>
        <v/>
      </c>
      <c r="BD14" s="16" t="str">
        <f t="shared" si="6"/>
        <v/>
      </c>
      <c r="BE14" s="16" t="str">
        <f t="shared" si="6"/>
        <v/>
      </c>
      <c r="BF14" s="16" t="str">
        <f t="shared" si="6"/>
        <v/>
      </c>
      <c r="BG14" s="16" t="str">
        <f t="shared" si="6"/>
        <v/>
      </c>
    </row>
    <row r="15" spans="1:59" x14ac:dyDescent="0.35">
      <c r="A15" s="22">
        <f t="shared" si="7"/>
        <v>7</v>
      </c>
      <c r="B15" s="17">
        <f t="shared" ca="1" si="10"/>
        <v>2</v>
      </c>
      <c r="C15" s="30"/>
      <c r="D15" s="6"/>
      <c r="E15" s="26" t="s">
        <v>41</v>
      </c>
      <c r="F15" s="8">
        <v>3</v>
      </c>
      <c r="G15" s="21" cm="1">
        <f t="array" aca="1" ref="G15" ca="1">IFERROR(IF($C15="S",DateEtape(TRUE,ROW()),IF($L15="DD",WORKDAY.INTL(INDIRECT(ADDRESS($M15+8,7)),$N15,_xlfn.CONCAT(TB_Jourdetravail[]),Jours_Fériés),IF($L15="DF",WORKDAY.INTL(INDIRECT(ADDRESS($M15+8,7)),IF($F15=0,$N15-1,$N15-$F15),_xlfn.CONCAT(TB_Jourdetravail[]),Jours_Fériés),IF($L15="FD",WORKDAY.INTL(INDIRECT(ADDRESS($M15+8,8)),$N15+1,_xlfn.CONCAT(TB_Jourdetravail[]),Jours_Fériés),IF($L15="FF",WORKDAY.INTL(INDIRECT(ADDRESS($M15+8,8)),IF($F15=0,$N15,$N15-$F15+1),_xlfn.CONCAT(TB_Jourdetravail[]),Jours_Fériés),""))))),"")</f>
        <v>45195</v>
      </c>
      <c r="H15" s="10" cm="1">
        <f t="array" aca="1" ref="H15" ca="1">IFERROR(IF($C15="S",DateEtape(FALSE,ROW()),IF($G15="","",IF($F15=0,WORKDAY.INTL($G15,$F15,_xlfn.CONCAT(Jourdetravail),Jours_Fériés),WORKDAY.INTL($G15,$F15-1,_xlfn.CONCAT(Jourdetravail),Jours_Fériés)))),"")</f>
        <v>45197</v>
      </c>
      <c r="I15" s="11" t="str">
        <f t="shared" ca="1" si="8"/>
        <v/>
      </c>
      <c r="J15" s="9"/>
      <c r="K15" s="27"/>
      <c r="L15" s="18" t="s">
        <v>32</v>
      </c>
      <c r="M15" s="19">
        <f>A13</f>
        <v>5</v>
      </c>
      <c r="N15" s="18"/>
      <c r="O15" s="23"/>
      <c r="P15" s="1"/>
      <c r="Q15" s="1"/>
      <c r="R15" s="16" t="str">
        <f t="shared" ca="1" si="9"/>
        <v/>
      </c>
      <c r="S15" s="16" t="str">
        <f t="shared" ca="1" si="6"/>
        <v/>
      </c>
      <c r="T15" s="16" t="str">
        <f t="shared" ca="1" si="6"/>
        <v/>
      </c>
      <c r="U15" s="16" t="str">
        <f t="shared" ca="1" si="6"/>
        <v/>
      </c>
      <c r="V15" s="16" t="str">
        <f t="shared" ca="1" si="6"/>
        <v/>
      </c>
      <c r="W15" s="16" t="str">
        <f t="shared" ca="1" si="6"/>
        <v/>
      </c>
      <c r="X15" s="16" t="str">
        <f t="shared" ca="1" si="6"/>
        <v/>
      </c>
      <c r="Y15" s="16" t="str">
        <f t="shared" ca="1" si="6"/>
        <v/>
      </c>
      <c r="Z15" s="16" t="str">
        <f t="shared" ca="1" si="6"/>
        <v/>
      </c>
      <c r="AA15" s="16" t="str">
        <f t="shared" ca="1" si="6"/>
        <v/>
      </c>
      <c r="AB15" s="16" t="str">
        <f t="shared" ref="AB15:AQ30" ca="1" si="11">IF($C15="S","",IF(AND(OR($F15=0,$C15="M"),$G15=AB$6),"u",""))</f>
        <v/>
      </c>
      <c r="AC15" s="16" t="str">
        <f t="shared" ca="1" si="11"/>
        <v/>
      </c>
      <c r="AD15" s="16" t="str">
        <f t="shared" ca="1" si="11"/>
        <v/>
      </c>
      <c r="AE15" s="16" t="str">
        <f t="shared" ca="1" si="11"/>
        <v/>
      </c>
      <c r="AF15" s="16" t="str">
        <f t="shared" ca="1" si="11"/>
        <v/>
      </c>
      <c r="AG15" s="16" t="str">
        <f t="shared" ca="1" si="11"/>
        <v/>
      </c>
      <c r="AH15" s="16" t="str">
        <f t="shared" ca="1" si="11"/>
        <v/>
      </c>
      <c r="AI15" s="16" t="str">
        <f t="shared" ca="1" si="11"/>
        <v/>
      </c>
      <c r="AJ15" s="16" t="str">
        <f t="shared" ca="1" si="11"/>
        <v/>
      </c>
      <c r="AK15" s="16" t="str">
        <f t="shared" ca="1" si="11"/>
        <v/>
      </c>
      <c r="AL15" s="16" t="str">
        <f t="shared" ca="1" si="11"/>
        <v/>
      </c>
      <c r="AM15" s="16" t="str">
        <f t="shared" ca="1" si="11"/>
        <v/>
      </c>
      <c r="AN15" s="16" t="str">
        <f t="shared" ca="1" si="11"/>
        <v/>
      </c>
      <c r="AO15" s="16" t="str">
        <f t="shared" ca="1" si="11"/>
        <v/>
      </c>
      <c r="AP15" s="16" t="str">
        <f t="shared" ca="1" si="11"/>
        <v/>
      </c>
      <c r="AQ15" s="16" t="str">
        <f t="shared" ca="1" si="11"/>
        <v/>
      </c>
      <c r="AR15" s="16" t="str">
        <f t="shared" ref="AR15:BG26" ca="1" si="12">IF($C15="S","",IF(AND(OR($F15=0,$C15="M"),$G15=AR$6),"u",""))</f>
        <v/>
      </c>
      <c r="AS15" s="16" t="str">
        <f t="shared" ca="1" si="12"/>
        <v/>
      </c>
      <c r="AT15" s="16" t="str">
        <f t="shared" ca="1" si="12"/>
        <v/>
      </c>
      <c r="AU15" s="16" t="str">
        <f t="shared" ca="1" si="12"/>
        <v/>
      </c>
      <c r="AV15" s="16" t="str">
        <f t="shared" ca="1" si="12"/>
        <v/>
      </c>
      <c r="AW15" s="16" t="str">
        <f t="shared" ca="1" si="12"/>
        <v/>
      </c>
      <c r="AX15" s="16" t="str">
        <f t="shared" ca="1" si="12"/>
        <v/>
      </c>
      <c r="AY15" s="16" t="str">
        <f t="shared" ca="1" si="12"/>
        <v/>
      </c>
      <c r="AZ15" s="16" t="str">
        <f t="shared" ca="1" si="12"/>
        <v/>
      </c>
      <c r="BA15" s="16" t="str">
        <f t="shared" ca="1" si="12"/>
        <v/>
      </c>
      <c r="BB15" s="16" t="str">
        <f t="shared" ca="1" si="12"/>
        <v/>
      </c>
      <c r="BC15" s="16" t="str">
        <f t="shared" ca="1" si="12"/>
        <v/>
      </c>
      <c r="BD15" s="16" t="str">
        <f t="shared" ca="1" si="12"/>
        <v/>
      </c>
      <c r="BE15" s="16" t="str">
        <f t="shared" ca="1" si="12"/>
        <v/>
      </c>
      <c r="BF15" s="16" t="str">
        <f t="shared" ca="1" si="12"/>
        <v/>
      </c>
      <c r="BG15" s="16" t="str">
        <f t="shared" ca="1" si="12"/>
        <v/>
      </c>
    </row>
    <row r="16" spans="1:59" x14ac:dyDescent="0.35">
      <c r="A16" s="22">
        <f t="shared" si="7"/>
        <v>8</v>
      </c>
      <c r="B16" s="17">
        <f t="shared" ca="1" si="10"/>
        <v>2</v>
      </c>
      <c r="C16" s="30"/>
      <c r="D16" s="6"/>
      <c r="E16" s="7" t="s">
        <v>42</v>
      </c>
      <c r="F16" s="8">
        <v>1</v>
      </c>
      <c r="G16" s="21" cm="1">
        <f t="array" aca="1" ref="G16" ca="1">IFERROR(IF($C16="S",DateEtape(TRUE,ROW()),IF($L16="DD",WORKDAY.INTL(INDIRECT(ADDRESS($M16+8,7)),$N16,_xlfn.CONCAT(TB_Jourdetravail[]),Jours_Fériés),IF($L16="DF",WORKDAY.INTL(INDIRECT(ADDRESS($M16+8,7)),IF($F16=0,$N16-1,$N16-$F16),_xlfn.CONCAT(TB_Jourdetravail[]),Jours_Fériés),IF($L16="FD",WORKDAY.INTL(INDIRECT(ADDRESS($M16+8,8)),$N16+1,_xlfn.CONCAT(TB_Jourdetravail[]),Jours_Fériés),IF($L16="FF",WORKDAY.INTL(INDIRECT(ADDRESS($M16+8,8)),IF($F16=0,$N16,$N16-$F16+1),_xlfn.CONCAT(TB_Jourdetravail[]),Jours_Fériés),""))))),"")</f>
        <v>45198</v>
      </c>
      <c r="H16" s="10" cm="1">
        <f t="array" aca="1" ref="H16" ca="1">IFERROR(IF($C16="S",DateEtape(FALSE,ROW()),IF($G16="","",IF($F16=0,WORKDAY.INTL($G16,$F16,_xlfn.CONCAT(Jourdetravail),Jours_Fériés),WORKDAY.INTL($G16,$F16-1,_xlfn.CONCAT(Jourdetravail),Jours_Fériés)))),"")</f>
        <v>45198</v>
      </c>
      <c r="I16" s="11" t="str">
        <f t="shared" ca="1" si="8"/>
        <v/>
      </c>
      <c r="J16" s="9"/>
      <c r="K16" s="27"/>
      <c r="L16" s="18" t="s">
        <v>32</v>
      </c>
      <c r="M16" s="19">
        <f t="shared" ref="M16:M21" si="13">A15</f>
        <v>7</v>
      </c>
      <c r="N16" s="18"/>
      <c r="O16" s="23"/>
      <c r="P16" s="1"/>
      <c r="Q16" s="1"/>
      <c r="R16" s="16" t="str">
        <f t="shared" ca="1" si="9"/>
        <v/>
      </c>
      <c r="S16" s="16" t="str">
        <f t="shared" ca="1" si="9"/>
        <v/>
      </c>
      <c r="T16" s="16" t="str">
        <f t="shared" ca="1" si="9"/>
        <v/>
      </c>
      <c r="U16" s="16" t="str">
        <f t="shared" ca="1" si="9"/>
        <v/>
      </c>
      <c r="V16" s="16" t="str">
        <f t="shared" ca="1" si="9"/>
        <v/>
      </c>
      <c r="W16" s="16" t="str">
        <f t="shared" ca="1" si="9"/>
        <v/>
      </c>
      <c r="X16" s="16" t="str">
        <f t="shared" ca="1" si="9"/>
        <v/>
      </c>
      <c r="Y16" s="16" t="str">
        <f t="shared" ca="1" si="9"/>
        <v/>
      </c>
      <c r="Z16" s="16" t="str">
        <f t="shared" ca="1" si="9"/>
        <v/>
      </c>
      <c r="AA16" s="16" t="str">
        <f t="shared" ca="1" si="9"/>
        <v/>
      </c>
      <c r="AB16" s="16" t="str">
        <f t="shared" ca="1" si="9"/>
        <v/>
      </c>
      <c r="AC16" s="16" t="str">
        <f t="shared" ca="1" si="9"/>
        <v/>
      </c>
      <c r="AD16" s="16" t="str">
        <f t="shared" ca="1" si="9"/>
        <v/>
      </c>
      <c r="AE16" s="16" t="str">
        <f t="shared" ca="1" si="9"/>
        <v/>
      </c>
      <c r="AF16" s="16" t="str">
        <f t="shared" ca="1" si="9"/>
        <v/>
      </c>
      <c r="AG16" s="16" t="str">
        <f t="shared" ca="1" si="9"/>
        <v/>
      </c>
      <c r="AH16" s="16" t="str">
        <f t="shared" ca="1" si="11"/>
        <v/>
      </c>
      <c r="AI16" s="16" t="str">
        <f t="shared" ca="1" si="11"/>
        <v/>
      </c>
      <c r="AJ16" s="16" t="str">
        <f t="shared" ca="1" si="11"/>
        <v/>
      </c>
      <c r="AK16" s="16" t="str">
        <f t="shared" ca="1" si="11"/>
        <v/>
      </c>
      <c r="AL16" s="16" t="str">
        <f t="shared" ca="1" si="11"/>
        <v/>
      </c>
      <c r="AM16" s="16" t="str">
        <f t="shared" ca="1" si="11"/>
        <v/>
      </c>
      <c r="AN16" s="16" t="str">
        <f t="shared" ca="1" si="11"/>
        <v/>
      </c>
      <c r="AO16" s="16" t="str">
        <f t="shared" ca="1" si="11"/>
        <v/>
      </c>
      <c r="AP16" s="16" t="str">
        <f t="shared" ca="1" si="11"/>
        <v/>
      </c>
      <c r="AQ16" s="16" t="str">
        <f t="shared" ca="1" si="11"/>
        <v/>
      </c>
      <c r="AR16" s="16" t="str">
        <f t="shared" ca="1" si="12"/>
        <v/>
      </c>
      <c r="AS16" s="16" t="str">
        <f t="shared" ca="1" si="12"/>
        <v/>
      </c>
      <c r="AT16" s="16" t="str">
        <f t="shared" ca="1" si="12"/>
        <v/>
      </c>
      <c r="AU16" s="16" t="str">
        <f t="shared" ca="1" si="12"/>
        <v/>
      </c>
      <c r="AV16" s="16" t="str">
        <f t="shared" ca="1" si="12"/>
        <v/>
      </c>
      <c r="AW16" s="16" t="str">
        <f t="shared" ca="1" si="12"/>
        <v/>
      </c>
      <c r="AX16" s="16" t="str">
        <f t="shared" ca="1" si="12"/>
        <v/>
      </c>
      <c r="AY16" s="16" t="str">
        <f t="shared" ca="1" si="12"/>
        <v/>
      </c>
      <c r="AZ16" s="16" t="str">
        <f t="shared" ca="1" si="12"/>
        <v/>
      </c>
      <c r="BA16" s="16" t="str">
        <f t="shared" ca="1" si="12"/>
        <v/>
      </c>
      <c r="BB16" s="16" t="str">
        <f t="shared" ca="1" si="12"/>
        <v/>
      </c>
      <c r="BC16" s="16" t="str">
        <f t="shared" ca="1" si="12"/>
        <v/>
      </c>
      <c r="BD16" s="16" t="str">
        <f t="shared" ca="1" si="12"/>
        <v/>
      </c>
      <c r="BE16" s="16" t="str">
        <f t="shared" ca="1" si="12"/>
        <v/>
      </c>
      <c r="BF16" s="16" t="str">
        <f t="shared" ca="1" si="12"/>
        <v/>
      </c>
      <c r="BG16" s="16" t="str">
        <f t="shared" ca="1" si="12"/>
        <v/>
      </c>
    </row>
    <row r="17" spans="1:59" x14ac:dyDescent="0.35">
      <c r="A17" s="22">
        <f t="shared" si="7"/>
        <v>9</v>
      </c>
      <c r="B17" s="17" t="str">
        <f t="shared" ca="1" si="10"/>
        <v/>
      </c>
      <c r="C17" s="30"/>
      <c r="D17" s="6"/>
      <c r="E17" s="7" t="s">
        <v>43</v>
      </c>
      <c r="F17" s="8">
        <v>5</v>
      </c>
      <c r="G17" s="21" cm="1">
        <f t="array" aca="1" ref="G17" ca="1">IFERROR(IF($C17="S",DateEtape(TRUE,ROW()),IF($L17="DD",WORKDAY.INTL(INDIRECT(ADDRESS($M17+8,7)),$N17,_xlfn.CONCAT(TB_Jourdetravail[]),Jours_Fériés),IF($L17="DF",WORKDAY.INTL(INDIRECT(ADDRESS($M17+8,7)),IF($F17=0,$N17-1,$N17-$F17),_xlfn.CONCAT(TB_Jourdetravail[]),Jours_Fériés),IF($L17="FD",WORKDAY.INTL(INDIRECT(ADDRESS($M17+8,8)),$N17+1,_xlfn.CONCAT(TB_Jourdetravail[]),Jours_Fériés),IF($L17="FF",WORKDAY.INTL(INDIRECT(ADDRESS($M17+8,8)),IF($F17=0,$N17,$N17-$F17+1),_xlfn.CONCAT(TB_Jourdetravail[]),Jours_Fériés),""))))),"")</f>
        <v>45198</v>
      </c>
      <c r="H17" s="10" cm="1">
        <f t="array" aca="1" ref="H17" ca="1">IFERROR(IF($C17="S",DateEtape(FALSE,ROW()),IF($G17="","",IF($F17=0,WORKDAY.INTL($G17,$F17,_xlfn.CONCAT(Jourdetravail),Jours_Fériés),WORKDAY.INTL($G17,$F17-1,_xlfn.CONCAT(Jourdetravail),Jours_Fériés)))),"")</f>
        <v>45204</v>
      </c>
      <c r="I17" s="11" t="str">
        <f t="shared" ca="1" si="8"/>
        <v/>
      </c>
      <c r="J17" s="9"/>
      <c r="K17" s="27"/>
      <c r="L17" s="18" t="s">
        <v>33</v>
      </c>
      <c r="M17" s="19">
        <f t="shared" si="13"/>
        <v>8</v>
      </c>
      <c r="N17" s="18"/>
      <c r="O17" s="23"/>
      <c r="P17" s="1"/>
      <c r="Q17" s="1"/>
      <c r="R17" s="16" t="str">
        <f t="shared" ca="1" si="9"/>
        <v/>
      </c>
      <c r="S17" s="16" t="str">
        <f t="shared" ca="1" si="9"/>
        <v/>
      </c>
      <c r="T17" s="16" t="str">
        <f t="shared" ca="1" si="9"/>
        <v/>
      </c>
      <c r="U17" s="16" t="str">
        <f t="shared" ca="1" si="9"/>
        <v/>
      </c>
      <c r="V17" s="16" t="str">
        <f t="shared" ca="1" si="9"/>
        <v/>
      </c>
      <c r="W17" s="16" t="str">
        <f t="shared" ca="1" si="9"/>
        <v/>
      </c>
      <c r="X17" s="16" t="str">
        <f t="shared" ca="1" si="9"/>
        <v/>
      </c>
      <c r="Y17" s="16" t="str">
        <f t="shared" ca="1" si="9"/>
        <v/>
      </c>
      <c r="Z17" s="16" t="str">
        <f t="shared" ca="1" si="9"/>
        <v/>
      </c>
      <c r="AA17" s="16" t="str">
        <f t="shared" ca="1" si="9"/>
        <v/>
      </c>
      <c r="AB17" s="16" t="str">
        <f t="shared" ca="1" si="9"/>
        <v/>
      </c>
      <c r="AC17" s="16" t="str">
        <f t="shared" ca="1" si="9"/>
        <v/>
      </c>
      <c r="AD17" s="16" t="str">
        <f t="shared" ca="1" si="9"/>
        <v/>
      </c>
      <c r="AE17" s="16" t="str">
        <f t="shared" ca="1" si="9"/>
        <v/>
      </c>
      <c r="AF17" s="16" t="str">
        <f t="shared" ca="1" si="9"/>
        <v/>
      </c>
      <c r="AG17" s="16" t="str">
        <f t="shared" ca="1" si="9"/>
        <v/>
      </c>
      <c r="AH17" s="16" t="str">
        <f t="shared" ca="1" si="11"/>
        <v/>
      </c>
      <c r="AI17" s="16" t="str">
        <f t="shared" ca="1" si="11"/>
        <v/>
      </c>
      <c r="AJ17" s="16" t="str">
        <f t="shared" ca="1" si="11"/>
        <v/>
      </c>
      <c r="AK17" s="16" t="str">
        <f t="shared" ca="1" si="11"/>
        <v/>
      </c>
      <c r="AL17" s="16" t="str">
        <f t="shared" ca="1" si="11"/>
        <v/>
      </c>
      <c r="AM17" s="16" t="str">
        <f t="shared" ca="1" si="11"/>
        <v/>
      </c>
      <c r="AN17" s="16" t="str">
        <f t="shared" ca="1" si="11"/>
        <v/>
      </c>
      <c r="AO17" s="16" t="str">
        <f t="shared" ca="1" si="11"/>
        <v/>
      </c>
      <c r="AP17" s="16" t="str">
        <f t="shared" ca="1" si="11"/>
        <v/>
      </c>
      <c r="AQ17" s="16" t="str">
        <f t="shared" ca="1" si="11"/>
        <v/>
      </c>
      <c r="AR17" s="16" t="str">
        <f t="shared" ca="1" si="12"/>
        <v/>
      </c>
      <c r="AS17" s="16" t="str">
        <f t="shared" ca="1" si="12"/>
        <v/>
      </c>
      <c r="AT17" s="16" t="str">
        <f t="shared" ca="1" si="12"/>
        <v/>
      </c>
      <c r="AU17" s="16" t="str">
        <f t="shared" ca="1" si="12"/>
        <v/>
      </c>
      <c r="AV17" s="16" t="str">
        <f t="shared" ca="1" si="12"/>
        <v/>
      </c>
      <c r="AW17" s="16" t="str">
        <f t="shared" ca="1" si="12"/>
        <v/>
      </c>
      <c r="AX17" s="16" t="str">
        <f t="shared" ca="1" si="12"/>
        <v/>
      </c>
      <c r="AY17" s="16" t="str">
        <f t="shared" ca="1" si="12"/>
        <v/>
      </c>
      <c r="AZ17" s="16" t="str">
        <f t="shared" ca="1" si="12"/>
        <v/>
      </c>
      <c r="BA17" s="16" t="str">
        <f t="shared" ca="1" si="12"/>
        <v/>
      </c>
      <c r="BB17" s="16" t="str">
        <f t="shared" ca="1" si="12"/>
        <v/>
      </c>
      <c r="BC17" s="16" t="str">
        <f t="shared" ca="1" si="12"/>
        <v/>
      </c>
      <c r="BD17" s="16" t="str">
        <f t="shared" ca="1" si="12"/>
        <v/>
      </c>
      <c r="BE17" s="16" t="str">
        <f t="shared" ca="1" si="12"/>
        <v/>
      </c>
      <c r="BF17" s="16" t="str">
        <f t="shared" ca="1" si="12"/>
        <v/>
      </c>
      <c r="BG17" s="16" t="str">
        <f t="shared" ca="1" si="12"/>
        <v/>
      </c>
    </row>
    <row r="18" spans="1:59" x14ac:dyDescent="0.35">
      <c r="A18" s="22">
        <f t="shared" si="7"/>
        <v>10</v>
      </c>
      <c r="B18" s="17" t="str">
        <f t="shared" ca="1" si="10"/>
        <v/>
      </c>
      <c r="C18" s="30"/>
      <c r="D18" s="6"/>
      <c r="E18" s="26" t="s">
        <v>44</v>
      </c>
      <c r="F18" s="8">
        <v>5</v>
      </c>
      <c r="G18" s="21" cm="1">
        <f t="array" aca="1" ref="G18" ca="1">IFERROR(IF($C18="S",DateEtape(TRUE,ROW()),IF($L18="DD",WORKDAY.INTL(INDIRECT(ADDRESS($M18+8,7)),$N18,_xlfn.CONCAT(TB_Jourdetravail[]),Jours_Fériés),IF($L18="DF",WORKDAY.INTL(INDIRECT(ADDRESS($M18+8,7)),IF($F18=0,$N18-1,$N18-$F18),_xlfn.CONCAT(TB_Jourdetravail[]),Jours_Fériés),IF($L18="FD",WORKDAY.INTL(INDIRECT(ADDRESS($M18+8,8)),$N18+1,_xlfn.CONCAT(TB_Jourdetravail[]),Jours_Fériés),IF($L18="FF",WORKDAY.INTL(INDIRECT(ADDRESS($M18+8,8)),IF($F18=0,$N18,$N18-$F18+1),_xlfn.CONCAT(TB_Jourdetravail[]),Jours_Fériés),""))))),"")</f>
        <v>45205</v>
      </c>
      <c r="H18" s="10" cm="1">
        <f t="array" aca="1" ref="H18" ca="1">IFERROR(IF($C18="S",DateEtape(FALSE,ROW()),IF($G18="","",IF($F18=0,WORKDAY.INTL($G18,$F18,_xlfn.CONCAT(Jourdetravail),Jours_Fériés),WORKDAY.INTL($G18,$F18-1,_xlfn.CONCAT(Jourdetravail),Jours_Fériés)))),"")</f>
        <v>45211</v>
      </c>
      <c r="I18" s="11" t="str">
        <f t="shared" ca="1" si="8"/>
        <v/>
      </c>
      <c r="J18" s="9"/>
      <c r="K18" s="27"/>
      <c r="L18" s="18" t="s">
        <v>32</v>
      </c>
      <c r="M18" s="19">
        <f t="shared" si="13"/>
        <v>9</v>
      </c>
      <c r="N18" s="18"/>
      <c r="O18" s="23"/>
      <c r="P18" s="1"/>
      <c r="Q18" s="1"/>
      <c r="R18" s="16" t="str">
        <f t="shared" ca="1" si="9"/>
        <v/>
      </c>
      <c r="S18" s="16" t="str">
        <f t="shared" ca="1" si="9"/>
        <v/>
      </c>
      <c r="T18" s="16" t="str">
        <f t="shared" ca="1" si="9"/>
        <v/>
      </c>
      <c r="U18" s="16" t="str">
        <f t="shared" ca="1" si="9"/>
        <v/>
      </c>
      <c r="V18" s="16" t="str">
        <f t="shared" ca="1" si="9"/>
        <v/>
      </c>
      <c r="W18" s="16" t="str">
        <f t="shared" ca="1" si="9"/>
        <v/>
      </c>
      <c r="X18" s="16" t="str">
        <f t="shared" ca="1" si="9"/>
        <v/>
      </c>
      <c r="Y18" s="16" t="str">
        <f t="shared" ca="1" si="9"/>
        <v/>
      </c>
      <c r="Z18" s="16" t="str">
        <f t="shared" ca="1" si="9"/>
        <v/>
      </c>
      <c r="AA18" s="16" t="str">
        <f t="shared" ca="1" si="9"/>
        <v/>
      </c>
      <c r="AB18" s="16" t="str">
        <f t="shared" ca="1" si="9"/>
        <v/>
      </c>
      <c r="AC18" s="16" t="str">
        <f t="shared" ca="1" si="9"/>
        <v/>
      </c>
      <c r="AD18" s="16" t="str">
        <f t="shared" ca="1" si="9"/>
        <v/>
      </c>
      <c r="AE18" s="16" t="str">
        <f t="shared" ca="1" si="9"/>
        <v/>
      </c>
      <c r="AF18" s="16" t="str">
        <f t="shared" ca="1" si="9"/>
        <v/>
      </c>
      <c r="AG18" s="16" t="str">
        <f t="shared" ca="1" si="9"/>
        <v/>
      </c>
      <c r="AH18" s="16" t="str">
        <f t="shared" ca="1" si="11"/>
        <v/>
      </c>
      <c r="AI18" s="16" t="str">
        <f t="shared" ca="1" si="11"/>
        <v/>
      </c>
      <c r="AJ18" s="16" t="str">
        <f t="shared" ca="1" si="11"/>
        <v/>
      </c>
      <c r="AK18" s="16" t="str">
        <f t="shared" ca="1" si="11"/>
        <v/>
      </c>
      <c r="AL18" s="16" t="str">
        <f t="shared" ca="1" si="11"/>
        <v/>
      </c>
      <c r="AM18" s="16" t="str">
        <f t="shared" ca="1" si="11"/>
        <v/>
      </c>
      <c r="AN18" s="16" t="str">
        <f t="shared" ca="1" si="11"/>
        <v/>
      </c>
      <c r="AO18" s="16" t="str">
        <f t="shared" ca="1" si="11"/>
        <v/>
      </c>
      <c r="AP18" s="16" t="str">
        <f t="shared" ca="1" si="11"/>
        <v/>
      </c>
      <c r="AQ18" s="16" t="str">
        <f t="shared" ca="1" si="11"/>
        <v/>
      </c>
      <c r="AR18" s="16" t="str">
        <f t="shared" ca="1" si="12"/>
        <v/>
      </c>
      <c r="AS18" s="16" t="str">
        <f t="shared" ca="1" si="12"/>
        <v/>
      </c>
      <c r="AT18" s="16" t="str">
        <f t="shared" ca="1" si="12"/>
        <v/>
      </c>
      <c r="AU18" s="16" t="str">
        <f t="shared" ca="1" si="12"/>
        <v/>
      </c>
      <c r="AV18" s="16" t="str">
        <f t="shared" ca="1" si="12"/>
        <v/>
      </c>
      <c r="AW18" s="16" t="str">
        <f t="shared" ca="1" si="12"/>
        <v/>
      </c>
      <c r="AX18" s="16" t="str">
        <f t="shared" ca="1" si="12"/>
        <v/>
      </c>
      <c r="AY18" s="16" t="str">
        <f t="shared" ca="1" si="12"/>
        <v/>
      </c>
      <c r="AZ18" s="16" t="str">
        <f t="shared" ca="1" si="12"/>
        <v/>
      </c>
      <c r="BA18" s="16" t="str">
        <f t="shared" ca="1" si="12"/>
        <v/>
      </c>
      <c r="BB18" s="16" t="str">
        <f t="shared" ca="1" si="12"/>
        <v/>
      </c>
      <c r="BC18" s="16" t="str">
        <f t="shared" ca="1" si="12"/>
        <v/>
      </c>
      <c r="BD18" s="16" t="str">
        <f t="shared" ca="1" si="12"/>
        <v/>
      </c>
      <c r="BE18" s="16" t="str">
        <f t="shared" ca="1" si="12"/>
        <v/>
      </c>
      <c r="BF18" s="16" t="str">
        <f t="shared" ca="1" si="12"/>
        <v/>
      </c>
      <c r="BG18" s="16" t="str">
        <f t="shared" ca="1" si="12"/>
        <v/>
      </c>
    </row>
    <row r="19" spans="1:59" x14ac:dyDescent="0.35">
      <c r="A19" s="22">
        <f t="shared" si="7"/>
        <v>11</v>
      </c>
      <c r="B19" s="17" t="str">
        <f t="shared" ca="1" si="10"/>
        <v/>
      </c>
      <c r="C19" s="30"/>
      <c r="D19" s="6"/>
      <c r="E19" s="7" t="s">
        <v>45</v>
      </c>
      <c r="F19" s="8">
        <v>2</v>
      </c>
      <c r="G19" s="21" cm="1">
        <f t="array" aca="1" ref="G19" ca="1">IFERROR(IF($C19="S",DateEtape(TRUE,ROW()),IF($L19="DD",WORKDAY.INTL(INDIRECT(ADDRESS($M19+8,7)),$N19,_xlfn.CONCAT(TB_Jourdetravail[]),Jours_Fériés),IF($L19="DF",WORKDAY.INTL(INDIRECT(ADDRESS($M19+8,7)),IF($F19=0,$N19-1,$N19-$F19),_xlfn.CONCAT(TB_Jourdetravail[]),Jours_Fériés),IF($L19="FD",WORKDAY.INTL(INDIRECT(ADDRESS($M19+8,8)),$N19+1,_xlfn.CONCAT(TB_Jourdetravail[]),Jours_Fériés),IF($L19="FF",WORKDAY.INTL(INDIRECT(ADDRESS($M19+8,8)),IF($F19=0,$N19,$N19-$F19+1),_xlfn.CONCAT(TB_Jourdetravail[]),Jours_Fériés),""))))),"")</f>
        <v>45212</v>
      </c>
      <c r="H19" s="10" cm="1">
        <f t="array" aca="1" ref="H19" ca="1">IFERROR(IF($C19="S",DateEtape(FALSE,ROW()),IF($G19="","",IF($F19=0,WORKDAY.INTL($G19,$F19,_xlfn.CONCAT(Jourdetravail),Jours_Fériés),WORKDAY.INTL($G19,$F19-1,_xlfn.CONCAT(Jourdetravail),Jours_Fériés)))),"")</f>
        <v>45215</v>
      </c>
      <c r="I19" s="11" t="str">
        <f t="shared" ca="1" si="8"/>
        <v/>
      </c>
      <c r="J19" s="9"/>
      <c r="K19" s="27"/>
      <c r="L19" s="18" t="s">
        <v>32</v>
      </c>
      <c r="M19" s="19">
        <f t="shared" si="13"/>
        <v>10</v>
      </c>
      <c r="N19" s="18"/>
      <c r="O19" s="23"/>
      <c r="P19" s="1"/>
      <c r="Q19" s="1"/>
      <c r="R19" s="16" t="str">
        <f t="shared" ca="1" si="9"/>
        <v/>
      </c>
      <c r="S19" s="16" t="str">
        <f t="shared" ca="1" si="9"/>
        <v/>
      </c>
      <c r="T19" s="16" t="str">
        <f t="shared" ca="1" si="9"/>
        <v/>
      </c>
      <c r="U19" s="16" t="str">
        <f t="shared" ca="1" si="9"/>
        <v/>
      </c>
      <c r="V19" s="16" t="str">
        <f t="shared" ca="1" si="9"/>
        <v/>
      </c>
      <c r="W19" s="16" t="str">
        <f t="shared" ca="1" si="9"/>
        <v/>
      </c>
      <c r="X19" s="16" t="str">
        <f t="shared" ca="1" si="9"/>
        <v/>
      </c>
      <c r="Y19" s="16" t="str">
        <f t="shared" ca="1" si="9"/>
        <v/>
      </c>
      <c r="Z19" s="16" t="str">
        <f t="shared" ca="1" si="9"/>
        <v/>
      </c>
      <c r="AA19" s="16" t="str">
        <f t="shared" ca="1" si="9"/>
        <v/>
      </c>
      <c r="AB19" s="16" t="str">
        <f t="shared" ca="1" si="9"/>
        <v/>
      </c>
      <c r="AC19" s="16" t="str">
        <f t="shared" ca="1" si="9"/>
        <v/>
      </c>
      <c r="AD19" s="16" t="str">
        <f t="shared" ca="1" si="9"/>
        <v/>
      </c>
      <c r="AE19" s="16" t="str">
        <f t="shared" ca="1" si="9"/>
        <v/>
      </c>
      <c r="AF19" s="16" t="str">
        <f t="shared" ca="1" si="9"/>
        <v/>
      </c>
      <c r="AG19" s="16" t="str">
        <f t="shared" ca="1" si="9"/>
        <v/>
      </c>
      <c r="AH19" s="16" t="str">
        <f t="shared" ca="1" si="11"/>
        <v/>
      </c>
      <c r="AI19" s="16" t="str">
        <f t="shared" ca="1" si="11"/>
        <v/>
      </c>
      <c r="AJ19" s="16" t="str">
        <f t="shared" ca="1" si="11"/>
        <v/>
      </c>
      <c r="AK19" s="16" t="str">
        <f t="shared" ca="1" si="11"/>
        <v/>
      </c>
      <c r="AL19" s="16" t="str">
        <f t="shared" ca="1" si="11"/>
        <v/>
      </c>
      <c r="AM19" s="16" t="str">
        <f t="shared" ca="1" si="11"/>
        <v/>
      </c>
      <c r="AN19" s="16" t="str">
        <f t="shared" ca="1" si="11"/>
        <v/>
      </c>
      <c r="AO19" s="16" t="str">
        <f t="shared" ca="1" si="11"/>
        <v/>
      </c>
      <c r="AP19" s="16" t="str">
        <f t="shared" ca="1" si="11"/>
        <v/>
      </c>
      <c r="AQ19" s="16" t="str">
        <f t="shared" ca="1" si="11"/>
        <v/>
      </c>
      <c r="AR19" s="16" t="str">
        <f t="shared" ca="1" si="12"/>
        <v/>
      </c>
      <c r="AS19" s="16" t="str">
        <f t="shared" ca="1" si="12"/>
        <v/>
      </c>
      <c r="AT19" s="16" t="str">
        <f t="shared" ca="1" si="12"/>
        <v/>
      </c>
      <c r="AU19" s="16" t="str">
        <f t="shared" ca="1" si="12"/>
        <v/>
      </c>
      <c r="AV19" s="16" t="str">
        <f t="shared" ca="1" si="12"/>
        <v/>
      </c>
      <c r="AW19" s="16" t="str">
        <f t="shared" ca="1" si="12"/>
        <v/>
      </c>
      <c r="AX19" s="16" t="str">
        <f t="shared" ca="1" si="12"/>
        <v/>
      </c>
      <c r="AY19" s="16" t="str">
        <f t="shared" ca="1" si="12"/>
        <v/>
      </c>
      <c r="AZ19" s="16" t="str">
        <f t="shared" ca="1" si="12"/>
        <v/>
      </c>
      <c r="BA19" s="16" t="str">
        <f t="shared" ca="1" si="12"/>
        <v/>
      </c>
      <c r="BB19" s="16" t="str">
        <f t="shared" ca="1" si="12"/>
        <v/>
      </c>
      <c r="BC19" s="16" t="str">
        <f t="shared" ca="1" si="12"/>
        <v/>
      </c>
      <c r="BD19" s="16" t="str">
        <f t="shared" ca="1" si="12"/>
        <v/>
      </c>
      <c r="BE19" s="16" t="str">
        <f t="shared" ca="1" si="12"/>
        <v/>
      </c>
      <c r="BF19" s="16" t="str">
        <f t="shared" ca="1" si="12"/>
        <v/>
      </c>
      <c r="BG19" s="16" t="str">
        <f t="shared" ca="1" si="12"/>
        <v/>
      </c>
    </row>
    <row r="20" spans="1:59" x14ac:dyDescent="0.35">
      <c r="A20" s="22">
        <f t="shared" si="7"/>
        <v>12</v>
      </c>
      <c r="B20" s="17" t="str">
        <f t="shared" ca="1" si="10"/>
        <v/>
      </c>
      <c r="C20" s="30"/>
      <c r="D20" s="6"/>
      <c r="E20" s="7" t="s">
        <v>67</v>
      </c>
      <c r="F20" s="8">
        <v>5</v>
      </c>
      <c r="G20" s="21" cm="1">
        <f t="array" aca="1" ref="G20" ca="1">IFERROR(IF($C20="S",DateEtape(TRUE,ROW()),IF($L20="DD",WORKDAY.INTL(INDIRECT(ADDRESS($M20+8,7)),$N20,_xlfn.CONCAT(TB_Jourdetravail[]),Jours_Fériés),IF($L20="DF",WORKDAY.INTL(INDIRECT(ADDRESS($M20+8,7)),IF($F20=0,$N20-1,$N20-$F20),_xlfn.CONCAT(TB_Jourdetravail[]),Jours_Fériés),IF($L20="FD",WORKDAY.INTL(INDIRECT(ADDRESS($M20+8,8)),$N20+1,_xlfn.CONCAT(TB_Jourdetravail[]),Jours_Fériés),IF($L20="FF",WORKDAY.INTL(INDIRECT(ADDRESS($M20+8,8)),IF($F20=0,$N20,$N20-$F20+1),_xlfn.CONCAT(TB_Jourdetravail[]),Jours_Fériés),""))))),"")</f>
        <v>45216</v>
      </c>
      <c r="H20" s="10" cm="1">
        <f t="array" aca="1" ref="H20" ca="1">IFERROR(IF($C20="S",DateEtape(FALSE,ROW()),IF($G20="","",IF($F20=0,WORKDAY.INTL($G20,$F20,_xlfn.CONCAT(Jourdetravail),Jours_Fériés),WORKDAY.INTL($G20,$F20-1,_xlfn.CONCAT(Jourdetravail),Jours_Fériés)))),"")</f>
        <v>45222</v>
      </c>
      <c r="I20" s="11" t="str">
        <f t="shared" ca="1" si="8"/>
        <v/>
      </c>
      <c r="J20" s="9"/>
      <c r="K20" s="27"/>
      <c r="L20" s="18" t="s">
        <v>32</v>
      </c>
      <c r="M20" s="19">
        <f t="shared" si="13"/>
        <v>11</v>
      </c>
      <c r="N20" s="18"/>
      <c r="O20" s="23"/>
      <c r="P20" s="1"/>
      <c r="Q20" s="1"/>
      <c r="R20" s="16" t="str">
        <f t="shared" ca="1" si="9"/>
        <v/>
      </c>
      <c r="S20" s="16" t="str">
        <f t="shared" ca="1" si="9"/>
        <v/>
      </c>
      <c r="T20" s="16" t="str">
        <f t="shared" ca="1" si="9"/>
        <v/>
      </c>
      <c r="U20" s="16" t="str">
        <f t="shared" ca="1" si="9"/>
        <v/>
      </c>
      <c r="V20" s="16" t="str">
        <f t="shared" ca="1" si="9"/>
        <v/>
      </c>
      <c r="W20" s="16" t="str">
        <f t="shared" ca="1" si="9"/>
        <v/>
      </c>
      <c r="X20" s="16" t="str">
        <f t="shared" ca="1" si="9"/>
        <v/>
      </c>
      <c r="Y20" s="16" t="str">
        <f t="shared" ca="1" si="9"/>
        <v/>
      </c>
      <c r="Z20" s="16" t="str">
        <f t="shared" ca="1" si="9"/>
        <v/>
      </c>
      <c r="AA20" s="16" t="str">
        <f t="shared" ca="1" si="9"/>
        <v/>
      </c>
      <c r="AB20" s="16" t="str">
        <f t="shared" ca="1" si="9"/>
        <v/>
      </c>
      <c r="AC20" s="16" t="str">
        <f t="shared" ca="1" si="9"/>
        <v/>
      </c>
      <c r="AD20" s="16" t="str">
        <f t="shared" ca="1" si="9"/>
        <v/>
      </c>
      <c r="AE20" s="16" t="str">
        <f t="shared" ca="1" si="9"/>
        <v/>
      </c>
      <c r="AF20" s="16" t="str">
        <f t="shared" ca="1" si="9"/>
        <v/>
      </c>
      <c r="AG20" s="16" t="str">
        <f t="shared" ca="1" si="9"/>
        <v/>
      </c>
      <c r="AH20" s="16" t="str">
        <f t="shared" ca="1" si="11"/>
        <v/>
      </c>
      <c r="AI20" s="16" t="str">
        <f t="shared" ca="1" si="11"/>
        <v/>
      </c>
      <c r="AJ20" s="16" t="str">
        <f t="shared" ca="1" si="11"/>
        <v/>
      </c>
      <c r="AK20" s="16" t="str">
        <f t="shared" ca="1" si="11"/>
        <v/>
      </c>
      <c r="AL20" s="16" t="str">
        <f t="shared" ca="1" si="11"/>
        <v/>
      </c>
      <c r="AM20" s="16" t="str">
        <f t="shared" ca="1" si="11"/>
        <v/>
      </c>
      <c r="AN20" s="16" t="str">
        <f t="shared" ca="1" si="11"/>
        <v/>
      </c>
      <c r="AO20" s="16" t="str">
        <f t="shared" ca="1" si="11"/>
        <v/>
      </c>
      <c r="AP20" s="16" t="str">
        <f t="shared" ca="1" si="11"/>
        <v/>
      </c>
      <c r="AQ20" s="16" t="str">
        <f t="shared" ca="1" si="11"/>
        <v/>
      </c>
      <c r="AR20" s="16" t="str">
        <f t="shared" ca="1" si="12"/>
        <v/>
      </c>
      <c r="AS20" s="16" t="str">
        <f t="shared" ca="1" si="12"/>
        <v/>
      </c>
      <c r="AT20" s="16" t="str">
        <f t="shared" ca="1" si="12"/>
        <v/>
      </c>
      <c r="AU20" s="16" t="str">
        <f t="shared" ca="1" si="12"/>
        <v/>
      </c>
      <c r="AV20" s="16" t="str">
        <f t="shared" ca="1" si="12"/>
        <v/>
      </c>
      <c r="AW20" s="16" t="str">
        <f t="shared" ca="1" si="12"/>
        <v/>
      </c>
      <c r="AX20" s="16" t="str">
        <f t="shared" ca="1" si="12"/>
        <v/>
      </c>
      <c r="AY20" s="16" t="str">
        <f t="shared" ca="1" si="12"/>
        <v/>
      </c>
      <c r="AZ20" s="16" t="str">
        <f t="shared" ca="1" si="12"/>
        <v/>
      </c>
      <c r="BA20" s="16" t="str">
        <f t="shared" ca="1" si="12"/>
        <v/>
      </c>
      <c r="BB20" s="16" t="str">
        <f t="shared" ca="1" si="12"/>
        <v/>
      </c>
      <c r="BC20" s="16" t="str">
        <f t="shared" ca="1" si="12"/>
        <v/>
      </c>
      <c r="BD20" s="16" t="str">
        <f t="shared" ca="1" si="12"/>
        <v/>
      </c>
      <c r="BE20" s="16" t="str">
        <f t="shared" ca="1" si="12"/>
        <v/>
      </c>
      <c r="BF20" s="16" t="str">
        <f t="shared" ca="1" si="12"/>
        <v/>
      </c>
      <c r="BG20" s="16" t="str">
        <f t="shared" ca="1" si="12"/>
        <v/>
      </c>
    </row>
    <row r="21" spans="1:59" x14ac:dyDescent="0.35">
      <c r="A21" s="22">
        <f t="shared" si="7"/>
        <v>13</v>
      </c>
      <c r="B21" s="17" t="str">
        <f t="shared" ca="1" si="10"/>
        <v/>
      </c>
      <c r="C21" s="30" t="s">
        <v>19</v>
      </c>
      <c r="D21" s="6"/>
      <c r="E21" s="7" t="s">
        <v>69</v>
      </c>
      <c r="F21" s="8">
        <v>15</v>
      </c>
      <c r="G21" s="21" cm="1">
        <f t="array" aca="1" ref="G21" ca="1">IFERROR(IF($C21="S",DateEtape(TRUE,ROW()),IF($L21="DD",WORKDAY.INTL(INDIRECT(ADDRESS($M21+8,7)),$N21,_xlfn.CONCAT(TB_Jourdetravail[]),Jours_Fériés),IF($L21="DF",WORKDAY.INTL(INDIRECT(ADDRESS($M21+8,7)),IF($F21=0,$N21-1,$N21-$F21),_xlfn.CONCAT(TB_Jourdetravail[]),Jours_Fériés),IF($L21="FD",WORKDAY.INTL(INDIRECT(ADDRESS($M21+8,8)),$N21+1,_xlfn.CONCAT(TB_Jourdetravail[]),Jours_Fériés),IF($L21="FF",WORKDAY.INTL(INDIRECT(ADDRESS($M21+8,8)),IF($F21=0,$N21,$N21-$F21+1),_xlfn.CONCAT(TB_Jourdetravail[]),Jours_Fériés),""))))),"")</f>
        <v>45223</v>
      </c>
      <c r="H21" s="10" cm="1">
        <f t="array" aca="1" ref="H21" ca="1">IFERROR(IF($C21="S",DateEtape(FALSE,ROW()),IF($G21="","",IF($F21=0,WORKDAY.INTL($G21,$F21,_xlfn.CONCAT(Jourdetravail),Jours_Fériés),WORKDAY.INTL($G21,$F21-1,_xlfn.CONCAT(Jourdetravail),Jours_Fériés)))),"")</f>
        <v>45229</v>
      </c>
      <c r="I21" s="11" t="str">
        <f t="shared" ca="1" si="8"/>
        <v/>
      </c>
      <c r="J21" s="9"/>
      <c r="K21" s="27"/>
      <c r="L21" s="18"/>
      <c r="M21" s="19"/>
      <c r="N21" s="18"/>
      <c r="O21" s="23"/>
      <c r="P21" s="1"/>
      <c r="Q21" s="1"/>
      <c r="R21" s="16" t="str">
        <f t="shared" si="9"/>
        <v/>
      </c>
      <c r="S21" s="16" t="str">
        <f t="shared" si="9"/>
        <v/>
      </c>
      <c r="T21" s="16" t="str">
        <f t="shared" si="9"/>
        <v/>
      </c>
      <c r="U21" s="16" t="str">
        <f t="shared" si="9"/>
        <v/>
      </c>
      <c r="V21" s="16" t="str">
        <f t="shared" si="9"/>
        <v/>
      </c>
      <c r="W21" s="16" t="str">
        <f t="shared" si="9"/>
        <v/>
      </c>
      <c r="X21" s="16" t="str">
        <f t="shared" si="9"/>
        <v/>
      </c>
      <c r="Y21" s="16" t="str">
        <f t="shared" si="9"/>
        <v/>
      </c>
      <c r="Z21" s="16" t="str">
        <f t="shared" si="9"/>
        <v/>
      </c>
      <c r="AA21" s="16" t="str">
        <f t="shared" si="9"/>
        <v/>
      </c>
      <c r="AB21" s="16" t="str">
        <f t="shared" si="9"/>
        <v/>
      </c>
      <c r="AC21" s="16" t="str">
        <f t="shared" si="9"/>
        <v/>
      </c>
      <c r="AD21" s="16" t="str">
        <f t="shared" si="9"/>
        <v/>
      </c>
      <c r="AE21" s="16" t="str">
        <f t="shared" si="9"/>
        <v/>
      </c>
      <c r="AF21" s="16" t="str">
        <f t="shared" si="9"/>
        <v/>
      </c>
      <c r="AG21" s="16" t="str">
        <f t="shared" si="9"/>
        <v/>
      </c>
      <c r="AH21" s="16" t="str">
        <f t="shared" si="11"/>
        <v/>
      </c>
      <c r="AI21" s="16" t="str">
        <f t="shared" si="11"/>
        <v/>
      </c>
      <c r="AJ21" s="16" t="str">
        <f t="shared" si="11"/>
        <v/>
      </c>
      <c r="AK21" s="16" t="str">
        <f t="shared" si="11"/>
        <v/>
      </c>
      <c r="AL21" s="16" t="str">
        <f t="shared" si="11"/>
        <v/>
      </c>
      <c r="AM21" s="16" t="str">
        <f t="shared" si="11"/>
        <v/>
      </c>
      <c r="AN21" s="16" t="str">
        <f t="shared" si="11"/>
        <v/>
      </c>
      <c r="AO21" s="16" t="str">
        <f t="shared" si="11"/>
        <v/>
      </c>
      <c r="AP21" s="16" t="str">
        <f t="shared" si="11"/>
        <v/>
      </c>
      <c r="AQ21" s="16" t="str">
        <f t="shared" si="11"/>
        <v/>
      </c>
      <c r="AR21" s="16" t="str">
        <f t="shared" si="12"/>
        <v/>
      </c>
      <c r="AS21" s="16" t="str">
        <f t="shared" si="12"/>
        <v/>
      </c>
      <c r="AT21" s="16" t="str">
        <f t="shared" si="12"/>
        <v/>
      </c>
      <c r="AU21" s="16" t="str">
        <f t="shared" si="12"/>
        <v/>
      </c>
      <c r="AV21" s="16" t="str">
        <f t="shared" si="12"/>
        <v/>
      </c>
      <c r="AW21" s="16" t="str">
        <f t="shared" si="12"/>
        <v/>
      </c>
      <c r="AX21" s="16" t="str">
        <f t="shared" si="12"/>
        <v/>
      </c>
      <c r="AY21" s="16" t="str">
        <f t="shared" si="12"/>
        <v/>
      </c>
      <c r="AZ21" s="16" t="str">
        <f t="shared" si="12"/>
        <v/>
      </c>
      <c r="BA21" s="16" t="str">
        <f t="shared" si="12"/>
        <v/>
      </c>
      <c r="BB21" s="16" t="str">
        <f t="shared" si="12"/>
        <v/>
      </c>
      <c r="BC21" s="16" t="str">
        <f t="shared" si="12"/>
        <v/>
      </c>
      <c r="BD21" s="16" t="str">
        <f t="shared" si="12"/>
        <v/>
      </c>
      <c r="BE21" s="16" t="str">
        <f t="shared" si="12"/>
        <v/>
      </c>
      <c r="BF21" s="16" t="str">
        <f t="shared" si="12"/>
        <v/>
      </c>
      <c r="BG21" s="16" t="str">
        <f t="shared" si="12"/>
        <v/>
      </c>
    </row>
    <row r="22" spans="1:59" x14ac:dyDescent="0.35">
      <c r="A22" s="22">
        <f t="shared" si="7"/>
        <v>14</v>
      </c>
      <c r="B22" s="17" t="str">
        <f t="shared" ca="1" si="10"/>
        <v/>
      </c>
      <c r="C22" s="30"/>
      <c r="D22" s="6"/>
      <c r="E22" s="52" t="s">
        <v>87</v>
      </c>
      <c r="F22" s="8">
        <v>2</v>
      </c>
      <c r="G22" s="21" cm="1">
        <f t="array" aca="1" ref="G22" ca="1">IFERROR(IF($C22="S",DateEtape(TRUE,ROW()),IF($L22="DD",WORKDAY.INTL(INDIRECT(ADDRESS($M22+8,7)),$N22,_xlfn.CONCAT(TB_Jourdetravail[]),Jours_Fériés),IF($L22="DF",WORKDAY.INTL(INDIRECT(ADDRESS($M22+8,7)),IF($F22=0,$N22-1,$N22-$F22),_xlfn.CONCAT(TB_Jourdetravail[]),Jours_Fériés),IF($L22="FD",WORKDAY.INTL(INDIRECT(ADDRESS($M22+8,8)),$N22+1,_xlfn.CONCAT(TB_Jourdetravail[]),Jours_Fériés),IF($L22="FF",WORKDAY.INTL(INDIRECT(ADDRESS($M22+8,8)),IF($F22=0,$N22,$N22-$F22+1),_xlfn.CONCAT(TB_Jourdetravail[]),Jours_Fériés),""))))),"")</f>
        <v>45223</v>
      </c>
      <c r="H22" s="10" cm="1">
        <f t="array" aca="1" ref="H22" ca="1">IFERROR(IF($C22="S",DateEtape(FALSE,ROW()),IF($G22="","",IF($F22=0,WORKDAY.INTL($G22,$F22,_xlfn.CONCAT(Jourdetravail),Jours_Fériés),WORKDAY.INTL($G22,$F22-1,_xlfn.CONCAT(Jourdetravail),Jours_Fériés)))),"")</f>
        <v>45224</v>
      </c>
      <c r="I22" s="11" t="str">
        <f t="shared" ca="1" si="8"/>
        <v/>
      </c>
      <c r="J22" s="9"/>
      <c r="K22" s="27"/>
      <c r="L22" s="18" t="s">
        <v>32</v>
      </c>
      <c r="M22" s="19">
        <f>A20</f>
        <v>12</v>
      </c>
      <c r="N22" s="18"/>
      <c r="O22" s="23"/>
      <c r="P22" s="1"/>
      <c r="Q22" s="1"/>
      <c r="R22" s="16" t="str">
        <f t="shared" ca="1" si="9"/>
        <v/>
      </c>
      <c r="S22" s="16" t="str">
        <f t="shared" ca="1" si="9"/>
        <v/>
      </c>
      <c r="T22" s="16" t="str">
        <f t="shared" ca="1" si="9"/>
        <v/>
      </c>
      <c r="U22" s="16" t="str">
        <f t="shared" ca="1" si="9"/>
        <v/>
      </c>
      <c r="V22" s="16" t="str">
        <f t="shared" ca="1" si="9"/>
        <v/>
      </c>
      <c r="W22" s="16" t="str">
        <f t="shared" ca="1" si="9"/>
        <v/>
      </c>
      <c r="X22" s="16" t="str">
        <f t="shared" ca="1" si="9"/>
        <v/>
      </c>
      <c r="Y22" s="16" t="str">
        <f t="shared" ca="1" si="9"/>
        <v/>
      </c>
      <c r="Z22" s="16" t="str">
        <f t="shared" ca="1" si="9"/>
        <v/>
      </c>
      <c r="AA22" s="16" t="str">
        <f t="shared" ca="1" si="9"/>
        <v/>
      </c>
      <c r="AB22" s="16" t="str">
        <f t="shared" ca="1" si="9"/>
        <v/>
      </c>
      <c r="AC22" s="16" t="str">
        <f t="shared" ca="1" si="9"/>
        <v/>
      </c>
      <c r="AD22" s="16" t="str">
        <f t="shared" ca="1" si="9"/>
        <v/>
      </c>
      <c r="AE22" s="16" t="str">
        <f t="shared" ca="1" si="9"/>
        <v/>
      </c>
      <c r="AF22" s="16" t="str">
        <f t="shared" ca="1" si="9"/>
        <v/>
      </c>
      <c r="AG22" s="16" t="str">
        <f t="shared" ca="1" si="9"/>
        <v/>
      </c>
      <c r="AH22" s="16" t="str">
        <f t="shared" ca="1" si="11"/>
        <v/>
      </c>
      <c r="AI22" s="16" t="str">
        <f t="shared" ca="1" si="11"/>
        <v/>
      </c>
      <c r="AJ22" s="16" t="str">
        <f t="shared" ca="1" si="11"/>
        <v/>
      </c>
      <c r="AK22" s="16" t="str">
        <f t="shared" ca="1" si="11"/>
        <v/>
      </c>
      <c r="AL22" s="16" t="str">
        <f t="shared" ca="1" si="11"/>
        <v/>
      </c>
      <c r="AM22" s="16" t="str">
        <f t="shared" ca="1" si="11"/>
        <v/>
      </c>
      <c r="AN22" s="16" t="str">
        <f t="shared" ca="1" si="11"/>
        <v/>
      </c>
      <c r="AO22" s="16" t="str">
        <f t="shared" ca="1" si="11"/>
        <v/>
      </c>
      <c r="AP22" s="16" t="str">
        <f t="shared" ca="1" si="11"/>
        <v/>
      </c>
      <c r="AQ22" s="16" t="str">
        <f t="shared" ca="1" si="11"/>
        <v/>
      </c>
      <c r="AR22" s="16" t="str">
        <f t="shared" ca="1" si="12"/>
        <v/>
      </c>
      <c r="AS22" s="16" t="str">
        <f t="shared" ca="1" si="12"/>
        <v/>
      </c>
      <c r="AT22" s="16" t="str">
        <f t="shared" ca="1" si="12"/>
        <v/>
      </c>
      <c r="AU22" s="16" t="str">
        <f t="shared" ca="1" si="12"/>
        <v/>
      </c>
      <c r="AV22" s="16" t="str">
        <f t="shared" ca="1" si="12"/>
        <v/>
      </c>
      <c r="AW22" s="16" t="str">
        <f t="shared" ca="1" si="12"/>
        <v/>
      </c>
      <c r="AX22" s="16" t="str">
        <f t="shared" ca="1" si="12"/>
        <v/>
      </c>
      <c r="AY22" s="16" t="str">
        <f t="shared" ca="1" si="12"/>
        <v/>
      </c>
      <c r="AZ22" s="16" t="str">
        <f t="shared" ca="1" si="12"/>
        <v/>
      </c>
      <c r="BA22" s="16" t="str">
        <f t="shared" ca="1" si="12"/>
        <v/>
      </c>
      <c r="BB22" s="16" t="str">
        <f t="shared" ca="1" si="12"/>
        <v/>
      </c>
      <c r="BC22" s="16" t="str">
        <f t="shared" ca="1" si="12"/>
        <v/>
      </c>
      <c r="BD22" s="16" t="str">
        <f t="shared" ca="1" si="12"/>
        <v/>
      </c>
      <c r="BE22" s="16" t="str">
        <f t="shared" ca="1" si="12"/>
        <v/>
      </c>
      <c r="BF22" s="16" t="str">
        <f t="shared" ca="1" si="12"/>
        <v/>
      </c>
      <c r="BG22" s="16" t="str">
        <f t="shared" ca="1" si="12"/>
        <v/>
      </c>
    </row>
    <row r="23" spans="1:59" x14ac:dyDescent="0.35">
      <c r="A23" s="22">
        <f t="shared" si="7"/>
        <v>15</v>
      </c>
      <c r="B23" s="17" t="str">
        <f t="shared" ca="1" si="10"/>
        <v/>
      </c>
      <c r="C23" s="30"/>
      <c r="D23" s="6"/>
      <c r="E23" s="52" t="s">
        <v>88</v>
      </c>
      <c r="F23" s="8">
        <v>1</v>
      </c>
      <c r="G23" s="21" cm="1">
        <f t="array" aca="1" ref="G23" ca="1">IFERROR(IF($C23="S",DateEtape(TRUE,ROW()),IF($L23="DD",WORKDAY.INTL(INDIRECT(ADDRESS($M23+8,7)),$N23,_xlfn.CONCAT(TB_Jourdetravail[]),Jours_Fériés),IF($L23="DF",WORKDAY.INTL(INDIRECT(ADDRESS($M23+8,7)),IF($F23=0,$N23-1,$N23-$F23),_xlfn.CONCAT(TB_Jourdetravail[]),Jours_Fériés),IF($L23="FD",WORKDAY.INTL(INDIRECT(ADDRESS($M23+8,8)),$N23+1,_xlfn.CONCAT(TB_Jourdetravail[]),Jours_Fériés),IF($L23="FF",WORKDAY.INTL(INDIRECT(ADDRESS($M23+8,8)),IF($F23=0,$N23,$N23-$F23+1),_xlfn.CONCAT(TB_Jourdetravail[]),Jours_Fériés),""))))),"")</f>
        <v>45225</v>
      </c>
      <c r="H23" s="10" cm="1">
        <f t="array" aca="1" ref="H23" ca="1">IFERROR(IF($C23="S",DateEtape(FALSE,ROW()),IF($G23="","",IF($F23=0,WORKDAY.INTL($G23,$F23,_xlfn.CONCAT(Jourdetravail),Jours_Fériés),WORKDAY.INTL($G23,$F23-1,_xlfn.CONCAT(Jourdetravail),Jours_Fériés)))),"")</f>
        <v>45225</v>
      </c>
      <c r="I23" s="11" t="str">
        <f t="shared" ca="1" si="8"/>
        <v/>
      </c>
      <c r="J23" s="9"/>
      <c r="K23" s="27"/>
      <c r="L23" s="18" t="s">
        <v>32</v>
      </c>
      <c r="M23" s="19">
        <f>A22</f>
        <v>14</v>
      </c>
      <c r="N23" s="18"/>
      <c r="O23" s="23"/>
      <c r="P23" s="1"/>
      <c r="Q23" s="1"/>
      <c r="R23" s="16" t="str">
        <f t="shared" ca="1" si="9"/>
        <v/>
      </c>
      <c r="S23" s="16" t="str">
        <f t="shared" ca="1" si="9"/>
        <v/>
      </c>
      <c r="T23" s="16" t="str">
        <f t="shared" ca="1" si="9"/>
        <v/>
      </c>
      <c r="U23" s="16" t="str">
        <f t="shared" ca="1" si="9"/>
        <v/>
      </c>
      <c r="V23" s="16" t="str">
        <f t="shared" ca="1" si="9"/>
        <v/>
      </c>
      <c r="W23" s="16" t="str">
        <f t="shared" ca="1" si="9"/>
        <v/>
      </c>
      <c r="X23" s="16" t="str">
        <f t="shared" ca="1" si="9"/>
        <v/>
      </c>
      <c r="Y23" s="16" t="str">
        <f t="shared" ca="1" si="9"/>
        <v/>
      </c>
      <c r="Z23" s="16" t="str">
        <f t="shared" ca="1" si="9"/>
        <v/>
      </c>
      <c r="AA23" s="16" t="str">
        <f t="shared" ca="1" si="9"/>
        <v/>
      </c>
      <c r="AB23" s="16" t="str">
        <f t="shared" ca="1" si="9"/>
        <v/>
      </c>
      <c r="AC23" s="16" t="str">
        <f t="shared" ca="1" si="9"/>
        <v/>
      </c>
      <c r="AD23" s="16" t="str">
        <f t="shared" ca="1" si="9"/>
        <v/>
      </c>
      <c r="AE23" s="16" t="str">
        <f t="shared" ca="1" si="9"/>
        <v/>
      </c>
      <c r="AF23" s="16" t="str">
        <f t="shared" ca="1" si="9"/>
        <v/>
      </c>
      <c r="AG23" s="16" t="str">
        <f t="shared" ca="1" si="9"/>
        <v/>
      </c>
      <c r="AH23" s="16" t="str">
        <f t="shared" ca="1" si="11"/>
        <v/>
      </c>
      <c r="AI23" s="16" t="str">
        <f t="shared" ca="1" si="11"/>
        <v/>
      </c>
      <c r="AJ23" s="16" t="str">
        <f t="shared" ca="1" si="11"/>
        <v/>
      </c>
      <c r="AK23" s="16" t="str">
        <f t="shared" ca="1" si="11"/>
        <v/>
      </c>
      <c r="AL23" s="16" t="str">
        <f t="shared" ca="1" si="11"/>
        <v/>
      </c>
      <c r="AM23" s="16" t="str">
        <f t="shared" ca="1" si="11"/>
        <v/>
      </c>
      <c r="AN23" s="16" t="str">
        <f t="shared" ca="1" si="11"/>
        <v/>
      </c>
      <c r="AO23" s="16" t="str">
        <f t="shared" ca="1" si="11"/>
        <v/>
      </c>
      <c r="AP23" s="16" t="str">
        <f t="shared" ca="1" si="11"/>
        <v/>
      </c>
      <c r="AQ23" s="16" t="str">
        <f t="shared" ca="1" si="11"/>
        <v/>
      </c>
      <c r="AR23" s="16" t="str">
        <f t="shared" ca="1" si="12"/>
        <v/>
      </c>
      <c r="AS23" s="16" t="str">
        <f t="shared" ca="1" si="12"/>
        <v/>
      </c>
      <c r="AT23" s="16" t="str">
        <f t="shared" ca="1" si="12"/>
        <v/>
      </c>
      <c r="AU23" s="16" t="str">
        <f t="shared" ca="1" si="12"/>
        <v/>
      </c>
      <c r="AV23" s="16" t="str">
        <f t="shared" ca="1" si="12"/>
        <v/>
      </c>
      <c r="AW23" s="16" t="str">
        <f t="shared" ca="1" si="12"/>
        <v/>
      </c>
      <c r="AX23" s="16" t="str">
        <f t="shared" ca="1" si="12"/>
        <v/>
      </c>
      <c r="AY23" s="16" t="str">
        <f t="shared" ca="1" si="12"/>
        <v/>
      </c>
      <c r="AZ23" s="16" t="str">
        <f t="shared" ca="1" si="12"/>
        <v/>
      </c>
      <c r="BA23" s="16" t="str">
        <f t="shared" ca="1" si="12"/>
        <v/>
      </c>
      <c r="BB23" s="16" t="str">
        <f t="shared" ca="1" si="12"/>
        <v/>
      </c>
      <c r="BC23" s="16" t="str">
        <f t="shared" ca="1" si="12"/>
        <v/>
      </c>
      <c r="BD23" s="16" t="str">
        <f t="shared" ca="1" si="12"/>
        <v/>
      </c>
      <c r="BE23" s="16" t="str">
        <f t="shared" ca="1" si="12"/>
        <v/>
      </c>
      <c r="BF23" s="16" t="str">
        <f t="shared" ca="1" si="12"/>
        <v/>
      </c>
      <c r="BG23" s="16" t="str">
        <f t="shared" ca="1" si="12"/>
        <v/>
      </c>
    </row>
    <row r="24" spans="1:59" x14ac:dyDescent="0.35">
      <c r="A24" s="22">
        <f t="shared" si="7"/>
        <v>16</v>
      </c>
      <c r="B24" s="17" t="str">
        <f t="shared" ca="1" si="10"/>
        <v/>
      </c>
      <c r="C24" s="30"/>
      <c r="D24" s="6"/>
      <c r="E24" s="52" t="s">
        <v>89</v>
      </c>
      <c r="F24" s="8">
        <v>1</v>
      </c>
      <c r="G24" s="21" cm="1">
        <f t="array" aca="1" ref="G24" ca="1">IFERROR(IF($C24="S",DateEtape(TRUE,ROW()),IF($L24="DD",WORKDAY.INTL(INDIRECT(ADDRESS($M24+8,7)),$N24,_xlfn.CONCAT(TB_Jourdetravail[]),Jours_Fériés),IF($L24="DF",WORKDAY.INTL(INDIRECT(ADDRESS($M24+8,7)),IF($F24=0,$N24-1,$N24-$F24),_xlfn.CONCAT(TB_Jourdetravail[]),Jours_Fériés),IF($L24="FD",WORKDAY.INTL(INDIRECT(ADDRESS($M24+8,8)),$N24+1,_xlfn.CONCAT(TB_Jourdetravail[]),Jours_Fériés),IF($L24="FF",WORKDAY.INTL(INDIRECT(ADDRESS($M24+8,8)),IF($F24=0,$N24,$N24-$F24+1),_xlfn.CONCAT(TB_Jourdetravail[]),Jours_Fériés),""))))),"")</f>
        <v>45226</v>
      </c>
      <c r="H24" s="10" cm="1">
        <f t="array" aca="1" ref="H24" ca="1">IFERROR(IF($C24="S",DateEtape(FALSE,ROW()),IF($G24="","",IF($F24=0,WORKDAY.INTL($G24,$F24,_xlfn.CONCAT(Jourdetravail),Jours_Fériés),WORKDAY.INTL($G24,$F24-1,_xlfn.CONCAT(Jourdetravail),Jours_Fériés)))),"")</f>
        <v>45226</v>
      </c>
      <c r="I24" s="11" t="str">
        <f t="shared" ca="1" si="8"/>
        <v/>
      </c>
      <c r="J24" s="9"/>
      <c r="K24" s="27"/>
      <c r="L24" s="18" t="s">
        <v>32</v>
      </c>
      <c r="M24" s="19">
        <f t="shared" ref="M24:M25" si="14">A23</f>
        <v>15</v>
      </c>
      <c r="N24" s="18"/>
      <c r="O24" s="23"/>
      <c r="P24" s="1"/>
      <c r="Q24" s="1"/>
      <c r="R24" s="16" t="str">
        <f t="shared" ca="1" si="9"/>
        <v/>
      </c>
      <c r="S24" s="16" t="str">
        <f t="shared" ca="1" si="9"/>
        <v/>
      </c>
      <c r="T24" s="16" t="str">
        <f t="shared" ca="1" si="9"/>
        <v/>
      </c>
      <c r="U24" s="16" t="str">
        <f t="shared" ca="1" si="9"/>
        <v/>
      </c>
      <c r="V24" s="16" t="str">
        <f t="shared" ca="1" si="9"/>
        <v/>
      </c>
      <c r="W24" s="16" t="str">
        <f t="shared" ca="1" si="9"/>
        <v/>
      </c>
      <c r="X24" s="16" t="str">
        <f t="shared" ca="1" si="9"/>
        <v/>
      </c>
      <c r="Y24" s="16" t="str">
        <f t="shared" ca="1" si="9"/>
        <v/>
      </c>
      <c r="Z24" s="16" t="str">
        <f t="shared" ca="1" si="9"/>
        <v/>
      </c>
      <c r="AA24" s="16" t="str">
        <f t="shared" ca="1" si="9"/>
        <v/>
      </c>
      <c r="AB24" s="16" t="str">
        <f t="shared" ca="1" si="9"/>
        <v/>
      </c>
      <c r="AC24" s="16" t="str">
        <f t="shared" ca="1" si="9"/>
        <v/>
      </c>
      <c r="AD24" s="16" t="str">
        <f t="shared" ca="1" si="9"/>
        <v/>
      </c>
      <c r="AE24" s="16" t="str">
        <f t="shared" ca="1" si="9"/>
        <v/>
      </c>
      <c r="AF24" s="16" t="str">
        <f t="shared" ca="1" si="9"/>
        <v/>
      </c>
      <c r="AG24" s="16" t="str">
        <f t="shared" ca="1" si="9"/>
        <v/>
      </c>
      <c r="AH24" s="16" t="str">
        <f t="shared" ca="1" si="11"/>
        <v/>
      </c>
      <c r="AI24" s="16" t="str">
        <f t="shared" ca="1" si="11"/>
        <v/>
      </c>
      <c r="AJ24" s="16" t="str">
        <f t="shared" ca="1" si="11"/>
        <v/>
      </c>
      <c r="AK24" s="16" t="str">
        <f t="shared" ca="1" si="11"/>
        <v/>
      </c>
      <c r="AL24" s="16" t="str">
        <f t="shared" ca="1" si="11"/>
        <v/>
      </c>
      <c r="AM24" s="16" t="str">
        <f t="shared" ca="1" si="11"/>
        <v/>
      </c>
      <c r="AN24" s="16" t="str">
        <f t="shared" ca="1" si="11"/>
        <v/>
      </c>
      <c r="AO24" s="16" t="str">
        <f t="shared" ca="1" si="11"/>
        <v/>
      </c>
      <c r="AP24" s="16" t="str">
        <f t="shared" ca="1" si="11"/>
        <v/>
      </c>
      <c r="AQ24" s="16" t="str">
        <f t="shared" ca="1" si="11"/>
        <v/>
      </c>
      <c r="AR24" s="16" t="str">
        <f t="shared" ca="1" si="12"/>
        <v/>
      </c>
      <c r="AS24" s="16" t="str">
        <f t="shared" ca="1" si="12"/>
        <v/>
      </c>
      <c r="AT24" s="16" t="str">
        <f t="shared" ca="1" si="12"/>
        <v/>
      </c>
      <c r="AU24" s="16" t="str">
        <f t="shared" ca="1" si="12"/>
        <v/>
      </c>
      <c r="AV24" s="16" t="str">
        <f t="shared" ca="1" si="12"/>
        <v/>
      </c>
      <c r="AW24" s="16" t="str">
        <f t="shared" ca="1" si="12"/>
        <v/>
      </c>
      <c r="AX24" s="16" t="str">
        <f t="shared" ca="1" si="12"/>
        <v/>
      </c>
      <c r="AY24" s="16" t="str">
        <f t="shared" ca="1" si="12"/>
        <v/>
      </c>
      <c r="AZ24" s="16" t="str">
        <f t="shared" ca="1" si="12"/>
        <v/>
      </c>
      <c r="BA24" s="16" t="str">
        <f t="shared" ca="1" si="12"/>
        <v/>
      </c>
      <c r="BB24" s="16" t="str">
        <f t="shared" ca="1" si="12"/>
        <v/>
      </c>
      <c r="BC24" s="16" t="str">
        <f t="shared" ca="1" si="12"/>
        <v/>
      </c>
      <c r="BD24" s="16" t="str">
        <f t="shared" ca="1" si="12"/>
        <v/>
      </c>
      <c r="BE24" s="16" t="str">
        <f t="shared" ca="1" si="12"/>
        <v/>
      </c>
      <c r="BF24" s="16" t="str">
        <f t="shared" ca="1" si="12"/>
        <v/>
      </c>
      <c r="BG24" s="16" t="str">
        <f t="shared" ca="1" si="12"/>
        <v/>
      </c>
    </row>
    <row r="25" spans="1:59" x14ac:dyDescent="0.35">
      <c r="A25" s="22">
        <f t="shared" si="7"/>
        <v>17</v>
      </c>
      <c r="B25" s="17" t="str">
        <f t="shared" ca="1" si="10"/>
        <v/>
      </c>
      <c r="C25" s="30"/>
      <c r="D25" s="6"/>
      <c r="E25" s="52" t="s">
        <v>90</v>
      </c>
      <c r="F25" s="8">
        <v>1</v>
      </c>
      <c r="G25" s="21" cm="1">
        <f t="array" aca="1" ref="G25" ca="1">IFERROR(IF($C25="S",DateEtape(TRUE,ROW()),IF($L25="DD",WORKDAY.INTL(INDIRECT(ADDRESS($M25+8,7)),$N25,_xlfn.CONCAT(TB_Jourdetravail[]),Jours_Fériés),IF($L25="DF",WORKDAY.INTL(INDIRECT(ADDRESS($M25+8,7)),IF($F25=0,$N25-1,$N25-$F25),_xlfn.CONCAT(TB_Jourdetravail[]),Jours_Fériés),IF($L25="FD",WORKDAY.INTL(INDIRECT(ADDRESS($M25+8,8)),$N25+1,_xlfn.CONCAT(TB_Jourdetravail[]),Jours_Fériés),IF($L25="FF",WORKDAY.INTL(INDIRECT(ADDRESS($M25+8,8)),IF($F25=0,$N25,$N25-$F25+1),_xlfn.CONCAT(TB_Jourdetravail[]),Jours_Fériés),""))))),"")</f>
        <v>45229</v>
      </c>
      <c r="H25" s="10" cm="1">
        <f t="array" aca="1" ref="H25" ca="1">IFERROR(IF($C25="S",DateEtape(FALSE,ROW()),IF($G25="","",IF($F25=0,WORKDAY.INTL($G25,$F25,_xlfn.CONCAT(Jourdetravail),Jours_Fériés),WORKDAY.INTL($G25,$F25-1,_xlfn.CONCAT(Jourdetravail),Jours_Fériés)))),"")</f>
        <v>45229</v>
      </c>
      <c r="I25" s="11" t="str">
        <f t="shared" ca="1" si="8"/>
        <v/>
      </c>
      <c r="J25" s="9"/>
      <c r="K25" s="27"/>
      <c r="L25" s="18" t="s">
        <v>32</v>
      </c>
      <c r="M25" s="19">
        <f t="shared" si="14"/>
        <v>16</v>
      </c>
      <c r="N25" s="18"/>
      <c r="O25" s="23"/>
      <c r="P25" s="1"/>
      <c r="Q25" s="1"/>
      <c r="R25" s="16" t="str">
        <f t="shared" ca="1" si="9"/>
        <v/>
      </c>
      <c r="S25" s="16" t="str">
        <f t="shared" ca="1" si="9"/>
        <v/>
      </c>
      <c r="T25" s="16" t="str">
        <f t="shared" ca="1" si="9"/>
        <v/>
      </c>
      <c r="U25" s="16" t="str">
        <f t="shared" ca="1" si="9"/>
        <v/>
      </c>
      <c r="V25" s="16" t="str">
        <f t="shared" ca="1" si="9"/>
        <v/>
      </c>
      <c r="W25" s="16" t="str">
        <f t="shared" ca="1" si="9"/>
        <v/>
      </c>
      <c r="X25" s="16" t="str">
        <f t="shared" ca="1" si="9"/>
        <v/>
      </c>
      <c r="Y25" s="16" t="str">
        <f t="shared" ca="1" si="9"/>
        <v/>
      </c>
      <c r="Z25" s="16" t="str">
        <f t="shared" ca="1" si="9"/>
        <v/>
      </c>
      <c r="AA25" s="16" t="str">
        <f t="shared" ca="1" si="9"/>
        <v/>
      </c>
      <c r="AB25" s="16" t="str">
        <f t="shared" ca="1" si="9"/>
        <v/>
      </c>
      <c r="AC25" s="16" t="str">
        <f t="shared" ca="1" si="9"/>
        <v/>
      </c>
      <c r="AD25" s="16" t="str">
        <f t="shared" ca="1" si="9"/>
        <v/>
      </c>
      <c r="AE25" s="16" t="str">
        <f t="shared" ca="1" si="9"/>
        <v/>
      </c>
      <c r="AF25" s="16" t="str">
        <f t="shared" ca="1" si="9"/>
        <v/>
      </c>
      <c r="AG25" s="16" t="str">
        <f t="shared" ca="1" si="9"/>
        <v/>
      </c>
      <c r="AH25" s="16" t="str">
        <f t="shared" ca="1" si="11"/>
        <v/>
      </c>
      <c r="AI25" s="16" t="str">
        <f t="shared" ca="1" si="11"/>
        <v/>
      </c>
      <c r="AJ25" s="16" t="str">
        <f t="shared" ca="1" si="11"/>
        <v/>
      </c>
      <c r="AK25" s="16" t="str">
        <f t="shared" ca="1" si="11"/>
        <v/>
      </c>
      <c r="AL25" s="16" t="str">
        <f t="shared" ca="1" si="11"/>
        <v/>
      </c>
      <c r="AM25" s="16" t="str">
        <f t="shared" ca="1" si="11"/>
        <v/>
      </c>
      <c r="AN25" s="16" t="str">
        <f t="shared" ca="1" si="11"/>
        <v/>
      </c>
      <c r="AO25" s="16" t="str">
        <f t="shared" ca="1" si="11"/>
        <v/>
      </c>
      <c r="AP25" s="16" t="str">
        <f t="shared" ca="1" si="11"/>
        <v/>
      </c>
      <c r="AQ25" s="16" t="str">
        <f t="shared" ca="1" si="11"/>
        <v/>
      </c>
      <c r="AR25" s="16" t="str">
        <f t="shared" ca="1" si="12"/>
        <v/>
      </c>
      <c r="AS25" s="16" t="str">
        <f t="shared" ca="1" si="12"/>
        <v/>
      </c>
      <c r="AT25" s="16" t="str">
        <f t="shared" ca="1" si="12"/>
        <v/>
      </c>
      <c r="AU25" s="16" t="str">
        <f t="shared" ca="1" si="12"/>
        <v/>
      </c>
      <c r="AV25" s="16" t="str">
        <f t="shared" ca="1" si="12"/>
        <v/>
      </c>
      <c r="AW25" s="16" t="str">
        <f t="shared" ca="1" si="12"/>
        <v/>
      </c>
      <c r="AX25" s="16" t="str">
        <f t="shared" ca="1" si="12"/>
        <v/>
      </c>
      <c r="AY25" s="16" t="str">
        <f t="shared" ca="1" si="12"/>
        <v/>
      </c>
      <c r="AZ25" s="16" t="str">
        <f t="shared" ca="1" si="12"/>
        <v/>
      </c>
      <c r="BA25" s="16" t="str">
        <f t="shared" ca="1" si="12"/>
        <v/>
      </c>
      <c r="BB25" s="16" t="str">
        <f t="shared" ca="1" si="12"/>
        <v/>
      </c>
      <c r="BC25" s="16" t="str">
        <f t="shared" ca="1" si="12"/>
        <v/>
      </c>
      <c r="BD25" s="16" t="str">
        <f t="shared" ca="1" si="12"/>
        <v/>
      </c>
      <c r="BE25" s="16" t="str">
        <f t="shared" ca="1" si="12"/>
        <v/>
      </c>
      <c r="BF25" s="16" t="str">
        <f t="shared" ca="1" si="12"/>
        <v/>
      </c>
      <c r="BG25" s="16" t="str">
        <f t="shared" ca="1" si="12"/>
        <v/>
      </c>
    </row>
    <row r="26" spans="1:59" x14ac:dyDescent="0.35">
      <c r="A26" s="22">
        <f t="shared" si="7"/>
        <v>18</v>
      </c>
      <c r="B26" s="17" t="str">
        <f t="shared" ca="1" si="10"/>
        <v/>
      </c>
      <c r="C26" s="30"/>
      <c r="D26" s="6"/>
      <c r="E26" s="7"/>
      <c r="F26" s="8"/>
      <c r="G26" s="21" t="str" cm="1">
        <f t="array" aca="1" ref="G26" ca="1">IFERROR(IF($C26="S",DateEtape(TRUE,ROW()),IF($L26="DD",WORKDAY.INTL(INDIRECT(ADDRESS($M26+8,7)),$N26,_xlfn.CONCAT(TB_Jourdetravail[]),Jours_Fériés),IF($L26="DF",WORKDAY.INTL(INDIRECT(ADDRESS($M26+8,7)),IF($F26=0,$N26-1,$N26-$F26),_xlfn.CONCAT(TB_Jourdetravail[]),Jours_Fériés),IF($L26="FD",WORKDAY.INTL(INDIRECT(ADDRESS($M26+8,8)),$N26+1,_xlfn.CONCAT(TB_Jourdetravail[]),Jours_Fériés),IF($L26="FF",WORKDAY.INTL(INDIRECT(ADDRESS($M26+8,8)),IF($F26=0,$N26,$N26-$F26+1),_xlfn.CONCAT(TB_Jourdetravail[]),Jours_Fériés),""))))),"")</f>
        <v/>
      </c>
      <c r="H26" s="10" t="str" cm="1">
        <f t="array" aca="1" ref="H26" ca="1">IFERROR(IF($C26="S",DateEtape(FALSE,ROW()),IF($G26="","",IF($F26=0,WORKDAY.INTL($G26,$F26,_xlfn.CONCAT(Jourdetravail),Jours_Fériés),WORKDAY.INTL($G26,$F26-1,_xlfn.CONCAT(Jourdetravail),Jours_Fériés)))),"")</f>
        <v/>
      </c>
      <c r="I26" s="11" t="str">
        <f t="shared" ca="1" si="8"/>
        <v/>
      </c>
      <c r="J26" s="9"/>
      <c r="K26" s="27"/>
      <c r="L26" s="18"/>
      <c r="M26" s="19"/>
      <c r="N26" s="18"/>
      <c r="O26" s="23"/>
      <c r="P26" s="1"/>
      <c r="Q26" s="1"/>
      <c r="R26" s="16" t="str">
        <f t="shared" ca="1" si="9"/>
        <v/>
      </c>
      <c r="S26" s="16" t="str">
        <f t="shared" ca="1" si="9"/>
        <v/>
      </c>
      <c r="T26" s="16" t="str">
        <f t="shared" ca="1" si="9"/>
        <v/>
      </c>
      <c r="U26" s="16" t="str">
        <f t="shared" ca="1" si="9"/>
        <v/>
      </c>
      <c r="V26" s="16" t="str">
        <f t="shared" ca="1" si="9"/>
        <v/>
      </c>
      <c r="W26" s="16" t="str">
        <f t="shared" ca="1" si="9"/>
        <v/>
      </c>
      <c r="X26" s="16" t="str">
        <f t="shared" ca="1" si="9"/>
        <v/>
      </c>
      <c r="Y26" s="16" t="str">
        <f t="shared" ca="1" si="9"/>
        <v/>
      </c>
      <c r="Z26" s="16" t="str">
        <f t="shared" ca="1" si="9"/>
        <v/>
      </c>
      <c r="AA26" s="16" t="str">
        <f t="shared" ca="1" si="9"/>
        <v/>
      </c>
      <c r="AB26" s="16" t="str">
        <f t="shared" ca="1" si="9"/>
        <v/>
      </c>
      <c r="AC26" s="16" t="str">
        <f t="shared" ca="1" si="9"/>
        <v/>
      </c>
      <c r="AD26" s="16" t="str">
        <f t="shared" ca="1" si="9"/>
        <v/>
      </c>
      <c r="AE26" s="16" t="str">
        <f t="shared" ca="1" si="9"/>
        <v/>
      </c>
      <c r="AF26" s="16" t="str">
        <f t="shared" ca="1" si="9"/>
        <v/>
      </c>
      <c r="AG26" s="16" t="str">
        <f t="shared" ca="1" si="9"/>
        <v/>
      </c>
      <c r="AH26" s="16" t="str">
        <f t="shared" ca="1" si="11"/>
        <v/>
      </c>
      <c r="AI26" s="16" t="str">
        <f t="shared" ca="1" si="11"/>
        <v/>
      </c>
      <c r="AJ26" s="16" t="str">
        <f t="shared" ca="1" si="11"/>
        <v/>
      </c>
      <c r="AK26" s="16" t="str">
        <f t="shared" ca="1" si="11"/>
        <v/>
      </c>
      <c r="AL26" s="16" t="str">
        <f t="shared" ca="1" si="11"/>
        <v/>
      </c>
      <c r="AM26" s="16" t="str">
        <f t="shared" ca="1" si="11"/>
        <v/>
      </c>
      <c r="AN26" s="16" t="str">
        <f t="shared" ca="1" si="11"/>
        <v/>
      </c>
      <c r="AO26" s="16" t="str">
        <f t="shared" ca="1" si="11"/>
        <v/>
      </c>
      <c r="AP26" s="16" t="str">
        <f t="shared" ca="1" si="11"/>
        <v/>
      </c>
      <c r="AQ26" s="16" t="str">
        <f t="shared" ca="1" si="11"/>
        <v/>
      </c>
      <c r="AR26" s="16" t="str">
        <f t="shared" ca="1" si="12"/>
        <v/>
      </c>
      <c r="AS26" s="16" t="str">
        <f t="shared" ca="1" si="12"/>
        <v/>
      </c>
      <c r="AT26" s="16" t="str">
        <f t="shared" ca="1" si="12"/>
        <v/>
      </c>
      <c r="AU26" s="16" t="str">
        <f t="shared" ca="1" si="12"/>
        <v/>
      </c>
      <c r="AV26" s="16" t="str">
        <f t="shared" ca="1" si="12"/>
        <v/>
      </c>
      <c r="AW26" s="16" t="str">
        <f t="shared" ca="1" si="12"/>
        <v/>
      </c>
      <c r="AX26" s="16" t="str">
        <f t="shared" ca="1" si="12"/>
        <v/>
      </c>
      <c r="AY26" s="16" t="str">
        <f t="shared" ca="1" si="12"/>
        <v/>
      </c>
      <c r="AZ26" s="16" t="str">
        <f t="shared" ca="1" si="12"/>
        <v/>
      </c>
      <c r="BA26" s="16" t="str">
        <f t="shared" ca="1" si="12"/>
        <v/>
      </c>
      <c r="BB26" s="16" t="str">
        <f t="shared" ca="1" si="12"/>
        <v/>
      </c>
      <c r="BC26" s="16" t="str">
        <f t="shared" ca="1" si="12"/>
        <v/>
      </c>
      <c r="BD26" s="16" t="str">
        <f t="shared" ca="1" si="12"/>
        <v/>
      </c>
      <c r="BE26" s="16" t="str">
        <f t="shared" ca="1" si="12"/>
        <v/>
      </c>
      <c r="BF26" s="16" t="str">
        <f t="shared" ca="1" si="12"/>
        <v/>
      </c>
      <c r="BG26" s="16" t="str">
        <f t="shared" ref="BG26" ca="1" si="15">IF($C26="S","",IF(AND(OR($F26=0,$C26="M"),$G26=BG$6),"u",""))</f>
        <v/>
      </c>
    </row>
    <row r="27" spans="1:59" x14ac:dyDescent="0.35">
      <c r="A27" s="22">
        <f t="shared" si="7"/>
        <v>19</v>
      </c>
      <c r="B27" s="17" t="str">
        <f t="shared" ca="1" si="10"/>
        <v/>
      </c>
      <c r="C27" s="30"/>
      <c r="D27" s="6"/>
      <c r="E27" s="7"/>
      <c r="F27" s="8"/>
      <c r="G27" s="21" t="str" cm="1">
        <f t="array" aca="1" ref="G27" ca="1">IFERROR(IF($C27="S",DateEtape(TRUE,ROW()),IF($L27="DD",WORKDAY.INTL(INDIRECT(ADDRESS($M27+8,7)),$N27,_xlfn.CONCAT(TB_Jourdetravail[]),Jours_Fériés),IF($L27="DF",WORKDAY.INTL(INDIRECT(ADDRESS($M27+8,7)),IF($F27=0,$N27-1,$N27-$F27),_xlfn.CONCAT(TB_Jourdetravail[]),Jours_Fériés),IF($L27="FD",WORKDAY.INTL(INDIRECT(ADDRESS($M27+8,8)),$N27+1,_xlfn.CONCAT(TB_Jourdetravail[]),Jours_Fériés),IF($L27="FF",WORKDAY.INTL(INDIRECT(ADDRESS($M27+8,8)),IF($F27=0,$N27,$N27-$F27+1),_xlfn.CONCAT(TB_Jourdetravail[]),Jours_Fériés),""))))),"")</f>
        <v/>
      </c>
      <c r="H27" s="10" t="str" cm="1">
        <f t="array" aca="1" ref="H27" ca="1">IFERROR(IF($C27="S",DateEtape(FALSE,ROW()),IF($G27="","",IF($F27=0,WORKDAY.INTL($G27,$F27,_xlfn.CONCAT(Jourdetravail),Jours_Fériés),WORKDAY.INTL($G27,$F27-1,_xlfn.CONCAT(Jourdetravail),Jours_Fériés)))),"")</f>
        <v/>
      </c>
      <c r="I27" s="11" t="str">
        <f t="shared" ca="1" si="8"/>
        <v/>
      </c>
      <c r="J27" s="9"/>
      <c r="K27" s="27"/>
      <c r="L27" s="18"/>
      <c r="M27" s="19"/>
      <c r="N27" s="18"/>
      <c r="O27" s="23"/>
      <c r="P27" s="1"/>
      <c r="Q27" s="1"/>
      <c r="R27" s="16" t="str">
        <f t="shared" ca="1" si="9"/>
        <v/>
      </c>
      <c r="S27" s="16" t="str">
        <f t="shared" ca="1" si="9"/>
        <v/>
      </c>
      <c r="T27" s="16" t="str">
        <f t="shared" ca="1" si="9"/>
        <v/>
      </c>
      <c r="U27" s="16" t="str">
        <f t="shared" ca="1" si="9"/>
        <v/>
      </c>
      <c r="V27" s="16" t="str">
        <f t="shared" ca="1" si="9"/>
        <v/>
      </c>
      <c r="W27" s="16" t="str">
        <f t="shared" ca="1" si="9"/>
        <v/>
      </c>
      <c r="X27" s="16" t="str">
        <f t="shared" ca="1" si="9"/>
        <v/>
      </c>
      <c r="Y27" s="16" t="str">
        <f t="shared" ca="1" si="9"/>
        <v/>
      </c>
      <c r="Z27" s="16" t="str">
        <f t="shared" ca="1" si="9"/>
        <v/>
      </c>
      <c r="AA27" s="16" t="str">
        <f t="shared" ref="AA27:AG27" ca="1" si="16">IF($C27="S","",IF(AND(OR($F27=0,$C27="M"),$G27=AA$6),"u",""))</f>
        <v/>
      </c>
      <c r="AB27" s="16" t="str">
        <f t="shared" ca="1" si="16"/>
        <v/>
      </c>
      <c r="AC27" s="16" t="str">
        <f t="shared" ca="1" si="16"/>
        <v/>
      </c>
      <c r="AD27" s="16" t="str">
        <f t="shared" ca="1" si="16"/>
        <v/>
      </c>
      <c r="AE27" s="16" t="str">
        <f t="shared" ca="1" si="16"/>
        <v/>
      </c>
      <c r="AF27" s="16" t="str">
        <f t="shared" ca="1" si="16"/>
        <v/>
      </c>
      <c r="AG27" s="16" t="str">
        <f t="shared" ca="1" si="16"/>
        <v/>
      </c>
      <c r="AH27" s="16" t="str">
        <f t="shared" ca="1" si="11"/>
        <v/>
      </c>
      <c r="AI27" s="16" t="str">
        <f t="shared" ca="1" si="11"/>
        <v/>
      </c>
      <c r="AJ27" s="16" t="str">
        <f t="shared" ca="1" si="11"/>
        <v/>
      </c>
      <c r="AK27" s="16" t="str">
        <f t="shared" ca="1" si="11"/>
        <v/>
      </c>
      <c r="AL27" s="16" t="str">
        <f t="shared" ca="1" si="11"/>
        <v/>
      </c>
      <c r="AM27" s="16" t="str">
        <f t="shared" ca="1" si="11"/>
        <v/>
      </c>
      <c r="AN27" s="16" t="str">
        <f t="shared" ca="1" si="11"/>
        <v/>
      </c>
      <c r="AO27" s="16" t="str">
        <f t="shared" ca="1" si="11"/>
        <v/>
      </c>
      <c r="AP27" s="16" t="str">
        <f t="shared" ca="1" si="11"/>
        <v/>
      </c>
      <c r="AQ27" s="16" t="str">
        <f t="shared" ca="1" si="11"/>
        <v/>
      </c>
      <c r="AR27" s="16" t="str">
        <f t="shared" ref="AR27:BG30" ca="1" si="17">IF($C27="S","",IF(AND(OR($F27=0,$C27="M"),$G27=AR$6),"u",""))</f>
        <v/>
      </c>
      <c r="AS27" s="16" t="str">
        <f t="shared" ca="1" si="17"/>
        <v/>
      </c>
      <c r="AT27" s="16" t="str">
        <f t="shared" ca="1" si="17"/>
        <v/>
      </c>
      <c r="AU27" s="16" t="str">
        <f t="shared" ca="1" si="17"/>
        <v/>
      </c>
      <c r="AV27" s="16" t="str">
        <f t="shared" ca="1" si="17"/>
        <v/>
      </c>
      <c r="AW27" s="16" t="str">
        <f t="shared" ca="1" si="17"/>
        <v/>
      </c>
      <c r="AX27" s="16" t="str">
        <f t="shared" ca="1" si="17"/>
        <v/>
      </c>
      <c r="AY27" s="16" t="str">
        <f t="shared" ca="1" si="17"/>
        <v/>
      </c>
      <c r="AZ27" s="16" t="str">
        <f t="shared" ca="1" si="17"/>
        <v/>
      </c>
      <c r="BA27" s="16" t="str">
        <f t="shared" ca="1" si="17"/>
        <v/>
      </c>
      <c r="BB27" s="16" t="str">
        <f t="shared" ca="1" si="17"/>
        <v/>
      </c>
      <c r="BC27" s="16" t="str">
        <f t="shared" ca="1" si="17"/>
        <v/>
      </c>
      <c r="BD27" s="16" t="str">
        <f t="shared" ca="1" si="17"/>
        <v/>
      </c>
      <c r="BE27" s="16" t="str">
        <f t="shared" ca="1" si="17"/>
        <v/>
      </c>
      <c r="BF27" s="16" t="str">
        <f t="shared" ca="1" si="17"/>
        <v/>
      </c>
      <c r="BG27" s="16" t="str">
        <f t="shared" ca="1" si="17"/>
        <v/>
      </c>
    </row>
    <row r="28" spans="1:59" x14ac:dyDescent="0.35">
      <c r="A28" s="22">
        <f t="shared" si="7"/>
        <v>20</v>
      </c>
      <c r="B28" s="17" t="str">
        <f t="shared" ca="1" si="10"/>
        <v/>
      </c>
      <c r="C28" s="30"/>
      <c r="D28" s="6"/>
      <c r="E28" s="7"/>
      <c r="F28" s="8"/>
      <c r="G28" s="21" t="str" cm="1">
        <f t="array" aca="1" ref="G28" ca="1">IFERROR(IF($C28="S",DateEtape(TRUE,ROW()),IF($L28="DD",WORKDAY.INTL(INDIRECT(ADDRESS($M28+8,7)),$N28,_xlfn.CONCAT(TB_Jourdetravail[]),Jours_Fériés),IF($L28="DF",WORKDAY.INTL(INDIRECT(ADDRESS($M28+8,7)),IF($F28=0,$N28-1,$N28-$F28),_xlfn.CONCAT(TB_Jourdetravail[]),Jours_Fériés),IF($L28="FD",WORKDAY.INTL(INDIRECT(ADDRESS($M28+8,8)),$N28+1,_xlfn.CONCAT(TB_Jourdetravail[]),Jours_Fériés),IF($L28="FF",WORKDAY.INTL(INDIRECT(ADDRESS($M28+8,8)),IF($F28=0,$N28,$N28-$F28+1),_xlfn.CONCAT(TB_Jourdetravail[]),Jours_Fériés),""))))),"")</f>
        <v/>
      </c>
      <c r="H28" s="10" t="str" cm="1">
        <f t="array" aca="1" ref="H28" ca="1">IFERROR(IF($C28="S",DateEtape(FALSE,ROW()),IF($G28="","",IF($F28=0,WORKDAY.INTL($G28,$F28,_xlfn.CONCAT(Jourdetravail),Jours_Fériés),WORKDAY.INTL($G28,$F28-1,_xlfn.CONCAT(Jourdetravail),Jours_Fériés)))),"")</f>
        <v/>
      </c>
      <c r="I28" s="11" t="str">
        <f t="shared" ca="1" si="8"/>
        <v/>
      </c>
      <c r="J28" s="9"/>
      <c r="K28" s="27"/>
      <c r="L28" s="18"/>
      <c r="M28" s="19"/>
      <c r="N28" s="18"/>
      <c r="O28" s="23"/>
      <c r="P28" s="1"/>
      <c r="Q28" s="1"/>
      <c r="R28" s="16" t="str">
        <f t="shared" ref="R28:AG30" ca="1" si="18">IF($C28="S","",IF(AND(OR($F28=0,$C28="M"),$G28=R$6),"u",""))</f>
        <v/>
      </c>
      <c r="S28" s="16" t="str">
        <f t="shared" ca="1" si="18"/>
        <v/>
      </c>
      <c r="T28" s="16" t="str">
        <f t="shared" ca="1" si="18"/>
        <v/>
      </c>
      <c r="U28" s="16" t="str">
        <f t="shared" ca="1" si="18"/>
        <v/>
      </c>
      <c r="V28" s="16" t="str">
        <f t="shared" ca="1" si="18"/>
        <v/>
      </c>
      <c r="W28" s="16" t="str">
        <f t="shared" ca="1" si="18"/>
        <v/>
      </c>
      <c r="X28" s="16" t="str">
        <f t="shared" ca="1" si="18"/>
        <v/>
      </c>
      <c r="Y28" s="16" t="str">
        <f t="shared" ca="1" si="18"/>
        <v/>
      </c>
      <c r="Z28" s="16" t="str">
        <f t="shared" ca="1" si="18"/>
        <v/>
      </c>
      <c r="AA28" s="16" t="str">
        <f t="shared" ca="1" si="18"/>
        <v/>
      </c>
      <c r="AB28" s="16" t="str">
        <f t="shared" ca="1" si="18"/>
        <v/>
      </c>
      <c r="AC28" s="16" t="str">
        <f t="shared" ca="1" si="18"/>
        <v/>
      </c>
      <c r="AD28" s="16" t="str">
        <f t="shared" ca="1" si="18"/>
        <v/>
      </c>
      <c r="AE28" s="16" t="str">
        <f t="shared" ca="1" si="18"/>
        <v/>
      </c>
      <c r="AF28" s="16" t="str">
        <f t="shared" ca="1" si="18"/>
        <v/>
      </c>
      <c r="AG28" s="16" t="str">
        <f t="shared" ca="1" si="18"/>
        <v/>
      </c>
      <c r="AH28" s="16" t="str">
        <f t="shared" ca="1" si="11"/>
        <v/>
      </c>
      <c r="AI28" s="16" t="str">
        <f t="shared" ca="1" si="11"/>
        <v/>
      </c>
      <c r="AJ28" s="16" t="str">
        <f t="shared" ca="1" si="11"/>
        <v/>
      </c>
      <c r="AK28" s="16" t="str">
        <f t="shared" ca="1" si="11"/>
        <v/>
      </c>
      <c r="AL28" s="16" t="str">
        <f t="shared" ca="1" si="11"/>
        <v/>
      </c>
      <c r="AM28" s="16" t="str">
        <f t="shared" ca="1" si="11"/>
        <v/>
      </c>
      <c r="AN28" s="16" t="str">
        <f t="shared" ca="1" si="11"/>
        <v/>
      </c>
      <c r="AO28" s="16" t="str">
        <f t="shared" ca="1" si="11"/>
        <v/>
      </c>
      <c r="AP28" s="16" t="str">
        <f t="shared" ca="1" si="11"/>
        <v/>
      </c>
      <c r="AQ28" s="16" t="str">
        <f t="shared" ca="1" si="11"/>
        <v/>
      </c>
      <c r="AR28" s="16" t="str">
        <f t="shared" ca="1" si="17"/>
        <v/>
      </c>
      <c r="AS28" s="16" t="str">
        <f t="shared" ca="1" si="17"/>
        <v/>
      </c>
      <c r="AT28" s="16" t="str">
        <f t="shared" ca="1" si="17"/>
        <v/>
      </c>
      <c r="AU28" s="16" t="str">
        <f t="shared" ca="1" si="17"/>
        <v/>
      </c>
      <c r="AV28" s="16" t="str">
        <f t="shared" ca="1" si="17"/>
        <v/>
      </c>
      <c r="AW28" s="16" t="str">
        <f t="shared" ca="1" si="17"/>
        <v/>
      </c>
      <c r="AX28" s="16" t="str">
        <f t="shared" ca="1" si="17"/>
        <v/>
      </c>
      <c r="AY28" s="16" t="str">
        <f t="shared" ca="1" si="17"/>
        <v/>
      </c>
      <c r="AZ28" s="16" t="str">
        <f t="shared" ca="1" si="17"/>
        <v/>
      </c>
      <c r="BA28" s="16" t="str">
        <f t="shared" ca="1" si="17"/>
        <v/>
      </c>
      <c r="BB28" s="16" t="str">
        <f t="shared" ca="1" si="17"/>
        <v/>
      </c>
      <c r="BC28" s="16" t="str">
        <f t="shared" ca="1" si="17"/>
        <v/>
      </c>
      <c r="BD28" s="16" t="str">
        <f t="shared" ca="1" si="17"/>
        <v/>
      </c>
      <c r="BE28" s="16" t="str">
        <f t="shared" ca="1" si="17"/>
        <v/>
      </c>
      <c r="BF28" s="16" t="str">
        <f t="shared" ca="1" si="17"/>
        <v/>
      </c>
      <c r="BG28" s="16" t="str">
        <f t="shared" ca="1" si="17"/>
        <v/>
      </c>
    </row>
    <row r="29" spans="1:59" x14ac:dyDescent="0.35">
      <c r="A29" s="22">
        <f t="shared" si="7"/>
        <v>21</v>
      </c>
      <c r="B29" s="17" t="str">
        <f t="shared" ca="1" si="10"/>
        <v/>
      </c>
      <c r="C29" s="30"/>
      <c r="D29" s="6"/>
      <c r="E29" s="7"/>
      <c r="F29" s="8"/>
      <c r="G29" s="21" t="str" cm="1">
        <f t="array" aca="1" ref="G29" ca="1">IFERROR(IF($C29="S",DateEtape(TRUE,ROW()),IF($L29="DD",WORKDAY.INTL(INDIRECT(ADDRESS($M29+8,7)),$N29,_xlfn.CONCAT(TB_Jourdetravail[]),Jours_Fériés),IF($L29="DF",WORKDAY.INTL(INDIRECT(ADDRESS($M29+8,7)),IF($F29=0,$N29-1,$N29-$F29),_xlfn.CONCAT(TB_Jourdetravail[]),Jours_Fériés),IF($L29="FD",WORKDAY.INTL(INDIRECT(ADDRESS($M29+8,8)),$N29+1,_xlfn.CONCAT(TB_Jourdetravail[]),Jours_Fériés),IF($L29="FF",WORKDAY.INTL(INDIRECT(ADDRESS($M29+8,8)),IF($F29=0,$N29,$N29-$F29+1),_xlfn.CONCAT(TB_Jourdetravail[]),Jours_Fériés),""))))),"")</f>
        <v/>
      </c>
      <c r="H29" s="10" t="str" cm="1">
        <f t="array" aca="1" ref="H29" ca="1">IFERROR(IF($C29="S",DateEtape(FALSE,ROW()),IF($G29="","",IF($F29=0,WORKDAY.INTL($G29,$F29,_xlfn.CONCAT(Jourdetravail),Jours_Fériés),WORKDAY.INTL($G29,$F29-1,_xlfn.CONCAT(Jourdetravail),Jours_Fériés)))),"")</f>
        <v/>
      </c>
      <c r="I29" s="11" t="str">
        <f t="shared" ca="1" si="8"/>
        <v/>
      </c>
      <c r="J29" s="9"/>
      <c r="K29" s="27"/>
      <c r="L29" s="18"/>
      <c r="M29" s="19"/>
      <c r="N29" s="18"/>
      <c r="O29" s="23"/>
      <c r="P29" s="1"/>
      <c r="Q29" s="1"/>
      <c r="R29" s="16" t="str">
        <f t="shared" ca="1" si="18"/>
        <v/>
      </c>
      <c r="S29" s="16" t="str">
        <f t="shared" ca="1" si="18"/>
        <v/>
      </c>
      <c r="T29" s="16" t="str">
        <f t="shared" ca="1" si="18"/>
        <v/>
      </c>
      <c r="U29" s="16" t="str">
        <f t="shared" ca="1" si="18"/>
        <v/>
      </c>
      <c r="V29" s="16" t="str">
        <f t="shared" ca="1" si="18"/>
        <v/>
      </c>
      <c r="W29" s="16" t="str">
        <f t="shared" ca="1" si="18"/>
        <v/>
      </c>
      <c r="X29" s="16" t="str">
        <f t="shared" ca="1" si="18"/>
        <v/>
      </c>
      <c r="Y29" s="16" t="str">
        <f t="shared" ca="1" si="18"/>
        <v/>
      </c>
      <c r="Z29" s="16" t="str">
        <f t="shared" ca="1" si="18"/>
        <v/>
      </c>
      <c r="AA29" s="16" t="str">
        <f t="shared" ca="1" si="18"/>
        <v/>
      </c>
      <c r="AB29" s="16" t="str">
        <f t="shared" ca="1" si="18"/>
        <v/>
      </c>
      <c r="AC29" s="16" t="str">
        <f t="shared" ca="1" si="18"/>
        <v/>
      </c>
      <c r="AD29" s="16" t="str">
        <f t="shared" ca="1" si="18"/>
        <v/>
      </c>
      <c r="AE29" s="16" t="str">
        <f t="shared" ca="1" si="18"/>
        <v/>
      </c>
      <c r="AF29" s="16" t="str">
        <f t="shared" ca="1" si="18"/>
        <v/>
      </c>
      <c r="AG29" s="16" t="str">
        <f t="shared" ca="1" si="18"/>
        <v/>
      </c>
      <c r="AH29" s="16" t="str">
        <f t="shared" ca="1" si="11"/>
        <v/>
      </c>
      <c r="AI29" s="16" t="str">
        <f t="shared" ca="1" si="11"/>
        <v/>
      </c>
      <c r="AJ29" s="16" t="str">
        <f t="shared" ca="1" si="11"/>
        <v/>
      </c>
      <c r="AK29" s="16" t="str">
        <f t="shared" ca="1" si="11"/>
        <v/>
      </c>
      <c r="AL29" s="16" t="str">
        <f t="shared" ca="1" si="11"/>
        <v/>
      </c>
      <c r="AM29" s="16" t="str">
        <f t="shared" ca="1" si="11"/>
        <v/>
      </c>
      <c r="AN29" s="16" t="str">
        <f t="shared" ca="1" si="11"/>
        <v/>
      </c>
      <c r="AO29" s="16" t="str">
        <f t="shared" ca="1" si="11"/>
        <v/>
      </c>
      <c r="AP29" s="16" t="str">
        <f t="shared" ca="1" si="11"/>
        <v/>
      </c>
      <c r="AQ29" s="16" t="str">
        <f t="shared" ca="1" si="11"/>
        <v/>
      </c>
      <c r="AR29" s="16" t="str">
        <f t="shared" ca="1" si="17"/>
        <v/>
      </c>
      <c r="AS29" s="16" t="str">
        <f t="shared" ca="1" si="17"/>
        <v/>
      </c>
      <c r="AT29" s="16" t="str">
        <f t="shared" ca="1" si="17"/>
        <v/>
      </c>
      <c r="AU29" s="16" t="str">
        <f t="shared" ca="1" si="17"/>
        <v/>
      </c>
      <c r="AV29" s="16" t="str">
        <f t="shared" ca="1" si="17"/>
        <v/>
      </c>
      <c r="AW29" s="16" t="str">
        <f t="shared" ca="1" si="17"/>
        <v/>
      </c>
      <c r="AX29" s="16" t="str">
        <f t="shared" ca="1" si="17"/>
        <v/>
      </c>
      <c r="AY29" s="16" t="str">
        <f t="shared" ca="1" si="17"/>
        <v/>
      </c>
      <c r="AZ29" s="16" t="str">
        <f t="shared" ca="1" si="17"/>
        <v/>
      </c>
      <c r="BA29" s="16" t="str">
        <f t="shared" ca="1" si="17"/>
        <v/>
      </c>
      <c r="BB29" s="16" t="str">
        <f t="shared" ca="1" si="17"/>
        <v/>
      </c>
      <c r="BC29" s="16" t="str">
        <f t="shared" ca="1" si="17"/>
        <v/>
      </c>
      <c r="BD29" s="16" t="str">
        <f t="shared" ca="1" si="17"/>
        <v/>
      </c>
      <c r="BE29" s="16" t="str">
        <f t="shared" ca="1" si="17"/>
        <v/>
      </c>
      <c r="BF29" s="16" t="str">
        <f t="shared" ca="1" si="17"/>
        <v/>
      </c>
      <c r="BG29" s="16" t="str">
        <f t="shared" ca="1" si="17"/>
        <v/>
      </c>
    </row>
    <row r="30" spans="1:59" x14ac:dyDescent="0.35">
      <c r="A30" s="22">
        <f t="shared" si="7"/>
        <v>22</v>
      </c>
      <c r="B30" s="17" t="str">
        <f t="shared" ca="1" si="10"/>
        <v/>
      </c>
      <c r="C30" s="30"/>
      <c r="D30" s="6"/>
      <c r="E30" s="7"/>
      <c r="F30" s="8"/>
      <c r="G30" s="21" t="str" cm="1">
        <f t="array" aca="1" ref="G30" ca="1">IFERROR(IF($C30="S",DateEtape(TRUE,ROW()),IF($L30="DD",WORKDAY.INTL(INDIRECT(ADDRESS($M30+8,7)),$N30,_xlfn.CONCAT(TB_Jourdetravail[]),Jours_Fériés),IF($L30="DF",WORKDAY.INTL(INDIRECT(ADDRESS($M30+8,7)),IF($F30=0,$N30-1,$N30-$F30),_xlfn.CONCAT(TB_Jourdetravail[]),Jours_Fériés),IF($L30="FD",WORKDAY.INTL(INDIRECT(ADDRESS($M30+8,8)),$N30+1,_xlfn.CONCAT(TB_Jourdetravail[]),Jours_Fériés),IF($L30="FF",WORKDAY.INTL(INDIRECT(ADDRESS($M30+8,8)),IF($F30=0,$N30,$N30-$F30+1),_xlfn.CONCAT(TB_Jourdetravail[]),Jours_Fériés),""))))),"")</f>
        <v/>
      </c>
      <c r="H30" s="10" t="str" cm="1">
        <f t="array" aca="1" ref="H30" ca="1">IFERROR(IF($C30="S",DateEtape(FALSE,ROW()),IF($G30="","",IF($F30=0,WORKDAY.INTL($G30,$F30,_xlfn.CONCAT(Jourdetravail),Jours_Fériés),WORKDAY.INTL($G30,$F30-1,_xlfn.CONCAT(Jourdetravail),Jours_Fériés)))),"")</f>
        <v/>
      </c>
      <c r="I30" s="11" t="str">
        <f t="shared" ca="1" si="8"/>
        <v/>
      </c>
      <c r="J30" s="9"/>
      <c r="K30" s="27"/>
      <c r="L30" s="18"/>
      <c r="M30" s="19"/>
      <c r="N30" s="18"/>
      <c r="O30" s="23"/>
      <c r="P30" s="1"/>
      <c r="Q30" s="1"/>
      <c r="R30" s="16" t="str">
        <f t="shared" ca="1" si="18"/>
        <v/>
      </c>
      <c r="S30" s="16" t="str">
        <f t="shared" ca="1" si="18"/>
        <v/>
      </c>
      <c r="T30" s="16" t="str">
        <f t="shared" ca="1" si="18"/>
        <v/>
      </c>
      <c r="U30" s="16" t="str">
        <f t="shared" ca="1" si="18"/>
        <v/>
      </c>
      <c r="V30" s="16" t="str">
        <f t="shared" ca="1" si="18"/>
        <v/>
      </c>
      <c r="W30" s="16" t="str">
        <f t="shared" ca="1" si="18"/>
        <v/>
      </c>
      <c r="X30" s="16" t="str">
        <f t="shared" ca="1" si="18"/>
        <v/>
      </c>
      <c r="Y30" s="16" t="str">
        <f t="shared" ca="1" si="18"/>
        <v/>
      </c>
      <c r="Z30" s="16" t="str">
        <f t="shared" ca="1" si="18"/>
        <v/>
      </c>
      <c r="AA30" s="16" t="str">
        <f t="shared" ca="1" si="18"/>
        <v/>
      </c>
      <c r="AB30" s="16" t="str">
        <f t="shared" ca="1" si="18"/>
        <v/>
      </c>
      <c r="AC30" s="16" t="str">
        <f t="shared" ca="1" si="18"/>
        <v/>
      </c>
      <c r="AD30" s="16" t="str">
        <f t="shared" ca="1" si="18"/>
        <v/>
      </c>
      <c r="AE30" s="16" t="str">
        <f t="shared" ca="1" si="18"/>
        <v/>
      </c>
      <c r="AF30" s="16" t="str">
        <f t="shared" ca="1" si="18"/>
        <v/>
      </c>
      <c r="AG30" s="16" t="str">
        <f t="shared" ca="1" si="18"/>
        <v/>
      </c>
      <c r="AH30" s="16" t="str">
        <f t="shared" ca="1" si="11"/>
        <v/>
      </c>
      <c r="AI30" s="16" t="str">
        <f t="shared" ca="1" si="11"/>
        <v/>
      </c>
      <c r="AJ30" s="16" t="str">
        <f t="shared" ca="1" si="11"/>
        <v/>
      </c>
      <c r="AK30" s="16" t="str">
        <f t="shared" ca="1" si="11"/>
        <v/>
      </c>
      <c r="AL30" s="16" t="str">
        <f t="shared" ca="1" si="11"/>
        <v/>
      </c>
      <c r="AM30" s="16" t="str">
        <f t="shared" ca="1" si="11"/>
        <v/>
      </c>
      <c r="AN30" s="16" t="str">
        <f t="shared" ca="1" si="11"/>
        <v/>
      </c>
      <c r="AO30" s="16" t="str">
        <f t="shared" ca="1" si="11"/>
        <v/>
      </c>
      <c r="AP30" s="16" t="str">
        <f t="shared" ca="1" si="11"/>
        <v/>
      </c>
      <c r="AQ30" s="16" t="str">
        <f t="shared" ca="1" si="11"/>
        <v/>
      </c>
      <c r="AR30" s="16" t="str">
        <f t="shared" ca="1" si="17"/>
        <v/>
      </c>
      <c r="AS30" s="16" t="str">
        <f t="shared" ca="1" si="17"/>
        <v/>
      </c>
      <c r="AT30" s="16" t="str">
        <f t="shared" ca="1" si="17"/>
        <v/>
      </c>
      <c r="AU30" s="16" t="str">
        <f t="shared" ca="1" si="17"/>
        <v/>
      </c>
      <c r="AV30" s="16" t="str">
        <f t="shared" ca="1" si="17"/>
        <v/>
      </c>
      <c r="AW30" s="16" t="str">
        <f t="shared" ca="1" si="17"/>
        <v/>
      </c>
      <c r="AX30" s="16" t="str">
        <f t="shared" ca="1" si="17"/>
        <v/>
      </c>
      <c r="AY30" s="16" t="str">
        <f t="shared" ca="1" si="17"/>
        <v/>
      </c>
      <c r="AZ30" s="16" t="str">
        <f t="shared" ca="1" si="17"/>
        <v/>
      </c>
      <c r="BA30" s="16" t="str">
        <f t="shared" ca="1" si="17"/>
        <v/>
      </c>
      <c r="BB30" s="16" t="str">
        <f t="shared" ca="1" si="17"/>
        <v/>
      </c>
      <c r="BC30" s="16" t="str">
        <f t="shared" ca="1" si="17"/>
        <v/>
      </c>
      <c r="BD30" s="16" t="str">
        <f t="shared" ca="1" si="17"/>
        <v/>
      </c>
      <c r="BE30" s="16" t="str">
        <f t="shared" ca="1" si="17"/>
        <v/>
      </c>
      <c r="BF30" s="16" t="str">
        <f t="shared" ca="1" si="17"/>
        <v/>
      </c>
      <c r="BG30" s="16" t="str">
        <f t="shared" ca="1" si="17"/>
        <v/>
      </c>
    </row>
    <row r="33" spans="5:5" x14ac:dyDescent="0.35">
      <c r="E33" t="str" cm="1">
        <f t="array" ref="E33">_xlfn.CONCAT(IF(JourD=FALSE,11,""),IF(JourL=FALSE,12,""),IF(JourM=FALSE,13,""),IF(JourMR=FALSE,14,""),IF(JourJ=FALSE,15,""),IF(JourV=FALSE,16,""),IF(JourS=FALSE,17,""))</f>
        <v/>
      </c>
    </row>
  </sheetData>
  <sheetProtection formatColumns="0" autoFilter="0"/>
  <mergeCells count="26">
    <mergeCell ref="A5:E5"/>
    <mergeCell ref="I5:K5"/>
    <mergeCell ref="F5:H5"/>
    <mergeCell ref="A6:A7"/>
    <mergeCell ref="B6:B7"/>
    <mergeCell ref="E6:E7"/>
    <mergeCell ref="F6:F7"/>
    <mergeCell ref="D6:D7"/>
    <mergeCell ref="G6:G7"/>
    <mergeCell ref="H6:H7"/>
    <mergeCell ref="I6:I7"/>
    <mergeCell ref="J6:J7"/>
    <mergeCell ref="K6:K7"/>
    <mergeCell ref="C6:C7"/>
    <mergeCell ref="BA5:BG5"/>
    <mergeCell ref="R5:X5"/>
    <mergeCell ref="Y5:AE5"/>
    <mergeCell ref="AF5:AL5"/>
    <mergeCell ref="AM5:AS5"/>
    <mergeCell ref="L5:N5"/>
    <mergeCell ref="N6:N7"/>
    <mergeCell ref="L6:L7"/>
    <mergeCell ref="M6:M7"/>
    <mergeCell ref="AT5:AZ5"/>
    <mergeCell ref="O6:O7"/>
    <mergeCell ref="P5:Q5"/>
  </mergeCells>
  <phoneticPr fontId="21" type="noConversion"/>
  <conditionalFormatting sqref="D10:D30">
    <cfRule type="expression" dxfId="47" priority="568">
      <formula>$C10="S"</formula>
    </cfRule>
  </conditionalFormatting>
  <conditionalFormatting sqref="R6:BG7">
    <cfRule type="expression" dxfId="46" priority="11" stopIfTrue="1">
      <formula>R$6=TODAY()</formula>
    </cfRule>
  </conditionalFormatting>
  <conditionalFormatting sqref="R5:BG5">
    <cfRule type="expression" dxfId="45" priority="2" stopIfTrue="1">
      <formula>OR(TODAY()=R$5,TODAY()=R$5+1,TODAY()=R$5+2,TODAY()=R$5+3,TODAY()=R$5+4,TODAY()=R$5+5,TODAY()=R$5+6)</formula>
    </cfRule>
  </conditionalFormatting>
  <conditionalFormatting sqref="G9">
    <cfRule type="expression" dxfId="44" priority="570" stopIfTrue="1">
      <formula>G9=""</formula>
    </cfRule>
  </conditionalFormatting>
  <conditionalFormatting sqref="E10:E30">
    <cfRule type="expression" dxfId="43" priority="567">
      <formula>OR($C10="T",$C10="M",$C10="")</formula>
    </cfRule>
  </conditionalFormatting>
  <conditionalFormatting sqref="A10:Q30">
    <cfRule type="expression" dxfId="42" priority="569">
      <formula>$C10="S"</formula>
    </cfRule>
    <cfRule type="expression" dxfId="41" priority="571">
      <formula>IF(OR($E10&lt;&gt;"",$F10&lt;&gt;"",$G10&lt;&gt;""),OR($E10="",$F10="",$G10=""),)</formula>
    </cfRule>
  </conditionalFormatting>
  <conditionalFormatting sqref="R9:BG30">
    <cfRule type="expression" dxfId="40" priority="1">
      <formula>AND($A9&lt;&gt;"",R$6=TODAY())</formula>
    </cfRule>
    <cfRule type="expression" dxfId="39" priority="12">
      <formula>IF($C9="S",AND(R$6&gt;=$G9,R$6&lt;=$H9,$G9&lt;&gt;""),"")</formula>
    </cfRule>
    <cfRule type="expression" dxfId="38" priority="13">
      <formula>IF($C9="S",AND(R$6=$H9,$G9&lt;&gt;""),"")</formula>
    </cfRule>
    <cfRule type="expression" dxfId="37" priority="15">
      <formula>IF($C9="S",AND(R$6=$G9,$G9&lt;&gt;""),"")</formula>
    </cfRule>
    <cfRule type="expression" dxfId="36" priority="16">
      <formula>AND($A9&lt;&gt;"",R$7="S")</formula>
    </cfRule>
    <cfRule type="expression" dxfId="35" priority="63" stopIfTrue="1">
      <formula>AND($A9&lt;&gt;"",OR(R$6=Jours_Fériés,AND(R$7="D",JourD=1),AND(R$7="L",JourL=1),AND(R$7="M",JourM=1),AND(R$7="MR",JourMR=1),AND(R$7="J",JourJ=1),AND(R$7="V",JourV=1),AND(R$7="S",JourS=1)))</formula>
    </cfRule>
    <cfRule type="expression" dxfId="34" priority="75">
      <formula>IF(OR($C10="S",$F9=""),"",AND($E9&lt;&gt;"",IF($J9&lt;&gt;"",AND(R$6&lt;$J9,R$6&gt;$H9),AND(R$6&lt;=TODAY(),R$6&gt;$H9))))</formula>
    </cfRule>
    <cfRule type="expression" dxfId="33" priority="79">
      <formula>IF(OR($C9="S",$F9=""),"",IF($J9&lt;&gt;"",IF($K9="",AND(R$6&gt;=$J9,R$6&lt;=TODAY()),AND(R$6&gt;=$J9,R$6&lt;=$K9)),""))</formula>
    </cfRule>
    <cfRule type="expression" dxfId="32" priority="93" stopIfTrue="1">
      <formula>IF(OR($C9="S",$F9=0),"",AND(R$6&gt;=$G9,R$6&lt;=$H9,$F9&gt;=0,$G9&lt;&gt;""))</formula>
    </cfRule>
  </conditionalFormatting>
  <dataValidations count="3">
    <dataValidation type="list" allowBlank="1" showInputMessage="1" showErrorMessage="1" sqref="L10:L30" xr:uid="{931F0549-C115-4405-A6A4-E1393872F143}">
      <formula1>INDIRECT("TB_Lien[Lien]")</formula1>
    </dataValidation>
    <dataValidation type="list" allowBlank="1" showErrorMessage="1" sqref="C10:C30" xr:uid="{7C3C670A-2F3B-4067-B68E-32889311C3E0}">
      <formula1>INDIRECT("TB_Type[Type]")</formula1>
    </dataValidation>
    <dataValidation type="list" allowBlank="1" showInputMessage="1" showErrorMessage="1" sqref="O10:O30" xr:uid="{9A4E1381-DE94-48BE-9DB0-5F7D6BFB3B07}">
      <formula1>INDIRECT("TB_Ressource[Ressource]")</formula1>
    </dataValidation>
  </dataValidations>
  <pageMargins left="0.78740157480314965" right="0.78740157480314965" top="1.1811023622047243" bottom="0.78740157480314965" header="0.31496062992125984" footer="0.31496062992125984"/>
  <pageSetup fitToHeight="0" orientation="portrait" r:id="rId1"/>
  <headerFooter>
    <oddHeader>&amp;L&amp;G&amp;R&amp;14&amp;A</oddHeader>
    <oddFooter>&amp;RPage | &amp;"Arial,Gras"&amp;10&amp;P&amp;"Arial,Normal"&amp;9 de &amp;N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1" r:id="rId5" name="Scroll Bar 17">
              <controlPr defaultSize="0" autoPict="0">
                <anchor moveWithCells="1">
                  <from>
                    <xdr:col>17</xdr:col>
                    <xdr:colOff>9525</xdr:colOff>
                    <xdr:row>2</xdr:row>
                    <xdr:rowOff>133350</xdr:rowOff>
                  </from>
                  <to>
                    <xdr:col>23</xdr:col>
                    <xdr:colOff>209550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025" id="{DC41ACC3-0214-4341-9BA7-23C38F46E847}">
            <x14:iconSet iconSet="3Sign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Triangles" iconId="1"/>
              <x14:cfIcon iconSet="3Signs" iconId="1"/>
              <x14:cfIcon iconSet="3Signs" iconId="0"/>
            </x14:iconSet>
          </x14:cfRule>
          <xm:sqref>B10:B30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7E048-AA5F-43DC-9138-8422408A0EC7}">
  <sheetPr codeName="Feuil2"/>
  <dimension ref="A1:AO34"/>
  <sheetViews>
    <sheetView showGridLines="0" workbookViewId="0">
      <selection activeCell="A2" sqref="A2"/>
    </sheetView>
  </sheetViews>
  <sheetFormatPr baseColWidth="10" defaultColWidth="11.3828125" defaultRowHeight="11.65" x14ac:dyDescent="0.35"/>
  <cols>
    <col min="1" max="1" width="10.15234375" style="41" bestFit="1" customWidth="1"/>
    <col min="2" max="2" width="11.3828125" customWidth="1"/>
    <col min="3" max="3" width="26.3828125" bestFit="1" customWidth="1"/>
    <col min="4" max="4" width="10.15234375" bestFit="1" customWidth="1"/>
    <col min="5" max="6" width="11.3828125" customWidth="1"/>
    <col min="7" max="7" width="7" customWidth="1"/>
    <col min="9" max="9" width="6.53515625" customWidth="1"/>
    <col min="11" max="11" width="4.15234375" customWidth="1"/>
    <col min="12" max="12" width="4.53515625" customWidth="1"/>
    <col min="13" max="13" width="5.69140625" customWidth="1"/>
    <col min="14" max="14" width="4.15234375" customWidth="1"/>
    <col min="15" max="17" width="4.3046875" customWidth="1"/>
    <col min="19" max="19" width="17.3828125" customWidth="1"/>
    <col min="20" max="26" width="4.3046875" customWidth="1"/>
    <col min="27" max="27" width="20.69140625" customWidth="1"/>
    <col min="28" max="29" width="10.15234375" customWidth="1"/>
    <col min="30" max="30" width="20.69140625" customWidth="1"/>
    <col min="31" max="32" width="10.15234375" customWidth="1"/>
    <col min="33" max="33" width="20.69140625" customWidth="1"/>
    <col min="34" max="35" width="10.15234375" customWidth="1"/>
    <col min="36" max="36" width="20.69140625" customWidth="1"/>
    <col min="37" max="38" width="10.15234375" customWidth="1"/>
    <col min="39" max="39" width="20.69140625" customWidth="1"/>
    <col min="40" max="41" width="10.15234375" customWidth="1"/>
  </cols>
  <sheetData>
    <row r="1" spans="1:41" x14ac:dyDescent="0.35">
      <c r="A1" s="41" cm="1">
        <f t="array" ref="A1:A34">JF(TB_Joursfériés[])</f>
        <v>45282</v>
      </c>
      <c r="C1" t="s">
        <v>62</v>
      </c>
      <c r="D1" t="s">
        <v>63</v>
      </c>
      <c r="E1" t="s">
        <v>64</v>
      </c>
      <c r="G1" t="s">
        <v>50</v>
      </c>
      <c r="I1" t="s">
        <v>28</v>
      </c>
      <c r="K1" t="s">
        <v>14</v>
      </c>
      <c r="L1" t="s">
        <v>15</v>
      </c>
      <c r="M1" t="s">
        <v>68</v>
      </c>
      <c r="N1" t="s">
        <v>16</v>
      </c>
      <c r="O1" t="s">
        <v>18</v>
      </c>
      <c r="P1" t="s">
        <v>19</v>
      </c>
      <c r="Q1" t="s">
        <v>17</v>
      </c>
      <c r="S1" t="s">
        <v>37</v>
      </c>
      <c r="T1" t="s">
        <v>14</v>
      </c>
      <c r="U1" t="s">
        <v>15</v>
      </c>
      <c r="V1" t="s">
        <v>68</v>
      </c>
      <c r="W1" t="s">
        <v>16</v>
      </c>
      <c r="X1" t="s">
        <v>18</v>
      </c>
      <c r="Y1" t="s">
        <v>19</v>
      </c>
      <c r="Z1" t="s">
        <v>17</v>
      </c>
      <c r="AA1" t="s">
        <v>71</v>
      </c>
      <c r="AB1" t="s">
        <v>72</v>
      </c>
      <c r="AC1" t="s">
        <v>73</v>
      </c>
      <c r="AD1" t="s">
        <v>74</v>
      </c>
      <c r="AE1" t="s">
        <v>75</v>
      </c>
      <c r="AF1" t="s">
        <v>76</v>
      </c>
      <c r="AG1" t="s">
        <v>77</v>
      </c>
      <c r="AH1" t="s">
        <v>78</v>
      </c>
      <c r="AI1" t="s">
        <v>79</v>
      </c>
      <c r="AJ1" t="s">
        <v>80</v>
      </c>
      <c r="AK1" t="s">
        <v>81</v>
      </c>
      <c r="AL1" t="s">
        <v>82</v>
      </c>
      <c r="AM1" t="s">
        <v>83</v>
      </c>
      <c r="AN1" t="s">
        <v>84</v>
      </c>
      <c r="AO1" t="s">
        <v>85</v>
      </c>
    </row>
    <row r="2" spans="1:41" x14ac:dyDescent="0.35">
      <c r="A2" s="41">
        <v>45283</v>
      </c>
      <c r="C2" t="s">
        <v>65</v>
      </c>
      <c r="D2" s="41">
        <v>45282</v>
      </c>
      <c r="E2" s="41">
        <v>45297</v>
      </c>
      <c r="G2" t="s">
        <v>19</v>
      </c>
      <c r="I2" t="s">
        <v>33</v>
      </c>
      <c r="K2" s="29">
        <v>0</v>
      </c>
      <c r="L2" s="29">
        <v>0</v>
      </c>
      <c r="M2" s="29">
        <v>0</v>
      </c>
      <c r="N2" s="29">
        <v>0</v>
      </c>
      <c r="O2" s="29">
        <v>0</v>
      </c>
      <c r="P2" s="29">
        <v>1</v>
      </c>
      <c r="Q2" s="29">
        <v>1</v>
      </c>
      <c r="S2" s="29" t="s">
        <v>46</v>
      </c>
      <c r="T2" s="29">
        <v>0</v>
      </c>
      <c r="U2" s="29">
        <v>0</v>
      </c>
      <c r="V2" s="29">
        <v>0</v>
      </c>
      <c r="W2" s="29">
        <v>0</v>
      </c>
      <c r="X2" s="29">
        <v>1</v>
      </c>
      <c r="Y2" s="29">
        <v>1</v>
      </c>
      <c r="Z2" s="29">
        <v>1</v>
      </c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</row>
    <row r="3" spans="1:41" x14ac:dyDescent="0.35">
      <c r="A3" s="41">
        <v>45284</v>
      </c>
      <c r="C3" t="s">
        <v>20</v>
      </c>
      <c r="D3" s="41">
        <v>45380</v>
      </c>
      <c r="E3" s="41">
        <v>45380</v>
      </c>
      <c r="G3" t="s">
        <v>15</v>
      </c>
      <c r="I3" t="s">
        <v>34</v>
      </c>
      <c r="S3" s="29" t="s">
        <v>47</v>
      </c>
      <c r="T3" s="29">
        <v>0</v>
      </c>
      <c r="U3" s="29">
        <v>0</v>
      </c>
      <c r="V3" s="29">
        <v>0</v>
      </c>
      <c r="W3" s="29">
        <v>0</v>
      </c>
      <c r="X3" s="29">
        <v>0</v>
      </c>
      <c r="Y3" s="29">
        <v>1</v>
      </c>
      <c r="Z3" s="29">
        <v>1</v>
      </c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</row>
    <row r="4" spans="1:41" x14ac:dyDescent="0.35">
      <c r="A4" s="41">
        <v>45285</v>
      </c>
      <c r="C4" t="s">
        <v>21</v>
      </c>
      <c r="D4" s="41">
        <v>45383</v>
      </c>
      <c r="E4" s="41">
        <v>45383</v>
      </c>
      <c r="I4" t="s">
        <v>32</v>
      </c>
      <c r="R4">
        <v>1</v>
      </c>
      <c r="S4" s="29" t="s">
        <v>48</v>
      </c>
      <c r="T4" s="29">
        <v>0</v>
      </c>
      <c r="U4" s="29">
        <v>0</v>
      </c>
      <c r="V4" s="29">
        <v>0</v>
      </c>
      <c r="W4" s="29">
        <v>0</v>
      </c>
      <c r="X4" s="29">
        <v>0</v>
      </c>
      <c r="Y4" s="29">
        <v>1</v>
      </c>
      <c r="Z4" s="29">
        <v>1</v>
      </c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</row>
    <row r="5" spans="1:41" x14ac:dyDescent="0.35">
      <c r="A5" s="41">
        <v>45286</v>
      </c>
      <c r="C5" t="s">
        <v>22</v>
      </c>
      <c r="D5" s="41">
        <v>45432</v>
      </c>
      <c r="E5" s="41">
        <v>45432</v>
      </c>
      <c r="I5" t="s">
        <v>35</v>
      </c>
      <c r="S5" s="29" t="s">
        <v>53</v>
      </c>
      <c r="T5" s="29">
        <v>0</v>
      </c>
      <c r="U5" s="29">
        <v>0</v>
      </c>
      <c r="V5" s="29">
        <v>0</v>
      </c>
      <c r="W5" s="29">
        <v>0</v>
      </c>
      <c r="X5" s="29">
        <v>0</v>
      </c>
      <c r="Y5" s="29">
        <v>1</v>
      </c>
      <c r="Z5" s="29">
        <v>1</v>
      </c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</row>
    <row r="6" spans="1:41" x14ac:dyDescent="0.35">
      <c r="A6" s="41">
        <v>45287</v>
      </c>
      <c r="C6" t="s">
        <v>23</v>
      </c>
      <c r="D6" s="41">
        <v>45467</v>
      </c>
      <c r="E6" s="41">
        <v>45467</v>
      </c>
      <c r="S6" t="s">
        <v>49</v>
      </c>
      <c r="T6">
        <v>0</v>
      </c>
      <c r="U6">
        <v>0</v>
      </c>
      <c r="V6">
        <v>0</v>
      </c>
      <c r="W6">
        <v>0</v>
      </c>
      <c r="X6">
        <v>0</v>
      </c>
      <c r="Y6">
        <v>1</v>
      </c>
      <c r="Z6">
        <v>1</v>
      </c>
    </row>
    <row r="7" spans="1:41" x14ac:dyDescent="0.35">
      <c r="A7" s="41">
        <v>45288</v>
      </c>
      <c r="C7" t="s">
        <v>24</v>
      </c>
      <c r="D7" s="41">
        <v>45474</v>
      </c>
      <c r="E7" s="41">
        <v>45474</v>
      </c>
    </row>
    <row r="8" spans="1:41" x14ac:dyDescent="0.35">
      <c r="A8" s="41">
        <v>45289</v>
      </c>
      <c r="C8" t="s">
        <v>66</v>
      </c>
      <c r="D8" s="41">
        <v>45499</v>
      </c>
      <c r="E8" s="41">
        <v>45508</v>
      </c>
    </row>
    <row r="9" spans="1:41" x14ac:dyDescent="0.35">
      <c r="A9" s="41">
        <v>45290</v>
      </c>
      <c r="C9" t="s">
        <v>25</v>
      </c>
      <c r="D9" s="41">
        <v>45537</v>
      </c>
      <c r="E9" s="41">
        <v>45537</v>
      </c>
    </row>
    <row r="10" spans="1:41" x14ac:dyDescent="0.35">
      <c r="A10" s="41">
        <v>45291</v>
      </c>
      <c r="C10" t="s">
        <v>26</v>
      </c>
      <c r="D10" s="41">
        <v>45579</v>
      </c>
      <c r="E10" s="41">
        <v>45579</v>
      </c>
    </row>
    <row r="11" spans="1:41" x14ac:dyDescent="0.35">
      <c r="A11" s="41">
        <v>45292</v>
      </c>
      <c r="C11" t="s">
        <v>27</v>
      </c>
      <c r="D11" s="41">
        <v>45607</v>
      </c>
      <c r="E11" s="41">
        <v>45607</v>
      </c>
    </row>
    <row r="12" spans="1:41" x14ac:dyDescent="0.35">
      <c r="A12" s="41">
        <v>45293</v>
      </c>
    </row>
    <row r="13" spans="1:41" x14ac:dyDescent="0.35">
      <c r="A13" s="41">
        <v>45294</v>
      </c>
    </row>
    <row r="14" spans="1:41" x14ac:dyDescent="0.35">
      <c r="A14" s="41">
        <v>45295</v>
      </c>
    </row>
    <row r="15" spans="1:41" x14ac:dyDescent="0.35">
      <c r="A15" s="41">
        <v>45296</v>
      </c>
    </row>
    <row r="16" spans="1:41" x14ac:dyDescent="0.35">
      <c r="A16" s="41">
        <v>45297</v>
      </c>
    </row>
    <row r="17" spans="1:1" x14ac:dyDescent="0.35">
      <c r="A17" s="41">
        <v>45380</v>
      </c>
    </row>
    <row r="18" spans="1:1" x14ac:dyDescent="0.35">
      <c r="A18" s="41">
        <v>45383</v>
      </c>
    </row>
    <row r="19" spans="1:1" x14ac:dyDescent="0.35">
      <c r="A19" s="41">
        <v>45432</v>
      </c>
    </row>
    <row r="20" spans="1:1" x14ac:dyDescent="0.35">
      <c r="A20" s="41">
        <v>45467</v>
      </c>
    </row>
    <row r="21" spans="1:1" x14ac:dyDescent="0.35">
      <c r="A21" s="41">
        <v>45474</v>
      </c>
    </row>
    <row r="22" spans="1:1" x14ac:dyDescent="0.35">
      <c r="A22" s="41">
        <v>45499</v>
      </c>
    </row>
    <row r="23" spans="1:1" x14ac:dyDescent="0.35">
      <c r="A23" s="41">
        <v>45500</v>
      </c>
    </row>
    <row r="24" spans="1:1" x14ac:dyDescent="0.35">
      <c r="A24" s="41">
        <v>45501</v>
      </c>
    </row>
    <row r="25" spans="1:1" x14ac:dyDescent="0.35">
      <c r="A25" s="41">
        <v>45502</v>
      </c>
    </row>
    <row r="26" spans="1:1" x14ac:dyDescent="0.35">
      <c r="A26" s="41">
        <v>45503</v>
      </c>
    </row>
    <row r="27" spans="1:1" x14ac:dyDescent="0.35">
      <c r="A27" s="41">
        <v>45504</v>
      </c>
    </row>
    <row r="28" spans="1:1" x14ac:dyDescent="0.35">
      <c r="A28" s="41">
        <v>45505</v>
      </c>
    </row>
    <row r="29" spans="1:1" x14ac:dyDescent="0.35">
      <c r="A29" s="41">
        <v>45506</v>
      </c>
    </row>
    <row r="30" spans="1:1" x14ac:dyDescent="0.35">
      <c r="A30" s="41">
        <v>45507</v>
      </c>
    </row>
    <row r="31" spans="1:1" x14ac:dyDescent="0.35">
      <c r="A31" s="41">
        <v>45508</v>
      </c>
    </row>
    <row r="32" spans="1:1" x14ac:dyDescent="0.35">
      <c r="A32" s="41">
        <v>45537</v>
      </c>
    </row>
    <row r="33" spans="1:1" x14ac:dyDescent="0.35">
      <c r="A33" s="41">
        <v>45579</v>
      </c>
    </row>
    <row r="34" spans="1:1" x14ac:dyDescent="0.35">
      <c r="A34" s="41">
        <v>45607</v>
      </c>
    </row>
  </sheetData>
  <sheetProtection selectLockedCells="1"/>
  <phoneticPr fontId="21" type="noConversion"/>
  <pageMargins left="0.7" right="0.7" top="0.75" bottom="0.75" header="0.3" footer="0.3"/>
  <pageSetup orientation="portrait" r:id="rId1"/>
  <drawing r:id="rId2"/>
  <tableParts count="5"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Feuil1</vt:lpstr>
      <vt:lpstr>ÉCHÉANCIER DU PROJET</vt:lpstr>
      <vt:lpstr>DATA_EH</vt:lpstr>
      <vt:lpstr>JourD</vt:lpstr>
      <vt:lpstr>Jourdetravail</vt:lpstr>
      <vt:lpstr>JourJ</vt:lpstr>
      <vt:lpstr>JourL</vt:lpstr>
      <vt:lpstr>JourM</vt:lpstr>
      <vt:lpstr>JourMR</vt:lpstr>
      <vt:lpstr>JourS</vt:lpstr>
      <vt:lpstr>JourV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Cédrik Larose</dc:creator>
  <cp:lastModifiedBy>Cédrik Larose</cp:lastModifiedBy>
  <cp:lastPrinted>2023-09-23T15:55:20Z</cp:lastPrinted>
  <dcterms:created xsi:type="dcterms:W3CDTF">2023-09-12T15:57:28Z</dcterms:created>
  <dcterms:modified xsi:type="dcterms:W3CDTF">2023-10-01T21:36:57Z</dcterms:modified>
</cp:coreProperties>
</file>