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68245fbc2977e26/Documents/"/>
    </mc:Choice>
  </mc:AlternateContent>
  <xr:revisionPtr revIDLastSave="0" documentId="8_{F47353CF-08D0-4F53-99A3-9C9969F5E9AC}" xr6:coauthVersionLast="47" xr6:coauthVersionMax="47" xr10:uidLastSave="{00000000-0000-0000-0000-000000000000}"/>
  <workbookProtection workbookAlgorithmName="SHA-512" workbookHashValue="an2WnKMRgi4F/f8r7lJWqJbjs4cYcxYZ75KsdikxLojWCO8q4n7lu2NitzkBYcIpHho8X8oea4EGIF2DjehWiA==" workbookSaltValue="y1ks6pF70jWQ8mxot7et7Q==" workbookSpinCount="100000" lockStructure="1"/>
  <bookViews>
    <workbookView xWindow="-120" yWindow="-120" windowWidth="20730" windowHeight="11160" xr2:uid="{C02A30F9-4A12-4EC5-8084-A4A677E5DA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0" i="1" l="1"/>
  <c r="F20" i="1" s="1"/>
  <c r="E12" i="1"/>
  <c r="F12" i="1" s="1"/>
  <c r="E14" i="1"/>
  <c r="F14" i="1" s="1"/>
  <c r="G14" i="1" s="1"/>
  <c r="E16" i="1"/>
  <c r="F16" i="1" s="1"/>
  <c r="G16" i="1" s="1"/>
  <c r="E19" i="1"/>
  <c r="F19" i="1" s="1"/>
  <c r="E22" i="1"/>
  <c r="F22" i="1" s="1"/>
  <c r="G22" i="1" s="1"/>
  <c r="E24" i="1"/>
  <c r="F24" i="1" s="1"/>
  <c r="G24" i="1" s="1"/>
  <c r="E11" i="1"/>
  <c r="F11" i="1" s="1"/>
  <c r="G10" i="1" l="1"/>
  <c r="F31" i="1"/>
  <c r="F32" i="1"/>
  <c r="G32" i="1" s="1"/>
  <c r="G18" i="1"/>
  <c r="E25" i="1"/>
  <c r="H22" i="1" l="1"/>
  <c r="F28" i="1"/>
  <c r="F26" i="1"/>
  <c r="H18" i="1"/>
  <c r="H16" i="1"/>
  <c r="H14" i="1"/>
  <c r="H10" i="1"/>
  <c r="H24" i="1"/>
  <c r="F29" i="1" l="1"/>
  <c r="G29" i="1" s="1"/>
</calcChain>
</file>

<file path=xl/sharedStrings.xml><?xml version="1.0" encoding="utf-8"?>
<sst xmlns="http://schemas.openxmlformats.org/spreadsheetml/2006/main" count="54" uniqueCount="54">
  <si>
    <t xml:space="preserve">Epreuve </t>
  </si>
  <si>
    <t>Libellé</t>
  </si>
  <si>
    <t>Coefficient</t>
  </si>
  <si>
    <t>E1</t>
  </si>
  <si>
    <t>Sous-épreuve E11</t>
  </si>
  <si>
    <t>Sous-épreuve E12</t>
  </si>
  <si>
    <t>Cultures Générales et Expression</t>
  </si>
  <si>
    <t>Culture Générale et Expression</t>
  </si>
  <si>
    <t>Anglais</t>
  </si>
  <si>
    <t>E2</t>
  </si>
  <si>
    <t>Mathématiques Appliquées</t>
  </si>
  <si>
    <t>E3</t>
  </si>
  <si>
    <t>E4</t>
  </si>
  <si>
    <t>E41</t>
  </si>
  <si>
    <t>E42</t>
  </si>
  <si>
    <t>Traitement et contrôle des opérations comptables, fiscales et sociales.</t>
  </si>
  <si>
    <t>Etude de cas</t>
  </si>
  <si>
    <t>Pratiques comptables fiscales et sociales</t>
  </si>
  <si>
    <t>E5</t>
  </si>
  <si>
    <t>Situations de contrôle de gestion et d’analyse financière</t>
  </si>
  <si>
    <t>E6</t>
  </si>
  <si>
    <t>Parcours de Professionnalisation</t>
  </si>
  <si>
    <t>Note obtenue</t>
  </si>
  <si>
    <t>Note pondérée</t>
  </si>
  <si>
    <t>Moyenne sur l'épreuve</t>
  </si>
  <si>
    <t>Validation épreuve</t>
  </si>
  <si>
    <t>Calcul de la moyenne en BTS CG</t>
  </si>
  <si>
    <t>EF1</t>
  </si>
  <si>
    <t>Epreuve facultative de langue étrangère</t>
  </si>
  <si>
    <t>EF2</t>
  </si>
  <si>
    <t>Approfondissement</t>
  </si>
  <si>
    <t>Indiquez dans les cellules de cette couleur la note obtenue &gt; En cas de dispense indiquer "Dispense".</t>
  </si>
  <si>
    <t>Coefficient à retenir</t>
  </si>
  <si>
    <t>TOTAL COEF</t>
  </si>
  <si>
    <t>Indiquez la note obtenue uniquement si vous avez passé l'épreuve sinon laisser vide</t>
  </si>
  <si>
    <t xml:space="preserve">Moyenne épreuves générales </t>
  </si>
  <si>
    <t>Moyenne épreuves professionnelles</t>
  </si>
  <si>
    <t>Moyenne générale globale</t>
  </si>
  <si>
    <t>Pour information et conservation des notes en cas de report :</t>
  </si>
  <si>
    <t>Culture économique, juridique et managérial</t>
  </si>
  <si>
    <t xml:space="preserve">Site  </t>
  </si>
  <si>
    <t>Compta Online</t>
  </si>
  <si>
    <t xml:space="preserve">Version  </t>
  </si>
  <si>
    <t>Comment compléter ce tableau</t>
  </si>
  <si>
    <t>Ne pas toucher aux autres cellules !</t>
  </si>
  <si>
    <t>A lire sur Compta Online</t>
  </si>
  <si>
    <t>BTS CG comptabilité et gestion</t>
  </si>
  <si>
    <t>BTS CG : débouchés, formations et salaires</t>
  </si>
  <si>
    <t>Rapport de stage du BTS CG</t>
  </si>
  <si>
    <t>Résultats BTS CG : consulter ses notes et calculer sa moyenne</t>
  </si>
  <si>
    <t>Dossier DCG</t>
  </si>
  <si>
    <t>Dossier DSCG</t>
  </si>
  <si>
    <t>Dossier DEC</t>
  </si>
  <si>
    <t>Avril 2022 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</si>
</sst>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252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 tint="-0.34998626667073579"/>
      </top>
      <bottom/>
      <diagonal/>
    </border>
    <border>
      <left/>
      <right/>
      <top/>
      <bottom style="thin">
        <color theme="0" tint="-0.34998626667073579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62">
    <xf numFmtId="0" fontId="0" fillId="0" borderId="0" xfId="0"/>
    <xf numFmtId="0" fontId="5" fillId="2" borderId="0" xfId="0" applyFont="1" applyFill="1" applyBorder="1" applyAlignment="1" applyProtection="1">
      <alignment vertical="center"/>
      <protection hidden="1"/>
    </xf>
    <xf numFmtId="0" fontId="0" fillId="0" borderId="0" xfId="0" applyFont="1" applyBorder="1" applyAlignment="1" applyProtection="1">
      <alignment horizontal="center" vertical="center"/>
      <protection hidden="1"/>
    </xf>
    <xf numFmtId="0" fontId="0" fillId="0" borderId="0" xfId="0" applyFont="1" applyFill="1" applyBorder="1" applyAlignment="1" applyProtection="1">
      <alignment vertical="center"/>
      <protection hidden="1"/>
    </xf>
    <xf numFmtId="0" fontId="0" fillId="0" borderId="0" xfId="0" applyFont="1" applyBorder="1" applyAlignment="1" applyProtection="1">
      <alignment vertical="center"/>
      <protection hidden="1"/>
    </xf>
    <xf numFmtId="2" fontId="0" fillId="0" borderId="0" xfId="0" applyNumberFormat="1" applyFont="1" applyBorder="1" applyAlignment="1" applyProtection="1">
      <alignment vertical="center"/>
      <protection hidden="1"/>
    </xf>
    <xf numFmtId="0" fontId="0" fillId="0" borderId="0" xfId="0" applyFont="1" applyFill="1" applyBorder="1" applyAlignment="1" applyProtection="1">
      <alignment horizontal="center" vertical="center"/>
      <protection hidden="1"/>
    </xf>
    <xf numFmtId="0" fontId="0" fillId="4" borderId="0" xfId="0" applyFont="1" applyFill="1" applyBorder="1" applyAlignment="1" applyProtection="1">
      <alignment horizontal="center" vertical="center"/>
      <protection hidden="1"/>
    </xf>
    <xf numFmtId="0" fontId="2" fillId="5" borderId="0" xfId="0" applyFont="1" applyFill="1" applyBorder="1" applyAlignment="1" applyProtection="1">
      <alignment horizontal="center" vertical="center"/>
      <protection hidden="1"/>
    </xf>
    <xf numFmtId="0" fontId="0" fillId="5" borderId="0" xfId="0" applyFont="1" applyFill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right" vertical="center"/>
      <protection hidden="1"/>
    </xf>
    <xf numFmtId="49" fontId="9" fillId="0" borderId="0" xfId="0" applyNumberFormat="1" applyFont="1" applyAlignment="1" applyProtection="1">
      <alignment vertical="center"/>
      <protection hidden="1"/>
    </xf>
    <xf numFmtId="0" fontId="0" fillId="0" borderId="0" xfId="0" applyFont="1" applyAlignment="1" applyProtection="1">
      <alignment vertical="center"/>
      <protection hidden="1"/>
    </xf>
    <xf numFmtId="0" fontId="0" fillId="0" borderId="0" xfId="0" applyFont="1" applyFill="1" applyAlignment="1" applyProtection="1">
      <alignment vertical="center"/>
      <protection hidden="1"/>
    </xf>
    <xf numFmtId="0" fontId="6" fillId="3" borderId="0" xfId="0" applyFont="1" applyFill="1" applyBorder="1" applyAlignment="1" applyProtection="1">
      <alignment horizontal="center" vertical="center" wrapText="1"/>
      <protection hidden="1"/>
    </xf>
    <xf numFmtId="0" fontId="6" fillId="3" borderId="1" xfId="0" applyFont="1" applyFill="1" applyBorder="1" applyAlignment="1" applyProtection="1">
      <alignment horizontal="center" vertical="center" wrapText="1"/>
      <protection hidden="1"/>
    </xf>
    <xf numFmtId="0" fontId="3" fillId="4" borderId="0" xfId="0" applyFont="1" applyFill="1" applyBorder="1" applyAlignment="1" applyProtection="1">
      <alignment vertical="center"/>
      <protection hidden="1"/>
    </xf>
    <xf numFmtId="0" fontId="3" fillId="4" borderId="0" xfId="0" applyFont="1" applyFill="1" applyBorder="1" applyAlignment="1" applyProtection="1">
      <alignment vertical="center" wrapText="1"/>
      <protection hidden="1"/>
    </xf>
    <xf numFmtId="0" fontId="0" fillId="4" borderId="0" xfId="0" applyFont="1" applyFill="1" applyBorder="1" applyAlignment="1" applyProtection="1">
      <alignment horizontal="right" vertical="center"/>
      <protection hidden="1"/>
    </xf>
    <xf numFmtId="0" fontId="0" fillId="4" borderId="0" xfId="0" applyFont="1" applyFill="1" applyBorder="1" applyAlignment="1" applyProtection="1">
      <alignment horizontal="right" vertical="center" wrapText="1"/>
      <protection hidden="1"/>
    </xf>
    <xf numFmtId="0" fontId="0" fillId="0" borderId="0" xfId="0" applyFont="1" applyBorder="1" applyAlignment="1" applyProtection="1">
      <alignment vertical="center" wrapText="1"/>
      <protection hidden="1"/>
    </xf>
    <xf numFmtId="0" fontId="3" fillId="0" borderId="0" xfId="0" applyFont="1" applyBorder="1" applyAlignment="1" applyProtection="1">
      <alignment vertical="center"/>
      <protection hidden="1"/>
    </xf>
    <xf numFmtId="0" fontId="3" fillId="0" borderId="0" xfId="0" applyFont="1" applyBorder="1" applyAlignment="1" applyProtection="1">
      <alignment vertical="center" wrapText="1"/>
      <protection hidden="1"/>
    </xf>
    <xf numFmtId="0" fontId="0" fillId="0" borderId="0" xfId="0" applyFont="1" applyBorder="1" applyAlignment="1" applyProtection="1">
      <alignment horizontal="left" vertical="center"/>
      <protection hidden="1"/>
    </xf>
    <xf numFmtId="0" fontId="3" fillId="0" borderId="0" xfId="0" applyFont="1" applyFill="1" applyBorder="1" applyAlignment="1" applyProtection="1">
      <alignment vertical="center"/>
      <protection hidden="1"/>
    </xf>
    <xf numFmtId="164" fontId="3" fillId="0" borderId="0" xfId="1" applyFont="1" applyBorder="1" applyAlignment="1" applyProtection="1">
      <alignment horizontal="center" vertical="center"/>
      <protection hidden="1"/>
    </xf>
    <xf numFmtId="0" fontId="0" fillId="0" borderId="0" xfId="0" applyFont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 applyProtection="1">
      <alignment horizontal="center" vertical="center"/>
      <protection locked="0"/>
    </xf>
    <xf numFmtId="0" fontId="0" fillId="9" borderId="0" xfId="0" applyFont="1" applyFill="1" applyBorder="1" applyAlignment="1" applyProtection="1">
      <alignment horizontal="center" vertical="center"/>
      <protection locked="0"/>
    </xf>
    <xf numFmtId="0" fontId="10" fillId="0" borderId="0" xfId="2" applyAlignment="1" applyProtection="1">
      <alignment vertical="center"/>
      <protection hidden="1"/>
    </xf>
    <xf numFmtId="0" fontId="0" fillId="10" borderId="0" xfId="0" applyFont="1" applyFill="1" applyBorder="1" applyAlignment="1" applyProtection="1">
      <alignment horizontal="center" vertical="center"/>
      <protection locked="0"/>
    </xf>
    <xf numFmtId="0" fontId="11" fillId="11" borderId="0" xfId="0" applyFont="1" applyFill="1" applyBorder="1" applyAlignment="1" applyProtection="1">
      <alignment horizontal="left" vertical="center"/>
      <protection hidden="1"/>
    </xf>
    <xf numFmtId="0" fontId="11" fillId="11" borderId="0" xfId="0" applyFont="1" applyFill="1" applyBorder="1" applyAlignment="1" applyProtection="1">
      <alignment horizontal="center" vertical="center"/>
      <protection hidden="1"/>
    </xf>
    <xf numFmtId="2" fontId="11" fillId="11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2" xfId="0" applyFont="1" applyBorder="1" applyAlignment="1" applyProtection="1">
      <alignment vertical="center"/>
      <protection hidden="1"/>
    </xf>
    <xf numFmtId="0" fontId="0" fillId="0" borderId="2" xfId="0" applyFont="1" applyBorder="1" applyAlignment="1" applyProtection="1">
      <alignment vertical="center" wrapText="1"/>
      <protection hidden="1"/>
    </xf>
    <xf numFmtId="0" fontId="0" fillId="0" borderId="2" xfId="0" applyFont="1" applyBorder="1" applyAlignment="1" applyProtection="1">
      <alignment horizontal="center" vertical="center"/>
      <protection hidden="1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4" borderId="3" xfId="0" applyFont="1" applyFill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vertical="center"/>
      <protection hidden="1"/>
    </xf>
    <xf numFmtId="0" fontId="3" fillId="0" borderId="2" xfId="0" applyFont="1" applyBorder="1" applyAlignment="1" applyProtection="1">
      <alignment vertical="center" wrapText="1"/>
      <protection hidden="1"/>
    </xf>
    <xf numFmtId="0" fontId="0" fillId="0" borderId="2" xfId="0" applyFont="1" applyFill="1" applyBorder="1" applyAlignment="1" applyProtection="1">
      <alignment horizontal="center" vertical="center"/>
      <protection hidden="1"/>
    </xf>
    <xf numFmtId="0" fontId="0" fillId="5" borderId="3" xfId="0" applyFont="1" applyFill="1" applyBorder="1" applyAlignment="1" applyProtection="1">
      <alignment horizontal="center" vertical="center"/>
      <protection hidden="1"/>
    </xf>
    <xf numFmtId="0" fontId="0" fillId="4" borderId="3" xfId="0" applyFont="1" applyFill="1" applyBorder="1" applyAlignment="1" applyProtection="1">
      <alignment horizontal="right" vertical="center"/>
      <protection hidden="1"/>
    </xf>
    <xf numFmtId="0" fontId="0" fillId="4" borderId="3" xfId="0" applyFont="1" applyFill="1" applyBorder="1" applyAlignment="1" applyProtection="1">
      <alignment horizontal="right" vertical="center" wrapText="1"/>
      <protection hidden="1"/>
    </xf>
    <xf numFmtId="0" fontId="3" fillId="12" borderId="0" xfId="0" applyFont="1" applyFill="1" applyBorder="1" applyAlignment="1" applyProtection="1">
      <alignment vertical="center"/>
      <protection hidden="1"/>
    </xf>
    <xf numFmtId="0" fontId="3" fillId="12" borderId="0" xfId="0" applyFont="1" applyFill="1" applyBorder="1" applyAlignment="1" applyProtection="1">
      <alignment vertical="center" wrapText="1"/>
      <protection hidden="1"/>
    </xf>
    <xf numFmtId="0" fontId="0" fillId="12" borderId="0" xfId="0" applyFont="1" applyFill="1" applyBorder="1" applyAlignment="1" applyProtection="1">
      <alignment horizontal="center" vertical="center"/>
      <protection hidden="1"/>
    </xf>
    <xf numFmtId="0" fontId="0" fillId="12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hidden="1"/>
    </xf>
    <xf numFmtId="2" fontId="5" fillId="2" borderId="0" xfId="0" applyNumberFormat="1" applyFont="1" applyFill="1" applyBorder="1" applyAlignment="1" applyProtection="1">
      <alignment horizontal="center" vertical="center"/>
      <protection hidden="1"/>
    </xf>
    <xf numFmtId="164" fontId="5" fillId="2" borderId="0" xfId="1" applyFont="1" applyFill="1" applyBorder="1" applyAlignment="1" applyProtection="1">
      <alignment horizontal="center" vertical="center"/>
      <protection hidden="1"/>
    </xf>
    <xf numFmtId="0" fontId="0" fillId="6" borderId="0" xfId="0" applyFont="1" applyFill="1" applyAlignment="1" applyProtection="1">
      <alignment horizontal="left" vertical="center"/>
      <protection hidden="1"/>
    </xf>
    <xf numFmtId="0" fontId="10" fillId="0" borderId="0" xfId="2" applyAlignment="1" applyProtection="1">
      <alignment horizontal="left" vertical="center"/>
      <protection hidden="1"/>
    </xf>
    <xf numFmtId="0" fontId="11" fillId="7" borderId="0" xfId="0" applyFont="1" applyFill="1" applyBorder="1" applyAlignment="1" applyProtection="1">
      <alignment horizontal="left" vertical="center"/>
      <protection hidden="1"/>
    </xf>
    <xf numFmtId="0" fontId="0" fillId="0" borderId="0" xfId="0" applyFont="1" applyBorder="1" applyAlignment="1" applyProtection="1">
      <alignment horizontal="left" vertical="center"/>
      <protection hidden="1"/>
    </xf>
    <xf numFmtId="0" fontId="8" fillId="6" borderId="0" xfId="0" applyFont="1" applyFill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Alignment="1" applyProtection="1">
      <alignment horizontal="left" vertical="center"/>
      <protection hidden="1"/>
    </xf>
    <xf numFmtId="0" fontId="0" fillId="10" borderId="0" xfId="0" applyFont="1" applyFill="1" applyAlignment="1" applyProtection="1">
      <alignment horizontal="left" vertical="center"/>
      <protection hidden="1"/>
    </xf>
    <xf numFmtId="0" fontId="0" fillId="9" borderId="0" xfId="0" applyFont="1" applyFill="1" applyAlignment="1" applyProtection="1">
      <alignment horizontal="left" vertical="center"/>
      <protection hidden="1"/>
    </xf>
    <xf numFmtId="0" fontId="7" fillId="8" borderId="0" xfId="0" applyFont="1" applyFill="1" applyBorder="1" applyAlignment="1" applyProtection="1">
      <alignment horizontal="left" vertical="top"/>
      <protection hidden="1"/>
    </xf>
  </cellXfs>
  <cellStyles count="3">
    <cellStyle name="Lien hypertexte" xfId="2" builtinId="8"/>
    <cellStyle name="Milliers" xfId="1" builtinId="3"/>
    <cellStyle name="Normal" xfId="0" builtinId="0"/>
  </cellStyles>
  <dxfs count="1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25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110490</xdr:colOff>
      <xdr:row>0</xdr:row>
      <xdr:rowOff>0</xdr:rowOff>
    </xdr:from>
    <xdr:ext cx="1200150" cy="1200150"/>
    <xdr:pic>
      <xdr:nvPicPr>
        <xdr:cNvPr id="3" name="image1.png">
          <a:extLst>
            <a:ext uri="{FF2B5EF4-FFF2-40B4-BE49-F238E27FC236}">
              <a16:creationId xmlns:a16="http://schemas.microsoft.com/office/drawing/2014/main" id="{DF546801-FB56-4DC4-AA5F-9FB45AAD5502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0490" y="0"/>
          <a:ext cx="1200150" cy="1200150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ompta-online.com/DEC" TargetMode="External"/><Relationship Id="rId3" Type="http://schemas.openxmlformats.org/officeDocument/2006/relationships/hyperlink" Target="https://www.compta-online.com/rapport-de-stage-bts-cg-ao5613" TargetMode="External"/><Relationship Id="rId7" Type="http://schemas.openxmlformats.org/officeDocument/2006/relationships/hyperlink" Target="https://www.compta-online.com/DEC" TargetMode="External"/><Relationship Id="rId2" Type="http://schemas.openxmlformats.org/officeDocument/2006/relationships/hyperlink" Target="https://www.compta-online.com/bts-cg-salaire-formation-debouche-ao5607" TargetMode="External"/><Relationship Id="rId1" Type="http://schemas.openxmlformats.org/officeDocument/2006/relationships/hyperlink" Target="https://www.compta-online.com/bts-cg-comptabilite-et-gestion-ao5596" TargetMode="External"/><Relationship Id="rId6" Type="http://schemas.openxmlformats.org/officeDocument/2006/relationships/hyperlink" Target="https://www.compta-online.com/DSCG" TargetMode="External"/><Relationship Id="rId5" Type="http://schemas.openxmlformats.org/officeDocument/2006/relationships/hyperlink" Target="https://www.compta-online.com/DCG" TargetMode="External"/><Relationship Id="rId4" Type="http://schemas.openxmlformats.org/officeDocument/2006/relationships/hyperlink" Target="https://www.compta-online.com/resultats-bts-cg-notes-moyenne-ao5640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EAC78-3C40-40D4-A203-F1F839B498AC}">
  <dimension ref="A1:H41"/>
  <sheetViews>
    <sheetView showGridLines="0" tabSelected="1" topLeftCell="A10" workbookViewId="0">
      <selection activeCell="D21" sqref="D21"/>
    </sheetView>
  </sheetViews>
  <sheetFormatPr baseColWidth="10" defaultColWidth="11.5703125" defaultRowHeight="15" x14ac:dyDescent="0.25"/>
  <cols>
    <col min="1" max="1" width="20.28515625" style="12" customWidth="1"/>
    <col min="2" max="2" width="47.28515625" style="12" customWidth="1"/>
    <col min="3" max="3" width="14.5703125" style="12" customWidth="1"/>
    <col min="4" max="4" width="15.5703125" style="12" customWidth="1"/>
    <col min="5" max="5" width="15.5703125" style="13" customWidth="1"/>
    <col min="6" max="6" width="14.5703125" style="12" customWidth="1"/>
    <col min="7" max="7" width="13" style="12" customWidth="1"/>
    <col min="8" max="8" width="18.140625" style="12" customWidth="1"/>
    <col min="9" max="16384" width="11.5703125" style="12"/>
  </cols>
  <sheetData>
    <row r="1" spans="1:8" ht="94.9" customHeight="1" x14ac:dyDescent="0.25"/>
    <row r="2" spans="1:8" ht="28.15" customHeight="1" x14ac:dyDescent="0.25">
      <c r="A2" s="56" t="s">
        <v>26</v>
      </c>
      <c r="B2" s="56"/>
      <c r="C2" s="56"/>
      <c r="D2" s="56"/>
      <c r="E2" s="56"/>
      <c r="F2" s="56"/>
      <c r="G2" s="56"/>
      <c r="H2" s="56"/>
    </row>
    <row r="4" spans="1:8" x14ac:dyDescent="0.25">
      <c r="A4" s="10" t="s">
        <v>40</v>
      </c>
      <c r="B4" s="29" t="s">
        <v>41</v>
      </c>
      <c r="C4" s="58" t="s">
        <v>43</v>
      </c>
      <c r="D4" s="58"/>
      <c r="E4" s="58"/>
      <c r="F4" s="58"/>
      <c r="G4" s="58"/>
      <c r="H4" s="58"/>
    </row>
    <row r="5" spans="1:8" x14ac:dyDescent="0.25">
      <c r="A5" s="10" t="s">
        <v>42</v>
      </c>
      <c r="B5" s="11" t="s">
        <v>53</v>
      </c>
      <c r="C5" s="59" t="s">
        <v>31</v>
      </c>
      <c r="D5" s="59"/>
      <c r="E5" s="59"/>
      <c r="F5" s="59"/>
      <c r="G5" s="59"/>
      <c r="H5" s="59"/>
    </row>
    <row r="6" spans="1:8" x14ac:dyDescent="0.25">
      <c r="C6" s="60" t="s">
        <v>34</v>
      </c>
      <c r="D6" s="60"/>
      <c r="E6" s="60"/>
      <c r="F6" s="60"/>
      <c r="G6" s="60"/>
      <c r="H6" s="60"/>
    </row>
    <row r="7" spans="1:8" x14ac:dyDescent="0.25">
      <c r="C7" s="61" t="s">
        <v>44</v>
      </c>
      <c r="D7" s="61"/>
      <c r="E7" s="61"/>
      <c r="F7" s="61"/>
      <c r="G7" s="61"/>
      <c r="H7" s="61"/>
    </row>
    <row r="8" spans="1:8" ht="45.6" customHeight="1" x14ac:dyDescent="0.25">
      <c r="A8" s="4"/>
      <c r="D8" s="4"/>
      <c r="E8" s="3"/>
      <c r="F8" s="4"/>
      <c r="G8" s="57" t="s">
        <v>38</v>
      </c>
      <c r="H8" s="57"/>
    </row>
    <row r="9" spans="1:8" s="49" customFormat="1" ht="33" customHeight="1" x14ac:dyDescent="0.25">
      <c r="A9" s="14" t="s">
        <v>0</v>
      </c>
      <c r="B9" s="15" t="s">
        <v>1</v>
      </c>
      <c r="C9" s="15" t="s">
        <v>2</v>
      </c>
      <c r="D9" s="15" t="s">
        <v>22</v>
      </c>
      <c r="E9" s="15" t="s">
        <v>32</v>
      </c>
      <c r="F9" s="15" t="s">
        <v>23</v>
      </c>
      <c r="G9" s="15" t="s">
        <v>24</v>
      </c>
      <c r="H9" s="15" t="s">
        <v>25</v>
      </c>
    </row>
    <row r="10" spans="1:8" x14ac:dyDescent="0.25">
      <c r="A10" s="45" t="s">
        <v>3</v>
      </c>
      <c r="B10" s="46" t="s">
        <v>6</v>
      </c>
      <c r="C10" s="47"/>
      <c r="D10" s="47"/>
      <c r="E10" s="47"/>
      <c r="F10" s="47"/>
      <c r="G10" s="50">
        <f>IF(D11="dispense",(F12/E12),IF(D12="dispense",(F11/E11),(F11+F12)/(E11+E12)))</f>
        <v>8.4285714285714288</v>
      </c>
      <c r="H10" s="1" t="str">
        <f>IF(G10&gt;=10,"Epreuve Validée","Non validé")</f>
        <v>Non validé</v>
      </c>
    </row>
    <row r="11" spans="1:8" x14ac:dyDescent="0.25">
      <c r="A11" s="18" t="s">
        <v>4</v>
      </c>
      <c r="B11" s="19" t="s">
        <v>7</v>
      </c>
      <c r="C11" s="7">
        <v>4</v>
      </c>
      <c r="D11" s="30">
        <v>8</v>
      </c>
      <c r="E11" s="7">
        <f>IF(D11="Dispense",0,C11)</f>
        <v>4</v>
      </c>
      <c r="F11" s="9">
        <f>IF(D11="dispense",0,(D11*E11))</f>
        <v>32</v>
      </c>
      <c r="G11" s="51"/>
      <c r="H11" s="1"/>
    </row>
    <row r="12" spans="1:8" x14ac:dyDescent="0.25">
      <c r="A12" s="18" t="s">
        <v>5</v>
      </c>
      <c r="B12" s="19" t="s">
        <v>8</v>
      </c>
      <c r="C12" s="7">
        <v>3</v>
      </c>
      <c r="D12" s="30">
        <v>9</v>
      </c>
      <c r="E12" s="38">
        <f t="shared" ref="E12:E24" si="0">IF(D12="Dispense",0,C12)</f>
        <v>3</v>
      </c>
      <c r="F12" s="9">
        <f>IF(D12="dispense",0,(D12*E12))</f>
        <v>27</v>
      </c>
      <c r="G12" s="50"/>
      <c r="H12" s="1"/>
    </row>
    <row r="13" spans="1:8" x14ac:dyDescent="0.25">
      <c r="A13" s="34"/>
      <c r="B13" s="35"/>
      <c r="C13" s="36"/>
      <c r="D13" s="37"/>
      <c r="E13" s="6"/>
      <c r="F13" s="36"/>
      <c r="G13" s="50"/>
      <c r="H13" s="1"/>
    </row>
    <row r="14" spans="1:8" x14ac:dyDescent="0.25">
      <c r="A14" s="45" t="s">
        <v>9</v>
      </c>
      <c r="B14" s="46" t="s">
        <v>10</v>
      </c>
      <c r="C14" s="47">
        <v>3</v>
      </c>
      <c r="D14" s="30">
        <v>10</v>
      </c>
      <c r="E14" s="47">
        <f t="shared" si="0"/>
        <v>3</v>
      </c>
      <c r="F14" s="47">
        <f t="shared" ref="F14:F24" si="1">IF(D14="dispense",0,(D14*E14))</f>
        <v>30</v>
      </c>
      <c r="G14" s="50">
        <f>IF(F14=0,"10,00",(F14/E14))</f>
        <v>10</v>
      </c>
      <c r="H14" s="1" t="str">
        <f t="shared" ref="H14:H24" si="2">IF(G14&gt;=10,"Epreuve Validée","Non validé")</f>
        <v>Epreuve Validée</v>
      </c>
    </row>
    <row r="15" spans="1:8" x14ac:dyDescent="0.25">
      <c r="A15" s="39"/>
      <c r="B15" s="40"/>
      <c r="C15" s="2"/>
      <c r="D15" s="37"/>
      <c r="E15" s="41"/>
      <c r="F15" s="2"/>
      <c r="G15" s="50"/>
      <c r="H15" s="1"/>
    </row>
    <row r="16" spans="1:8" x14ac:dyDescent="0.25">
      <c r="A16" s="45" t="s">
        <v>11</v>
      </c>
      <c r="B16" s="46" t="s">
        <v>39</v>
      </c>
      <c r="C16" s="47">
        <v>6</v>
      </c>
      <c r="D16" s="30">
        <v>12</v>
      </c>
      <c r="E16" s="47">
        <f t="shared" si="0"/>
        <v>6</v>
      </c>
      <c r="F16" s="47">
        <f t="shared" si="1"/>
        <v>72</v>
      </c>
      <c r="G16" s="50">
        <f t="shared" ref="G16" si="3">IF(F16=0,"10,00",(F16/E16))</f>
        <v>12</v>
      </c>
      <c r="H16" s="1" t="str">
        <f t="shared" si="2"/>
        <v>Epreuve Validée</v>
      </c>
    </row>
    <row r="17" spans="1:8" ht="13.9" customHeight="1" x14ac:dyDescent="0.25">
      <c r="A17" s="34"/>
      <c r="B17" s="20"/>
      <c r="C17" s="2"/>
      <c r="D17" s="26"/>
      <c r="E17" s="6"/>
      <c r="F17" s="36"/>
      <c r="G17" s="50"/>
      <c r="H17" s="1"/>
    </row>
    <row r="18" spans="1:8" ht="31.9" customHeight="1" x14ac:dyDescent="0.25">
      <c r="A18" s="45" t="s">
        <v>12</v>
      </c>
      <c r="B18" s="46" t="s">
        <v>15</v>
      </c>
      <c r="C18" s="47"/>
      <c r="D18" s="48"/>
      <c r="E18" s="47"/>
      <c r="F18" s="47"/>
      <c r="G18" s="50">
        <f>(F19+F20)/(E19+E20)</f>
        <v>8.3076923076923084</v>
      </c>
      <c r="H18" s="1" t="str">
        <f t="shared" si="2"/>
        <v>Non validé</v>
      </c>
    </row>
    <row r="19" spans="1:8" x14ac:dyDescent="0.25">
      <c r="A19" s="18" t="s">
        <v>13</v>
      </c>
      <c r="B19" s="19" t="s">
        <v>16</v>
      </c>
      <c r="C19" s="7">
        <v>9</v>
      </c>
      <c r="D19" s="30">
        <v>12</v>
      </c>
      <c r="E19" s="7">
        <f t="shared" si="0"/>
        <v>9</v>
      </c>
      <c r="F19" s="9">
        <f t="shared" si="1"/>
        <v>108</v>
      </c>
      <c r="G19" s="50"/>
      <c r="H19" s="1"/>
    </row>
    <row r="20" spans="1:8" x14ac:dyDescent="0.25">
      <c r="A20" s="43" t="s">
        <v>14</v>
      </c>
      <c r="B20" s="44" t="s">
        <v>17</v>
      </c>
      <c r="C20" s="7">
        <v>4</v>
      </c>
      <c r="D20" s="30"/>
      <c r="E20" s="38">
        <f>IF(D20="Dispense",0,C20)</f>
        <v>4</v>
      </c>
      <c r="F20" s="42">
        <f t="shared" si="1"/>
        <v>0</v>
      </c>
      <c r="G20" s="50"/>
      <c r="H20" s="1"/>
    </row>
    <row r="21" spans="1:8" x14ac:dyDescent="0.25">
      <c r="A21" s="4"/>
      <c r="B21" s="20"/>
      <c r="C21" s="36"/>
      <c r="D21" s="37"/>
      <c r="E21" s="6"/>
      <c r="F21" s="2"/>
      <c r="G21" s="50"/>
      <c r="H21" s="1"/>
    </row>
    <row r="22" spans="1:8" ht="30" x14ac:dyDescent="0.25">
      <c r="A22" s="45" t="s">
        <v>18</v>
      </c>
      <c r="B22" s="46" t="s">
        <v>19</v>
      </c>
      <c r="C22" s="47">
        <v>5</v>
      </c>
      <c r="D22" s="30">
        <v>8</v>
      </c>
      <c r="E22" s="47">
        <f t="shared" si="0"/>
        <v>5</v>
      </c>
      <c r="F22" s="47">
        <f t="shared" si="1"/>
        <v>40</v>
      </c>
      <c r="G22" s="50">
        <f t="shared" ref="G22" si="4">IF(F22=0,"10,00",(F22/E22))</f>
        <v>8</v>
      </c>
      <c r="H22" s="1" t="str">
        <f t="shared" si="2"/>
        <v>Non validé</v>
      </c>
    </row>
    <row r="23" spans="1:8" x14ac:dyDescent="0.25">
      <c r="A23" s="39"/>
      <c r="B23" s="22"/>
      <c r="C23" s="2"/>
      <c r="D23" s="26"/>
      <c r="E23" s="6"/>
      <c r="F23" s="2"/>
      <c r="G23" s="50"/>
      <c r="H23" s="1"/>
    </row>
    <row r="24" spans="1:8" x14ac:dyDescent="0.25">
      <c r="A24" s="45" t="s">
        <v>20</v>
      </c>
      <c r="B24" s="46" t="s">
        <v>21</v>
      </c>
      <c r="C24" s="47">
        <v>5</v>
      </c>
      <c r="D24" s="30">
        <v>11</v>
      </c>
      <c r="E24" s="47">
        <f t="shared" si="0"/>
        <v>5</v>
      </c>
      <c r="F24" s="47">
        <f t="shared" si="1"/>
        <v>55</v>
      </c>
      <c r="G24" s="50">
        <f t="shared" ref="G24" si="5">IF(F24=0,"10,00",(F24/E24))</f>
        <v>11</v>
      </c>
      <c r="H24" s="1" t="str">
        <f t="shared" si="2"/>
        <v>Epreuve Validée</v>
      </c>
    </row>
    <row r="25" spans="1:8" x14ac:dyDescent="0.25">
      <c r="A25" s="21"/>
      <c r="B25" s="22"/>
      <c r="C25" s="36"/>
      <c r="D25" s="27" t="s">
        <v>33</v>
      </c>
      <c r="E25" s="8">
        <f>SUM(E11:E24)</f>
        <v>39</v>
      </c>
      <c r="F25" s="2"/>
      <c r="G25" s="5"/>
      <c r="H25" s="4"/>
    </row>
    <row r="26" spans="1:8" x14ac:dyDescent="0.25">
      <c r="A26" s="16" t="s">
        <v>27</v>
      </c>
      <c r="B26" s="17" t="s">
        <v>28</v>
      </c>
      <c r="C26" s="2"/>
      <c r="D26" s="28">
        <v>12</v>
      </c>
      <c r="E26" s="6"/>
      <c r="F26" s="9">
        <f>IF(D26&gt;10,(D26-10),"")</f>
        <v>2</v>
      </c>
      <c r="G26" s="5"/>
      <c r="H26" s="4"/>
    </row>
    <row r="27" spans="1:8" x14ac:dyDescent="0.25">
      <c r="A27" s="21"/>
      <c r="B27" s="22"/>
      <c r="C27" s="2"/>
      <c r="D27" s="26"/>
      <c r="E27" s="6"/>
      <c r="F27" s="2"/>
      <c r="G27" s="5"/>
      <c r="H27" s="4"/>
    </row>
    <row r="28" spans="1:8" x14ac:dyDescent="0.25">
      <c r="A28" s="16" t="s">
        <v>29</v>
      </c>
      <c r="B28" s="17" t="s">
        <v>30</v>
      </c>
      <c r="C28" s="2"/>
      <c r="D28" s="28">
        <v>14</v>
      </c>
      <c r="E28" s="6"/>
      <c r="F28" s="9">
        <f>IF(D28&gt;10,(D28-10),"")</f>
        <v>4</v>
      </c>
      <c r="G28" s="5"/>
      <c r="H28" s="4"/>
    </row>
    <row r="29" spans="1:8" ht="15.75" x14ac:dyDescent="0.25">
      <c r="A29" s="4"/>
      <c r="B29" s="4"/>
      <c r="C29" s="4"/>
      <c r="D29" s="31" t="s">
        <v>37</v>
      </c>
      <c r="E29" s="32"/>
      <c r="F29" s="33">
        <f>SUM(F11:F28)/E25</f>
        <v>9.4871794871794872</v>
      </c>
      <c r="G29" s="54" t="str">
        <f>IF(F29&gt;=10,"ADMIS",IF(F29&gt;=8,"voir possible rattrapage","REFUSE"))</f>
        <v>voir possible rattrapage</v>
      </c>
      <c r="H29" s="54"/>
    </row>
    <row r="30" spans="1:8" x14ac:dyDescent="0.25">
      <c r="A30" s="4"/>
      <c r="B30" s="4"/>
      <c r="C30" s="4"/>
      <c r="D30" s="4"/>
      <c r="E30" s="3"/>
      <c r="F30" s="2"/>
      <c r="G30" s="23"/>
      <c r="H30" s="4"/>
    </row>
    <row r="31" spans="1:8" x14ac:dyDescent="0.25">
      <c r="A31" s="4"/>
      <c r="B31" s="4"/>
      <c r="C31" s="4"/>
      <c r="D31" s="21" t="s">
        <v>35</v>
      </c>
      <c r="E31" s="24"/>
      <c r="F31" s="25">
        <f>SUM(F11:F16)/SUM(E11:E16)</f>
        <v>10.0625</v>
      </c>
      <c r="G31" s="23"/>
      <c r="H31" s="4"/>
    </row>
    <row r="32" spans="1:8" x14ac:dyDescent="0.25">
      <c r="A32" s="4"/>
      <c r="B32" s="4"/>
      <c r="C32" s="4"/>
      <c r="D32" s="21" t="s">
        <v>36</v>
      </c>
      <c r="E32" s="24"/>
      <c r="F32" s="25">
        <f>SUM(F19:F24)/SUM(E19:E24)</f>
        <v>8.8260869565217384</v>
      </c>
      <c r="G32" s="55" t="str">
        <f>IF(F32&lt;10,"rattrapage impossible","rattrapage possible")</f>
        <v>rattrapage impossible</v>
      </c>
      <c r="H32" s="55"/>
    </row>
    <row r="33" spans="1:2" x14ac:dyDescent="0.25">
      <c r="A33" s="52" t="s">
        <v>45</v>
      </c>
      <c r="B33" s="52"/>
    </row>
    <row r="34" spans="1:2" x14ac:dyDescent="0.25">
      <c r="A34" s="53" t="s">
        <v>46</v>
      </c>
      <c r="B34" s="53"/>
    </row>
    <row r="35" spans="1:2" x14ac:dyDescent="0.25">
      <c r="A35" s="53" t="s">
        <v>47</v>
      </c>
      <c r="B35" s="53"/>
    </row>
    <row r="36" spans="1:2" x14ac:dyDescent="0.25">
      <c r="A36" s="29" t="s">
        <v>48</v>
      </c>
    </row>
    <row r="37" spans="1:2" x14ac:dyDescent="0.25">
      <c r="A37" s="29" t="s">
        <v>49</v>
      </c>
    </row>
    <row r="39" spans="1:2" x14ac:dyDescent="0.25">
      <c r="A39" s="29" t="s">
        <v>50</v>
      </c>
    </row>
    <row r="40" spans="1:2" x14ac:dyDescent="0.25">
      <c r="A40" s="29" t="s">
        <v>51</v>
      </c>
    </row>
    <row r="41" spans="1:2" x14ac:dyDescent="0.25">
      <c r="A41" s="29" t="s">
        <v>52</v>
      </c>
    </row>
  </sheetData>
  <sheetProtection algorithmName="SHA-512" hashValue="rvt5O8Qte3RW6Tf899hpL1H+FfXhr0vjA+V7cnM4eoSNnwvkBhIRW9g0yrIBlRcC6be3nEk9VtNndtGo3VGOug==" saltValue="+/CSbULN2Rg9o7EFOlrBkQ==" spinCount="100000" sheet="1" objects="1" scenarios="1"/>
  <mergeCells count="11">
    <mergeCell ref="A2:H2"/>
    <mergeCell ref="G8:H8"/>
    <mergeCell ref="C4:H4"/>
    <mergeCell ref="C5:H5"/>
    <mergeCell ref="C6:H6"/>
    <mergeCell ref="C7:H7"/>
    <mergeCell ref="A33:B33"/>
    <mergeCell ref="A34:B34"/>
    <mergeCell ref="A35:B35"/>
    <mergeCell ref="G29:H29"/>
    <mergeCell ref="G32:H32"/>
  </mergeCells>
  <conditionalFormatting sqref="H10">
    <cfRule type="containsText" dxfId="16" priority="21" operator="containsText" text="Epreuve validée">
      <formula>NOT(ISERROR(SEARCH("Epreuve validée",H10)))</formula>
    </cfRule>
    <cfRule type="containsText" dxfId="15" priority="22" operator="containsText" text="Non validé">
      <formula>NOT(ISERROR(SEARCH("Non validé",H10)))</formula>
    </cfRule>
    <cfRule type="containsText" priority="23" operator="containsText" text="Epreuve validée">
      <formula>NOT(ISERROR(SEARCH("Epreuve validée",H10)))</formula>
    </cfRule>
  </conditionalFormatting>
  <conditionalFormatting sqref="H22">
    <cfRule type="containsText" dxfId="14" priority="18" operator="containsText" text="Epreuve validée">
      <formula>NOT(ISERROR(SEARCH("Epreuve validée",H22)))</formula>
    </cfRule>
    <cfRule type="containsText" dxfId="13" priority="19" operator="containsText" text="Non validé">
      <formula>NOT(ISERROR(SEARCH("Non validé",H22)))</formula>
    </cfRule>
    <cfRule type="containsText" priority="20" operator="containsText" text="Epreuve validée">
      <formula>NOT(ISERROR(SEARCH("Epreuve validée",H22)))</formula>
    </cfRule>
  </conditionalFormatting>
  <conditionalFormatting sqref="H24">
    <cfRule type="containsText" dxfId="12" priority="15" operator="containsText" text="Epreuve validée">
      <formula>NOT(ISERROR(SEARCH("Epreuve validée",H24)))</formula>
    </cfRule>
    <cfRule type="containsText" dxfId="11" priority="16" operator="containsText" text="Non validé">
      <formula>NOT(ISERROR(SEARCH("Non validé",H24)))</formula>
    </cfRule>
    <cfRule type="containsText" priority="17" operator="containsText" text="Epreuve validée">
      <formula>NOT(ISERROR(SEARCH("Epreuve validée",H24)))</formula>
    </cfRule>
  </conditionalFormatting>
  <conditionalFormatting sqref="H18">
    <cfRule type="containsText" dxfId="10" priority="12" operator="containsText" text="Epreuve validée">
      <formula>NOT(ISERROR(SEARCH("Epreuve validée",H18)))</formula>
    </cfRule>
    <cfRule type="containsText" dxfId="9" priority="13" operator="containsText" text="Non validé">
      <formula>NOT(ISERROR(SEARCH("Non validé",H18)))</formula>
    </cfRule>
    <cfRule type="containsText" priority="14" operator="containsText" text="Epreuve validée">
      <formula>NOT(ISERROR(SEARCH("Epreuve validée",H18)))</formula>
    </cfRule>
  </conditionalFormatting>
  <conditionalFormatting sqref="H16">
    <cfRule type="containsText" dxfId="8" priority="9" operator="containsText" text="Epreuve validée">
      <formula>NOT(ISERROR(SEARCH("Epreuve validée",H16)))</formula>
    </cfRule>
    <cfRule type="containsText" dxfId="7" priority="10" operator="containsText" text="Non validé">
      <formula>NOT(ISERROR(SEARCH("Non validé",H16)))</formula>
    </cfRule>
    <cfRule type="containsText" priority="11" operator="containsText" text="Epreuve validée">
      <formula>NOT(ISERROR(SEARCH("Epreuve validée",H16)))</formula>
    </cfRule>
  </conditionalFormatting>
  <conditionalFormatting sqref="H14">
    <cfRule type="containsText" dxfId="6" priority="6" operator="containsText" text="Epreuve validée">
      <formula>NOT(ISERROR(SEARCH("Epreuve validée",H14)))</formula>
    </cfRule>
    <cfRule type="containsText" dxfId="5" priority="7" operator="containsText" text="Non validé">
      <formula>NOT(ISERROR(SEARCH("Non validé",H14)))</formula>
    </cfRule>
    <cfRule type="containsText" priority="8" operator="containsText" text="Epreuve validée">
      <formula>NOT(ISERROR(SEARCH("Epreuve validée",H14)))</formula>
    </cfRule>
  </conditionalFormatting>
  <conditionalFormatting sqref="G29">
    <cfRule type="containsText" dxfId="4" priority="4" operator="containsText" text="REFUSE">
      <formula>NOT(ISERROR(SEARCH("REFUSE",G29)))</formula>
    </cfRule>
    <cfRule type="containsText" dxfId="3" priority="5" operator="containsText" text="ADMIS">
      <formula>NOT(ISERROR(SEARCH("ADMIS",G29)))</formula>
    </cfRule>
  </conditionalFormatting>
  <conditionalFormatting sqref="G29:H29">
    <cfRule type="containsText" dxfId="2" priority="3" operator="containsText" text="voir possible rattrapage">
      <formula>NOT(ISERROR(SEARCH("voir possible rattrapage",G29)))</formula>
    </cfRule>
  </conditionalFormatting>
  <conditionalFormatting sqref="G32:H32">
    <cfRule type="containsText" dxfId="1" priority="1" operator="containsText" text="rattrapage impossible">
      <formula>NOT(ISERROR(SEARCH("rattrapage impossible",G32)))</formula>
    </cfRule>
    <cfRule type="containsText" dxfId="0" priority="2" operator="containsText" text="rattrapage possible">
      <formula>NOT(ISERROR(SEARCH("rattrapage possible",G32)))</formula>
    </cfRule>
  </conditionalFormatting>
  <hyperlinks>
    <hyperlink ref="A34:B34" r:id="rId1" display="BTS CG comptabilité et gestion : https://www.compta-online.com/bts-cg-comptabilite-et-gestion-ao5596 " xr:uid="{31E89E6C-1A26-4800-980B-3595CC52EFA7}"/>
    <hyperlink ref="A35:B35" r:id="rId2" display="BTS CG : débouchés, formations et salaires : https://www.compta-online.com/bts-cg-salaire-formation-debouche-ao5607" xr:uid="{19B43B26-2230-41B8-852E-1617C5502D66}"/>
    <hyperlink ref="A36" r:id="rId3" xr:uid="{26D8B9F4-E58F-4F87-801E-6EE049491D78}"/>
    <hyperlink ref="A37" r:id="rId4" xr:uid="{60A49C68-2BCC-4F11-AEC8-393A8389074D}"/>
    <hyperlink ref="A39" r:id="rId5" xr:uid="{A36C46B9-6E48-416D-82F5-7E8292B1B827}"/>
    <hyperlink ref="A40" r:id="rId6" xr:uid="{7C0F61A4-5CE7-483B-942E-B9DDC4089FA3}"/>
    <hyperlink ref="A41" r:id="rId7" xr:uid="{292B41D4-2354-40B5-B495-167A31FC492E}"/>
    <hyperlink ref="B4" r:id="rId8" xr:uid="{8E7C68AE-8A58-41E6-ABB2-03585BA6589E}"/>
  </hyperlinks>
  <pageMargins left="0.7" right="0.7" top="0.75" bottom="0.75" header="0.3" footer="0.3"/>
  <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AFTEC FORMATION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BRAULT Alexandra</dc:creator>
  <cp:lastModifiedBy>DUPIN Pierre-louis</cp:lastModifiedBy>
  <dcterms:created xsi:type="dcterms:W3CDTF">2022-04-13T11:08:38Z</dcterms:created>
  <dcterms:modified xsi:type="dcterms:W3CDTF">2022-05-01T17:34:44Z</dcterms:modified>
</cp:coreProperties>
</file>