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Philippe/"/>
    </mc:Choice>
  </mc:AlternateContent>
  <xr:revisionPtr revIDLastSave="0" documentId="8_{F08AE0FA-D944-3F45-8117-E04AA10B72CD}" xr6:coauthVersionLast="47" xr6:coauthVersionMax="47" xr10:uidLastSave="{00000000-0000-0000-0000-000000000000}"/>
  <bookViews>
    <workbookView xWindow="1820" yWindow="1860" windowWidth="25820" windowHeight="16220" xr2:uid="{961644A1-236A-7E4C-9C94-FB82B64E7A3C}"/>
  </bookViews>
  <sheets>
    <sheet name="TCD" sheetId="2" r:id="rId1"/>
    <sheet name="Base" sheetId="1" r:id="rId2"/>
  </sheets>
  <calcPr calcId="191029"/>
  <pivotCaches>
    <pivotCache cacheId="21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5" i="1" l="1"/>
  <c r="Q35" i="1"/>
  <c r="P35" i="1"/>
  <c r="S33" i="1"/>
  <c r="W33" i="1" s="1"/>
  <c r="O35" i="1"/>
  <c r="V33" i="1"/>
  <c r="U33" i="1"/>
  <c r="T33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D31" i="1"/>
  <c r="D32" i="1"/>
  <c r="D33" i="1"/>
  <c r="G31" i="1"/>
  <c r="G32" i="1"/>
  <c r="G33" i="1"/>
  <c r="K31" i="1"/>
  <c r="K32" i="1"/>
  <c r="K33" i="1"/>
  <c r="L31" i="1"/>
  <c r="L32" i="1"/>
  <c r="L33" i="1"/>
  <c r="N31" i="1"/>
  <c r="N32" i="1"/>
  <c r="N33" i="1"/>
  <c r="D27" i="1"/>
  <c r="D28" i="1"/>
  <c r="D29" i="1"/>
  <c r="D30" i="1"/>
  <c r="G27" i="1"/>
  <c r="G28" i="1"/>
  <c r="G29" i="1"/>
  <c r="G30" i="1"/>
  <c r="K27" i="1"/>
  <c r="K28" i="1"/>
  <c r="K29" i="1"/>
  <c r="K30" i="1"/>
  <c r="L27" i="1"/>
  <c r="N27" i="1"/>
  <c r="N28" i="1"/>
  <c r="N29" i="1"/>
  <c r="N30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G14" i="1"/>
  <c r="G15" i="1"/>
  <c r="G16" i="1"/>
  <c r="G17" i="1"/>
  <c r="G18" i="1"/>
  <c r="G19" i="1"/>
  <c r="G20" i="1"/>
  <c r="G21" i="1"/>
  <c r="G22" i="1"/>
  <c r="L22" i="1" s="1"/>
  <c r="G23" i="1"/>
  <c r="G24" i="1"/>
  <c r="G25" i="1"/>
  <c r="L25" i="1" s="1"/>
  <c r="G26" i="1"/>
  <c r="L26" i="1" s="1"/>
  <c r="Q26" i="1" s="1"/>
  <c r="R26" i="1" s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G8" i="1"/>
  <c r="D3" i="1"/>
  <c r="D4" i="1"/>
  <c r="D5" i="1"/>
  <c r="D6" i="1"/>
  <c r="D7" i="1"/>
  <c r="D8" i="1"/>
  <c r="D9" i="1"/>
  <c r="D10" i="1"/>
  <c r="D11" i="1"/>
  <c r="D12" i="1"/>
  <c r="D13" i="1"/>
  <c r="L28" i="1" l="1"/>
  <c r="L21" i="1"/>
  <c r="L20" i="1"/>
  <c r="L19" i="1"/>
  <c r="L16" i="1"/>
  <c r="L14" i="1"/>
  <c r="O28" i="1"/>
  <c r="Q28" i="1" s="1"/>
  <c r="R28" i="1" s="1"/>
  <c r="L23" i="1"/>
  <c r="L15" i="1"/>
  <c r="O15" i="1" s="1"/>
  <c r="Q15" i="1" s="1"/>
  <c r="R15" i="1" s="1"/>
  <c r="L18" i="1"/>
  <c r="O18" i="1" s="1"/>
  <c r="Q18" i="1" s="1"/>
  <c r="R18" i="1" s="1"/>
  <c r="L17" i="1"/>
  <c r="O17" i="1" s="1"/>
  <c r="Q17" i="1" s="1"/>
  <c r="R17" i="1" s="1"/>
  <c r="L30" i="1"/>
  <c r="O31" i="1"/>
  <c r="Q31" i="1" s="1"/>
  <c r="R31" i="1" s="1"/>
  <c r="O32" i="1"/>
  <c r="Q32" i="1"/>
  <c r="R32" i="1" s="1"/>
  <c r="Q33" i="1"/>
  <c r="R33" i="1" s="1"/>
  <c r="L29" i="1"/>
  <c r="O29" i="1" s="1"/>
  <c r="Q29" i="1" s="1"/>
  <c r="R29" i="1" s="1"/>
  <c r="O25" i="1"/>
  <c r="Q25" i="1" s="1"/>
  <c r="R25" i="1" s="1"/>
  <c r="L24" i="1"/>
  <c r="O24" i="1" s="1"/>
  <c r="Q24" i="1" s="1"/>
  <c r="R24" i="1" s="1"/>
  <c r="O21" i="1"/>
  <c r="Q21" i="1" s="1"/>
  <c r="R21" i="1" s="1"/>
  <c r="Q19" i="1"/>
  <c r="R19" i="1" s="1"/>
  <c r="O16" i="1"/>
  <c r="Q16" i="1" s="1"/>
  <c r="R16" i="1" s="1"/>
  <c r="Q27" i="1"/>
  <c r="R27" i="1" s="1"/>
  <c r="O22" i="1"/>
  <c r="Q22" i="1" s="1"/>
  <c r="R22" i="1" s="1"/>
  <c r="O23" i="1"/>
  <c r="Q23" i="1" s="1"/>
  <c r="R23" i="1" s="1"/>
  <c r="Q20" i="1"/>
  <c r="R20" i="1" s="1"/>
  <c r="O14" i="1"/>
  <c r="Q14" i="1" s="1"/>
  <c r="R14" i="1" s="1"/>
  <c r="K2" i="1"/>
  <c r="N7" i="1"/>
  <c r="N8" i="1"/>
  <c r="N9" i="1"/>
  <c r="N10" i="1"/>
  <c r="K3" i="1"/>
  <c r="K4" i="1"/>
  <c r="K5" i="1"/>
  <c r="K6" i="1"/>
  <c r="K7" i="1"/>
  <c r="K8" i="1"/>
  <c r="K9" i="1"/>
  <c r="K10" i="1"/>
  <c r="K11" i="1"/>
  <c r="K12" i="1"/>
  <c r="K13" i="1"/>
  <c r="G3" i="1"/>
  <c r="G4" i="1"/>
  <c r="G5" i="1"/>
  <c r="G6" i="1"/>
  <c r="G7" i="1"/>
  <c r="G9" i="1"/>
  <c r="G10" i="1"/>
  <c r="G11" i="1"/>
  <c r="G12" i="1"/>
  <c r="G13" i="1"/>
  <c r="G2" i="1"/>
  <c r="D2" i="1"/>
  <c r="L12" i="1" l="1"/>
  <c r="L11" i="1"/>
  <c r="L10" i="1"/>
  <c r="O30" i="1"/>
  <c r="Q30" i="1" s="1"/>
  <c r="R30" i="1" s="1"/>
  <c r="L13" i="1"/>
  <c r="O10" i="1"/>
  <c r="Q10" i="1" s="1"/>
  <c r="R10" i="1" s="1"/>
  <c r="L9" i="1"/>
  <c r="O9" i="1"/>
  <c r="Q9" i="1" s="1"/>
  <c r="R9" i="1" s="1"/>
  <c r="L8" i="1"/>
  <c r="O8" i="1" s="1"/>
  <c r="Q8" i="1" s="1"/>
  <c r="R8" i="1" s="1"/>
  <c r="L7" i="1"/>
  <c r="O7" i="1" s="1"/>
  <c r="L6" i="1"/>
  <c r="Q6" i="1" s="1"/>
  <c r="R6" i="1" s="1"/>
  <c r="L5" i="1"/>
  <c r="Q5" i="1" s="1"/>
  <c r="R5" i="1" s="1"/>
  <c r="L4" i="1"/>
  <c r="Q4" i="1" s="1"/>
  <c r="R4" i="1" s="1"/>
  <c r="L3" i="1"/>
  <c r="Q3" i="1" s="1"/>
  <c r="R3" i="1" s="1"/>
  <c r="L2" i="1"/>
  <c r="Q13" i="1"/>
  <c r="R13" i="1" s="1"/>
  <c r="Q12" i="1"/>
  <c r="R12" i="1" s="1"/>
  <c r="Q11" i="1"/>
  <c r="R11" i="1" s="1"/>
  <c r="Q7" i="1" l="1"/>
  <c r="R7" i="1" s="1"/>
  <c r="Q2" i="1"/>
  <c r="R2" i="1" l="1"/>
</calcChain>
</file>

<file path=xl/sharedStrings.xml><?xml version="1.0" encoding="utf-8"?>
<sst xmlns="http://schemas.openxmlformats.org/spreadsheetml/2006/main" count="69" uniqueCount="34">
  <si>
    <t>Date</t>
  </si>
  <si>
    <t>Matin Arrivée</t>
  </si>
  <si>
    <t>Midi départ</t>
  </si>
  <si>
    <t>Total Matin</t>
  </si>
  <si>
    <t>Pause</t>
  </si>
  <si>
    <t>Soir Arrivée</t>
  </si>
  <si>
    <t>Soir Départ</t>
  </si>
  <si>
    <t>Total Soir</t>
  </si>
  <si>
    <t>Pierre1</t>
  </si>
  <si>
    <t>Jour</t>
  </si>
  <si>
    <t>Nuit Départ</t>
  </si>
  <si>
    <t>Total Nuit</t>
  </si>
  <si>
    <t>Total Général</t>
  </si>
  <si>
    <t>Heures légales</t>
  </si>
  <si>
    <t>Nom</t>
  </si>
  <si>
    <t>Total Jour</t>
  </si>
  <si>
    <t>Heures Sup.</t>
  </si>
  <si>
    <t>Heures Nég.</t>
  </si>
  <si>
    <t>(vide)</t>
  </si>
  <si>
    <t>Total général</t>
  </si>
  <si>
    <t>Mois</t>
  </si>
  <si>
    <t>Total Pierre1</t>
  </si>
  <si>
    <t>Total (vide)</t>
  </si>
  <si>
    <t>Valeurs</t>
  </si>
  <si>
    <t>Somme de Heures Sup.</t>
  </si>
  <si>
    <t>Somme de Heures Nég.</t>
  </si>
  <si>
    <t>Somme de Total Général</t>
  </si>
  <si>
    <t>Nombre de Heures légales</t>
  </si>
  <si>
    <t>TG</t>
  </si>
  <si>
    <t>HL</t>
  </si>
  <si>
    <t>HS</t>
  </si>
  <si>
    <t>HN</t>
  </si>
  <si>
    <t>Solde</t>
  </si>
  <si>
    <t>Somme de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</si>
</sst>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/>
    <xf numFmtId="14" fontId="3" fillId="0" borderId="1" xfId="0" applyNumberFormat="1" applyFont="1" applyBorder="1"/>
    <xf numFmtId="20" fontId="3" fillId="0" borderId="1" xfId="0" applyNumberFormat="1" applyFont="1" applyBorder="1"/>
    <xf numFmtId="20" fontId="3" fillId="3" borderId="1" xfId="0" applyNumberFormat="1" applyFont="1" applyFill="1" applyBorder="1"/>
    <xf numFmtId="164" fontId="3" fillId="0" borderId="1" xfId="0" applyNumberFormat="1" applyFont="1" applyBorder="1"/>
    <xf numFmtId="164" fontId="3" fillId="4" borderId="1" xfId="0" applyNumberFormat="1" applyFont="1" applyFill="1" applyBorder="1"/>
    <xf numFmtId="0" fontId="0" fillId="0" borderId="0" xfId="0" pivotButton="1"/>
    <xf numFmtId="0" fontId="3" fillId="0" borderId="1" xfId="0" applyNumberFormat="1" applyFont="1" applyBorder="1"/>
    <xf numFmtId="46" fontId="0" fillId="0" borderId="0" xfId="0" pivotButton="1" applyNumberFormat="1"/>
    <xf numFmtId="46" fontId="0" fillId="0" borderId="0" xfId="0" applyNumberFormat="1"/>
    <xf numFmtId="46" fontId="3" fillId="0" borderId="0" xfId="0" applyNumberFormat="1" applyFont="1"/>
    <xf numFmtId="0" fontId="3" fillId="0" borderId="2" xfId="0" applyFont="1" applyBorder="1" applyAlignment="1"/>
    <xf numFmtId="46" fontId="3" fillId="0" borderId="1" xfId="0" applyNumberFormat="1" applyFont="1" applyBorder="1"/>
    <xf numFmtId="46" fontId="2" fillId="0" borderId="0" xfId="0" applyNumberFormat="1" applyFont="1"/>
  </cellXfs>
  <cellStyles count="1">
    <cellStyle name="Normal" xfId="0" builtinId="0"/>
  </cellStyles>
  <dxfs count="61">
    <dxf>
      <font>
        <color rgb="FFFF0000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1" formatCode="[h]:mm:ss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1" formatCode="[h]:mm:ss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1" formatCode="[h]:mm:ss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1" formatCode="[h]:mm:ss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1" formatCode="[h]:mm:ss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31" formatCode="[h]:mm:ss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31" formatCode="[h]:mm:ss"/>
    </dxf>
    <dxf>
      <numFmt numFmtId="31" formatCode="[h]:mm:ss"/>
    </dxf>
    <dxf>
      <numFmt numFmtId="31" formatCode="[h]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h:mm;@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h:mm;@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h:mm;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5" formatCode="hh:mm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5" formatCode="[hh]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Huber" refreshedDate="45122.261436458335" createdVersion="8" refreshedVersion="8" minRefreshableVersion="3" recordCount="33" xr:uid="{006BEE84-9180-CC45-A9A1-F8FDE28FB624}">
  <cacheSource type="worksheet">
    <worksheetSource ref="A1:R1048576" sheet="Base"/>
  </cacheSource>
  <cacheFields count="19">
    <cacheField name="Nom" numFmtId="0">
      <sharedItems containsBlank="1" count="2">
        <s v="Pierre1"/>
        <m/>
      </sharedItems>
    </cacheField>
    <cacheField name="Date" numFmtId="0">
      <sharedItems containsNonDate="0" containsDate="1" containsString="0" containsBlank="1" minDate="2022-07-01T00:00:00" maxDate="2022-08-02T00:00:00"/>
    </cacheField>
    <cacheField name="Mois" numFmtId="0">
      <sharedItems containsString="0" containsBlank="1" containsNumber="1" containsInteger="1" minValue="7" maxValue="8" count="3">
        <n v="7"/>
        <n v="8"/>
        <m/>
      </sharedItems>
    </cacheField>
    <cacheField name="Jour" numFmtId="0">
      <sharedItems containsBlank="1"/>
    </cacheField>
    <cacheField name="Matin Arrivée" numFmtId="0">
      <sharedItems containsNonDate="0" containsDate="1" containsString="0" containsBlank="1" minDate="1899-12-30T09:30:00" maxDate="1899-12-30T13:00:00"/>
    </cacheField>
    <cacheField name="Midi départ" numFmtId="0">
      <sharedItems containsNonDate="0" containsDate="1" containsString="0" containsBlank="1" minDate="1899-12-30T00:00:00" maxDate="1899-12-30T23:00:00"/>
    </cacheField>
    <cacheField name="Total Matin" numFmtId="0">
      <sharedItems containsNonDate="0" containsDate="1" containsString="0" containsBlank="1" minDate="1899-12-30T00:00:00" maxDate="1899-12-31T00:00:00"/>
    </cacheField>
    <cacheField name="Pause" numFmtId="0">
      <sharedItems containsNonDate="0" containsDate="1" containsString="0" containsBlank="1" minDate="1899-12-30T00:30:00" maxDate="1899-12-30T01:00:00"/>
    </cacheField>
    <cacheField name="Soir Arrivée" numFmtId="0">
      <sharedItems containsNonDate="0" containsDate="1" containsString="0" containsBlank="1" minDate="1899-12-30T09:30:00" maxDate="1899-12-30T18:30:00"/>
    </cacheField>
    <cacheField name="Soir Départ" numFmtId="0">
      <sharedItems containsNonDate="0" containsDate="1" containsString="0" containsBlank="1" minDate="1899-12-30T22:00:00" maxDate="1899-12-30T23:59:00"/>
    </cacheField>
    <cacheField name="Total Soir" numFmtId="0">
      <sharedItems containsDate="1" containsBlank="1" containsMixedTypes="1" minDate="1899-12-30T04:00:00" maxDate="1899-12-30T06:00:00"/>
    </cacheField>
    <cacheField name="Total Jour" numFmtId="0">
      <sharedItems containsNonDate="0" containsDate="1" containsString="0" containsBlank="1" minDate="1899-12-30T00:00:00" maxDate="1899-12-31T00:00:00"/>
    </cacheField>
    <cacheField name="Nuit Départ" numFmtId="0">
      <sharedItems containsNonDate="0" containsDate="1" containsString="0" containsBlank="1" minDate="1899-12-30T01:00:00" maxDate="1899-12-30T03:00:00"/>
    </cacheField>
    <cacheField name="Total Nuit" numFmtId="0">
      <sharedItems containsDate="1" containsBlank="1" containsMixedTypes="1" minDate="1899-12-30T00:00:00" maxDate="1899-12-30T15:30:00"/>
    </cacheField>
    <cacheField name="Total Général" numFmtId="0">
      <sharedItems containsNonDate="0" containsDate="1" containsString="0" containsBlank="1" minDate="1899-12-30T03:30:00" maxDate="1899-12-30T14:30:00"/>
    </cacheField>
    <cacheField name="Heures légales" numFmtId="0">
      <sharedItems containsNonDate="0" containsDate="1" containsString="0" containsBlank="1" minDate="1899-12-30T08:00:00" maxDate="1899-12-30T08:00:00"/>
    </cacheField>
    <cacheField name="Heures Sup." numFmtId="0">
      <sharedItems containsDate="1" containsBlank="1" containsMixedTypes="1" minDate="1899-12-30T00:00:00" maxDate="1899-12-31T00:00:00"/>
    </cacheField>
    <cacheField name="Heures Nég." numFmtId="0">
      <sharedItems containsDate="1" containsBlank="1" containsMixedTypes="1" minDate="1899-12-30T01:00:00" maxDate="1899-12-30T08:00:00"/>
    </cacheField>
    <cacheField name="Solde" numFmtId="0" formula="'Total Général'-'Heures légales' +'Heures Sup.' -'Heures Nég.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d v="2022-07-01T00:00:00"/>
    <x v="0"/>
    <s v="ven."/>
    <m/>
    <m/>
    <d v="1899-12-30T00:00:00"/>
    <d v="1899-12-30T01:00:00"/>
    <m/>
    <m/>
    <s v=""/>
    <d v="1899-12-30T00:00:00"/>
    <m/>
    <m/>
    <m/>
    <d v="1899-12-30T08:00:00"/>
    <s v=""/>
    <d v="1899-12-30T08:00:00"/>
  </r>
  <r>
    <x v="0"/>
    <d v="2022-07-02T00:00:00"/>
    <x v="0"/>
    <s v="sam."/>
    <m/>
    <m/>
    <d v="1899-12-30T00:00:00"/>
    <d v="1899-12-30T01:00:00"/>
    <m/>
    <m/>
    <s v=""/>
    <d v="1899-12-30T00:00:00"/>
    <m/>
    <m/>
    <m/>
    <d v="1899-12-30T08:00:00"/>
    <s v=""/>
    <d v="1899-12-30T08:00:00"/>
  </r>
  <r>
    <x v="0"/>
    <d v="2022-07-03T00:00:00"/>
    <x v="0"/>
    <s v="dim."/>
    <m/>
    <m/>
    <d v="1899-12-30T00:00:00"/>
    <d v="1899-12-30T01:00:00"/>
    <m/>
    <m/>
    <s v=""/>
    <d v="1899-12-30T00:00:00"/>
    <m/>
    <m/>
    <m/>
    <m/>
    <d v="1899-12-30T00:00:00"/>
    <s v=""/>
  </r>
  <r>
    <x v="0"/>
    <d v="2022-07-04T00:00:00"/>
    <x v="0"/>
    <s v="lun."/>
    <m/>
    <m/>
    <d v="1899-12-30T00:00:00"/>
    <d v="1899-12-30T01:00:00"/>
    <m/>
    <m/>
    <s v=""/>
    <d v="1899-12-30T00:00:00"/>
    <m/>
    <m/>
    <m/>
    <m/>
    <d v="1899-12-30T00:00:00"/>
    <s v=""/>
  </r>
  <r>
    <x v="0"/>
    <d v="2022-07-05T00:00:00"/>
    <x v="0"/>
    <s v="mar."/>
    <m/>
    <m/>
    <d v="1899-12-30T00:00:00"/>
    <d v="1899-12-30T01:00:00"/>
    <m/>
    <m/>
    <s v=""/>
    <d v="1899-12-30T00:00:00"/>
    <m/>
    <m/>
    <m/>
    <m/>
    <d v="1899-12-30T00:00:00"/>
    <s v=""/>
  </r>
  <r>
    <x v="0"/>
    <d v="2022-07-06T00:00:00"/>
    <x v="0"/>
    <s v="mer."/>
    <d v="1899-12-30T09:30:00"/>
    <d v="1899-12-30T15:00:00"/>
    <d v="1899-12-30T05:30:00"/>
    <d v="1899-12-30T01:00:00"/>
    <d v="1899-12-30T18:30:00"/>
    <d v="1899-12-30T23:00:00"/>
    <d v="1899-12-30T04:30:00"/>
    <d v="1899-12-30T10:00:00"/>
    <m/>
    <s v=""/>
    <d v="1899-12-30T09:00:00"/>
    <d v="1899-12-30T08:00:00"/>
    <d v="1899-12-30T01:00:00"/>
    <s v=""/>
  </r>
  <r>
    <x v="0"/>
    <d v="2022-07-07T00:00:00"/>
    <x v="0"/>
    <s v="jeu."/>
    <d v="1899-12-30T10:30:00"/>
    <d v="1899-12-30T14:30:00"/>
    <d v="1899-12-30T04:00:00"/>
    <d v="1899-12-30T01:00:00"/>
    <d v="1899-12-30T18:00:00"/>
    <d v="1899-12-30T22:00:00"/>
    <d v="1899-12-30T04:00:00"/>
    <d v="1899-12-30T08:00:00"/>
    <m/>
    <s v=""/>
    <d v="1899-12-30T07:00:00"/>
    <d v="1899-12-30T08:00:00"/>
    <s v=""/>
    <d v="1899-12-30T01:00:00"/>
  </r>
  <r>
    <x v="0"/>
    <d v="2022-07-08T00:00:00"/>
    <x v="0"/>
    <s v="ven."/>
    <m/>
    <m/>
    <d v="1899-12-30T00:00:00"/>
    <d v="1899-12-30T01:00:00"/>
    <d v="1899-12-30T12:00:00"/>
    <m/>
    <s v=""/>
    <d v="1899-12-30T00:00:00"/>
    <d v="1899-12-30T01:00:00"/>
    <d v="1899-12-30T13:00:00"/>
    <d v="1899-12-30T12:00:00"/>
    <d v="1899-12-30T08:00:00"/>
    <d v="1899-12-30T04:00:00"/>
    <s v=""/>
  </r>
  <r>
    <x v="0"/>
    <d v="2022-07-09T00:00:00"/>
    <x v="0"/>
    <s v="sam."/>
    <m/>
    <m/>
    <d v="1899-12-30T00:00:00"/>
    <d v="1899-12-30T01:00:00"/>
    <d v="1899-12-30T09:30:00"/>
    <m/>
    <s v=""/>
    <d v="1899-12-30T00:00:00"/>
    <d v="1899-12-30T01:00:00"/>
    <d v="1899-12-30T15:30:00"/>
    <d v="1899-12-30T14:30:00"/>
    <d v="1899-12-30T08:00:00"/>
    <d v="1899-12-30T06:30:00"/>
    <s v=""/>
  </r>
  <r>
    <x v="0"/>
    <d v="2022-07-10T00:00:00"/>
    <x v="0"/>
    <s v="dim."/>
    <m/>
    <m/>
    <d v="1899-12-30T00:00:00"/>
    <d v="1899-12-30T01:00:00"/>
    <m/>
    <m/>
    <s v=""/>
    <d v="1899-12-30T00:00:00"/>
    <m/>
    <m/>
    <m/>
    <d v="1899-12-30T08:00:00"/>
    <s v=""/>
    <d v="1899-12-30T08:00:00"/>
  </r>
  <r>
    <x v="0"/>
    <d v="2022-07-11T00:00:00"/>
    <x v="0"/>
    <s v="lun."/>
    <m/>
    <m/>
    <d v="1899-12-30T00:00:00"/>
    <d v="1899-12-30T01:00:00"/>
    <m/>
    <m/>
    <s v=""/>
    <d v="1899-12-30T00:00:00"/>
    <m/>
    <m/>
    <m/>
    <m/>
    <d v="1899-12-30T00:00:00"/>
    <s v=""/>
  </r>
  <r>
    <x v="0"/>
    <d v="2022-07-12T00:00:00"/>
    <x v="0"/>
    <s v="mar."/>
    <m/>
    <m/>
    <d v="1899-12-30T00:00:00"/>
    <d v="1899-12-30T01:00:00"/>
    <m/>
    <m/>
    <s v=""/>
    <d v="1899-12-30T00:00:00"/>
    <m/>
    <m/>
    <m/>
    <m/>
    <d v="1899-12-30T00:00:00"/>
    <s v=""/>
  </r>
  <r>
    <x v="0"/>
    <d v="2022-07-13T00:00:00"/>
    <x v="0"/>
    <s v="mer."/>
    <d v="1899-12-30T10:00:00"/>
    <d v="1899-12-30T15:00:00"/>
    <d v="1899-12-30T05:00:00"/>
    <d v="1899-12-30T01:00:00"/>
    <d v="1899-12-30T18:00:00"/>
    <d v="1899-12-30T23:00:00"/>
    <d v="1899-12-30T05:00:00"/>
    <d v="1899-12-30T10:00:00"/>
    <m/>
    <s v=""/>
    <d v="1899-12-30T09:00:00"/>
    <d v="1899-12-30T08:00:00"/>
    <d v="1899-12-30T01:00:00"/>
    <s v=""/>
  </r>
  <r>
    <x v="0"/>
    <d v="2022-07-14T00:00:00"/>
    <x v="0"/>
    <s v="jeu."/>
    <d v="1899-12-30T13:00:00"/>
    <d v="1899-12-30T23:00:00"/>
    <d v="1899-12-30T10:00:00"/>
    <d v="1899-12-30T01:00:00"/>
    <m/>
    <m/>
    <s v=""/>
    <d v="1899-12-30T10:00:00"/>
    <m/>
    <d v="1899-12-30T00:00:00"/>
    <d v="1899-12-30T09:00:00"/>
    <d v="1899-12-30T08:00:00"/>
    <d v="1899-12-30T01:00:00"/>
    <s v=""/>
  </r>
  <r>
    <x v="0"/>
    <d v="2022-07-15T00:00:00"/>
    <x v="0"/>
    <s v="ven."/>
    <m/>
    <m/>
    <d v="1899-12-30T00:00:00"/>
    <d v="1899-12-30T01:00:00"/>
    <d v="1899-12-30T13:00:00"/>
    <m/>
    <s v=""/>
    <d v="1899-12-30T00:00:00"/>
    <d v="1899-12-30T03:00:00"/>
    <d v="1899-12-30T14:00:00"/>
    <d v="1899-12-30T13:00:00"/>
    <d v="1899-12-30T08:00:00"/>
    <d v="1899-12-30T05:00:00"/>
    <s v=""/>
  </r>
  <r>
    <x v="0"/>
    <d v="2022-07-16T00:00:00"/>
    <x v="0"/>
    <s v="sam."/>
    <d v="1899-12-30T11:00:00"/>
    <d v="1899-12-30T14:30:00"/>
    <d v="1899-12-30T03:30:00"/>
    <d v="1899-12-30T01:00:00"/>
    <d v="1899-12-30T18:00:00"/>
    <d v="1899-12-30T22:00:00"/>
    <d v="1899-12-30T04:00:00"/>
    <d v="1899-12-30T07:30:00"/>
    <m/>
    <s v=""/>
    <d v="1899-12-30T06:30:00"/>
    <d v="1899-12-30T08:00:00"/>
    <s v=""/>
    <d v="1899-12-30T01:30:00"/>
  </r>
  <r>
    <x v="0"/>
    <d v="2022-07-17T00:00:00"/>
    <x v="0"/>
    <s v="dim."/>
    <d v="1899-12-30T10:00:00"/>
    <d v="1899-12-30T00:00:00"/>
    <d v="1899-12-30T14:00:00"/>
    <d v="1899-12-30T01:00:00"/>
    <m/>
    <m/>
    <s v=""/>
    <d v="1899-12-30T14:00:00"/>
    <m/>
    <d v="1899-12-30T00:00:00"/>
    <d v="1899-12-30T13:00:00"/>
    <d v="1899-12-30T08:00:00"/>
    <d v="1899-12-30T05:00:00"/>
    <s v=""/>
  </r>
  <r>
    <x v="0"/>
    <d v="2022-07-18T00:00:00"/>
    <x v="0"/>
    <s v="lun."/>
    <m/>
    <m/>
    <d v="1899-12-30T00:00:00"/>
    <d v="1899-12-30T01:00:00"/>
    <m/>
    <m/>
    <s v=""/>
    <d v="1899-12-30T00:00:00"/>
    <m/>
    <d v="1899-12-30T00:00:00"/>
    <m/>
    <m/>
    <d v="1899-12-30T00:00:00"/>
    <s v=""/>
  </r>
  <r>
    <x v="0"/>
    <d v="2022-07-19T00:00:00"/>
    <x v="0"/>
    <s v="mar."/>
    <m/>
    <m/>
    <d v="1899-12-30T00:00:00"/>
    <d v="1899-12-30T01:00:00"/>
    <m/>
    <m/>
    <s v=""/>
    <d v="1899-12-30T00:00:00"/>
    <m/>
    <d v="1899-12-30T00:00:00"/>
    <m/>
    <m/>
    <d v="1899-12-30T00:00:00"/>
    <s v=""/>
  </r>
  <r>
    <x v="0"/>
    <d v="2022-07-20T00:00:00"/>
    <x v="0"/>
    <s v="mer."/>
    <d v="1899-12-30T10:10:00"/>
    <d v="1899-12-30T15:00:00"/>
    <d v="1899-12-30T04:50:00"/>
    <d v="1899-12-30T01:00:00"/>
    <d v="1899-12-30T17:59:00"/>
    <d v="1899-12-30T23:59:00"/>
    <d v="1899-12-30T06:00:00"/>
    <d v="1899-12-30T10:50:00"/>
    <m/>
    <s v=""/>
    <d v="1899-12-30T09:50:00"/>
    <d v="1899-12-30T08:00:00"/>
    <d v="1899-12-30T01:50:00"/>
    <s v=""/>
  </r>
  <r>
    <x v="0"/>
    <d v="2022-07-21T00:00:00"/>
    <x v="0"/>
    <s v="jeu."/>
    <d v="1899-12-30T11:10:00"/>
    <d v="1899-12-30T22:20:00"/>
    <d v="1899-12-30T11:10:00"/>
    <d v="1899-12-30T01:00:00"/>
    <m/>
    <m/>
    <s v=""/>
    <d v="1899-12-30T11:10:00"/>
    <m/>
    <d v="1899-12-30T00:00:00"/>
    <d v="1899-12-30T10:10:00"/>
    <d v="1899-12-30T08:00:00"/>
    <d v="1899-12-30T02:10:00"/>
    <s v=""/>
  </r>
  <r>
    <x v="0"/>
    <d v="2022-07-22T00:00:00"/>
    <x v="0"/>
    <s v="ven."/>
    <m/>
    <m/>
    <d v="1899-12-30T00:00:00"/>
    <d v="1899-12-30T01:00:00"/>
    <d v="1899-12-30T14:00:00"/>
    <m/>
    <s v=""/>
    <d v="1899-12-30T00:00:00"/>
    <d v="1899-12-30T03:00:00"/>
    <d v="1899-12-30T13:00:00"/>
    <d v="1899-12-30T12:00:00"/>
    <d v="1899-12-30T08:00:00"/>
    <d v="1899-12-30T04:00:00"/>
    <s v=""/>
  </r>
  <r>
    <x v="0"/>
    <d v="2022-07-23T00:00:00"/>
    <x v="0"/>
    <s v="sam."/>
    <m/>
    <m/>
    <d v="1899-12-30T00:00:00"/>
    <d v="1899-12-30T01:00:00"/>
    <d v="1899-12-30T14:00:00"/>
    <m/>
    <s v=""/>
    <d v="1899-12-30T00:00:00"/>
    <d v="1899-12-30T01:00:00"/>
    <d v="1899-12-30T11:00:00"/>
    <d v="1899-12-30T10:00:00"/>
    <d v="1899-12-30T08:00:00"/>
    <d v="1899-12-30T02:00:00"/>
    <s v=""/>
  </r>
  <r>
    <x v="0"/>
    <d v="2022-07-24T00:00:00"/>
    <x v="0"/>
    <s v="dim."/>
    <d v="1899-12-30T10:00:00"/>
    <d v="1899-12-30T14:50:00"/>
    <d v="1899-12-30T04:50:00"/>
    <d v="1899-12-30T01:00:00"/>
    <m/>
    <m/>
    <s v=""/>
    <d v="1899-12-30T04:50:00"/>
    <m/>
    <d v="1899-12-30T00:00:00"/>
    <d v="1899-12-30T03:50:00"/>
    <d v="1899-12-30T08:00:00"/>
    <s v=""/>
    <d v="1899-12-30T04:10:00"/>
  </r>
  <r>
    <x v="0"/>
    <d v="2022-07-25T00:00:00"/>
    <x v="0"/>
    <s v="lun."/>
    <m/>
    <m/>
    <d v="1899-12-30T00:00:00"/>
    <d v="1899-12-30T01:00:00"/>
    <m/>
    <m/>
    <s v=""/>
    <d v="1899-12-30T00:00:00"/>
    <m/>
    <d v="1899-12-30T00:00:00"/>
    <m/>
    <m/>
    <d v="1899-12-30T00:00:00"/>
    <s v=""/>
  </r>
  <r>
    <x v="0"/>
    <d v="2022-07-26T00:00:00"/>
    <x v="0"/>
    <s v="mar."/>
    <m/>
    <m/>
    <d v="1899-12-30T00:00:00"/>
    <d v="1899-12-30T01:00:00"/>
    <m/>
    <m/>
    <s v=""/>
    <d v="1899-12-30T00:00:00"/>
    <m/>
    <d v="1899-12-30T00:00:00"/>
    <m/>
    <m/>
    <d v="1899-12-30T00:00:00"/>
    <s v=""/>
  </r>
  <r>
    <x v="0"/>
    <d v="2022-07-27T00:00:00"/>
    <x v="0"/>
    <s v="mer."/>
    <d v="1899-12-30T10:00:00"/>
    <d v="1899-12-30T15:00:00"/>
    <d v="1899-12-30T05:00:00"/>
    <d v="1899-12-30T00:30:00"/>
    <m/>
    <m/>
    <s v=""/>
    <d v="1899-12-30T05:00:00"/>
    <m/>
    <d v="1899-12-30T00:00:00"/>
    <d v="1899-12-30T04:30:00"/>
    <d v="1899-12-30T08:00:00"/>
    <s v=""/>
    <d v="1899-12-30T03:30:00"/>
  </r>
  <r>
    <x v="0"/>
    <d v="2022-07-28T00:00:00"/>
    <x v="0"/>
    <s v="jeu."/>
    <d v="1899-12-30T10:00:00"/>
    <d v="1899-12-30T14:00:00"/>
    <d v="1899-12-30T04:00:00"/>
    <d v="1899-12-30T00:30:00"/>
    <m/>
    <m/>
    <s v=""/>
    <d v="1899-12-30T04:00:00"/>
    <m/>
    <d v="1899-12-30T00:00:00"/>
    <d v="1899-12-30T03:30:00"/>
    <d v="1899-12-30T08:00:00"/>
    <s v=""/>
    <d v="1899-12-30T04:30:00"/>
  </r>
  <r>
    <x v="0"/>
    <d v="2022-07-29T00:00:00"/>
    <x v="0"/>
    <s v="ven."/>
    <d v="1899-12-30T10:00:00"/>
    <d v="1899-12-30T15:00:00"/>
    <d v="1899-12-30T05:00:00"/>
    <d v="1899-12-30T00:30:00"/>
    <m/>
    <m/>
    <s v=""/>
    <d v="1899-12-30T05:00:00"/>
    <m/>
    <d v="1899-12-30T00:00:00"/>
    <d v="1899-12-30T04:30:00"/>
    <d v="1899-12-30T08:00:00"/>
    <s v=""/>
    <d v="1899-12-30T03:30:00"/>
  </r>
  <r>
    <x v="0"/>
    <d v="2022-07-30T00:00:00"/>
    <x v="0"/>
    <s v="sam."/>
    <d v="1899-12-30T09:45:00"/>
    <d v="1899-12-30T22:00:00"/>
    <d v="1899-12-30T12:15:00"/>
    <d v="1899-12-30T01:00:00"/>
    <m/>
    <m/>
    <s v=""/>
    <d v="1899-12-30T12:15:00"/>
    <m/>
    <d v="1899-12-30T00:00:00"/>
    <d v="1899-12-30T11:15:00"/>
    <d v="1899-12-30T08:00:00"/>
    <d v="1899-12-30T03:15:00"/>
    <s v=""/>
  </r>
  <r>
    <x v="0"/>
    <d v="2022-07-31T00:00:00"/>
    <x v="0"/>
    <s v="dim."/>
    <d v="1899-12-30T10:00:00"/>
    <d v="1899-12-30T23:00:00"/>
    <d v="1899-12-30T13:00:00"/>
    <d v="1899-12-30T01:00:00"/>
    <m/>
    <m/>
    <s v=""/>
    <d v="1899-12-30T13:00:00"/>
    <m/>
    <d v="1899-12-30T00:00:00"/>
    <d v="1899-12-30T12:00:00"/>
    <d v="1899-12-30T08:00:00"/>
    <d v="1899-12-30T04:00:00"/>
    <s v=""/>
  </r>
  <r>
    <x v="0"/>
    <d v="2022-08-01T00:00:00"/>
    <x v="1"/>
    <s v="lun."/>
    <m/>
    <m/>
    <d v="1899-12-30T00:00:00"/>
    <d v="1899-12-30T01:00:00"/>
    <m/>
    <m/>
    <s v=""/>
    <d v="1899-12-30T00:00:00"/>
    <m/>
    <d v="1899-12-30T00:00:00"/>
    <m/>
    <m/>
    <d v="1899-12-30T00:00:00"/>
    <s v=""/>
  </r>
  <r>
    <x v="1"/>
    <m/>
    <x v="2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1C41CD-B280-3A45-932E-E054583DAB30}" name="Tableau croisé dynamique2" cacheId="2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3:G10" firstHeaderRow="1" firstDataRow="2" firstDataCol="2"/>
  <pivotFields count="19">
    <pivotField axis="axisRow" compact="0" outline="0" showAll="0">
      <items count="3">
        <item x="0"/>
        <item x="1"/>
        <item t="default"/>
      </items>
    </pivotField>
    <pivotField compact="0" outline="0" showAll="0"/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/>
    <pivotField dataField="1" compact="0" outline="0" dragToRow="0" dragToCol="0" dragToPage="0" showAll="0" defaultSubtotal="0"/>
  </pivotFields>
  <rowFields count="2">
    <field x="0"/>
    <field x="2"/>
  </rowFields>
  <rowItems count="6">
    <i>
      <x/>
      <x/>
    </i>
    <i r="1">
      <x v="1"/>
    </i>
    <i t="default">
      <x/>
    </i>
    <i>
      <x v="1"/>
      <x v="2"/>
    </i>
    <i t="default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Total Général" fld="14" baseField="0" baseItem="0"/>
    <dataField name="Nombre de Heures légales" fld="15" subtotal="count" baseField="0" baseItem="0"/>
    <dataField name="Somme de Heures Sup." fld="16" baseField="0" baseItem="0"/>
    <dataField name="Somme de Heures Nég." fld="17" baseField="0" baseItem="0"/>
    <dataField name="Somme de Solde" fld="18" baseField="0" baseItem="0"/>
  </dataFields>
  <formats count="6">
    <format dxfId="22">
      <pivotArea field="-2" type="button" dataOnly="0" labelOnly="1" outline="0" axis="axisCol" fieldPosition="0"/>
    </format>
    <format dxfId="21">
      <pivotArea type="topRight" dataOnly="0" labelOnly="1" outline="0" fieldPosition="0"/>
    </format>
    <format dxfId="20">
      <pivotArea dataOnly="0" labelOnly="1" outline="0" fieldPosition="0">
        <references count="1">
          <reference field="4294967294" count="3">
            <x v="0"/>
            <x v="2"/>
            <x v="3"/>
          </reference>
        </references>
      </pivotArea>
    </format>
    <format dxfId="11">
      <pivotArea outline="0" collapsedLevelsAreSubtotals="1" fieldPosition="0"/>
    </format>
    <format dxfId="2">
      <pivotArea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2" count="1" selected="0">
            <x v="0"/>
          </reference>
        </references>
      </pivotArea>
    </format>
    <format dxfId="0">
      <pivotArea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2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FFA2AF-7B66-4CA2-8BAB-70388B0EC829}" name="Tableau1" displayName="Tableau1" ref="A1:W33" totalsRowShown="0" headerRowDxfId="28" dataDxfId="59" totalsRowDxfId="60">
  <autoFilter ref="A1:W33" xr:uid="{54FFA2AF-7B66-4CA2-8BAB-70388B0EC82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BAE101C8-53B0-45DF-A8D5-17F5DCA4F9F5}" name="Nom" dataDxfId="42" totalsRowDxfId="58"/>
    <tableColumn id="2" xr3:uid="{EDADDE14-D3AA-4DDE-B8E7-470719651821}" name="Date" dataDxfId="41" totalsRowDxfId="57"/>
    <tableColumn id="18" xr3:uid="{FDD789F8-8133-C248-AC35-09050201BB00}" name="Mois" dataDxfId="23" totalsRowDxfId="24">
      <calculatedColumnFormula>MONTH(Tableau1[[#This Row],[Date]])</calculatedColumnFormula>
    </tableColumn>
    <tableColumn id="3" xr3:uid="{8CA028AE-7286-434D-A210-F058203E2239}" name="Jour" dataDxfId="27">
      <calculatedColumnFormula>TEXT(B2,"jjj.")</calculatedColumnFormula>
    </tableColumn>
    <tableColumn id="4" xr3:uid="{082A49F8-BA22-4C6E-846F-43F611D82A76}" name="Matin Arrivée" dataDxfId="40" totalsRowDxfId="56"/>
    <tableColumn id="5" xr3:uid="{6C7DE9BB-A291-4656-980D-ED2D0A9AC35E}" name="Midi départ" dataDxfId="39" totalsRowDxfId="55"/>
    <tableColumn id="6" xr3:uid="{99E691E2-BF15-4859-B8BF-E51180590A55}" name="Total Matin" dataDxfId="38" totalsRowDxfId="54">
      <calculatedColumnFormula>MOD(F2-E2,1)</calculatedColumnFormula>
    </tableColumn>
    <tableColumn id="7" xr3:uid="{C4EC6C0C-DDE1-4ABB-957C-DA95718E1D02}" name="Pause" dataDxfId="25" totalsRowDxfId="53"/>
    <tableColumn id="8" xr3:uid="{A9ED1555-0191-48C4-BEB8-51E677EA9149}" name="Soir Arrivée" dataDxfId="37" totalsRowDxfId="52"/>
    <tableColumn id="9" xr3:uid="{614963E0-18CB-4463-B7C2-81F40AF477D9}" name="Soir Départ" dataDxfId="36" totalsRowDxfId="51"/>
    <tableColumn id="10" xr3:uid="{E011410F-FB88-45BF-923E-063E0C755DD9}" name="Total Soir" dataDxfId="35" totalsRowDxfId="50">
      <calculatedColumnFormula>IF(J2="","",J2-I2)</calculatedColumnFormula>
    </tableColumn>
    <tableColumn id="11" xr3:uid="{6BCDB182-E7B8-4807-9918-AB7DEABFBA1B}" name="Total Jour" dataDxfId="26" totalsRowDxfId="49">
      <calculatedColumnFormula>SUM(G2,K2)</calculatedColumnFormula>
    </tableColumn>
    <tableColumn id="12" xr3:uid="{59FF2591-2015-42E8-A46E-F322CF1C19F9}" name="Nuit Départ" dataDxfId="34" totalsRowDxfId="48"/>
    <tableColumn id="13" xr3:uid="{0C2F40C8-968B-4884-BB92-33A11F1DC426}" name="Total Nuit" dataDxfId="33" totalsRowDxfId="47">
      <calculatedColumnFormula>IF(J2="",MOD(M2-I2,1),"")</calculatedColumnFormula>
    </tableColumn>
    <tableColumn id="14" xr3:uid="{13402E4A-F911-4C4F-BE09-3A37EB15BCB3}" name="Total Général" dataDxfId="32" totalsRowDxfId="46">
      <calculatedColumnFormula>SUM(N2,-H2,L2)</calculatedColumnFormula>
    </tableColumn>
    <tableColumn id="15" xr3:uid="{87B918F3-CE91-4B7C-A30B-7B115642D824}" name="Heures légales" dataDxfId="31" totalsRowDxfId="45"/>
    <tableColumn id="16" xr3:uid="{1598164C-C8C1-4A97-ACA0-7CF67BC9D120}" name="Heures Sup." dataDxfId="30" totalsRowDxfId="44">
      <calculatedColumnFormula>IF(O2-P2&gt;=0,O2-P2,"")</calculatedColumnFormula>
    </tableColumn>
    <tableColumn id="17" xr3:uid="{8054A9A4-C0B7-40C1-9051-7AC3059EA47A}" name="Heures Nég." dataDxfId="29" totalsRowDxfId="43">
      <calculatedColumnFormula>IF(Q2="",P2-O2,"")</calculatedColumnFormula>
    </tableColumn>
    <tableColumn id="20" xr3:uid="{22D7888B-560A-4241-84B0-398CE3D506B4}" name="TG" dataDxfId="1">
      <calculatedColumnFormula>SUM(Tableau1[Total Général])</calculatedColumnFormula>
    </tableColumn>
    <tableColumn id="21" xr3:uid="{BDF7F088-C3E9-D34A-AFC0-E28A8BFB150E}" name="HL" dataDxfId="6" totalsRowDxfId="10">
      <calculatedColumnFormula>SUM(Tableau1[Heures légales])</calculatedColumnFormula>
    </tableColumn>
    <tableColumn id="22" xr3:uid="{10737D87-7F27-4742-A46E-C39D847322AB}" name="HS" dataDxfId="5" totalsRowDxfId="9">
      <calculatedColumnFormula>SUM(Tableau1[Heures Sup.])</calculatedColumnFormula>
    </tableColumn>
    <tableColumn id="23" xr3:uid="{C0EE6231-9907-4E4F-9A35-275F3B866D3B}" name="HN" dataDxfId="4" totalsRowDxfId="8">
      <calculatedColumnFormula>SUM(Tableau1[Heures Nég.])</calculatedColumnFormula>
    </tableColumn>
    <tableColumn id="24" xr3:uid="{84358F95-989E-CD42-AF7E-465E3AA13DBB}" name="Solde" dataDxfId="3" totalsRowDxfId="7">
      <calculatedColumnFormula>Tableau1[[#This Row],[TG]]-Tableau1[[#This Row],[HL]]+Tableau1[[#This Row],[HS]]-Tableau1[[#This Row],[HN]]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7DEC05-C5F6-4B52-A31C-5626B4AB0CE5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C933A-F7C1-754F-B0B4-7CA05C11814A}">
  <dimension ref="A3:G21"/>
  <sheetViews>
    <sheetView tabSelected="1" workbookViewId="0">
      <selection activeCell="G5" sqref="G5"/>
    </sheetView>
  </sheetViews>
  <sheetFormatPr baseColWidth="10" defaultRowHeight="16" x14ac:dyDescent="0.2"/>
  <cols>
    <col min="1" max="1" width="12" bestFit="1" customWidth="1"/>
    <col min="2" max="2" width="7.6640625" bestFit="1" customWidth="1"/>
    <col min="3" max="3" width="22" style="12" bestFit="1" customWidth="1"/>
    <col min="4" max="4" width="23.33203125" style="12" bestFit="1" customWidth="1"/>
    <col min="5" max="5" width="20.5" style="12" bestFit="1" customWidth="1"/>
    <col min="6" max="6" width="20.6640625" bestFit="1" customWidth="1"/>
    <col min="7" max="7" width="15" bestFit="1" customWidth="1"/>
  </cols>
  <sheetData>
    <row r="3" spans="1:7" x14ac:dyDescent="0.2">
      <c r="C3" s="11" t="s">
        <v>23</v>
      </c>
      <c r="F3" s="12"/>
      <c r="G3" s="12"/>
    </row>
    <row r="4" spans="1:7" x14ac:dyDescent="0.2">
      <c r="A4" s="9" t="s">
        <v>14</v>
      </c>
      <c r="B4" s="9" t="s">
        <v>20</v>
      </c>
      <c r="C4" s="12" t="s">
        <v>26</v>
      </c>
      <c r="D4" t="s">
        <v>27</v>
      </c>
      <c r="E4" s="12" t="s">
        <v>24</v>
      </c>
      <c r="F4" s="12" t="s">
        <v>25</v>
      </c>
      <c r="G4" t="s">
        <v>33</v>
      </c>
    </row>
    <row r="5" spans="1:7" x14ac:dyDescent="0.2">
      <c r="A5" t="s">
        <v>8</v>
      </c>
      <c r="B5">
        <v>7</v>
      </c>
      <c r="C5" s="12">
        <v>7.2743055555555554</v>
      </c>
      <c r="D5" s="16">
        <v>22</v>
      </c>
      <c r="E5" s="12">
        <v>1.6979166666666667</v>
      </c>
      <c r="F5" s="12">
        <v>1.7569444444444442</v>
      </c>
      <c r="G5" s="12">
        <v>-0.11805555555555247</v>
      </c>
    </row>
    <row r="6" spans="1:7" x14ac:dyDescent="0.2">
      <c r="B6">
        <v>8</v>
      </c>
      <c r="E6" s="12">
        <v>0</v>
      </c>
      <c r="F6" s="12">
        <v>0</v>
      </c>
      <c r="G6" s="12">
        <v>0</v>
      </c>
    </row>
    <row r="7" spans="1:7" x14ac:dyDescent="0.2">
      <c r="A7" t="s">
        <v>21</v>
      </c>
      <c r="C7" s="12">
        <v>7.2743055555555554</v>
      </c>
      <c r="D7" s="12">
        <v>22</v>
      </c>
      <c r="E7" s="12">
        <v>1.6979166666666667</v>
      </c>
      <c r="F7" s="12">
        <v>1.7569444444444442</v>
      </c>
      <c r="G7" s="12">
        <v>-0.11805555555555247</v>
      </c>
    </row>
    <row r="8" spans="1:7" x14ac:dyDescent="0.2">
      <c r="A8" t="s">
        <v>18</v>
      </c>
      <c r="B8" t="s">
        <v>18</v>
      </c>
      <c r="F8" s="12"/>
      <c r="G8" s="12">
        <v>0</v>
      </c>
    </row>
    <row r="9" spans="1:7" x14ac:dyDescent="0.2">
      <c r="A9" t="s">
        <v>22</v>
      </c>
      <c r="F9" s="12"/>
      <c r="G9" s="12">
        <v>0</v>
      </c>
    </row>
    <row r="10" spans="1:7" x14ac:dyDescent="0.2">
      <c r="A10" t="s">
        <v>19</v>
      </c>
      <c r="C10" s="12">
        <v>7.2743055555555554</v>
      </c>
      <c r="D10" s="12">
        <v>22</v>
      </c>
      <c r="E10" s="12">
        <v>1.6979166666666667</v>
      </c>
      <c r="F10" s="12">
        <v>1.7569444444444442</v>
      </c>
      <c r="G10" s="12">
        <v>-0.11805555555555247</v>
      </c>
    </row>
    <row r="11" spans="1:7" x14ac:dyDescent="0.2">
      <c r="F11" s="12"/>
    </row>
    <row r="12" spans="1:7" x14ac:dyDescent="0.2">
      <c r="F12" s="12"/>
    </row>
    <row r="13" spans="1:7" x14ac:dyDescent="0.2">
      <c r="F13" s="12"/>
    </row>
    <row r="14" spans="1:7" x14ac:dyDescent="0.2">
      <c r="F14" s="12"/>
    </row>
    <row r="15" spans="1:7" x14ac:dyDescent="0.2">
      <c r="F15" s="12"/>
    </row>
    <row r="16" spans="1:7" x14ac:dyDescent="0.2">
      <c r="F16" s="12"/>
    </row>
    <row r="17" spans="6:6" x14ac:dyDescent="0.2">
      <c r="F17" s="12"/>
    </row>
    <row r="18" spans="6:6" x14ac:dyDescent="0.2">
      <c r="F18" s="12"/>
    </row>
    <row r="19" spans="6:6" x14ac:dyDescent="0.2">
      <c r="F19" s="12"/>
    </row>
    <row r="20" spans="6:6" x14ac:dyDescent="0.2">
      <c r="F20" s="12"/>
    </row>
    <row r="21" spans="6:6" x14ac:dyDescent="0.2">
      <c r="F21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D024-6688-4E4D-BE90-43F8F139A8D6}">
  <dimension ref="A1:W35"/>
  <sheetViews>
    <sheetView showGridLines="0" topLeftCell="O17" workbookViewId="0">
      <selection activeCell="Y33" sqref="Y33"/>
    </sheetView>
  </sheetViews>
  <sheetFormatPr baseColWidth="10" defaultColWidth="10.6640625" defaultRowHeight="21" x14ac:dyDescent="0.25"/>
  <cols>
    <col min="1" max="1" width="9.1640625" style="1" bestFit="1" customWidth="1"/>
    <col min="2" max="2" width="13.83203125" style="1" bestFit="1" customWidth="1"/>
    <col min="3" max="3" width="6.6640625" style="1" bestFit="1" customWidth="1"/>
    <col min="4" max="4" width="6.33203125" style="1" bestFit="1" customWidth="1"/>
    <col min="5" max="5" width="16.6640625" style="1" bestFit="1" customWidth="1"/>
    <col min="6" max="6" width="14.1640625" style="1" bestFit="1" customWidth="1"/>
    <col min="7" max="7" width="14.5" style="1" bestFit="1" customWidth="1"/>
    <col min="8" max="8" width="7.83203125" style="1" bestFit="1" customWidth="1"/>
    <col min="9" max="9" width="14.1640625" style="1" bestFit="1" customWidth="1"/>
    <col min="10" max="10" width="13.6640625" style="1" bestFit="1" customWidth="1"/>
    <col min="11" max="11" width="12.1640625" style="1" bestFit="1" customWidth="1"/>
    <col min="12" max="12" width="12.5" style="1" bestFit="1" customWidth="1"/>
    <col min="13" max="13" width="14.1640625" style="1" bestFit="1" customWidth="1"/>
    <col min="14" max="14" width="12.6640625" style="1" bestFit="1" customWidth="1"/>
    <col min="15" max="15" width="16.33203125" style="1" bestFit="1" customWidth="1"/>
    <col min="16" max="16" width="17.33203125" style="1" bestFit="1" customWidth="1"/>
    <col min="17" max="18" width="14.6640625" style="1" bestFit="1" customWidth="1"/>
    <col min="19" max="20" width="11.83203125" style="1" bestFit="1" customWidth="1"/>
    <col min="21" max="22" width="10.6640625" style="1"/>
    <col min="23" max="23" width="21.33203125" style="1" customWidth="1"/>
    <col min="24" max="16384" width="10.6640625" style="1"/>
  </cols>
  <sheetData>
    <row r="1" spans="1:23" x14ac:dyDescent="0.25">
      <c r="A1" s="2" t="s">
        <v>14</v>
      </c>
      <c r="B1" s="2" t="s">
        <v>0</v>
      </c>
      <c r="C1" s="2" t="s">
        <v>20</v>
      </c>
      <c r="D1" s="2" t="s">
        <v>9</v>
      </c>
      <c r="E1" s="2" t="s">
        <v>1</v>
      </c>
      <c r="F1" s="2" t="s">
        <v>2</v>
      </c>
      <c r="G1" s="3" t="s">
        <v>3</v>
      </c>
      <c r="H1" s="2" t="s">
        <v>4</v>
      </c>
      <c r="I1" s="2" t="s">
        <v>5</v>
      </c>
      <c r="J1" s="2" t="s">
        <v>6</v>
      </c>
      <c r="K1" s="3" t="s">
        <v>7</v>
      </c>
      <c r="L1" s="3" t="s">
        <v>15</v>
      </c>
      <c r="M1" s="2" t="s">
        <v>10</v>
      </c>
      <c r="N1" s="3" t="s">
        <v>11</v>
      </c>
      <c r="O1" s="3" t="s">
        <v>12</v>
      </c>
      <c r="P1" s="2" t="s">
        <v>13</v>
      </c>
      <c r="Q1" s="2" t="s">
        <v>16</v>
      </c>
      <c r="R1" s="2" t="s">
        <v>17</v>
      </c>
      <c r="S1" s="14" t="s">
        <v>28</v>
      </c>
      <c r="T1" s="14" t="s">
        <v>29</v>
      </c>
      <c r="U1" s="14" t="s">
        <v>30</v>
      </c>
      <c r="V1" s="14" t="s">
        <v>31</v>
      </c>
      <c r="W1" s="14" t="s">
        <v>32</v>
      </c>
    </row>
    <row r="2" spans="1:23" x14ac:dyDescent="0.25">
      <c r="A2" s="2" t="s">
        <v>8</v>
      </c>
      <c r="B2" s="4">
        <v>44743</v>
      </c>
      <c r="C2" s="10">
        <f>MONTH(Tableau1[[#This Row],[Date]])</f>
        <v>7</v>
      </c>
      <c r="D2" s="4" t="str">
        <f>TEXT(B2,"jjj.")</f>
        <v>ven.</v>
      </c>
      <c r="E2" s="5"/>
      <c r="F2" s="5"/>
      <c r="G2" s="6">
        <f>MOD(F2-E2,1)</f>
        <v>0</v>
      </c>
      <c r="H2" s="6">
        <v>4.1666666666666664E-2</v>
      </c>
      <c r="I2" s="5"/>
      <c r="J2" s="5"/>
      <c r="K2" s="5" t="str">
        <f>IF(J2="","",J2-I2)</f>
        <v/>
      </c>
      <c r="L2" s="5">
        <f t="shared" ref="L2:L13" si="0">SUM(G2,K2)</f>
        <v>0</v>
      </c>
      <c r="M2" s="5"/>
      <c r="N2" s="5"/>
      <c r="O2" s="5"/>
      <c r="P2" s="7">
        <v>0.33333333333333331</v>
      </c>
      <c r="Q2" s="7" t="str">
        <f>IF($O2-$P2&gt;=0,$O2-$P2,"")</f>
        <v/>
      </c>
      <c r="R2" s="7">
        <f>IF(Q2="",P2-O2,"")</f>
        <v>0.33333333333333331</v>
      </c>
      <c r="S2" s="15"/>
      <c r="T2" s="7"/>
      <c r="U2" s="7"/>
      <c r="V2" s="7"/>
      <c r="W2" s="15"/>
    </row>
    <row r="3" spans="1:23" x14ac:dyDescent="0.25">
      <c r="A3" s="2" t="s">
        <v>8</v>
      </c>
      <c r="B3" s="4">
        <v>44744</v>
      </c>
      <c r="C3" s="10">
        <f>MONTH(Tableau1[[#This Row],[Date]])</f>
        <v>7</v>
      </c>
      <c r="D3" s="4" t="str">
        <f t="shared" ref="D3:D13" si="1">TEXT(B3,"jjj.")</f>
        <v>sam.</v>
      </c>
      <c r="E3" s="5"/>
      <c r="F3" s="5"/>
      <c r="G3" s="6">
        <f t="shared" ref="G3:G13" si="2">MOD(F3-E3,1)</f>
        <v>0</v>
      </c>
      <c r="H3" s="6">
        <v>4.1666666666666664E-2</v>
      </c>
      <c r="I3" s="5"/>
      <c r="J3" s="5"/>
      <c r="K3" s="5" t="str">
        <f t="shared" ref="K3:K13" si="3">IF(J3="","",J3-I3)</f>
        <v/>
      </c>
      <c r="L3" s="5">
        <f t="shared" si="0"/>
        <v>0</v>
      </c>
      <c r="M3" s="2"/>
      <c r="N3" s="5"/>
      <c r="O3" s="5"/>
      <c r="P3" s="7">
        <v>0.33333333333333331</v>
      </c>
      <c r="Q3" s="7" t="str">
        <f t="shared" ref="Q3:Q13" si="4">IF(O3-P3&gt;=0,O3-P3,"")</f>
        <v/>
      </c>
      <c r="R3" s="7">
        <f t="shared" ref="R3:R13" si="5">IF(Q3="",P3-O3,"")</f>
        <v>0.33333333333333331</v>
      </c>
      <c r="S3" s="15"/>
      <c r="T3" s="7"/>
      <c r="U3" s="7"/>
      <c r="V3" s="7"/>
      <c r="W3" s="15"/>
    </row>
    <row r="4" spans="1:23" x14ac:dyDescent="0.25">
      <c r="A4" s="2" t="s">
        <v>8</v>
      </c>
      <c r="B4" s="4">
        <v>44745</v>
      </c>
      <c r="C4" s="10">
        <f>MONTH(Tableau1[[#This Row],[Date]])</f>
        <v>7</v>
      </c>
      <c r="D4" s="4" t="str">
        <f t="shared" si="1"/>
        <v>dim.</v>
      </c>
      <c r="E4" s="5"/>
      <c r="F4" s="5"/>
      <c r="G4" s="6">
        <f t="shared" si="2"/>
        <v>0</v>
      </c>
      <c r="H4" s="6">
        <v>4.1666666666666699E-2</v>
      </c>
      <c r="I4" s="5"/>
      <c r="J4" s="5"/>
      <c r="K4" s="5" t="str">
        <f t="shared" si="3"/>
        <v/>
      </c>
      <c r="L4" s="5">
        <f t="shared" si="0"/>
        <v>0</v>
      </c>
      <c r="M4" s="2"/>
      <c r="N4" s="5"/>
      <c r="O4" s="5"/>
      <c r="P4" s="7"/>
      <c r="Q4" s="7">
        <f t="shared" si="4"/>
        <v>0</v>
      </c>
      <c r="R4" s="8" t="str">
        <f t="shared" si="5"/>
        <v/>
      </c>
      <c r="S4" s="15"/>
      <c r="T4" s="7"/>
      <c r="U4" s="7"/>
      <c r="V4" s="7"/>
      <c r="W4" s="15"/>
    </row>
    <row r="5" spans="1:23" x14ac:dyDescent="0.25">
      <c r="A5" s="2" t="s">
        <v>8</v>
      </c>
      <c r="B5" s="4">
        <v>44746</v>
      </c>
      <c r="C5" s="10">
        <f>MONTH(Tableau1[[#This Row],[Date]])</f>
        <v>7</v>
      </c>
      <c r="D5" s="4" t="str">
        <f t="shared" si="1"/>
        <v>lun.</v>
      </c>
      <c r="E5" s="5"/>
      <c r="F5" s="5"/>
      <c r="G5" s="6">
        <f t="shared" si="2"/>
        <v>0</v>
      </c>
      <c r="H5" s="6">
        <v>4.1666666666666699E-2</v>
      </c>
      <c r="I5" s="5"/>
      <c r="J5" s="5"/>
      <c r="K5" s="5" t="str">
        <f t="shared" si="3"/>
        <v/>
      </c>
      <c r="L5" s="5">
        <f t="shared" si="0"/>
        <v>0</v>
      </c>
      <c r="M5" s="5"/>
      <c r="N5" s="5"/>
      <c r="O5" s="5"/>
      <c r="P5" s="7"/>
      <c r="Q5" s="7">
        <f t="shared" si="4"/>
        <v>0</v>
      </c>
      <c r="R5" s="7" t="str">
        <f t="shared" si="5"/>
        <v/>
      </c>
      <c r="S5" s="15"/>
      <c r="T5" s="7"/>
      <c r="U5" s="7"/>
      <c r="V5" s="7"/>
      <c r="W5" s="15"/>
    </row>
    <row r="6" spans="1:23" x14ac:dyDescent="0.25">
      <c r="A6" s="2" t="s">
        <v>8</v>
      </c>
      <c r="B6" s="4">
        <v>44747</v>
      </c>
      <c r="C6" s="10">
        <f>MONTH(Tableau1[[#This Row],[Date]])</f>
        <v>7</v>
      </c>
      <c r="D6" s="4" t="str">
        <f t="shared" si="1"/>
        <v>mar.</v>
      </c>
      <c r="E6" s="5"/>
      <c r="F6" s="5"/>
      <c r="G6" s="6">
        <f t="shared" si="2"/>
        <v>0</v>
      </c>
      <c r="H6" s="6">
        <v>4.1666666666666699E-2</v>
      </c>
      <c r="I6" s="5"/>
      <c r="J6" s="5"/>
      <c r="K6" s="5" t="str">
        <f t="shared" si="3"/>
        <v/>
      </c>
      <c r="L6" s="5">
        <f t="shared" si="0"/>
        <v>0</v>
      </c>
      <c r="M6" s="2"/>
      <c r="N6" s="5"/>
      <c r="O6" s="5"/>
      <c r="P6" s="7"/>
      <c r="Q6" s="7">
        <f t="shared" si="4"/>
        <v>0</v>
      </c>
      <c r="R6" s="7" t="str">
        <f t="shared" si="5"/>
        <v/>
      </c>
      <c r="S6" s="15"/>
      <c r="T6" s="7"/>
      <c r="U6" s="7"/>
      <c r="V6" s="7"/>
      <c r="W6" s="15"/>
    </row>
    <row r="7" spans="1:23" x14ac:dyDescent="0.25">
      <c r="A7" s="2" t="s">
        <v>8</v>
      </c>
      <c r="B7" s="4">
        <v>44748</v>
      </c>
      <c r="C7" s="10">
        <f>MONTH(Tableau1[[#This Row],[Date]])</f>
        <v>7</v>
      </c>
      <c r="D7" s="4" t="str">
        <f t="shared" si="1"/>
        <v>mer.</v>
      </c>
      <c r="E7" s="5">
        <v>0.39583333333333331</v>
      </c>
      <c r="F7" s="5">
        <v>0.625</v>
      </c>
      <c r="G7" s="6">
        <f t="shared" si="2"/>
        <v>0.22916666666666669</v>
      </c>
      <c r="H7" s="6">
        <v>4.1666666666666699E-2</v>
      </c>
      <c r="I7" s="5">
        <v>0.77083333333333337</v>
      </c>
      <c r="J7" s="5">
        <v>0.95833333333333337</v>
      </c>
      <c r="K7" s="5">
        <f t="shared" si="3"/>
        <v>0.1875</v>
      </c>
      <c r="L7" s="5">
        <f t="shared" si="0"/>
        <v>0.41666666666666669</v>
      </c>
      <c r="M7" s="2"/>
      <c r="N7" s="5" t="str">
        <f t="shared" ref="N7:N10" si="6">IF(J7="",MOD(M7-I7,1),"")</f>
        <v/>
      </c>
      <c r="O7" s="5">
        <f t="shared" ref="O7:O10" si="7">SUM(N7,-H7,L7)</f>
        <v>0.375</v>
      </c>
      <c r="P7" s="7">
        <v>0.33333333333333331</v>
      </c>
      <c r="Q7" s="7">
        <f t="shared" si="4"/>
        <v>4.1666666666666685E-2</v>
      </c>
      <c r="R7" s="7" t="str">
        <f t="shared" si="5"/>
        <v/>
      </c>
      <c r="S7" s="15"/>
      <c r="T7" s="7"/>
      <c r="U7" s="7"/>
      <c r="V7" s="7"/>
      <c r="W7" s="15"/>
    </row>
    <row r="8" spans="1:23" x14ac:dyDescent="0.25">
      <c r="A8" s="2" t="s">
        <v>8</v>
      </c>
      <c r="B8" s="4">
        <v>44749</v>
      </c>
      <c r="C8" s="10">
        <f>MONTH(Tableau1[[#This Row],[Date]])</f>
        <v>7</v>
      </c>
      <c r="D8" s="4" t="str">
        <f t="shared" si="1"/>
        <v>jeu.</v>
      </c>
      <c r="E8" s="5">
        <v>0.4375</v>
      </c>
      <c r="F8" s="5">
        <v>0.60416666666666663</v>
      </c>
      <c r="G8" s="6">
        <f t="shared" si="2"/>
        <v>0.16666666666666663</v>
      </c>
      <c r="H8" s="6">
        <v>4.1666666666666699E-2</v>
      </c>
      <c r="I8" s="5">
        <v>0.75</v>
      </c>
      <c r="J8" s="5">
        <v>0.91666666666666663</v>
      </c>
      <c r="K8" s="5">
        <f t="shared" si="3"/>
        <v>0.16666666666666663</v>
      </c>
      <c r="L8" s="5">
        <f t="shared" si="0"/>
        <v>0.33333333333333326</v>
      </c>
      <c r="M8" s="2"/>
      <c r="N8" s="5" t="str">
        <f t="shared" si="6"/>
        <v/>
      </c>
      <c r="O8" s="5">
        <f t="shared" si="7"/>
        <v>0.29166666666666657</v>
      </c>
      <c r="P8" s="7">
        <v>0.33333333333333331</v>
      </c>
      <c r="Q8" s="7" t="str">
        <f t="shared" si="4"/>
        <v/>
      </c>
      <c r="R8" s="7">
        <f t="shared" si="5"/>
        <v>4.1666666666666741E-2</v>
      </c>
      <c r="S8" s="15"/>
      <c r="T8" s="7"/>
      <c r="U8" s="7"/>
      <c r="V8" s="7"/>
      <c r="W8" s="15"/>
    </row>
    <row r="9" spans="1:23" x14ac:dyDescent="0.25">
      <c r="A9" s="2" t="s">
        <v>8</v>
      </c>
      <c r="B9" s="4">
        <v>44750</v>
      </c>
      <c r="C9" s="10">
        <f>MONTH(Tableau1[[#This Row],[Date]])</f>
        <v>7</v>
      </c>
      <c r="D9" s="4" t="str">
        <f t="shared" si="1"/>
        <v>ven.</v>
      </c>
      <c r="E9" s="5"/>
      <c r="F9" s="5"/>
      <c r="G9" s="6">
        <f t="shared" si="2"/>
        <v>0</v>
      </c>
      <c r="H9" s="6">
        <v>4.1666666666666699E-2</v>
      </c>
      <c r="I9" s="5">
        <v>0.5</v>
      </c>
      <c r="J9" s="5"/>
      <c r="K9" s="5" t="str">
        <f t="shared" si="3"/>
        <v/>
      </c>
      <c r="L9" s="5">
        <f t="shared" si="0"/>
        <v>0</v>
      </c>
      <c r="M9" s="5">
        <v>4.1666666666666664E-2</v>
      </c>
      <c r="N9" s="5">
        <f t="shared" si="6"/>
        <v>0.54166666666666674</v>
      </c>
      <c r="O9" s="5">
        <f t="shared" si="7"/>
        <v>0.5</v>
      </c>
      <c r="P9" s="7">
        <v>0.33333333333333331</v>
      </c>
      <c r="Q9" s="7">
        <f t="shared" si="4"/>
        <v>0.16666666666666669</v>
      </c>
      <c r="R9" s="7" t="str">
        <f t="shared" si="5"/>
        <v/>
      </c>
      <c r="S9" s="15"/>
      <c r="T9" s="7"/>
      <c r="U9" s="7"/>
      <c r="V9" s="7"/>
      <c r="W9" s="15"/>
    </row>
    <row r="10" spans="1:23" x14ac:dyDescent="0.25">
      <c r="A10" s="2" t="s">
        <v>8</v>
      </c>
      <c r="B10" s="4">
        <v>44751</v>
      </c>
      <c r="C10" s="10">
        <f>MONTH(Tableau1[[#This Row],[Date]])</f>
        <v>7</v>
      </c>
      <c r="D10" s="4" t="str">
        <f t="shared" si="1"/>
        <v>sam.</v>
      </c>
      <c r="E10" s="5"/>
      <c r="F10" s="5"/>
      <c r="G10" s="6">
        <f t="shared" si="2"/>
        <v>0</v>
      </c>
      <c r="H10" s="6">
        <v>4.1666666666666699E-2</v>
      </c>
      <c r="I10" s="5">
        <v>0.39583333333333331</v>
      </c>
      <c r="J10" s="5"/>
      <c r="K10" s="5" t="str">
        <f t="shared" si="3"/>
        <v/>
      </c>
      <c r="L10" s="5">
        <f t="shared" si="0"/>
        <v>0</v>
      </c>
      <c r="M10" s="5">
        <v>4.1666666666666664E-2</v>
      </c>
      <c r="N10" s="5">
        <f t="shared" si="6"/>
        <v>0.64583333333333337</v>
      </c>
      <c r="O10" s="5">
        <f t="shared" si="7"/>
        <v>0.60416666666666663</v>
      </c>
      <c r="P10" s="7">
        <v>0.33333333333333331</v>
      </c>
      <c r="Q10" s="7">
        <f t="shared" si="4"/>
        <v>0.27083333333333331</v>
      </c>
      <c r="R10" s="7" t="str">
        <f t="shared" si="5"/>
        <v/>
      </c>
      <c r="S10" s="15"/>
      <c r="T10" s="7"/>
      <c r="U10" s="7"/>
      <c r="V10" s="7"/>
      <c r="W10" s="15"/>
    </row>
    <row r="11" spans="1:23" x14ac:dyDescent="0.25">
      <c r="A11" s="2" t="s">
        <v>8</v>
      </c>
      <c r="B11" s="4">
        <v>44752</v>
      </c>
      <c r="C11" s="10">
        <f>MONTH(Tableau1[[#This Row],[Date]])</f>
        <v>7</v>
      </c>
      <c r="D11" s="4" t="str">
        <f t="shared" si="1"/>
        <v>dim.</v>
      </c>
      <c r="E11" s="5"/>
      <c r="F11" s="5"/>
      <c r="G11" s="6">
        <f t="shared" si="2"/>
        <v>0</v>
      </c>
      <c r="H11" s="6">
        <v>4.1666666666666699E-2</v>
      </c>
      <c r="I11" s="5"/>
      <c r="J11" s="5"/>
      <c r="K11" s="5" t="str">
        <f t="shared" si="3"/>
        <v/>
      </c>
      <c r="L11" s="5">
        <f t="shared" si="0"/>
        <v>0</v>
      </c>
      <c r="M11" s="2"/>
      <c r="N11" s="5"/>
      <c r="O11" s="5"/>
      <c r="P11" s="7">
        <v>0.33333333333333331</v>
      </c>
      <c r="Q11" s="7" t="str">
        <f t="shared" si="4"/>
        <v/>
      </c>
      <c r="R11" s="7">
        <f t="shared" si="5"/>
        <v>0.33333333333333331</v>
      </c>
      <c r="S11" s="15"/>
      <c r="T11" s="7"/>
      <c r="U11" s="7"/>
      <c r="V11" s="7"/>
      <c r="W11" s="15"/>
    </row>
    <row r="12" spans="1:23" x14ac:dyDescent="0.25">
      <c r="A12" s="2" t="s">
        <v>8</v>
      </c>
      <c r="B12" s="4">
        <v>44753</v>
      </c>
      <c r="C12" s="10">
        <f>MONTH(Tableau1[[#This Row],[Date]])</f>
        <v>7</v>
      </c>
      <c r="D12" s="4" t="str">
        <f t="shared" si="1"/>
        <v>lun.</v>
      </c>
      <c r="E12" s="5"/>
      <c r="F12" s="5"/>
      <c r="G12" s="6">
        <f t="shared" si="2"/>
        <v>0</v>
      </c>
      <c r="H12" s="6">
        <v>4.1666666666666699E-2</v>
      </c>
      <c r="I12" s="5"/>
      <c r="J12" s="5"/>
      <c r="K12" s="5" t="str">
        <f t="shared" si="3"/>
        <v/>
      </c>
      <c r="L12" s="5">
        <f t="shared" si="0"/>
        <v>0</v>
      </c>
      <c r="M12" s="5"/>
      <c r="N12" s="5"/>
      <c r="O12" s="5"/>
      <c r="P12" s="7"/>
      <c r="Q12" s="7">
        <f t="shared" si="4"/>
        <v>0</v>
      </c>
      <c r="R12" s="7" t="str">
        <f t="shared" si="5"/>
        <v/>
      </c>
      <c r="S12" s="15"/>
      <c r="T12" s="7"/>
      <c r="U12" s="7"/>
      <c r="V12" s="7"/>
      <c r="W12" s="15"/>
    </row>
    <row r="13" spans="1:23" x14ac:dyDescent="0.25">
      <c r="A13" s="2" t="s">
        <v>8</v>
      </c>
      <c r="B13" s="4">
        <v>44754</v>
      </c>
      <c r="C13" s="10">
        <f>MONTH(Tableau1[[#This Row],[Date]])</f>
        <v>7</v>
      </c>
      <c r="D13" s="4" t="str">
        <f t="shared" si="1"/>
        <v>mar.</v>
      </c>
      <c r="E13" s="5"/>
      <c r="F13" s="5"/>
      <c r="G13" s="6">
        <f t="shared" si="2"/>
        <v>0</v>
      </c>
      <c r="H13" s="6">
        <v>4.1666666666666699E-2</v>
      </c>
      <c r="I13" s="5"/>
      <c r="J13" s="5"/>
      <c r="K13" s="5" t="str">
        <f t="shared" si="3"/>
        <v/>
      </c>
      <c r="L13" s="5">
        <f t="shared" si="0"/>
        <v>0</v>
      </c>
      <c r="M13" s="5"/>
      <c r="N13" s="5"/>
      <c r="O13" s="5"/>
      <c r="P13" s="7"/>
      <c r="Q13" s="7">
        <f t="shared" si="4"/>
        <v>0</v>
      </c>
      <c r="R13" s="7" t="str">
        <f t="shared" si="5"/>
        <v/>
      </c>
      <c r="S13" s="15"/>
      <c r="T13" s="7"/>
      <c r="U13" s="7"/>
      <c r="V13" s="7"/>
      <c r="W13" s="15"/>
    </row>
    <row r="14" spans="1:23" x14ac:dyDescent="0.25">
      <c r="A14" s="2" t="s">
        <v>8</v>
      </c>
      <c r="B14" s="4">
        <v>44755</v>
      </c>
      <c r="C14" s="10">
        <f>MONTH(Tableau1[[#This Row],[Date]])</f>
        <v>7</v>
      </c>
      <c r="D14" s="4" t="str">
        <f t="shared" ref="D14:D26" si="8">TEXT(B14,"jjj.")</f>
        <v>mer.</v>
      </c>
      <c r="E14" s="5">
        <v>0.41666666666666669</v>
      </c>
      <c r="F14" s="5">
        <v>0.625</v>
      </c>
      <c r="G14" s="6">
        <f t="shared" ref="G14:G26" si="9">MOD(F14-E14,1)</f>
        <v>0.20833333333333331</v>
      </c>
      <c r="H14" s="6">
        <v>4.1666666666666699E-2</v>
      </c>
      <c r="I14" s="5">
        <v>0.75</v>
      </c>
      <c r="J14" s="5">
        <v>0.95833333333333337</v>
      </c>
      <c r="K14" s="5">
        <f t="shared" ref="K14:K26" si="10">IF(J14="","",J14-I14)</f>
        <v>0.20833333333333337</v>
      </c>
      <c r="L14" s="5">
        <f t="shared" ref="L14:L26" si="11">SUM(G14,K14)</f>
        <v>0.41666666666666669</v>
      </c>
      <c r="M14" s="5"/>
      <c r="N14" s="5" t="str">
        <f t="shared" ref="N14:N26" si="12">IF(J14="",MOD(M14-I14,1),"")</f>
        <v/>
      </c>
      <c r="O14" s="5">
        <f t="shared" ref="O14:O25" si="13">SUM(N14,-H14,L14)</f>
        <v>0.375</v>
      </c>
      <c r="P14" s="7">
        <v>0.33333333333333331</v>
      </c>
      <c r="Q14" s="7">
        <f t="shared" ref="Q14:Q26" si="14">IF(O14-P14&gt;=0,O14-P14,"")</f>
        <v>4.1666666666666685E-2</v>
      </c>
      <c r="R14" s="7" t="str">
        <f t="shared" ref="R14:R26" si="15">IF(Q14="",P14-O14,"")</f>
        <v/>
      </c>
      <c r="S14" s="15"/>
      <c r="T14" s="7"/>
      <c r="U14" s="7"/>
      <c r="V14" s="7"/>
      <c r="W14" s="15"/>
    </row>
    <row r="15" spans="1:23" x14ac:dyDescent="0.25">
      <c r="A15" s="2" t="s">
        <v>8</v>
      </c>
      <c r="B15" s="4">
        <v>44756</v>
      </c>
      <c r="C15" s="10">
        <f>MONTH(Tableau1[[#This Row],[Date]])</f>
        <v>7</v>
      </c>
      <c r="D15" s="4" t="str">
        <f t="shared" si="8"/>
        <v>jeu.</v>
      </c>
      <c r="E15" s="5">
        <v>0.54166666666666663</v>
      </c>
      <c r="F15" s="5">
        <v>0.95833333333333337</v>
      </c>
      <c r="G15" s="6">
        <f t="shared" si="9"/>
        <v>0.41666666666666674</v>
      </c>
      <c r="H15" s="6">
        <v>4.1666666666666699E-2</v>
      </c>
      <c r="I15" s="5"/>
      <c r="J15" s="5"/>
      <c r="K15" s="5" t="str">
        <f t="shared" si="10"/>
        <v/>
      </c>
      <c r="L15" s="5">
        <f t="shared" si="11"/>
        <v>0.41666666666666674</v>
      </c>
      <c r="M15" s="5"/>
      <c r="N15" s="5">
        <f t="shared" si="12"/>
        <v>0</v>
      </c>
      <c r="O15" s="5">
        <f t="shared" si="13"/>
        <v>0.37500000000000006</v>
      </c>
      <c r="P15" s="7">
        <v>0.33333333333333331</v>
      </c>
      <c r="Q15" s="7">
        <f t="shared" si="14"/>
        <v>4.1666666666666741E-2</v>
      </c>
      <c r="R15" s="7" t="str">
        <f t="shared" si="15"/>
        <v/>
      </c>
      <c r="S15" s="15"/>
      <c r="T15" s="7"/>
      <c r="U15" s="7"/>
      <c r="V15" s="7"/>
      <c r="W15" s="15"/>
    </row>
    <row r="16" spans="1:23" x14ac:dyDescent="0.25">
      <c r="A16" s="2" t="s">
        <v>8</v>
      </c>
      <c r="B16" s="4">
        <v>44757</v>
      </c>
      <c r="C16" s="10">
        <f>MONTH(Tableau1[[#This Row],[Date]])</f>
        <v>7</v>
      </c>
      <c r="D16" s="4" t="str">
        <f t="shared" si="8"/>
        <v>ven.</v>
      </c>
      <c r="E16" s="5"/>
      <c r="F16" s="5"/>
      <c r="G16" s="6">
        <f t="shared" si="9"/>
        <v>0</v>
      </c>
      <c r="H16" s="6">
        <v>4.1666666666666699E-2</v>
      </c>
      <c r="I16" s="5">
        <v>0.54166666666666663</v>
      </c>
      <c r="J16" s="5"/>
      <c r="K16" s="5" t="str">
        <f t="shared" si="10"/>
        <v/>
      </c>
      <c r="L16" s="5">
        <f t="shared" si="11"/>
        <v>0</v>
      </c>
      <c r="M16" s="5">
        <v>0.125</v>
      </c>
      <c r="N16" s="5">
        <f t="shared" si="12"/>
        <v>0.58333333333333337</v>
      </c>
      <c r="O16" s="5">
        <f t="shared" si="13"/>
        <v>0.54166666666666663</v>
      </c>
      <c r="P16" s="7">
        <v>0.33333333333333298</v>
      </c>
      <c r="Q16" s="7">
        <f t="shared" si="14"/>
        <v>0.20833333333333365</v>
      </c>
      <c r="R16" s="7" t="str">
        <f t="shared" si="15"/>
        <v/>
      </c>
      <c r="S16" s="15"/>
      <c r="T16" s="7"/>
      <c r="U16" s="7"/>
      <c r="V16" s="7"/>
      <c r="W16" s="15"/>
    </row>
    <row r="17" spans="1:23" x14ac:dyDescent="0.25">
      <c r="A17" s="2" t="s">
        <v>8</v>
      </c>
      <c r="B17" s="4">
        <v>44758</v>
      </c>
      <c r="C17" s="10">
        <f>MONTH(Tableau1[[#This Row],[Date]])</f>
        <v>7</v>
      </c>
      <c r="D17" s="4" t="str">
        <f t="shared" si="8"/>
        <v>sam.</v>
      </c>
      <c r="E17" s="5">
        <v>0.45833333333333331</v>
      </c>
      <c r="F17" s="5">
        <v>0.60416666666666663</v>
      </c>
      <c r="G17" s="6">
        <f t="shared" si="9"/>
        <v>0.14583333333333331</v>
      </c>
      <c r="H17" s="6">
        <v>4.1666666666666699E-2</v>
      </c>
      <c r="I17" s="5">
        <v>0.75</v>
      </c>
      <c r="J17" s="5">
        <v>0.91666666666666663</v>
      </c>
      <c r="K17" s="5">
        <f t="shared" si="10"/>
        <v>0.16666666666666663</v>
      </c>
      <c r="L17" s="5">
        <f t="shared" si="11"/>
        <v>0.31249999999999994</v>
      </c>
      <c r="M17" s="5"/>
      <c r="N17" s="5" t="str">
        <f t="shared" si="12"/>
        <v/>
      </c>
      <c r="O17" s="5">
        <f t="shared" si="13"/>
        <v>0.27083333333333326</v>
      </c>
      <c r="P17" s="7">
        <v>0.33333333333333298</v>
      </c>
      <c r="Q17" s="7" t="str">
        <f t="shared" si="14"/>
        <v/>
      </c>
      <c r="R17" s="7">
        <f t="shared" si="15"/>
        <v>6.2499999999999722E-2</v>
      </c>
      <c r="S17" s="15"/>
      <c r="T17" s="7"/>
      <c r="U17" s="7"/>
      <c r="V17" s="7"/>
      <c r="W17" s="15"/>
    </row>
    <row r="18" spans="1:23" x14ac:dyDescent="0.25">
      <c r="A18" s="2" t="s">
        <v>8</v>
      </c>
      <c r="B18" s="4">
        <v>44759</v>
      </c>
      <c r="C18" s="10">
        <f>MONTH(Tableau1[[#This Row],[Date]])</f>
        <v>7</v>
      </c>
      <c r="D18" s="4" t="str">
        <f t="shared" si="8"/>
        <v>dim.</v>
      </c>
      <c r="E18" s="5">
        <v>0.41666666666666669</v>
      </c>
      <c r="F18" s="5">
        <v>0</v>
      </c>
      <c r="G18" s="6">
        <f t="shared" si="9"/>
        <v>0.58333333333333326</v>
      </c>
      <c r="H18" s="6">
        <v>4.1666666666666699E-2</v>
      </c>
      <c r="I18" s="5"/>
      <c r="J18" s="5"/>
      <c r="K18" s="5" t="str">
        <f t="shared" si="10"/>
        <v/>
      </c>
      <c r="L18" s="5">
        <f t="shared" si="11"/>
        <v>0.58333333333333326</v>
      </c>
      <c r="M18" s="5"/>
      <c r="N18" s="5">
        <f t="shared" si="12"/>
        <v>0</v>
      </c>
      <c r="O18" s="5">
        <f t="shared" si="13"/>
        <v>0.54166666666666652</v>
      </c>
      <c r="P18" s="7">
        <v>0.33333333333333298</v>
      </c>
      <c r="Q18" s="7">
        <f t="shared" si="14"/>
        <v>0.20833333333333354</v>
      </c>
      <c r="R18" s="7" t="str">
        <f t="shared" si="15"/>
        <v/>
      </c>
      <c r="S18" s="15"/>
      <c r="T18" s="7"/>
      <c r="U18" s="7"/>
      <c r="V18" s="7"/>
      <c r="W18" s="15"/>
    </row>
    <row r="19" spans="1:23" x14ac:dyDescent="0.25">
      <c r="A19" s="2" t="s">
        <v>8</v>
      </c>
      <c r="B19" s="4">
        <v>44760</v>
      </c>
      <c r="C19" s="10">
        <f>MONTH(Tableau1[[#This Row],[Date]])</f>
        <v>7</v>
      </c>
      <c r="D19" s="4" t="str">
        <f t="shared" si="8"/>
        <v>lun.</v>
      </c>
      <c r="E19" s="5"/>
      <c r="F19" s="5"/>
      <c r="G19" s="6">
        <f t="shared" si="9"/>
        <v>0</v>
      </c>
      <c r="H19" s="6">
        <v>4.1666666666666699E-2</v>
      </c>
      <c r="I19" s="5"/>
      <c r="J19" s="5"/>
      <c r="K19" s="5" t="str">
        <f t="shared" si="10"/>
        <v/>
      </c>
      <c r="L19" s="5">
        <f t="shared" si="11"/>
        <v>0</v>
      </c>
      <c r="M19" s="5"/>
      <c r="N19" s="5">
        <f t="shared" si="12"/>
        <v>0</v>
      </c>
      <c r="O19" s="5"/>
      <c r="P19" s="7"/>
      <c r="Q19" s="7">
        <f t="shared" si="14"/>
        <v>0</v>
      </c>
      <c r="R19" s="7" t="str">
        <f t="shared" si="15"/>
        <v/>
      </c>
      <c r="S19" s="15"/>
      <c r="T19" s="7"/>
      <c r="U19" s="7"/>
      <c r="V19" s="7"/>
      <c r="W19" s="15"/>
    </row>
    <row r="20" spans="1:23" x14ac:dyDescent="0.25">
      <c r="A20" s="2" t="s">
        <v>8</v>
      </c>
      <c r="B20" s="4">
        <v>44761</v>
      </c>
      <c r="C20" s="10">
        <f>MONTH(Tableau1[[#This Row],[Date]])</f>
        <v>7</v>
      </c>
      <c r="D20" s="4" t="str">
        <f t="shared" si="8"/>
        <v>mar.</v>
      </c>
      <c r="E20" s="5"/>
      <c r="F20" s="5"/>
      <c r="G20" s="6">
        <f t="shared" si="9"/>
        <v>0</v>
      </c>
      <c r="H20" s="6">
        <v>4.1666666666666699E-2</v>
      </c>
      <c r="I20" s="5"/>
      <c r="J20" s="5"/>
      <c r="K20" s="5" t="str">
        <f t="shared" si="10"/>
        <v/>
      </c>
      <c r="L20" s="5">
        <f t="shared" si="11"/>
        <v>0</v>
      </c>
      <c r="M20" s="5"/>
      <c r="N20" s="5">
        <f t="shared" si="12"/>
        <v>0</v>
      </c>
      <c r="O20" s="5"/>
      <c r="P20" s="7"/>
      <c r="Q20" s="7">
        <f t="shared" si="14"/>
        <v>0</v>
      </c>
      <c r="R20" s="7" t="str">
        <f t="shared" si="15"/>
        <v/>
      </c>
      <c r="S20" s="15"/>
      <c r="T20" s="7"/>
      <c r="U20" s="7"/>
      <c r="V20" s="7"/>
      <c r="W20" s="15"/>
    </row>
    <row r="21" spans="1:23" x14ac:dyDescent="0.25">
      <c r="A21" s="2" t="s">
        <v>8</v>
      </c>
      <c r="B21" s="4">
        <v>44762</v>
      </c>
      <c r="C21" s="10">
        <f>MONTH(Tableau1[[#This Row],[Date]])</f>
        <v>7</v>
      </c>
      <c r="D21" s="4" t="str">
        <f t="shared" si="8"/>
        <v>mer.</v>
      </c>
      <c r="E21" s="5">
        <v>0.4236111111111111</v>
      </c>
      <c r="F21" s="5">
        <v>0.625</v>
      </c>
      <c r="G21" s="6">
        <f t="shared" si="9"/>
        <v>0.2013888888888889</v>
      </c>
      <c r="H21" s="6">
        <v>4.1666666666666699E-2</v>
      </c>
      <c r="I21" s="5">
        <v>0.74930555555555556</v>
      </c>
      <c r="J21" s="5">
        <v>0.99930555555555556</v>
      </c>
      <c r="K21" s="5">
        <f t="shared" si="10"/>
        <v>0.25</v>
      </c>
      <c r="L21" s="5">
        <f t="shared" si="11"/>
        <v>0.4513888888888889</v>
      </c>
      <c r="M21" s="5"/>
      <c r="N21" s="5" t="str">
        <f t="shared" si="12"/>
        <v/>
      </c>
      <c r="O21" s="5">
        <f t="shared" si="13"/>
        <v>0.40972222222222221</v>
      </c>
      <c r="P21" s="7">
        <v>0.33333333333333298</v>
      </c>
      <c r="Q21" s="7">
        <f t="shared" si="14"/>
        <v>7.6388888888889228E-2</v>
      </c>
      <c r="R21" s="7" t="str">
        <f t="shared" si="15"/>
        <v/>
      </c>
      <c r="S21" s="15"/>
      <c r="T21" s="7"/>
      <c r="U21" s="7"/>
      <c r="V21" s="7"/>
      <c r="W21" s="15"/>
    </row>
    <row r="22" spans="1:23" x14ac:dyDescent="0.25">
      <c r="A22" s="2" t="s">
        <v>8</v>
      </c>
      <c r="B22" s="4">
        <v>44763</v>
      </c>
      <c r="C22" s="10">
        <f>MONTH(Tableau1[[#This Row],[Date]])</f>
        <v>7</v>
      </c>
      <c r="D22" s="4" t="str">
        <f t="shared" si="8"/>
        <v>jeu.</v>
      </c>
      <c r="E22" s="5">
        <v>0.46527777777777773</v>
      </c>
      <c r="F22" s="5">
        <v>0.93055555555555547</v>
      </c>
      <c r="G22" s="6">
        <f t="shared" si="9"/>
        <v>0.46527777777777773</v>
      </c>
      <c r="H22" s="6">
        <v>4.1666666666666699E-2</v>
      </c>
      <c r="I22" s="5"/>
      <c r="J22" s="5"/>
      <c r="K22" s="5" t="str">
        <f t="shared" si="10"/>
        <v/>
      </c>
      <c r="L22" s="5">
        <f t="shared" si="11"/>
        <v>0.46527777777777773</v>
      </c>
      <c r="M22" s="5"/>
      <c r="N22" s="5">
        <f t="shared" si="12"/>
        <v>0</v>
      </c>
      <c r="O22" s="5">
        <f t="shared" si="13"/>
        <v>0.42361111111111105</v>
      </c>
      <c r="P22" s="7">
        <v>0.33333333333333298</v>
      </c>
      <c r="Q22" s="7">
        <f t="shared" si="14"/>
        <v>9.0277777777778068E-2</v>
      </c>
      <c r="R22" s="7" t="str">
        <f t="shared" si="15"/>
        <v/>
      </c>
      <c r="S22" s="15"/>
      <c r="T22" s="7"/>
      <c r="U22" s="7"/>
      <c r="V22" s="7"/>
      <c r="W22" s="15"/>
    </row>
    <row r="23" spans="1:23" x14ac:dyDescent="0.25">
      <c r="A23" s="2" t="s">
        <v>8</v>
      </c>
      <c r="B23" s="4">
        <v>44764</v>
      </c>
      <c r="C23" s="10">
        <f>MONTH(Tableau1[[#This Row],[Date]])</f>
        <v>7</v>
      </c>
      <c r="D23" s="4" t="str">
        <f t="shared" si="8"/>
        <v>ven.</v>
      </c>
      <c r="E23" s="5"/>
      <c r="F23" s="5"/>
      <c r="G23" s="6">
        <f t="shared" si="9"/>
        <v>0</v>
      </c>
      <c r="H23" s="6">
        <v>4.1666666666666699E-2</v>
      </c>
      <c r="I23" s="5">
        <v>0.58333333333333337</v>
      </c>
      <c r="J23" s="5"/>
      <c r="K23" s="5" t="str">
        <f t="shared" si="10"/>
        <v/>
      </c>
      <c r="L23" s="5">
        <f t="shared" si="11"/>
        <v>0</v>
      </c>
      <c r="M23" s="5">
        <v>0.125</v>
      </c>
      <c r="N23" s="5">
        <f t="shared" si="12"/>
        <v>0.54166666666666663</v>
      </c>
      <c r="O23" s="5">
        <f t="shared" si="13"/>
        <v>0.49999999999999994</v>
      </c>
      <c r="P23" s="7">
        <v>0.33333333333333298</v>
      </c>
      <c r="Q23" s="7">
        <f t="shared" si="14"/>
        <v>0.16666666666666696</v>
      </c>
      <c r="R23" s="7" t="str">
        <f t="shared" si="15"/>
        <v/>
      </c>
      <c r="S23" s="15"/>
      <c r="T23" s="7"/>
      <c r="U23" s="7"/>
      <c r="V23" s="7"/>
      <c r="W23" s="15"/>
    </row>
    <row r="24" spans="1:23" x14ac:dyDescent="0.25">
      <c r="A24" s="2" t="s">
        <v>8</v>
      </c>
      <c r="B24" s="4">
        <v>44765</v>
      </c>
      <c r="C24" s="10">
        <f>MONTH(Tableau1[[#This Row],[Date]])</f>
        <v>7</v>
      </c>
      <c r="D24" s="4" t="str">
        <f t="shared" si="8"/>
        <v>sam.</v>
      </c>
      <c r="E24" s="5"/>
      <c r="F24" s="5"/>
      <c r="G24" s="6">
        <f t="shared" si="9"/>
        <v>0</v>
      </c>
      <c r="H24" s="6">
        <v>4.1666666666666699E-2</v>
      </c>
      <c r="I24" s="5">
        <v>0.58333333333333337</v>
      </c>
      <c r="J24" s="5"/>
      <c r="K24" s="5" t="str">
        <f t="shared" si="10"/>
        <v/>
      </c>
      <c r="L24" s="5">
        <f t="shared" si="11"/>
        <v>0</v>
      </c>
      <c r="M24" s="5">
        <v>4.1666666666666664E-2</v>
      </c>
      <c r="N24" s="5">
        <f t="shared" si="12"/>
        <v>0.45833333333333326</v>
      </c>
      <c r="O24" s="5">
        <f t="shared" si="13"/>
        <v>0.41666666666666657</v>
      </c>
      <c r="P24" s="7">
        <v>0.33333333333333298</v>
      </c>
      <c r="Q24" s="7">
        <f t="shared" si="14"/>
        <v>8.3333333333333592E-2</v>
      </c>
      <c r="R24" s="7" t="str">
        <f t="shared" si="15"/>
        <v/>
      </c>
      <c r="S24" s="15"/>
      <c r="T24" s="7"/>
      <c r="U24" s="7"/>
      <c r="V24" s="7"/>
      <c r="W24" s="15"/>
    </row>
    <row r="25" spans="1:23" x14ac:dyDescent="0.25">
      <c r="A25" s="2" t="s">
        <v>8</v>
      </c>
      <c r="B25" s="4">
        <v>44766</v>
      </c>
      <c r="C25" s="10">
        <f>MONTH(Tableau1[[#This Row],[Date]])</f>
        <v>7</v>
      </c>
      <c r="D25" s="4" t="str">
        <f t="shared" si="8"/>
        <v>dim.</v>
      </c>
      <c r="E25" s="5">
        <v>0.41666666666666669</v>
      </c>
      <c r="F25" s="5">
        <v>0.61805555555555558</v>
      </c>
      <c r="G25" s="6">
        <f t="shared" si="9"/>
        <v>0.2013888888888889</v>
      </c>
      <c r="H25" s="6">
        <v>4.1666666666666699E-2</v>
      </c>
      <c r="I25" s="5"/>
      <c r="J25" s="5"/>
      <c r="K25" s="5" t="str">
        <f t="shared" si="10"/>
        <v/>
      </c>
      <c r="L25" s="5">
        <f t="shared" si="11"/>
        <v>0.2013888888888889</v>
      </c>
      <c r="M25" s="5"/>
      <c r="N25" s="5">
        <f t="shared" si="12"/>
        <v>0</v>
      </c>
      <c r="O25" s="5">
        <f t="shared" si="13"/>
        <v>0.15972222222222221</v>
      </c>
      <c r="P25" s="7">
        <v>0.33333333333333298</v>
      </c>
      <c r="Q25" s="7" t="str">
        <f t="shared" si="14"/>
        <v/>
      </c>
      <c r="R25" s="7">
        <f t="shared" si="15"/>
        <v>0.17361111111111077</v>
      </c>
      <c r="S25" s="15"/>
      <c r="T25" s="7"/>
      <c r="U25" s="7"/>
      <c r="V25" s="7"/>
      <c r="W25" s="15"/>
    </row>
    <row r="26" spans="1:23" x14ac:dyDescent="0.25">
      <c r="A26" s="2" t="s">
        <v>8</v>
      </c>
      <c r="B26" s="4">
        <v>44767</v>
      </c>
      <c r="C26" s="10">
        <f>MONTH(Tableau1[[#This Row],[Date]])</f>
        <v>7</v>
      </c>
      <c r="D26" s="4" t="str">
        <f t="shared" si="8"/>
        <v>lun.</v>
      </c>
      <c r="E26" s="5"/>
      <c r="F26" s="5"/>
      <c r="G26" s="6">
        <f t="shared" si="9"/>
        <v>0</v>
      </c>
      <c r="H26" s="6">
        <v>4.1666666666666699E-2</v>
      </c>
      <c r="I26" s="5"/>
      <c r="J26" s="5"/>
      <c r="K26" s="5" t="str">
        <f t="shared" si="10"/>
        <v/>
      </c>
      <c r="L26" s="5">
        <f t="shared" si="11"/>
        <v>0</v>
      </c>
      <c r="M26" s="5"/>
      <c r="N26" s="5">
        <f t="shared" si="12"/>
        <v>0</v>
      </c>
      <c r="O26" s="5"/>
      <c r="P26" s="7"/>
      <c r="Q26" s="7">
        <f t="shared" si="14"/>
        <v>0</v>
      </c>
      <c r="R26" s="7" t="str">
        <f t="shared" si="15"/>
        <v/>
      </c>
      <c r="S26" s="15"/>
      <c r="T26" s="7"/>
      <c r="U26" s="7"/>
      <c r="V26" s="7"/>
      <c r="W26" s="15"/>
    </row>
    <row r="27" spans="1:23" x14ac:dyDescent="0.25">
      <c r="A27" s="2" t="s">
        <v>8</v>
      </c>
      <c r="B27" s="4">
        <v>44768</v>
      </c>
      <c r="C27" s="10">
        <f>MONTH(Tableau1[[#This Row],[Date]])</f>
        <v>7</v>
      </c>
      <c r="D27" s="4" t="str">
        <f t="shared" ref="D27:D30" si="16">TEXT(B27,"jjj.")</f>
        <v>mar.</v>
      </c>
      <c r="E27" s="5"/>
      <c r="F27" s="5"/>
      <c r="G27" s="6">
        <f t="shared" ref="G27:G30" si="17">MOD(F27-E27,1)</f>
        <v>0</v>
      </c>
      <c r="H27" s="6">
        <v>4.1666666666666699E-2</v>
      </c>
      <c r="I27" s="5"/>
      <c r="J27" s="5"/>
      <c r="K27" s="5" t="str">
        <f t="shared" ref="K27:K30" si="18">IF(J27="","",J27-I27)</f>
        <v/>
      </c>
      <c r="L27" s="5">
        <f t="shared" ref="L27:L30" si="19">SUM(G27,K27)</f>
        <v>0</v>
      </c>
      <c r="M27" s="5"/>
      <c r="N27" s="5">
        <f t="shared" ref="N27:N30" si="20">IF(J27="",MOD(M27-I27,1),"")</f>
        <v>0</v>
      </c>
      <c r="O27" s="5"/>
      <c r="P27" s="7"/>
      <c r="Q27" s="7">
        <f t="shared" ref="Q27:Q30" si="21">IF(O27-P27&gt;=0,O27-P27,"")</f>
        <v>0</v>
      </c>
      <c r="R27" s="7" t="str">
        <f t="shared" ref="R27:R30" si="22">IF(Q27="",P27-O27,"")</f>
        <v/>
      </c>
      <c r="S27" s="15"/>
      <c r="T27" s="7"/>
      <c r="U27" s="7"/>
      <c r="V27" s="7"/>
      <c r="W27" s="15"/>
    </row>
    <row r="28" spans="1:23" x14ac:dyDescent="0.25">
      <c r="A28" s="2" t="s">
        <v>8</v>
      </c>
      <c r="B28" s="4">
        <v>44769</v>
      </c>
      <c r="C28" s="10">
        <f>MONTH(Tableau1[[#This Row],[Date]])</f>
        <v>7</v>
      </c>
      <c r="D28" s="4" t="str">
        <f t="shared" si="16"/>
        <v>mer.</v>
      </c>
      <c r="E28" s="5">
        <v>0.41666666666666669</v>
      </c>
      <c r="F28" s="5">
        <v>0.625</v>
      </c>
      <c r="G28" s="6">
        <f t="shared" si="17"/>
        <v>0.20833333333333331</v>
      </c>
      <c r="H28" s="6">
        <v>2.0833333333333332E-2</v>
      </c>
      <c r="I28" s="5"/>
      <c r="J28" s="5"/>
      <c r="K28" s="5" t="str">
        <f t="shared" si="18"/>
        <v/>
      </c>
      <c r="L28" s="5">
        <f t="shared" si="19"/>
        <v>0.20833333333333331</v>
      </c>
      <c r="M28" s="5"/>
      <c r="N28" s="5">
        <f t="shared" si="20"/>
        <v>0</v>
      </c>
      <c r="O28" s="5">
        <f t="shared" ref="O28:O32" si="23">SUM(N28,-H28,L28)</f>
        <v>0.18749999999999997</v>
      </c>
      <c r="P28" s="7">
        <v>0.33333333333333298</v>
      </c>
      <c r="Q28" s="7" t="str">
        <f t="shared" si="21"/>
        <v/>
      </c>
      <c r="R28" s="7">
        <f t="shared" si="22"/>
        <v>0.14583333333333301</v>
      </c>
      <c r="S28" s="15"/>
      <c r="T28" s="7"/>
      <c r="U28" s="7"/>
      <c r="V28" s="7"/>
      <c r="W28" s="15"/>
    </row>
    <row r="29" spans="1:23" x14ac:dyDescent="0.25">
      <c r="A29" s="2" t="s">
        <v>8</v>
      </c>
      <c r="B29" s="4">
        <v>44770</v>
      </c>
      <c r="C29" s="10">
        <f>MONTH(Tableau1[[#This Row],[Date]])</f>
        <v>7</v>
      </c>
      <c r="D29" s="4" t="str">
        <f t="shared" si="16"/>
        <v>jeu.</v>
      </c>
      <c r="E29" s="5">
        <v>0.41666666666666669</v>
      </c>
      <c r="F29" s="5">
        <v>0.58333333333333337</v>
      </c>
      <c r="G29" s="6">
        <f t="shared" si="17"/>
        <v>0.16666666666666669</v>
      </c>
      <c r="H29" s="6">
        <v>2.0833333333333332E-2</v>
      </c>
      <c r="I29" s="5"/>
      <c r="J29" s="5"/>
      <c r="K29" s="5" t="str">
        <f t="shared" si="18"/>
        <v/>
      </c>
      <c r="L29" s="5">
        <f t="shared" si="19"/>
        <v>0.16666666666666669</v>
      </c>
      <c r="M29" s="5"/>
      <c r="N29" s="5">
        <f t="shared" si="20"/>
        <v>0</v>
      </c>
      <c r="O29" s="5">
        <f t="shared" si="23"/>
        <v>0.14583333333333334</v>
      </c>
      <c r="P29" s="7">
        <v>0.33333333333333298</v>
      </c>
      <c r="Q29" s="7" t="str">
        <f t="shared" si="21"/>
        <v/>
      </c>
      <c r="R29" s="7">
        <f t="shared" si="22"/>
        <v>0.18749999999999964</v>
      </c>
      <c r="S29" s="15"/>
      <c r="T29" s="7"/>
      <c r="U29" s="7"/>
      <c r="V29" s="7"/>
      <c r="W29" s="15"/>
    </row>
    <row r="30" spans="1:23" x14ac:dyDescent="0.25">
      <c r="A30" s="2" t="s">
        <v>8</v>
      </c>
      <c r="B30" s="4">
        <v>44771</v>
      </c>
      <c r="C30" s="10">
        <f>MONTH(Tableau1[[#This Row],[Date]])</f>
        <v>7</v>
      </c>
      <c r="D30" s="4" t="str">
        <f t="shared" si="16"/>
        <v>ven.</v>
      </c>
      <c r="E30" s="5">
        <v>0.41666666666666669</v>
      </c>
      <c r="F30" s="5">
        <v>0.625</v>
      </c>
      <c r="G30" s="6">
        <f t="shared" si="17"/>
        <v>0.20833333333333331</v>
      </c>
      <c r="H30" s="6">
        <v>2.0833333333333332E-2</v>
      </c>
      <c r="I30" s="5"/>
      <c r="J30" s="5"/>
      <c r="K30" s="5" t="str">
        <f t="shared" si="18"/>
        <v/>
      </c>
      <c r="L30" s="5">
        <f t="shared" si="19"/>
        <v>0.20833333333333331</v>
      </c>
      <c r="M30" s="5"/>
      <c r="N30" s="5">
        <f t="shared" si="20"/>
        <v>0</v>
      </c>
      <c r="O30" s="5">
        <f t="shared" si="23"/>
        <v>0.18749999999999997</v>
      </c>
      <c r="P30" s="7">
        <v>0.33333333333333298</v>
      </c>
      <c r="Q30" s="7" t="str">
        <f t="shared" si="21"/>
        <v/>
      </c>
      <c r="R30" s="7">
        <f t="shared" si="22"/>
        <v>0.14583333333333301</v>
      </c>
      <c r="S30" s="15"/>
      <c r="T30" s="7"/>
      <c r="U30" s="7"/>
      <c r="V30" s="7"/>
      <c r="W30" s="15"/>
    </row>
    <row r="31" spans="1:23" x14ac:dyDescent="0.25">
      <c r="A31" s="2" t="s">
        <v>8</v>
      </c>
      <c r="B31" s="4">
        <v>44772</v>
      </c>
      <c r="C31" s="10">
        <f>MONTH(Tableau1[[#This Row],[Date]])</f>
        <v>7</v>
      </c>
      <c r="D31" s="4" t="str">
        <f t="shared" ref="D31:D33" si="24">TEXT(B31,"jjj.")</f>
        <v>sam.</v>
      </c>
      <c r="E31" s="5">
        <v>0.40625</v>
      </c>
      <c r="F31" s="5">
        <v>0.91666666666666663</v>
      </c>
      <c r="G31" s="6">
        <f t="shared" ref="G31:G33" si="25">MOD(F31-E31,1)</f>
        <v>0.51041666666666663</v>
      </c>
      <c r="H31" s="6">
        <v>4.1666666666666699E-2</v>
      </c>
      <c r="I31" s="5"/>
      <c r="J31" s="5"/>
      <c r="K31" s="5" t="str">
        <f t="shared" ref="K31:K33" si="26">IF(J31="","",J31-I31)</f>
        <v/>
      </c>
      <c r="L31" s="5">
        <f t="shared" ref="L31:L33" si="27">SUM(G31,K31)</f>
        <v>0.51041666666666663</v>
      </c>
      <c r="M31" s="5"/>
      <c r="N31" s="5">
        <f t="shared" ref="N31:N33" si="28">IF(J31="",MOD(M31-I31,1),"")</f>
        <v>0</v>
      </c>
      <c r="O31" s="5">
        <f t="shared" si="23"/>
        <v>0.46874999999999994</v>
      </c>
      <c r="P31" s="7">
        <v>0.33333333333333298</v>
      </c>
      <c r="Q31" s="7">
        <f t="shared" ref="Q31:Q33" si="29">IF(O31-P31&gt;=0,O31-P31,"")</f>
        <v>0.13541666666666696</v>
      </c>
      <c r="R31" s="7" t="str">
        <f t="shared" ref="R31:R33" si="30">IF(Q31="",P31-O31,"")</f>
        <v/>
      </c>
      <c r="S31" s="15"/>
      <c r="T31" s="7"/>
      <c r="U31" s="7"/>
      <c r="V31" s="7"/>
      <c r="W31" s="15"/>
    </row>
    <row r="32" spans="1:23" x14ac:dyDescent="0.25">
      <c r="A32" s="2" t="s">
        <v>8</v>
      </c>
      <c r="B32" s="4">
        <v>44773</v>
      </c>
      <c r="C32" s="10">
        <f>MONTH(Tableau1[[#This Row],[Date]])</f>
        <v>7</v>
      </c>
      <c r="D32" s="4" t="str">
        <f t="shared" si="24"/>
        <v>dim.</v>
      </c>
      <c r="E32" s="5">
        <v>0.41666666666666669</v>
      </c>
      <c r="F32" s="5">
        <v>0.95833333333333337</v>
      </c>
      <c r="G32" s="6">
        <f t="shared" si="25"/>
        <v>0.54166666666666674</v>
      </c>
      <c r="H32" s="6">
        <v>4.1666666666666699E-2</v>
      </c>
      <c r="I32" s="5"/>
      <c r="J32" s="5"/>
      <c r="K32" s="5" t="str">
        <f t="shared" si="26"/>
        <v/>
      </c>
      <c r="L32" s="5">
        <f t="shared" si="27"/>
        <v>0.54166666666666674</v>
      </c>
      <c r="M32" s="5"/>
      <c r="N32" s="5">
        <f t="shared" si="28"/>
        <v>0</v>
      </c>
      <c r="O32" s="5">
        <f t="shared" si="23"/>
        <v>0.5</v>
      </c>
      <c r="P32" s="7">
        <v>0.33333333333333298</v>
      </c>
      <c r="Q32" s="7">
        <f t="shared" si="29"/>
        <v>0.16666666666666702</v>
      </c>
      <c r="R32" s="7" t="str">
        <f t="shared" si="30"/>
        <v/>
      </c>
      <c r="S32" s="15"/>
      <c r="T32" s="7"/>
      <c r="U32" s="7"/>
      <c r="V32" s="7"/>
      <c r="W32" s="15"/>
    </row>
    <row r="33" spans="1:23" x14ac:dyDescent="0.25">
      <c r="A33" s="2" t="s">
        <v>8</v>
      </c>
      <c r="B33" s="4">
        <v>44774</v>
      </c>
      <c r="C33" s="10">
        <f>MONTH(Tableau1[[#This Row],[Date]])</f>
        <v>8</v>
      </c>
      <c r="D33" s="4" t="str">
        <f t="shared" si="24"/>
        <v>lun.</v>
      </c>
      <c r="E33" s="5"/>
      <c r="F33" s="5"/>
      <c r="G33" s="6">
        <f t="shared" si="25"/>
        <v>0</v>
      </c>
      <c r="H33" s="6">
        <v>4.1666666666666699E-2</v>
      </c>
      <c r="I33" s="5"/>
      <c r="J33" s="5"/>
      <c r="K33" s="5" t="str">
        <f t="shared" si="26"/>
        <v/>
      </c>
      <c r="L33" s="5">
        <f t="shared" si="27"/>
        <v>0</v>
      </c>
      <c r="M33" s="5"/>
      <c r="N33" s="5">
        <f t="shared" si="28"/>
        <v>0</v>
      </c>
      <c r="O33" s="5"/>
      <c r="P33" s="7"/>
      <c r="Q33" s="7">
        <f t="shared" si="29"/>
        <v>0</v>
      </c>
      <c r="R33" s="7" t="str">
        <f t="shared" si="30"/>
        <v/>
      </c>
      <c r="S33" s="15">
        <f>SUM(Tableau1[Total Général])</f>
        <v>7.2743055555555545</v>
      </c>
      <c r="T33" s="15">
        <f>SUM(Tableau1[Heures légales])</f>
        <v>7.3333333333333295</v>
      </c>
      <c r="U33" s="13">
        <f>SUM(Tableau1[Heures Sup.])</f>
        <v>1.6979166666666692</v>
      </c>
      <c r="V33" s="13">
        <f>SUM(Tableau1[Heures Nég.])</f>
        <v>1.7569444444444429</v>
      </c>
      <c r="W33" s="13">
        <f>Tableau1[[#This Row],[TG]]-Tableau1[[#This Row],[HL]]+Tableau1[[#This Row],[HS]]-Tableau1[[#This Row],[HN]]</f>
        <v>-0.1180555555555487</v>
      </c>
    </row>
    <row r="35" spans="1:23" x14ac:dyDescent="0.25">
      <c r="O35" s="13">
        <f>SUM(Tableau1[Total Général])</f>
        <v>7.2743055555555545</v>
      </c>
      <c r="P35" s="13">
        <f>SUM(Tableau1[Heures légales])</f>
        <v>7.3333333333333295</v>
      </c>
      <c r="Q35" s="13">
        <f>SUM(Tableau1[Heures Sup.])</f>
        <v>1.6979166666666692</v>
      </c>
      <c r="R35" s="13">
        <f>SUM(Tableau1[Heures Nég.])</f>
        <v>1.7569444444444429</v>
      </c>
    </row>
  </sheetData>
  <phoneticPr fontId="1" type="noConversion"/>
  <conditionalFormatting sqref="A2:R33">
    <cfRule type="expression" dxfId="17" priority="3">
      <formula>$D2="lun."</formula>
    </cfRule>
    <cfRule type="expression" dxfId="16" priority="4">
      <formula>$D2="mar."</formula>
    </cfRule>
  </conditionalFormatting>
  <conditionalFormatting sqref="H1:H1048576">
    <cfRule type="containsText" dxfId="15" priority="1" operator="containsText" text="00:30:00">
      <formula>NOT(ISERROR(SEARCH("00:30:00",H1)))</formula>
    </cfRule>
    <cfRule type="containsText" dxfId="14" priority="2" operator="containsText" text="00:30:00">
      <formula>NOT(ISERROR(SEARCH("00:30:00",H1)))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2023-07-13T07:04:10Z</dcterms:created>
  <dcterms:modified xsi:type="dcterms:W3CDTF">2023-07-15T05:36:18Z</dcterms:modified>
</cp:coreProperties>
</file>