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drawings/drawing1.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pivotTables/pivotTable2.xml" ContentType="application/vnd.openxmlformats-officedocument.spreadsheetml.pivotTable+xml"/>
  <Override PartName="/xl/drawings/drawing2.xml" ContentType="application/vnd.openxmlformats-officedocument.drawing+xml"/>
  <Override PartName="/xl/charts/chart2.xml" ContentType="application/vnd.openxmlformats-officedocument.drawingml.chart+xml"/>
  <Override PartName="/xl/charts/style2.xml" ContentType="application/vnd.ms-office.chartstyle+xml"/>
  <Override PartName="/xl/charts/colors2.xml" ContentType="application/vnd.ms-office.chartcolorstyle+xml"/>
  <Override PartName="/xl/pivotTables/pivotTable3.xml" ContentType="application/vnd.openxmlformats-officedocument.spreadsheetml.pivotTable+xml"/>
  <Override PartName="/xl/drawings/drawing3.xml" ContentType="application/vnd.openxmlformats-officedocument.drawing+xml"/>
  <Override PartName="/xl/charts/chart3.xml" ContentType="application/vnd.openxmlformats-officedocument.drawingml.chart+xml"/>
  <Override PartName="/xl/charts/style3.xml" ContentType="application/vnd.ms-office.chartstyle+xml"/>
  <Override PartName="/xl/charts/colors3.xml" ContentType="application/vnd.ms-office.chartcolorstyle+xml"/>
  <Override PartName="/xl/pivotTables/pivotTable4.xml" ContentType="application/vnd.openxmlformats-officedocument.spreadsheetml.pivotTable+xml"/>
  <Override PartName="/xl/drawings/drawing4.xml" ContentType="application/vnd.openxmlformats-officedocument.drawing+xml"/>
  <Override PartName="/xl/charts/chart4.xml" ContentType="application/vnd.openxmlformats-officedocument.drawingml.chart+xml"/>
  <Override PartName="/xl/charts/style4.xml" ContentType="application/vnd.ms-office.chartstyle+xml"/>
  <Override PartName="/xl/charts/colors4.xml" ContentType="application/vnd.ms-office.chartcolorstyle+xml"/>
  <Override PartName="/xl/pivotTables/pivotTable5.xml" ContentType="application/vnd.openxmlformats-officedocument.spreadsheetml.pivotTable+xml"/>
  <Override PartName="/xl/drawings/drawing5.xml" ContentType="application/vnd.openxmlformats-officedocument.drawing+xml"/>
  <Override PartName="/xl/charts/chart5.xml" ContentType="application/vnd.openxmlformats-officedocument.drawingml.chart+xml"/>
  <Override PartName="/xl/charts/style5.xml" ContentType="application/vnd.ms-office.chartstyle+xml"/>
  <Override PartName="/xl/charts/colors5.xml" ContentType="application/vnd.ms-office.chartcolorstyle+xml"/>
  <Override PartName="/xl/pivotTables/pivotTable6.xml" ContentType="application/vnd.openxmlformats-officedocument.spreadsheetml.pivotTable+xml"/>
  <Override PartName="/xl/drawings/drawing6.xml" ContentType="application/vnd.openxmlformats-officedocument.drawing+xml"/>
  <Override PartName="/xl/charts/chart6.xml" ContentType="application/vnd.openxmlformats-officedocument.drawingml.chart+xml"/>
  <Override PartName="/xl/charts/style6.xml" ContentType="application/vnd.ms-office.chartstyle+xml"/>
  <Override PartName="/xl/charts/colors6.xml" ContentType="application/vnd.ms-office.chartcolorstyle+xml"/>
  <Override PartName="/xl/pivotTables/pivotTable7.xml" ContentType="application/vnd.openxmlformats-officedocument.spreadsheetml.pivotTable+xml"/>
  <Override PartName="/xl/drawings/drawing7.xml" ContentType="application/vnd.openxmlformats-officedocument.drawing+xml"/>
  <Override PartName="/xl/charts/chart7.xml" ContentType="application/vnd.openxmlformats-officedocument.drawingml.chart+xml"/>
  <Override PartName="/xl/charts/style7.xml" ContentType="application/vnd.ms-office.chartstyle+xml"/>
  <Override PartName="/xl/charts/colors7.xml" ContentType="application/vnd.ms-office.chartcolorstyle+xml"/>
  <Override PartName="/xl/pivotTables/pivotTable8.xml" ContentType="application/vnd.openxmlformats-officedocument.spreadsheetml.pivotTable+xml"/>
  <Override PartName="/xl/drawings/drawing8.xml" ContentType="application/vnd.openxmlformats-officedocument.drawing+xml"/>
  <Override PartName="/xl/charts/chart8.xml" ContentType="application/vnd.openxmlformats-officedocument.drawingml.chart+xml"/>
  <Override PartName="/xl/charts/style8.xml" ContentType="application/vnd.ms-office.chartstyle+xml"/>
  <Override PartName="/xl/charts/colors8.xml" ContentType="application/vnd.ms-office.chartcolorstyle+xml"/>
  <Override PartName="/xl/pivotTables/pivotTable9.xml" ContentType="application/vnd.openxmlformats-officedocument.spreadsheetml.pivotTable+xml"/>
  <Override PartName="/xl/drawings/drawing9.xml" ContentType="application/vnd.openxmlformats-officedocument.drawing+xml"/>
  <Override PartName="/xl/charts/chart9.xml" ContentType="application/vnd.openxmlformats-officedocument.drawingml.chart+xml"/>
  <Override PartName="/xl/charts/style9.xml" ContentType="application/vnd.ms-office.chartstyle+xml"/>
  <Override PartName="/xl/charts/colors9.xml" ContentType="application/vnd.ms-office.chartcolorstyle+xml"/>
  <Override PartName="/xl/tables/table1.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codeName="ThisWorkbook"/>
  <mc:AlternateContent xmlns:mc="http://schemas.openxmlformats.org/markup-compatibility/2006">
    <mc:Choice Requires="x15">
      <x15ac:absPath xmlns:x15ac="http://schemas.microsoft.com/office/spreadsheetml/2010/11/ac" url="C:\Users\E0653211\Downloads\"/>
    </mc:Choice>
  </mc:AlternateContent>
  <xr:revisionPtr revIDLastSave="0" documentId="13_ncr:1_{1A7F91FA-8726-4AE9-9919-C37339C85C2C}" xr6:coauthVersionLast="46" xr6:coauthVersionMax="47" xr10:uidLastSave="{00000000-0000-0000-0000-000000000000}"/>
  <bookViews>
    <workbookView xWindow="28680" yWindow="-120" windowWidth="29040" windowHeight="15840" tabRatio="802" firstSheet="11" activeTab="11" xr2:uid="{00000000-000D-0000-FFFF-FFFF00000000}"/>
  </bookViews>
  <sheets>
    <sheet name="mOEM-Started" sheetId="8" state="hidden" r:id="rId1"/>
    <sheet name="mOEM-Pending" sheetId="10" state="hidden" r:id="rId2"/>
    <sheet name="RLC-Started" sheetId="14" state="hidden" r:id="rId3"/>
    <sheet name="RLC-Pending" sheetId="15" state="hidden" r:id="rId4"/>
    <sheet name="Dashboards-input" sheetId="4" state="hidden" r:id="rId5"/>
    <sheet name="CC-Started" sheetId="22" state="hidden" r:id="rId6"/>
    <sheet name="CC-Pending" sheetId="23" state="hidden" r:id="rId7"/>
    <sheet name="Flexible pivot- IvsT" sheetId="16" state="hidden" r:id="rId8"/>
    <sheet name="Flexible pivot- Timeframe" sheetId="18" state="hidden" r:id="rId9"/>
    <sheet name="Flexible pivot- PLs" sheetId="17" state="hidden" r:id="rId10"/>
    <sheet name="Dahsboard Feedback" sheetId="21" state="hidden" r:id="rId11"/>
    <sheet name="Portefeuille" sheetId="2" r:id="rId12"/>
    <sheet name="Raw Data" sheetId="1" r:id="rId13"/>
    <sheet name="_56F9DC9755BA473782653E2940F9" sheetId="27" state="veryHidden" r:id="rId14"/>
  </sheets>
  <definedNames>
    <definedName name="_56F9DC9755BA473782653E2940F9FormId">"lVxS1ga5GkO5Jum1G6Q8xKH6vMCvKFlCgC__mcTWWNFUNURNOUk4SFlINTcwUTkzUUlPQVAyQzJCMSQlQCN0PWcu"</definedName>
    <definedName name="_56F9DC9755BA473782653E2940F9ResponseSheet">"Form1"</definedName>
    <definedName name="_56F9DC9755BA473782653E2940F9SourceDocId">"{5514f1c4-ad5a-45a2-92ab-92f457d8b811}"</definedName>
    <definedName name="_xlnm._FilterDatabase" localSheetId="11" hidden="1">Portefeuille!$A$3:$FT$8</definedName>
    <definedName name="a" localSheetId="11" hidden="1">Portefeuille!$A$3:$AJ$8</definedName>
    <definedName name="ACB">Portefeuille!$S$3</definedName>
    <definedName name="b" localSheetId="11" hidden="1">Portefeuille!$A$3:$FT$8</definedName>
    <definedName name="BA">Portefeuille!$T$3</definedName>
    <definedName name="CC">Portefeuille!$G$3</definedName>
    <definedName name="Costumer">Portefeuille!$O$3</definedName>
    <definedName name="Country">Portefeuille!$Q$3</definedName>
    <definedName name="_xlnm.Criteria" localSheetId="4">'Dashboards-input'!$B$2:$E$3</definedName>
    <definedName name="Date_of_entry">Portefeuille!$C$3</definedName>
    <definedName name="Days_remaining">Portefeuille!$AA$3</definedName>
    <definedName name="Description">Portefeuille!$E$3</definedName>
    <definedName name="ENCL">Portefeuille!$U$3</definedName>
    <definedName name="Est_cost">Portefeuille!$AI$3</definedName>
    <definedName name="Est_margin">Portefeuille!$AH$3</definedName>
    <definedName name="Est_payback">Portefeuille!#REF!</definedName>
    <definedName name="Expected_Turnover">Portefeuille!$AJ$3</definedName>
    <definedName name="_xlnm.Extract" localSheetId="4">'Dashboards-input'!#REF!</definedName>
    <definedName name="f" localSheetId="11" hidden="1">Portefeuille!$A$3:$FT$8</definedName>
    <definedName name="FilterDatabase" localSheetId="11" hidden="1">Portefeuille!$A$3:$AJ$8</definedName>
    <definedName name="ID">Portefeuille!$A$3</definedName>
    <definedName name="Input_from">Portefeuille!$B$3</definedName>
    <definedName name="Kind_of_Activity">Portefeuille!$AF$3</definedName>
    <definedName name="MCB">Portefeuille!$V$3</definedName>
    <definedName name="MCCB">Portefeuille!$W$3</definedName>
    <definedName name="MOEM">Portefeuille!$H$3</definedName>
    <definedName name="Other_Product">Portefeuille!$X$3</definedName>
    <definedName name="Other_Segments">Portefeuille!$K$3</definedName>
    <definedName name="Owner_Application">Portefeuille!$N$3</definedName>
    <definedName name="Owner_BDM">Portefeuille!$L$3</definedName>
    <definedName name="PM">Portefeuille!$I$3</definedName>
    <definedName name="Priority">Portefeuille!$AE$3</definedName>
    <definedName name="Project_Activity">Portefeuille!$AG$3</definedName>
    <definedName name="RLC">Portefeuille!$J$3</definedName>
    <definedName name="Specific_Deadline">Portefeuille!$Z$3</definedName>
    <definedName name="Timeframe">Portefeuille!$Y$3</definedName>
    <definedName name="Year">Portefeuille!$D$3</definedName>
  </definedNames>
  <calcPr calcId="191029"/>
  <pivotCaches>
    <pivotCache cacheId="0" r:id="rId15"/>
  </pivotCaches>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K5" i="2" l="1"/>
  <c r="K6" i="2"/>
  <c r="K7" i="2"/>
  <c r="K8" i="2"/>
  <c r="K4" i="2"/>
  <c r="R6" i="2"/>
  <c r="R7" i="2"/>
  <c r="R8" i="2"/>
  <c r="R4" i="2"/>
  <c r="R5" i="2"/>
  <c r="S5" i="2"/>
  <c r="T5" i="2"/>
  <c r="U5" i="2"/>
  <c r="V5" i="2"/>
  <c r="W5" i="2"/>
  <c r="X5" i="2"/>
  <c r="S6" i="2"/>
  <c r="T6" i="2"/>
  <c r="U6" i="2"/>
  <c r="V6" i="2"/>
  <c r="W6" i="2"/>
  <c r="X6" i="2"/>
  <c r="S7" i="2"/>
  <c r="T7" i="2"/>
  <c r="U7" i="2"/>
  <c r="V7" i="2"/>
  <c r="W7" i="2"/>
  <c r="X7" i="2"/>
  <c r="S8" i="2"/>
  <c r="T8" i="2"/>
  <c r="U8" i="2"/>
  <c r="V8" i="2"/>
  <c r="W8" i="2"/>
  <c r="X8" i="2"/>
  <c r="X4" i="2"/>
  <c r="W4" i="2"/>
  <c r="V4" i="2"/>
  <c r="U4" i="2"/>
  <c r="T4" i="2"/>
  <c r="S4" i="2"/>
  <c r="H5" i="2"/>
  <c r="I5" i="2"/>
  <c r="J5" i="2"/>
  <c r="H6" i="2"/>
  <c r="I6" i="2"/>
  <c r="J6" i="2"/>
  <c r="H7" i="2"/>
  <c r="I7" i="2"/>
  <c r="J7" i="2"/>
  <c r="H8" i="2"/>
  <c r="I8" i="2"/>
  <c r="J8" i="2"/>
  <c r="J4" i="2"/>
  <c r="I4" i="2"/>
  <c r="H4" i="2"/>
  <c r="G5" i="2"/>
  <c r="G6" i="2"/>
  <c r="G7" i="2"/>
  <c r="G8" i="2"/>
  <c r="G4" i="2"/>
  <c r="A4" i="2"/>
  <c r="B4" i="2"/>
  <c r="C4" i="2"/>
  <c r="D4" i="2" s="1"/>
  <c r="E4" i="2"/>
  <c r="L4" i="2"/>
  <c r="N4" i="2"/>
  <c r="O4" i="2"/>
  <c r="P4" i="2"/>
  <c r="Q4" i="2"/>
  <c r="Y4" i="2"/>
  <c r="Z4" i="2"/>
  <c r="AA4" i="2" s="1"/>
  <c r="AH4" i="2"/>
  <c r="AI4" i="2"/>
  <c r="AJ4" i="2"/>
  <c r="AK4" i="2"/>
  <c r="AK5" i="2" l="1"/>
  <c r="AK6" i="2"/>
  <c r="AK7" i="2"/>
  <c r="AK8" i="2"/>
  <c r="P5" i="2" l="1"/>
  <c r="P6" i="2"/>
  <c r="P7" i="2"/>
  <c r="P8" i="2"/>
  <c r="N8" i="2" l="1"/>
  <c r="L8" i="2"/>
  <c r="N7" i="2"/>
  <c r="L7" i="2"/>
  <c r="N6" i="2"/>
  <c r="L6" i="2"/>
  <c r="N5" i="2"/>
  <c r="L5" i="2"/>
  <c r="AJ5" i="2"/>
  <c r="AJ6" i="2"/>
  <c r="AJ7" i="2"/>
  <c r="AJ8" i="2"/>
  <c r="AI6" i="2"/>
  <c r="AI7" i="2"/>
  <c r="AI8" i="2"/>
  <c r="AI5" i="2"/>
  <c r="AH8" i="2"/>
  <c r="Z8" i="2"/>
  <c r="AA8" i="2" s="1"/>
  <c r="Y8" i="2"/>
  <c r="Q8" i="2"/>
  <c r="O8" i="2"/>
  <c r="E8" i="2"/>
  <c r="C8" i="2"/>
  <c r="D8" i="2" s="1"/>
  <c r="B8" i="2"/>
  <c r="A8" i="2"/>
  <c r="AH7" i="2"/>
  <c r="Z7" i="2"/>
  <c r="AA7" i="2" s="1"/>
  <c r="Y7" i="2"/>
  <c r="Q7" i="2"/>
  <c r="O7" i="2"/>
  <c r="E7" i="2"/>
  <c r="C7" i="2"/>
  <c r="D7" i="2" s="1"/>
  <c r="B7" i="2"/>
  <c r="A7" i="2"/>
  <c r="AH6" i="2"/>
  <c r="Z6" i="2"/>
  <c r="AA6" i="2" s="1"/>
  <c r="Y6" i="2"/>
  <c r="Q6" i="2"/>
  <c r="O6" i="2"/>
  <c r="E6" i="2"/>
  <c r="C6" i="2"/>
  <c r="D6" i="2" s="1"/>
  <c r="B6" i="2"/>
  <c r="A6" i="2"/>
  <c r="AH5" i="2"/>
  <c r="Z5" i="2"/>
  <c r="AA5" i="2" s="1"/>
  <c r="Y5" i="2"/>
  <c r="Q5" i="2"/>
  <c r="O5" i="2"/>
  <c r="E5" i="2"/>
  <c r="C5" i="2"/>
  <c r="D5" i="2" s="1"/>
  <c r="B5" i="2"/>
  <c r="A5" i="2"/>
</calcChain>
</file>

<file path=xl/sharedStrings.xml><?xml version="1.0" encoding="utf-8"?>
<sst xmlns="http://schemas.openxmlformats.org/spreadsheetml/2006/main" count="411" uniqueCount="193">
  <si>
    <t>MOEM</t>
  </si>
  <si>
    <t>Yes</t>
  </si>
  <si>
    <t>Priority</t>
  </si>
  <si>
    <t>(Alle)</t>
  </si>
  <si>
    <t>Zeilenbeschriftungen</t>
  </si>
  <si>
    <t>Sum of Investment (kEUR)</t>
  </si>
  <si>
    <t>Sum of Expected Turnover (kEUR/yr)</t>
  </si>
  <si>
    <t>(Leer)</t>
  </si>
  <si>
    <t>RCBO data</t>
  </si>
  <si>
    <t>RCBO type B portfolio</t>
  </si>
  <si>
    <t>RCCB-TB tripping</t>
  </si>
  <si>
    <t>MCCB 800VAC</t>
  </si>
  <si>
    <t>Backup MCCB RCD</t>
  </si>
  <si>
    <t>FAZ Ui 500VAC</t>
  </si>
  <si>
    <t>RCBO Exentsion up to 40A</t>
  </si>
  <si>
    <t>MCCB 1000/1150VAC</t>
  </si>
  <si>
    <t>GEA</t>
  </si>
  <si>
    <t>750VAC high amps</t>
  </si>
  <si>
    <t>RCD 50/60Hz</t>
  </si>
  <si>
    <t>Compact MCB</t>
  </si>
  <si>
    <t>FAZ extension</t>
  </si>
  <si>
    <t>UL RCD DIN rail</t>
  </si>
  <si>
    <t>RCCB B enhancement</t>
  </si>
  <si>
    <t>Gesamtergebnis</t>
  </si>
  <si>
    <t>RLC</t>
  </si>
  <si>
    <t>Temperature derating</t>
  </si>
  <si>
    <t xml:space="preserve">POP 3.0 </t>
  </si>
  <si>
    <t>EVCI</t>
  </si>
  <si>
    <t>RCBO 3x1 MCB</t>
  </si>
  <si>
    <t>Plug in terminal</t>
  </si>
  <si>
    <t>SPCT2/ET2</t>
  </si>
  <si>
    <t>Meterboard Flex</t>
  </si>
  <si>
    <t>Year</t>
  </si>
  <si>
    <t>Segment</t>
  </si>
  <si>
    <t>Involved PL</t>
  </si>
  <si>
    <t>Kind of Activity</t>
  </si>
  <si>
    <t>Status</t>
  </si>
  <si>
    <t>Country</t>
  </si>
  <si>
    <t>MCCB</t>
  </si>
  <si>
    <t>B</t>
  </si>
  <si>
    <t>Report out flexible Summary 1 (all data needs to be shown flexible - e.g. change of segment can be done "live"</t>
  </si>
  <si>
    <t>ACB</t>
  </si>
  <si>
    <t>BA</t>
  </si>
  <si>
    <t>ENCL</t>
  </si>
  <si>
    <t>MCB</t>
  </si>
  <si>
    <t>Others</t>
  </si>
  <si>
    <t>Involved PL´s</t>
  </si>
  <si>
    <t>Involved PLs</t>
  </si>
  <si>
    <t>Timeframe</t>
  </si>
  <si>
    <t>Estimated Investment</t>
  </si>
  <si>
    <t>Expected Turnover</t>
  </si>
  <si>
    <t>Dashboard 1 (fix)</t>
  </si>
  <si>
    <t>Dashboard 2 (fix)</t>
  </si>
  <si>
    <t>Dashboard 3 (fix)</t>
  </si>
  <si>
    <t>Dashboard 4 (fix)</t>
  </si>
  <si>
    <t>mOEM</t>
  </si>
  <si>
    <t>Status Started</t>
  </si>
  <si>
    <t>Status pending</t>
  </si>
  <si>
    <t>Priority A</t>
  </si>
  <si>
    <t>Expected turnover</t>
  </si>
  <si>
    <t>Investment</t>
  </si>
  <si>
    <t>CC</t>
  </si>
  <si>
    <t>MCCB CSA 1000VAC</t>
  </si>
  <si>
    <t>NZML 20A</t>
  </si>
  <si>
    <t>RCD function for MCCB</t>
  </si>
  <si>
    <t>ID47</t>
  </si>
  <si>
    <t xml:space="preserve">Typ B </t>
  </si>
  <si>
    <t>Marine low amps high perf</t>
  </si>
  <si>
    <t>Timeframe of availability</t>
  </si>
  <si>
    <t>MCCB 1150VAC</t>
  </si>
  <si>
    <t>Count of Timeframe of availability</t>
  </si>
  <si>
    <t>Sum of ACB</t>
  </si>
  <si>
    <t>Sum of BA</t>
  </si>
  <si>
    <t>Sum of ENCL</t>
  </si>
  <si>
    <t>Sum of MCB</t>
  </si>
  <si>
    <t>Sum of MCCB</t>
  </si>
  <si>
    <t>ID</t>
  </si>
  <si>
    <t>Completion time</t>
  </si>
  <si>
    <t>Email</t>
  </si>
  <si>
    <t>Name</t>
  </si>
  <si>
    <t>Costumer</t>
  </si>
  <si>
    <t>Segment involved</t>
  </si>
  <si>
    <t>Product line involved</t>
  </si>
  <si>
    <t>Lv1 … Lv7</t>
  </si>
  <si>
    <t>must do
good to do
not do
market trend radar</t>
  </si>
  <si>
    <t>started
pending (investigate)
stop  - no actions
finished
WL preparation 
WL implemented</t>
  </si>
  <si>
    <t>Hyperlink to Attachment(s)</t>
  </si>
  <si>
    <t>Input from</t>
  </si>
  <si>
    <t>Date of entry</t>
  </si>
  <si>
    <t>Input Year</t>
  </si>
  <si>
    <t>Other</t>
  </si>
  <si>
    <t>Region</t>
  </si>
  <si>
    <t>Does it contain attachments?</t>
  </si>
  <si>
    <t>Days remaining until the DDL</t>
  </si>
  <si>
    <t>Initiative</t>
  </si>
  <si>
    <t>Complexity Level</t>
  </si>
  <si>
    <r>
      <t>Priority</t>
    </r>
    <r>
      <rPr>
        <b/>
        <sz val="7"/>
        <color theme="0"/>
        <rFont val="Arial"/>
        <family val="2"/>
        <charset val="238"/>
      </rPr>
      <t/>
    </r>
  </si>
  <si>
    <r>
      <t>Kind of Activity</t>
    </r>
    <r>
      <rPr>
        <b/>
        <sz val="7"/>
        <color theme="0"/>
        <rFont val="Arial"/>
        <family val="2"/>
        <charset val="238"/>
      </rPr>
      <t/>
    </r>
  </si>
  <si>
    <t>Priority Selection</t>
  </si>
  <si>
    <t>must do</t>
  </si>
  <si>
    <t>6- Finished</t>
  </si>
  <si>
    <t>good to do</t>
  </si>
  <si>
    <t>not do</t>
  </si>
  <si>
    <t>8- Rejected</t>
  </si>
  <si>
    <t>market trend radar</t>
  </si>
  <si>
    <t>Product line(s) involved</t>
  </si>
  <si>
    <t>Attachment</t>
  </si>
  <si>
    <t>Deadline</t>
  </si>
  <si>
    <t>No</t>
  </si>
  <si>
    <t>Oceania</t>
  </si>
  <si>
    <t>Australia</t>
  </si>
  <si>
    <t>2-3 years</t>
  </si>
  <si>
    <t>Spain</t>
  </si>
  <si>
    <t>1 year</t>
  </si>
  <si>
    <t>India</t>
  </si>
  <si>
    <t>Europe</t>
  </si>
  <si>
    <t>lVxS1ga5GkO5Jum1G6Q8xKH6vMCvKFlCgC__mcTWWNFUNURNOUk4SFlINTcwUTkzUUlPQVAyQzJCMSQlQCN0PWcu</t>
  </si>
  <si>
    <t>Form1</t>
  </si>
  <si>
    <t>{5514f1c4-ad5a-45a2-92ab-92f457d8b811}</t>
  </si>
  <si>
    <t>Monsieur Toulemonde</t>
  </si>
  <si>
    <t>Max Mustermann</t>
  </si>
  <si>
    <t>John Doe</t>
  </si>
  <si>
    <t>Jane Dough</t>
  </si>
  <si>
    <t>Francois Premier</t>
  </si>
  <si>
    <t>toulemonde@mail.com</t>
  </si>
  <si>
    <t>mustermann@mail.com</t>
  </si>
  <si>
    <t>doe@mail.com</t>
  </si>
  <si>
    <t>dough@mail.com</t>
  </si>
  <si>
    <t>premier@mail.com</t>
  </si>
  <si>
    <t>Seg1</t>
  </si>
  <si>
    <t>Seg2</t>
  </si>
  <si>
    <t>Seg3</t>
  </si>
  <si>
    <t>Seg4</t>
  </si>
  <si>
    <t>Customer</t>
  </si>
  <si>
    <t>Cust1</t>
  </si>
  <si>
    <t>Cust2</t>
  </si>
  <si>
    <t>Cust3</t>
  </si>
  <si>
    <t>Cust4</t>
  </si>
  <si>
    <t>Cust5</t>
  </si>
  <si>
    <t>PL1</t>
  </si>
  <si>
    <t>PL2</t>
  </si>
  <si>
    <t>PL3</t>
  </si>
  <si>
    <t>Description</t>
  </si>
  <si>
    <t>Description1</t>
  </si>
  <si>
    <t>Description2</t>
  </si>
  <si>
    <t>Description3</t>
  </si>
  <si>
    <t>Description4</t>
  </si>
  <si>
    <t>Description5</t>
  </si>
  <si>
    <t>Info1</t>
  </si>
  <si>
    <t>Blablabla</t>
  </si>
  <si>
    <t>Bliblibli</t>
  </si>
  <si>
    <t>Blublublu</t>
  </si>
  <si>
    <t>Blobloblo</t>
  </si>
  <si>
    <t>Blebleble</t>
  </si>
  <si>
    <t>Info2</t>
  </si>
  <si>
    <t>Info3</t>
  </si>
  <si>
    <t>aaaa</t>
  </si>
  <si>
    <t>bbbb</t>
  </si>
  <si>
    <t>cccc</t>
  </si>
  <si>
    <t>dddd</t>
  </si>
  <si>
    <t>eeee</t>
  </si>
  <si>
    <t>xx</t>
  </si>
  <si>
    <t>yy</t>
  </si>
  <si>
    <t>zz</t>
  </si>
  <si>
    <t>ww</t>
  </si>
  <si>
    <t>jj</t>
  </si>
  <si>
    <t>Asia</t>
  </si>
  <si>
    <t>Name1</t>
  </si>
  <si>
    <t>Name2</t>
  </si>
  <si>
    <t>Name3</t>
  </si>
  <si>
    <t>Name4</t>
  </si>
  <si>
    <t>Name5</t>
  </si>
  <si>
    <t>PL4</t>
  </si>
  <si>
    <t>PL5</t>
  </si>
  <si>
    <t>Owner1</t>
  </si>
  <si>
    <t>Owner2</t>
  </si>
  <si>
    <t>Owner3</t>
  </si>
  <si>
    <t>Deadline
(est.)</t>
  </si>
  <si>
    <t>WL Counter</t>
  </si>
  <si>
    <t>Initiative1</t>
  </si>
  <si>
    <t>Initiative2</t>
  </si>
  <si>
    <t>Initiative3</t>
  </si>
  <si>
    <t>Initiative4</t>
  </si>
  <si>
    <t>Initiative5</t>
  </si>
  <si>
    <t>Kind1
Kind2
Kind3</t>
  </si>
  <si>
    <t>Kind1</t>
  </si>
  <si>
    <t>Kind2</t>
  </si>
  <si>
    <t>Kind3</t>
  </si>
  <si>
    <t>Estimated Info3</t>
  </si>
  <si>
    <t>Estimated Info1</t>
  </si>
  <si>
    <t>Expected Info2</t>
  </si>
  <si>
    <t>Before start</t>
  </si>
  <si>
    <t>Seg6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</si>
</sst>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43" formatCode="_-* #,##0.00_-;\-* #,##0.00_-;_-* &quot;-&quot;??_-;_-@_-"/>
    <numFmt numFmtId="164" formatCode="m/d/yy\ h:mm:ss"/>
    <numFmt numFmtId="165" formatCode="#,##0.0\ [$€-1]"/>
    <numFmt numFmtId="167" formatCode="_-* #,##0_-;\-* #,##0_-;_-* &quot;-&quot;??_-;_-@_-"/>
  </numFmts>
  <fonts count="16" x14ac:knownFonts="1">
    <font>
      <sz val="11"/>
      <color theme="1"/>
      <name val="Calibri"/>
      <family val="2"/>
      <scheme val="minor"/>
    </font>
    <font>
      <sz val="8"/>
      <color theme="1"/>
      <name val="Arial"/>
      <family val="2"/>
      <charset val="238"/>
    </font>
    <font>
      <b/>
      <sz val="9"/>
      <color theme="0"/>
      <name val="Arial"/>
      <family val="2"/>
      <charset val="238"/>
    </font>
    <font>
      <b/>
      <sz val="11"/>
      <color theme="1"/>
      <name val="Calibri"/>
      <family val="2"/>
      <charset val="238"/>
      <scheme val="minor"/>
    </font>
    <font>
      <sz val="9"/>
      <color theme="1"/>
      <name val="Arial"/>
      <family val="2"/>
      <charset val="238"/>
    </font>
    <font>
      <b/>
      <sz val="7"/>
      <color theme="0"/>
      <name val="Arial"/>
      <family val="2"/>
      <charset val="238"/>
    </font>
    <font>
      <sz val="7"/>
      <color theme="1"/>
      <name val="Arial"/>
      <family val="2"/>
      <charset val="238"/>
    </font>
    <font>
      <b/>
      <sz val="9"/>
      <color theme="1"/>
      <name val="Arial"/>
      <family val="2"/>
      <charset val="238"/>
    </font>
    <font>
      <sz val="8"/>
      <color theme="0" tint="-0.249977111117893"/>
      <name val="Arial"/>
      <family val="2"/>
      <charset val="238"/>
    </font>
    <font>
      <b/>
      <sz val="8"/>
      <color theme="0"/>
      <name val="Arial"/>
      <family val="2"/>
      <charset val="238"/>
    </font>
    <font>
      <sz val="10"/>
      <color theme="1"/>
      <name val="Calibri"/>
      <family val="2"/>
      <charset val="238"/>
      <scheme val="minor"/>
    </font>
    <font>
      <b/>
      <sz val="10"/>
      <color theme="1"/>
      <name val="Calibri"/>
      <family val="2"/>
      <charset val="238"/>
      <scheme val="minor"/>
    </font>
    <font>
      <sz val="11"/>
      <color theme="1"/>
      <name val="Calibri"/>
      <family val="2"/>
      <scheme val="minor"/>
    </font>
    <font>
      <u/>
      <sz val="11"/>
      <color theme="10"/>
      <name val="Calibri"/>
      <family val="2"/>
      <scheme val="minor"/>
    </font>
    <font>
      <sz val="9"/>
      <name val="Arial"/>
      <family val="2"/>
      <charset val="238"/>
    </font>
    <font>
      <sz val="8"/>
      <name val="Calibri"/>
      <family val="2"/>
      <scheme val="minor"/>
    </font>
  </fonts>
  <fills count="14">
    <fill>
      <patternFill patternType="none"/>
    </fill>
    <fill>
      <patternFill patternType="gray125"/>
    </fill>
    <fill>
      <patternFill patternType="solid">
        <fgColor theme="4" tint="-0.249977111117893"/>
        <bgColor indexed="64"/>
      </patternFill>
    </fill>
    <fill>
      <patternFill patternType="solid">
        <fgColor rgb="FFFF0000"/>
        <bgColor indexed="64"/>
      </patternFill>
    </fill>
    <fill>
      <patternFill patternType="solid">
        <fgColor theme="8" tint="-0.249977111117893"/>
        <bgColor indexed="64"/>
      </patternFill>
    </fill>
    <fill>
      <patternFill patternType="solid">
        <fgColor theme="9"/>
        <bgColor indexed="64"/>
      </patternFill>
    </fill>
    <fill>
      <patternFill patternType="solid">
        <fgColor theme="7" tint="0.79998168889431442"/>
        <bgColor indexed="64"/>
      </patternFill>
    </fill>
    <fill>
      <patternFill patternType="solid">
        <fgColor theme="9" tint="0.59999389629810485"/>
        <bgColor indexed="64"/>
      </patternFill>
    </fill>
    <fill>
      <patternFill patternType="solid">
        <fgColor theme="4" tint="0.79998168889431442"/>
        <bgColor indexed="64"/>
      </patternFill>
    </fill>
    <fill>
      <patternFill patternType="solid">
        <fgColor theme="2" tint="-9.9978637043366805E-2"/>
        <bgColor indexed="64"/>
      </patternFill>
    </fill>
    <fill>
      <patternFill patternType="solid">
        <fgColor theme="5" tint="0.79998168889431442"/>
        <bgColor indexed="64"/>
      </patternFill>
    </fill>
    <fill>
      <patternFill patternType="solid">
        <fgColor theme="9" tint="0.79998168889431442"/>
        <bgColor indexed="64"/>
      </patternFill>
    </fill>
    <fill>
      <patternFill patternType="solid">
        <fgColor theme="0"/>
        <bgColor indexed="64"/>
      </patternFill>
    </fill>
    <fill>
      <patternFill patternType="solid">
        <fgColor theme="0" tint="-4.9989318521683403E-2"/>
        <bgColor indexed="64"/>
      </patternFill>
    </fill>
  </fills>
  <borders count="6">
    <border>
      <left/>
      <right/>
      <top/>
      <bottom/>
      <diagonal/>
    </border>
    <border>
      <left/>
      <right/>
      <top style="thin">
        <color indexed="64"/>
      </top>
      <bottom/>
      <diagonal/>
    </border>
    <border>
      <left style="dotted">
        <color indexed="64"/>
      </left>
      <right style="dotted">
        <color indexed="64"/>
      </right>
      <top style="dotted">
        <color indexed="64"/>
      </top>
      <bottom style="dotted">
        <color indexed="64"/>
      </bottom>
      <diagonal/>
    </border>
    <border>
      <left style="dotted">
        <color indexed="64"/>
      </left>
      <right style="dotted">
        <color indexed="64"/>
      </right>
      <top/>
      <bottom style="dotted">
        <color indexed="64"/>
      </bottom>
      <diagonal/>
    </border>
    <border>
      <left/>
      <right/>
      <top style="dotted">
        <color indexed="64"/>
      </top>
      <bottom style="dotted">
        <color indexed="64"/>
      </bottom>
      <diagonal/>
    </border>
    <border>
      <left style="dotted">
        <color indexed="64"/>
      </left>
      <right/>
      <top style="dotted">
        <color indexed="64"/>
      </top>
      <bottom style="dotted">
        <color indexed="64"/>
      </bottom>
      <diagonal/>
    </border>
  </borders>
  <cellStyleXfs count="4">
    <xf numFmtId="0" fontId="0" fillId="0" borderId="0"/>
    <xf numFmtId="9" fontId="12" fillId="0" borderId="0" applyFont="0" applyFill="0" applyBorder="0" applyAlignment="0" applyProtection="0"/>
    <xf numFmtId="0" fontId="13" fillId="0" borderId="0" applyNumberFormat="0" applyFill="0" applyBorder="0" applyAlignment="0" applyProtection="0"/>
    <xf numFmtId="43" fontId="12" fillId="0" borderId="0" applyFont="0" applyFill="0" applyBorder="0" applyAlignment="0" applyProtection="0"/>
  </cellStyleXfs>
  <cellXfs count="92">
    <xf numFmtId="0" fontId="0" fillId="0" borderId="0" xfId="0"/>
    <xf numFmtId="164" fontId="0" fillId="0" borderId="0" xfId="0" applyNumberFormat="1"/>
    <xf numFmtId="49" fontId="0" fillId="0" borderId="0" xfId="0" applyNumberFormat="1"/>
    <xf numFmtId="0" fontId="0" fillId="3" borderId="0" xfId="0" applyFill="1"/>
    <xf numFmtId="164" fontId="0" fillId="3" borderId="0" xfId="0" applyNumberFormat="1" applyFill="1"/>
    <xf numFmtId="49" fontId="0" fillId="3" borderId="0" xfId="0" applyNumberFormat="1" applyFill="1"/>
    <xf numFmtId="14" fontId="0" fillId="3" borderId="0" xfId="0" applyNumberFormat="1" applyFill="1"/>
    <xf numFmtId="0" fontId="0" fillId="6" borderId="0" xfId="0" applyFill="1"/>
    <xf numFmtId="0" fontId="0" fillId="10" borderId="0" xfId="0" applyFill="1"/>
    <xf numFmtId="0" fontId="0" fillId="8" borderId="0" xfId="0" applyFill="1"/>
    <xf numFmtId="0" fontId="0" fillId="9" borderId="0" xfId="0" applyFill="1"/>
    <xf numFmtId="0" fontId="0" fillId="7" borderId="0" xfId="0" applyFill="1"/>
    <xf numFmtId="0" fontId="0" fillId="13" borderId="0" xfId="0" applyFill="1"/>
    <xf numFmtId="0" fontId="3" fillId="10" borderId="0" xfId="0" applyFont="1" applyFill="1" applyAlignment="1">
      <alignment horizontal="center" vertical="center"/>
    </xf>
    <xf numFmtId="0" fontId="3" fillId="13" borderId="0" xfId="0" applyFont="1" applyFill="1" applyAlignment="1">
      <alignment horizontal="center" vertical="center"/>
    </xf>
    <xf numFmtId="0" fontId="3" fillId="8" borderId="0" xfId="0" applyFont="1" applyFill="1" applyAlignment="1">
      <alignment horizontal="center" vertical="center"/>
    </xf>
    <xf numFmtId="0" fontId="3" fillId="9" borderId="0" xfId="0" applyFont="1" applyFill="1" applyAlignment="1">
      <alignment horizontal="center" vertical="center"/>
    </xf>
    <xf numFmtId="0" fontId="3" fillId="7" borderId="0" xfId="0" applyFont="1" applyFill="1" applyAlignment="1">
      <alignment horizontal="center" vertical="center"/>
    </xf>
    <xf numFmtId="0" fontId="0" fillId="0" borderId="0" xfId="0" pivotButton="1"/>
    <xf numFmtId="0" fontId="0" fillId="0" borderId="0" xfId="0" applyAlignment="1">
      <alignment horizontal="left"/>
    </xf>
    <xf numFmtId="0" fontId="3" fillId="10" borderId="0" xfId="0" applyFont="1" applyFill="1"/>
    <xf numFmtId="0" fontId="3" fillId="8" borderId="0" xfId="0" applyFont="1" applyFill="1"/>
    <xf numFmtId="0" fontId="3" fillId="9" borderId="0" xfId="0" applyFont="1" applyFill="1"/>
    <xf numFmtId="0" fontId="3" fillId="7" borderId="0" xfId="0" applyFont="1" applyFill="1"/>
    <xf numFmtId="0" fontId="0" fillId="0" borderId="0" xfId="0" applyAlignment="1">
      <alignment horizontal="center" vertical="center"/>
    </xf>
    <xf numFmtId="0" fontId="3" fillId="6" borderId="0" xfId="0" applyFont="1" applyFill="1"/>
    <xf numFmtId="0" fontId="10" fillId="10" borderId="0" xfId="0" applyFont="1" applyFill="1"/>
    <xf numFmtId="0" fontId="10" fillId="10" borderId="0" xfId="0" applyFont="1" applyFill="1" applyAlignment="1">
      <alignment horizontal="center" vertical="center"/>
    </xf>
    <xf numFmtId="0" fontId="10" fillId="13" borderId="0" xfId="0" applyFont="1" applyFill="1"/>
    <xf numFmtId="0" fontId="10" fillId="8" borderId="0" xfId="0" applyFont="1" applyFill="1"/>
    <xf numFmtId="0" fontId="10" fillId="8" borderId="0" xfId="0" applyFont="1" applyFill="1" applyAlignment="1">
      <alignment horizontal="center" vertical="center"/>
    </xf>
    <xf numFmtId="0" fontId="10" fillId="9" borderId="0" xfId="0" applyFont="1" applyFill="1"/>
    <xf numFmtId="0" fontId="10" fillId="9" borderId="0" xfId="0" applyFont="1" applyFill="1" applyAlignment="1">
      <alignment horizontal="center" vertical="center"/>
    </xf>
    <xf numFmtId="0" fontId="10" fillId="7" borderId="0" xfId="0" applyFont="1" applyFill="1"/>
    <xf numFmtId="0" fontId="11" fillId="7" borderId="0" xfId="0" applyFont="1" applyFill="1" applyAlignment="1">
      <alignment horizontal="center" vertical="center"/>
    </xf>
    <xf numFmtId="9" fontId="0" fillId="0" borderId="0" xfId="1" applyFont="1"/>
    <xf numFmtId="0" fontId="0" fillId="6" borderId="0" xfId="0" applyFill="1" applyAlignment="1">
      <alignment horizontal="center" vertical="center"/>
    </xf>
    <xf numFmtId="2" fontId="0" fillId="0" borderId="0" xfId="0" applyNumberFormat="1"/>
    <xf numFmtId="165" fontId="0" fillId="0" borderId="0" xfId="0" applyNumberFormat="1"/>
    <xf numFmtId="1" fontId="0" fillId="0" borderId="0" xfId="0" applyNumberFormat="1"/>
    <xf numFmtId="49" fontId="0" fillId="0" borderId="0" xfId="0" applyNumberFormat="1" applyAlignment="1">
      <alignment wrapText="1"/>
    </xf>
    <xf numFmtId="2" fontId="0" fillId="3" borderId="0" xfId="0" applyNumberFormat="1" applyFill="1"/>
    <xf numFmtId="0" fontId="0" fillId="0" borderId="0" xfId="0" applyAlignment="1">
      <alignment horizontal="left" indent="1"/>
    </xf>
    <xf numFmtId="0" fontId="6" fillId="11" borderId="3" xfId="0" applyFont="1" applyFill="1" applyBorder="1" applyAlignment="1">
      <alignment horizontal="center" vertical="center" wrapText="1"/>
    </xf>
    <xf numFmtId="0" fontId="1" fillId="11" borderId="3" xfId="0" applyFont="1" applyFill="1" applyBorder="1" applyAlignment="1">
      <alignment horizontal="center" vertical="center" wrapText="1"/>
    </xf>
    <xf numFmtId="14" fontId="1" fillId="11" borderId="3" xfId="0" applyNumberFormat="1" applyFont="1" applyFill="1" applyBorder="1" applyAlignment="1">
      <alignment horizontal="center" vertical="center" wrapText="1"/>
    </xf>
    <xf numFmtId="0" fontId="1" fillId="11" borderId="3" xfId="0" applyFont="1" applyFill="1" applyBorder="1" applyAlignment="1">
      <alignment horizontal="left" vertical="center" wrapText="1"/>
    </xf>
    <xf numFmtId="0" fontId="6" fillId="11" borderId="2" xfId="0" applyFont="1" applyFill="1" applyBorder="1" applyAlignment="1">
      <alignment horizontal="center" vertical="center" wrapText="1"/>
    </xf>
    <xf numFmtId="0" fontId="1" fillId="11" borderId="2" xfId="0" applyFont="1" applyFill="1" applyBorder="1" applyAlignment="1">
      <alignment horizontal="center" vertical="center" wrapText="1"/>
    </xf>
    <xf numFmtId="14" fontId="1" fillId="11" borderId="2" xfId="0" applyNumberFormat="1" applyFont="1" applyFill="1" applyBorder="1" applyAlignment="1">
      <alignment horizontal="center" vertical="center" wrapText="1"/>
    </xf>
    <xf numFmtId="0" fontId="1" fillId="11" borderId="2" xfId="0" applyFont="1" applyFill="1" applyBorder="1" applyAlignment="1">
      <alignment horizontal="left" vertical="center" wrapText="1"/>
    </xf>
    <xf numFmtId="2" fontId="1" fillId="11" borderId="3" xfId="0" applyNumberFormat="1" applyFont="1" applyFill="1" applyBorder="1" applyAlignment="1">
      <alignment horizontal="center" vertical="center" wrapText="1"/>
    </xf>
    <xf numFmtId="14" fontId="2" fillId="5" borderId="0" xfId="0" applyNumberFormat="1" applyFont="1" applyFill="1" applyAlignment="1" applyProtection="1">
      <alignment horizontal="center" vertical="center" wrapText="1"/>
      <protection locked="0"/>
    </xf>
    <xf numFmtId="0" fontId="4" fillId="12" borderId="0" xfId="0" applyFont="1" applyFill="1" applyAlignment="1" applyProtection="1">
      <alignment horizontal="center" vertical="center" wrapText="1"/>
      <protection locked="0"/>
    </xf>
    <xf numFmtId="0" fontId="4" fillId="0" borderId="2" xfId="0" applyFont="1" applyBorder="1" applyAlignment="1" applyProtection="1">
      <alignment horizontal="center" vertical="center" wrapText="1"/>
      <protection locked="0"/>
    </xf>
    <xf numFmtId="0" fontId="2" fillId="5" borderId="0" xfId="0" applyFont="1" applyFill="1" applyAlignment="1" applyProtection="1">
      <alignment vertical="center" wrapText="1"/>
      <protection locked="0"/>
    </xf>
    <xf numFmtId="14" fontId="2" fillId="5" borderId="0" xfId="0" applyNumberFormat="1" applyFont="1" applyFill="1" applyAlignment="1" applyProtection="1">
      <alignment vertical="center" wrapText="1"/>
      <protection locked="0"/>
    </xf>
    <xf numFmtId="0" fontId="2" fillId="2" borderId="0" xfId="0" applyFont="1" applyFill="1" applyAlignment="1" applyProtection="1">
      <alignment vertical="center" wrapText="1"/>
      <protection locked="0"/>
    </xf>
    <xf numFmtId="0" fontId="9" fillId="2" borderId="0" xfId="0" applyFont="1" applyFill="1" applyAlignment="1" applyProtection="1">
      <alignment horizontal="center" vertical="center" wrapText="1"/>
      <protection locked="0"/>
    </xf>
    <xf numFmtId="0" fontId="7" fillId="12" borderId="0" xfId="0" applyFont="1" applyFill="1" applyAlignment="1" applyProtection="1">
      <alignment horizontal="center" vertical="center" wrapText="1"/>
      <protection locked="0"/>
    </xf>
    <xf numFmtId="0" fontId="1" fillId="0" borderId="3" xfId="0" applyFont="1" applyBorder="1" applyAlignment="1" applyProtection="1">
      <alignment horizontal="center" vertical="center" wrapText="1"/>
      <protection locked="0"/>
    </xf>
    <xf numFmtId="0" fontId="1" fillId="12" borderId="0" xfId="0" applyFont="1" applyFill="1" applyAlignment="1" applyProtection="1">
      <alignment horizontal="center" vertical="center" wrapText="1"/>
      <protection locked="0"/>
    </xf>
    <xf numFmtId="0" fontId="8" fillId="0" borderId="5" xfId="0" applyFont="1" applyBorder="1" applyAlignment="1" applyProtection="1">
      <alignment horizontal="center" vertical="center" wrapText="1"/>
      <protection locked="0"/>
    </xf>
    <xf numFmtId="0" fontId="1" fillId="0" borderId="2" xfId="0" applyFont="1" applyBorder="1" applyAlignment="1" applyProtection="1">
      <alignment horizontal="center" vertical="center" wrapText="1"/>
      <protection locked="0"/>
    </xf>
    <xf numFmtId="0" fontId="6" fillId="0" borderId="2" xfId="0" applyFont="1" applyBorder="1" applyAlignment="1" applyProtection="1">
      <alignment horizontal="left" vertical="center" wrapText="1"/>
      <protection locked="0"/>
    </xf>
    <xf numFmtId="0" fontId="6" fillId="0" borderId="2" xfId="0" applyFont="1" applyBorder="1" applyAlignment="1" applyProtection="1">
      <alignment horizontal="center" vertical="center" wrapText="1"/>
      <protection locked="0"/>
    </xf>
    <xf numFmtId="14" fontId="1" fillId="0" borderId="2" xfId="0" applyNumberFormat="1" applyFont="1" applyBorder="1" applyAlignment="1" applyProtection="1">
      <alignment horizontal="center" vertical="center" wrapText="1"/>
      <protection locked="0"/>
    </xf>
    <xf numFmtId="0" fontId="1" fillId="0" borderId="2" xfId="0" applyFont="1" applyBorder="1" applyAlignment="1" applyProtection="1">
      <alignment horizontal="left" vertical="center" wrapText="1"/>
      <protection locked="0"/>
    </xf>
    <xf numFmtId="0" fontId="2" fillId="5" borderId="0" xfId="0" applyFont="1" applyFill="1" applyAlignment="1" applyProtection="1">
      <alignment wrapText="1"/>
      <protection locked="0"/>
    </xf>
    <xf numFmtId="0" fontId="9" fillId="5" borderId="0" xfId="0" applyFont="1" applyFill="1" applyAlignment="1" applyProtection="1">
      <alignment horizontal="center" vertical="center" wrapText="1"/>
      <protection locked="0"/>
    </xf>
    <xf numFmtId="0" fontId="1" fillId="12" borderId="0" xfId="0" applyFont="1" applyFill="1" applyAlignment="1">
      <alignment horizontal="center" vertical="center" wrapText="1"/>
    </xf>
    <xf numFmtId="43" fontId="2" fillId="5" borderId="0" xfId="3" applyFont="1" applyFill="1" applyBorder="1" applyAlignment="1" applyProtection="1">
      <alignment horizontal="center" vertical="center" wrapText="1"/>
      <protection locked="0"/>
    </xf>
    <xf numFmtId="43" fontId="2" fillId="5" borderId="0" xfId="3" applyFont="1" applyFill="1" applyBorder="1" applyAlignment="1" applyProtection="1">
      <alignment vertical="center" wrapText="1"/>
      <protection locked="0"/>
    </xf>
    <xf numFmtId="43" fontId="1" fillId="11" borderId="2" xfId="3" applyFont="1" applyFill="1" applyBorder="1" applyAlignment="1" applyProtection="1">
      <alignment horizontal="center" vertical="center" wrapText="1"/>
    </xf>
    <xf numFmtId="43" fontId="1" fillId="11" borderId="3" xfId="3" applyFont="1" applyFill="1" applyBorder="1" applyAlignment="1" applyProtection="1">
      <alignment horizontal="center" vertical="center" wrapText="1"/>
    </xf>
    <xf numFmtId="43" fontId="1" fillId="0" borderId="2" xfId="3" applyFont="1" applyBorder="1" applyAlignment="1" applyProtection="1">
      <alignment horizontal="center" vertical="center" wrapText="1"/>
      <protection locked="0"/>
    </xf>
    <xf numFmtId="49" fontId="13" fillId="0" borderId="0" xfId="2" applyNumberFormat="1"/>
    <xf numFmtId="14" fontId="0" fillId="0" borderId="0" xfId="0" applyNumberFormat="1"/>
    <xf numFmtId="0" fontId="5" fillId="2" borderId="0" xfId="0" applyFont="1" applyFill="1" applyAlignment="1" applyProtection="1">
      <alignment horizontal="center" vertical="center" wrapText="1"/>
      <protection locked="0"/>
    </xf>
    <xf numFmtId="0" fontId="2" fillId="2" borderId="0" xfId="0" applyFont="1" applyFill="1" applyAlignment="1" applyProtection="1">
      <alignment horizontal="center" vertical="center" wrapText="1"/>
      <protection locked="0"/>
    </xf>
    <xf numFmtId="0" fontId="14" fillId="0" borderId="4" xfId="0" applyFont="1" applyBorder="1" applyAlignment="1" applyProtection="1">
      <alignment horizontal="center" vertical="center" wrapText="1"/>
      <protection locked="0"/>
    </xf>
    <xf numFmtId="0" fontId="2" fillId="5" borderId="0" xfId="0" applyFont="1" applyFill="1" applyAlignment="1" applyProtection="1">
      <alignment horizontal="center" vertical="center" wrapText="1"/>
      <protection locked="0"/>
    </xf>
    <xf numFmtId="167" fontId="2" fillId="5" borderId="0" xfId="3" applyNumberFormat="1" applyFont="1" applyFill="1" applyBorder="1" applyAlignment="1" applyProtection="1">
      <alignment horizontal="center" vertical="center" wrapText="1"/>
      <protection locked="0"/>
    </xf>
    <xf numFmtId="167" fontId="1" fillId="0" borderId="2" xfId="3" applyNumberFormat="1" applyFont="1" applyBorder="1" applyAlignment="1" applyProtection="1">
      <alignment horizontal="center" vertical="center" wrapText="1"/>
      <protection locked="0"/>
    </xf>
    <xf numFmtId="0" fontId="1" fillId="11" borderId="2" xfId="0" applyFont="1" applyFill="1" applyBorder="1" applyAlignment="1">
      <alignment horizontal="left" vertical="top" wrapText="1"/>
    </xf>
    <xf numFmtId="0" fontId="2" fillId="2" borderId="0" xfId="0" applyFont="1" applyFill="1" applyAlignment="1" applyProtection="1">
      <alignment horizontal="center" vertical="center" wrapText="1"/>
      <protection locked="0"/>
    </xf>
    <xf numFmtId="0" fontId="2" fillId="5" borderId="0" xfId="0" applyFont="1" applyFill="1" applyAlignment="1" applyProtection="1">
      <alignment horizontal="center" vertical="center" wrapText="1"/>
      <protection locked="0"/>
    </xf>
    <xf numFmtId="0" fontId="2" fillId="5" borderId="0" xfId="0" applyFont="1" applyFill="1" applyAlignment="1" applyProtection="1">
      <alignment horizontal="center" vertical="center" wrapText="1"/>
      <protection locked="0"/>
    </xf>
    <xf numFmtId="0" fontId="2" fillId="2" borderId="0" xfId="0" applyFont="1" applyFill="1" applyAlignment="1" applyProtection="1">
      <alignment horizontal="center" vertical="center" wrapText="1"/>
      <protection locked="0"/>
    </xf>
    <xf numFmtId="0" fontId="5" fillId="2" borderId="0" xfId="0" applyFont="1" applyFill="1" applyAlignment="1" applyProtection="1">
      <alignment horizontal="center" vertical="center" wrapText="1"/>
      <protection locked="0"/>
    </xf>
    <xf numFmtId="167" fontId="2" fillId="4" borderId="1" xfId="3" applyNumberFormat="1" applyFont="1" applyFill="1" applyBorder="1" applyAlignment="1" applyProtection="1">
      <alignment horizontal="center" vertical="center" wrapText="1"/>
      <protection locked="0"/>
    </xf>
    <xf numFmtId="0" fontId="14" fillId="0" borderId="4" xfId="0" applyFont="1" applyBorder="1" applyAlignment="1" applyProtection="1">
      <alignment horizontal="center" vertical="center" wrapText="1"/>
      <protection locked="0"/>
    </xf>
  </cellXfs>
  <cellStyles count="4">
    <cellStyle name="Comma" xfId="3" builtinId="3"/>
    <cellStyle name="Hyperlink" xfId="2" builtinId="8"/>
    <cellStyle name="Normal" xfId="0" builtinId="0"/>
    <cellStyle name="Percent" xfId="1" builtinId="5"/>
  </cellStyles>
  <dxfs count="44">
    <dxf>
      <fill>
        <patternFill>
          <bgColor rgb="FFFFC000"/>
        </patternFill>
      </fill>
    </dxf>
    <dxf>
      <fill>
        <patternFill>
          <bgColor theme="9" tint="0.59996337778862885"/>
        </patternFill>
      </fill>
    </dxf>
    <dxf>
      <fill>
        <patternFill>
          <bgColor theme="9" tint="0.39994506668294322"/>
        </patternFill>
      </fill>
    </dxf>
    <dxf>
      <fill>
        <patternFill>
          <bgColor theme="9" tint="-0.24994659260841701"/>
        </patternFill>
      </fill>
    </dxf>
    <dxf>
      <fill>
        <patternFill>
          <bgColor theme="7" tint="0.39994506668294322"/>
        </patternFill>
      </fill>
    </dxf>
    <dxf>
      <fill>
        <patternFill>
          <bgColor theme="9" tint="-0.24994659260841701"/>
        </patternFill>
      </fill>
    </dxf>
    <dxf>
      <fill>
        <patternFill>
          <bgColor theme="0" tint="-0.24994659260841701"/>
        </patternFill>
      </fill>
    </dxf>
    <dxf>
      <fill>
        <patternFill>
          <bgColor theme="0" tint="-0.34998626667073579"/>
        </patternFill>
      </fill>
    </dxf>
    <dxf>
      <fill>
        <patternFill>
          <bgColor rgb="FF92D050"/>
        </patternFill>
      </fill>
    </dxf>
    <dxf>
      <fill>
        <patternFill>
          <bgColor rgb="FFFFFF00"/>
        </patternFill>
      </fill>
    </dxf>
    <dxf>
      <fill>
        <patternFill>
          <bgColor rgb="FFFF0000"/>
        </patternFill>
      </fill>
    </dxf>
    <dxf>
      <font>
        <b/>
        <i val="0"/>
        <color theme="0"/>
      </font>
      <fill>
        <patternFill>
          <bgColor theme="9"/>
        </patternFill>
      </fill>
    </dxf>
    <dxf>
      <font>
        <color rgb="FFFF0000"/>
      </font>
      <fill>
        <patternFill>
          <bgColor rgb="FFFF0000"/>
        </patternFill>
      </fill>
    </dxf>
    <dxf>
      <font>
        <color theme="9"/>
      </font>
      <fill>
        <patternFill>
          <bgColor theme="9"/>
        </patternFill>
      </fill>
    </dxf>
    <dxf>
      <font>
        <color theme="9"/>
      </font>
      <fill>
        <patternFill>
          <bgColor theme="9"/>
        </patternFill>
      </fill>
    </dxf>
    <dxf>
      <font>
        <color theme="9" tint="0.79998168889431442"/>
      </font>
      <fill>
        <patternFill>
          <bgColor theme="9" tint="0.79998168889431442"/>
        </patternFill>
      </fill>
    </dxf>
    <dxf>
      <numFmt numFmtId="2" formatCode="0.00"/>
    </dxf>
    <dxf>
      <numFmt numFmtId="2" formatCode="0.00"/>
    </dxf>
    <dxf>
      <numFmt numFmtId="2" formatCode="0.00"/>
    </dxf>
    <dxf>
      <numFmt numFmtId="30" formatCode="@"/>
    </dxf>
    <dxf>
      <numFmt numFmtId="30" formatCode="@"/>
    </dxf>
    <dxf>
      <numFmt numFmtId="30" formatCode="@"/>
      <alignment horizontal="general" vertical="bottom" textRotation="0" wrapText="1" indent="0" justifyLastLine="0" shrinkToFit="0" readingOrder="0"/>
    </dxf>
    <dxf>
      <numFmt numFmtId="30" formatCode="@"/>
    </dxf>
    <dxf>
      <numFmt numFmtId="30" formatCode="@"/>
    </dxf>
    <dxf>
      <numFmt numFmtId="30" formatCode="@"/>
    </dxf>
    <dxf>
      <numFmt numFmtId="30" formatCode="@"/>
    </dxf>
    <dxf>
      <numFmt numFmtId="30" formatCode="@"/>
    </dxf>
    <dxf>
      <numFmt numFmtId="30" formatCode="@"/>
    </dxf>
    <dxf>
      <numFmt numFmtId="30" formatCode="@"/>
    </dxf>
    <dxf>
      <numFmt numFmtId="30" formatCode="@"/>
    </dxf>
    <dxf>
      <numFmt numFmtId="170" formatCode="m/d/yyyy"/>
    </dxf>
    <dxf>
      <numFmt numFmtId="30" formatCode="@"/>
    </dxf>
    <dxf>
      <numFmt numFmtId="30" formatCode="@"/>
    </dxf>
    <dxf>
      <numFmt numFmtId="164" formatCode="m/d/yy\ h:mm:ss"/>
    </dxf>
    <dxf>
      <numFmt numFmtId="0" formatCode="General"/>
    </dxf>
    <dxf>
      <numFmt numFmtId="1" formatCode="0"/>
    </dxf>
    <dxf>
      <numFmt numFmtId="1" formatCode="0"/>
    </dxf>
    <dxf>
      <numFmt numFmtId="165" formatCode="#,##0.0\ [$€-1]"/>
    </dxf>
    <dxf>
      <numFmt numFmtId="165" formatCode="#,##0.0\ [$€-1]"/>
    </dxf>
    <dxf>
      <numFmt numFmtId="165" formatCode="#,##0.0\ [$€-1]"/>
    </dxf>
    <dxf>
      <numFmt numFmtId="165" formatCode="#,##0.0\ [$€-1]"/>
    </dxf>
    <dxf>
      <numFmt numFmtId="165" formatCode="#,##0.0\ [$€-1]"/>
    </dxf>
    <dxf>
      <numFmt numFmtId="165" formatCode="#,##0.0\ [$€-1]"/>
    </dxf>
    <dxf>
      <numFmt numFmtId="165" formatCode="#,##0.0\ [$€-1]"/>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customXml" Target="../customXml/item2.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20" Type="http://schemas.openxmlformats.org/officeDocument/2006/relationships/customXml" Target="../customXml/item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pivotCacheDefinition" Target="pivotCache/pivotCacheDefinition1.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customXml" Target="../customXml/item3.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_rels/chart3.xml.rels><?xml version="1.0" encoding="UTF-8" standalone="yes"?>
<Relationships xmlns="http://schemas.openxmlformats.org/package/2006/relationships"><Relationship Id="rId2" Type="http://schemas.microsoft.com/office/2011/relationships/chartColorStyle" Target="colors3.xml"/><Relationship Id="rId1" Type="http://schemas.microsoft.com/office/2011/relationships/chartStyle" Target="style3.xml"/></Relationships>
</file>

<file path=xl/charts/_rels/chart4.xml.rels><?xml version="1.0" encoding="UTF-8" standalone="yes"?>
<Relationships xmlns="http://schemas.openxmlformats.org/package/2006/relationships"><Relationship Id="rId2" Type="http://schemas.microsoft.com/office/2011/relationships/chartColorStyle" Target="colors4.xml"/><Relationship Id="rId1" Type="http://schemas.microsoft.com/office/2011/relationships/chartStyle" Target="style4.xml"/></Relationships>
</file>

<file path=xl/charts/_rels/chart5.xml.rels><?xml version="1.0" encoding="UTF-8" standalone="yes"?>
<Relationships xmlns="http://schemas.openxmlformats.org/package/2006/relationships"><Relationship Id="rId2" Type="http://schemas.microsoft.com/office/2011/relationships/chartColorStyle" Target="colors5.xml"/><Relationship Id="rId1" Type="http://schemas.microsoft.com/office/2011/relationships/chartStyle" Target="style5.xml"/></Relationships>
</file>

<file path=xl/charts/_rels/chart6.xml.rels><?xml version="1.0" encoding="UTF-8" standalone="yes"?>
<Relationships xmlns="http://schemas.openxmlformats.org/package/2006/relationships"><Relationship Id="rId2" Type="http://schemas.microsoft.com/office/2011/relationships/chartColorStyle" Target="colors6.xml"/><Relationship Id="rId1" Type="http://schemas.microsoft.com/office/2011/relationships/chartStyle" Target="style6.xml"/></Relationships>
</file>

<file path=xl/charts/_rels/chart7.xml.rels><?xml version="1.0" encoding="UTF-8" standalone="yes"?>
<Relationships xmlns="http://schemas.openxmlformats.org/package/2006/relationships"><Relationship Id="rId2" Type="http://schemas.microsoft.com/office/2011/relationships/chartColorStyle" Target="colors7.xml"/><Relationship Id="rId1" Type="http://schemas.microsoft.com/office/2011/relationships/chartStyle" Target="style7.xml"/></Relationships>
</file>

<file path=xl/charts/_rels/chart8.xml.rels><?xml version="1.0" encoding="UTF-8" standalone="yes"?>
<Relationships xmlns="http://schemas.openxmlformats.org/package/2006/relationships"><Relationship Id="rId2" Type="http://schemas.microsoft.com/office/2011/relationships/chartColorStyle" Target="colors8.xml"/><Relationship Id="rId1" Type="http://schemas.microsoft.com/office/2011/relationships/chartStyle" Target="style8.xml"/></Relationships>
</file>

<file path=xl/charts/_rels/chart9.xml.rels><?xml version="1.0" encoding="UTF-8" standalone="yes"?>
<Relationships xmlns="http://schemas.openxmlformats.org/package/2006/relationships"><Relationship Id="rId2" Type="http://schemas.microsoft.com/office/2011/relationships/chartColorStyle" Target="colors9.xml"/><Relationship Id="rId1" Type="http://schemas.microsoft.com/office/2011/relationships/chartStyle" Target="style9.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en-US"/>
  <c:roundedCorners val="0"/>
  <mc:AlternateContent xmlns:mc="http://schemas.openxmlformats.org/markup-compatibility/2006">
    <mc:Choice xmlns:c14="http://schemas.microsoft.com/office/drawing/2007/8/2/chart" Requires="c14">
      <c14:style val="102"/>
    </mc:Choice>
    <mc:Fallback>
      <c:style val="2"/>
    </mc:Fallback>
  </mc:AlternateContent>
  <c:pivotSource>
    <c:name>[TESTS Factbook - BD Regions.xlsx]mOEM-Started!PivotTable1</c:name>
    <c:fmtId val="0"/>
  </c:pivotSource>
  <c:chart>
    <c:title>
      <c:tx>
        <c:rich>
          <a:bodyPr rot="0" spcFirstLastPara="1" vertOverflow="ellipsis" vert="horz" wrap="square" anchor="ctr" anchorCtr="1"/>
          <a:lstStyle/>
          <a:p>
            <a:pPr>
              <a:defRPr sz="1300" b="0" i="0" u="none" strike="noStrike" kern="1200" spc="0" baseline="0">
                <a:solidFill>
                  <a:schemeClr val="tx1">
                    <a:lumMod val="65000"/>
                    <a:lumOff val="35000"/>
                  </a:schemeClr>
                </a:solidFill>
                <a:latin typeface="Arial" panose="020B0604020202020204" pitchFamily="34" charset="0"/>
                <a:ea typeface="+mn-ea"/>
                <a:cs typeface="+mn-cs"/>
              </a:defRPr>
            </a:pPr>
            <a:r>
              <a:rPr lang="de-DE" sz="1300" b="1" baseline="0">
                <a:solidFill>
                  <a:schemeClr val="accent1">
                    <a:lumMod val="50000"/>
                  </a:schemeClr>
                </a:solidFill>
                <a:latin typeface="Arial" panose="020B0604020202020204" pitchFamily="34" charset="0"/>
              </a:rPr>
              <a:t>mOEM</a:t>
            </a:r>
            <a:r>
              <a:rPr lang="de-DE" sz="1300" baseline="0">
                <a:latin typeface="Arial" panose="020B0604020202020204" pitchFamily="34" charset="0"/>
              </a:rPr>
              <a:t> - Investment vs. Turnover - Status: </a:t>
            </a:r>
            <a:r>
              <a:rPr lang="de-DE" sz="1300" baseline="0">
                <a:solidFill>
                  <a:schemeClr val="accent6">
                    <a:lumMod val="50000"/>
                  </a:schemeClr>
                </a:solidFill>
                <a:latin typeface="Arial" panose="020B0604020202020204" pitchFamily="34" charset="0"/>
              </a:rPr>
              <a:t>Started</a:t>
            </a:r>
          </a:p>
        </c:rich>
      </c:tx>
      <c:layout>
        <c:manualLayout>
          <c:xMode val="edge"/>
          <c:yMode val="edge"/>
          <c:x val="0.10884747215081407"/>
          <c:y val="1.8298261665141813E-2"/>
        </c:manualLayout>
      </c:layout>
      <c:overlay val="0"/>
      <c:spPr>
        <a:noFill/>
        <a:ln>
          <a:noFill/>
        </a:ln>
        <a:effectLst/>
      </c:spPr>
      <c:txPr>
        <a:bodyPr rot="0" spcFirstLastPara="1" vertOverflow="ellipsis" vert="horz" wrap="square" anchor="ctr" anchorCtr="1"/>
        <a:lstStyle/>
        <a:p>
          <a:pPr>
            <a:defRPr sz="1300" b="0" i="0" u="none" strike="noStrike" kern="1200" spc="0" baseline="0">
              <a:solidFill>
                <a:schemeClr val="tx1">
                  <a:lumMod val="65000"/>
                  <a:lumOff val="35000"/>
                </a:schemeClr>
              </a:solidFill>
              <a:latin typeface="Arial" panose="020B0604020202020204" pitchFamily="34" charset="0"/>
              <a:ea typeface="+mn-ea"/>
              <a:cs typeface="+mn-cs"/>
            </a:defRPr>
          </a:pPr>
          <a:endParaRPr lang="fr-FR"/>
        </a:p>
      </c:txPr>
    </c:title>
    <c:autoTitleDeleted val="0"/>
    <c:pivotFmts>
      <c:pivotFmt>
        <c:idx val="0"/>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800" b="0" i="0" u="none" strike="noStrike" kern="1200" baseline="0">
                  <a:solidFill>
                    <a:schemeClr val="tx1">
                      <a:lumMod val="75000"/>
                      <a:lumOff val="25000"/>
                    </a:schemeClr>
                  </a:solidFill>
                  <a:latin typeface="Arial" panose="020B0604020202020204" pitchFamily="34" charset="0"/>
                  <a:ea typeface="+mn-ea"/>
                  <a:cs typeface="Arial" panose="020B0604020202020204" pitchFamily="34" charset="0"/>
                </a:defRPr>
              </a:pPr>
              <a:endParaRPr lang="fr-FR"/>
            </a:p>
          </c:txPr>
          <c:dLblPos val="outEnd"/>
          <c:showLegendKey val="0"/>
          <c:showVal val="1"/>
          <c:showCatName val="0"/>
          <c:showSerName val="0"/>
          <c:showPercent val="0"/>
          <c:showBubbleSize val="0"/>
          <c:extLst>
            <c:ext xmlns:c15="http://schemas.microsoft.com/office/drawing/2012/chart" uri="{CE6537A1-D6FC-4f65-9D91-7224C49458BB}"/>
          </c:extLst>
        </c:dLbl>
      </c:pivotFmt>
      <c:pivotFmt>
        <c:idx val="1"/>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800" b="0" i="0" u="none" strike="noStrike" kern="1200" baseline="0">
                  <a:solidFill>
                    <a:schemeClr val="tx1">
                      <a:lumMod val="75000"/>
                      <a:lumOff val="25000"/>
                    </a:schemeClr>
                  </a:solidFill>
                  <a:latin typeface="Arial" panose="020B0604020202020204" pitchFamily="34" charset="0"/>
                  <a:ea typeface="+mn-ea"/>
                  <a:cs typeface="Arial" panose="020B0604020202020204" pitchFamily="34" charset="0"/>
                </a:defRPr>
              </a:pPr>
              <a:endParaRPr lang="fr-FR"/>
            </a:p>
          </c:txPr>
          <c:dLblPos val="outEnd"/>
          <c:showLegendKey val="0"/>
          <c:showVal val="1"/>
          <c:showCatName val="0"/>
          <c:showSerName val="0"/>
          <c:showPercent val="0"/>
          <c:showBubbleSize val="0"/>
          <c:extLst>
            <c:ext xmlns:c15="http://schemas.microsoft.com/office/drawing/2012/chart" uri="{CE6537A1-D6FC-4f65-9D91-7224C49458BB}"/>
          </c:extLst>
        </c:dLbl>
      </c:pivotFmt>
    </c:pivotFmts>
    <c:plotArea>
      <c:layout>
        <c:manualLayout>
          <c:layoutTarget val="inner"/>
          <c:xMode val="edge"/>
          <c:yMode val="edge"/>
          <c:x val="0.23013852060266241"/>
          <c:y val="0.10064043915827996"/>
          <c:w val="0.74981596934059336"/>
          <c:h val="0.82861156536585734"/>
        </c:manualLayout>
      </c:layout>
      <c:barChart>
        <c:barDir val="bar"/>
        <c:grouping val="clustered"/>
        <c:varyColors val="0"/>
        <c:ser>
          <c:idx val="0"/>
          <c:order val="0"/>
          <c:tx>
            <c:strRef>
              <c:f>'mOEM-Started'!$B$6</c:f>
              <c:strCache>
                <c:ptCount val="1"/>
                <c:pt idx="0">
                  <c:v>Sum of Investment (kEUR)</c:v>
                </c:pt>
              </c:strCache>
            </c:strRef>
          </c:tx>
          <c:spPr>
            <a:solidFill>
              <a:schemeClr val="accent1"/>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800" b="0" i="0" u="none" strike="noStrike" kern="1200" baseline="0">
                    <a:solidFill>
                      <a:schemeClr val="tx1">
                        <a:lumMod val="75000"/>
                        <a:lumOff val="25000"/>
                      </a:schemeClr>
                    </a:solidFill>
                    <a:latin typeface="Arial" panose="020B0604020202020204" pitchFamily="34" charset="0"/>
                    <a:ea typeface="+mn-ea"/>
                    <a:cs typeface="Arial" panose="020B0604020202020204" pitchFamily="34" charset="0"/>
                  </a:defRPr>
                </a:pPr>
                <a:endParaRPr lang="fr-FR"/>
              </a:p>
            </c:txPr>
            <c:dLblPos val="outEnd"/>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multiLvlStrRef>
              <c:f>'mOEM-Started'!$A$7:$A$27</c:f>
              <c:multiLvlStrCache>
                <c:ptCount val="17"/>
                <c:lvl>
                  <c:pt idx="0">
                    <c:v>(blank)</c:v>
                  </c:pt>
                  <c:pt idx="1">
                    <c:v>RCBO data</c:v>
                  </c:pt>
                  <c:pt idx="2">
                    <c:v>RCBO type B portfolio</c:v>
                  </c:pt>
                  <c:pt idx="3">
                    <c:v>RCCB-TB tripping</c:v>
                  </c:pt>
                  <c:pt idx="4">
                    <c:v>(blank)</c:v>
                  </c:pt>
                  <c:pt idx="5">
                    <c:v>MCCB 800VAC</c:v>
                  </c:pt>
                  <c:pt idx="6">
                    <c:v>Backup MCCB RCD</c:v>
                  </c:pt>
                  <c:pt idx="7">
                    <c:v>FAZ Ui 500VAC</c:v>
                  </c:pt>
                  <c:pt idx="8">
                    <c:v>RCBO Exentsion up to 40A</c:v>
                  </c:pt>
                  <c:pt idx="9">
                    <c:v>MCCB 1000/1150VAC</c:v>
                  </c:pt>
                  <c:pt idx="10">
                    <c:v>GEA</c:v>
                  </c:pt>
                  <c:pt idx="11">
                    <c:v>750VAC high amps</c:v>
                  </c:pt>
                  <c:pt idx="12">
                    <c:v>RCD 50/60Hz</c:v>
                  </c:pt>
                  <c:pt idx="13">
                    <c:v>Compact MCB</c:v>
                  </c:pt>
                  <c:pt idx="14">
                    <c:v>FAZ extension</c:v>
                  </c:pt>
                  <c:pt idx="15">
                    <c:v>UL RCD DIN rail</c:v>
                  </c:pt>
                  <c:pt idx="16">
                    <c:v>RCCB B enhancement</c:v>
                  </c:pt>
                </c:lvl>
                <c:lvl>
                  <c:pt idx="0">
                    <c:v>2018</c:v>
                  </c:pt>
                  <c:pt idx="4">
                    <c:v>2019</c:v>
                  </c:pt>
                  <c:pt idx="13">
                    <c:v>2020</c:v>
                  </c:pt>
                </c:lvl>
              </c:multiLvlStrCache>
            </c:multiLvlStrRef>
          </c:cat>
          <c:val>
            <c:numRef>
              <c:f>'mOEM-Started'!$B$7:$B$27</c:f>
              <c:numCache>
                <c:formatCode>#\ ##0.0\ [$€-1]</c:formatCode>
                <c:ptCount val="17"/>
                <c:pt idx="0">
                  <c:v>150</c:v>
                </c:pt>
                <c:pt idx="1">
                  <c:v>0</c:v>
                </c:pt>
                <c:pt idx="2">
                  <c:v>0</c:v>
                </c:pt>
                <c:pt idx="3">
                  <c:v>0</c:v>
                </c:pt>
                <c:pt idx="4">
                  <c:v>0</c:v>
                </c:pt>
                <c:pt idx="5">
                  <c:v>190</c:v>
                </c:pt>
                <c:pt idx="6">
                  <c:v>10</c:v>
                </c:pt>
                <c:pt idx="7">
                  <c:v>0</c:v>
                </c:pt>
                <c:pt idx="8">
                  <c:v>0</c:v>
                </c:pt>
                <c:pt idx="9">
                  <c:v>500</c:v>
                </c:pt>
                <c:pt idx="10">
                  <c:v>0</c:v>
                </c:pt>
                <c:pt idx="11">
                  <c:v>0</c:v>
                </c:pt>
                <c:pt idx="12">
                  <c:v>0</c:v>
                </c:pt>
                <c:pt idx="13">
                  <c:v>0</c:v>
                </c:pt>
                <c:pt idx="14">
                  <c:v>0</c:v>
                </c:pt>
                <c:pt idx="15">
                  <c:v>0</c:v>
                </c:pt>
                <c:pt idx="16">
                  <c:v>0</c:v>
                </c:pt>
              </c:numCache>
            </c:numRef>
          </c:val>
          <c:extLst>
            <c:ext xmlns:c16="http://schemas.microsoft.com/office/drawing/2014/chart" uri="{C3380CC4-5D6E-409C-BE32-E72D297353CC}">
              <c16:uniqueId val="{00000000-C3FF-449A-A067-09996C4AB3B9}"/>
            </c:ext>
          </c:extLst>
        </c:ser>
        <c:ser>
          <c:idx val="1"/>
          <c:order val="1"/>
          <c:tx>
            <c:strRef>
              <c:f>'mOEM-Started'!$C$6</c:f>
              <c:strCache>
                <c:ptCount val="1"/>
                <c:pt idx="0">
                  <c:v>Sum of Expected Turnover (kEUR/yr)</c:v>
                </c:pt>
              </c:strCache>
            </c:strRef>
          </c:tx>
          <c:spPr>
            <a:solidFill>
              <a:schemeClr val="accent2"/>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800" b="0" i="0" u="none" strike="noStrike" kern="1200" baseline="0">
                    <a:solidFill>
                      <a:schemeClr val="tx1">
                        <a:lumMod val="75000"/>
                        <a:lumOff val="25000"/>
                      </a:schemeClr>
                    </a:solidFill>
                    <a:latin typeface="Arial" panose="020B0604020202020204" pitchFamily="34" charset="0"/>
                    <a:ea typeface="+mn-ea"/>
                    <a:cs typeface="Arial" panose="020B0604020202020204" pitchFamily="34" charset="0"/>
                  </a:defRPr>
                </a:pPr>
                <a:endParaRPr lang="fr-FR"/>
              </a:p>
            </c:txPr>
            <c:dLblPos val="outEnd"/>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multiLvlStrRef>
              <c:f>'mOEM-Started'!$A$7:$A$27</c:f>
              <c:multiLvlStrCache>
                <c:ptCount val="17"/>
                <c:lvl>
                  <c:pt idx="0">
                    <c:v>(blank)</c:v>
                  </c:pt>
                  <c:pt idx="1">
                    <c:v>RCBO data</c:v>
                  </c:pt>
                  <c:pt idx="2">
                    <c:v>RCBO type B portfolio</c:v>
                  </c:pt>
                  <c:pt idx="3">
                    <c:v>RCCB-TB tripping</c:v>
                  </c:pt>
                  <c:pt idx="4">
                    <c:v>(blank)</c:v>
                  </c:pt>
                  <c:pt idx="5">
                    <c:v>MCCB 800VAC</c:v>
                  </c:pt>
                  <c:pt idx="6">
                    <c:v>Backup MCCB RCD</c:v>
                  </c:pt>
                  <c:pt idx="7">
                    <c:v>FAZ Ui 500VAC</c:v>
                  </c:pt>
                  <c:pt idx="8">
                    <c:v>RCBO Exentsion up to 40A</c:v>
                  </c:pt>
                  <c:pt idx="9">
                    <c:v>MCCB 1000/1150VAC</c:v>
                  </c:pt>
                  <c:pt idx="10">
                    <c:v>GEA</c:v>
                  </c:pt>
                  <c:pt idx="11">
                    <c:v>750VAC high amps</c:v>
                  </c:pt>
                  <c:pt idx="12">
                    <c:v>RCD 50/60Hz</c:v>
                  </c:pt>
                  <c:pt idx="13">
                    <c:v>Compact MCB</c:v>
                  </c:pt>
                  <c:pt idx="14">
                    <c:v>FAZ extension</c:v>
                  </c:pt>
                  <c:pt idx="15">
                    <c:v>UL RCD DIN rail</c:v>
                  </c:pt>
                  <c:pt idx="16">
                    <c:v>RCCB B enhancement</c:v>
                  </c:pt>
                </c:lvl>
                <c:lvl>
                  <c:pt idx="0">
                    <c:v>2018</c:v>
                  </c:pt>
                  <c:pt idx="4">
                    <c:v>2019</c:v>
                  </c:pt>
                  <c:pt idx="13">
                    <c:v>2020</c:v>
                  </c:pt>
                </c:lvl>
              </c:multiLvlStrCache>
            </c:multiLvlStrRef>
          </c:cat>
          <c:val>
            <c:numRef>
              <c:f>'mOEM-Started'!$C$7:$C$27</c:f>
              <c:numCache>
                <c:formatCode>#\ ##0.0\ [$€-1]</c:formatCode>
                <c:ptCount val="17"/>
                <c:pt idx="0">
                  <c:v>135</c:v>
                </c:pt>
                <c:pt idx="1">
                  <c:v>0</c:v>
                </c:pt>
                <c:pt idx="2">
                  <c:v>0</c:v>
                </c:pt>
                <c:pt idx="3">
                  <c:v>0</c:v>
                </c:pt>
                <c:pt idx="4">
                  <c:v>0</c:v>
                </c:pt>
                <c:pt idx="5">
                  <c:v>1700</c:v>
                </c:pt>
                <c:pt idx="6">
                  <c:v>100</c:v>
                </c:pt>
                <c:pt idx="7">
                  <c:v>50</c:v>
                </c:pt>
                <c:pt idx="8">
                  <c:v>300</c:v>
                </c:pt>
                <c:pt idx="9">
                  <c:v>1000</c:v>
                </c:pt>
                <c:pt idx="10">
                  <c:v>2300</c:v>
                </c:pt>
                <c:pt idx="11">
                  <c:v>0</c:v>
                </c:pt>
                <c:pt idx="12">
                  <c:v>100</c:v>
                </c:pt>
                <c:pt idx="13">
                  <c:v>500</c:v>
                </c:pt>
                <c:pt idx="14">
                  <c:v>2950</c:v>
                </c:pt>
                <c:pt idx="15">
                  <c:v>100</c:v>
                </c:pt>
                <c:pt idx="16">
                  <c:v>5300</c:v>
                </c:pt>
              </c:numCache>
            </c:numRef>
          </c:val>
          <c:extLst>
            <c:ext xmlns:c16="http://schemas.microsoft.com/office/drawing/2014/chart" uri="{C3380CC4-5D6E-409C-BE32-E72D297353CC}">
              <c16:uniqueId val="{00000001-C3FF-449A-A067-09996C4AB3B9}"/>
            </c:ext>
          </c:extLst>
        </c:ser>
        <c:dLbls>
          <c:showLegendKey val="0"/>
          <c:showVal val="0"/>
          <c:showCatName val="0"/>
          <c:showSerName val="0"/>
          <c:showPercent val="0"/>
          <c:showBubbleSize val="0"/>
        </c:dLbls>
        <c:gapWidth val="30"/>
        <c:axId val="350684672"/>
        <c:axId val="350686208"/>
      </c:barChart>
      <c:catAx>
        <c:axId val="350684672"/>
        <c:scaling>
          <c:orientation val="maxMin"/>
        </c:scaling>
        <c:delete val="0"/>
        <c:axPos val="l"/>
        <c:numFmt formatCode="General" sourceLinked="1"/>
        <c:majorTickMark val="none"/>
        <c:minorTickMark val="none"/>
        <c:tickLblPos val="nextTo"/>
        <c:spPr>
          <a:noFill/>
          <a:ln w="9525" cap="flat" cmpd="sng" algn="ctr">
            <a:noFill/>
            <a:round/>
          </a:ln>
          <a:effectLst/>
        </c:spPr>
        <c:txPr>
          <a:bodyPr rot="-60000000" spcFirstLastPara="1" vertOverflow="ellipsis" vert="horz" wrap="square" anchor="ctr" anchorCtr="1"/>
          <a:lstStyle/>
          <a:p>
            <a:pPr>
              <a:defRPr sz="800" b="0" i="0" u="none" strike="noStrike" kern="1200" baseline="0">
                <a:solidFill>
                  <a:schemeClr val="tx1">
                    <a:lumMod val="65000"/>
                    <a:lumOff val="35000"/>
                  </a:schemeClr>
                </a:solidFill>
                <a:latin typeface="Arial" panose="020B0604020202020204" pitchFamily="34" charset="0"/>
                <a:ea typeface="+mn-ea"/>
                <a:cs typeface="Arial" panose="020B0604020202020204" pitchFamily="34" charset="0"/>
              </a:defRPr>
            </a:pPr>
            <a:endParaRPr lang="fr-FR"/>
          </a:p>
        </c:txPr>
        <c:crossAx val="350686208"/>
        <c:crosses val="autoZero"/>
        <c:auto val="1"/>
        <c:lblAlgn val="ctr"/>
        <c:lblOffset val="100"/>
        <c:noMultiLvlLbl val="0"/>
      </c:catAx>
      <c:valAx>
        <c:axId val="350686208"/>
        <c:scaling>
          <c:orientation val="minMax"/>
        </c:scaling>
        <c:delete val="1"/>
        <c:axPos val="t"/>
        <c:numFmt formatCode="#\ ##0.0\ [$€-1]" sourceLinked="1"/>
        <c:majorTickMark val="none"/>
        <c:minorTickMark val="none"/>
        <c:tickLblPos val="nextTo"/>
        <c:crossAx val="350684672"/>
        <c:crosses val="autoZero"/>
        <c:crossBetween val="between"/>
      </c:valAx>
      <c:spPr>
        <a:noFill/>
        <a:ln>
          <a:noFill/>
        </a:ln>
        <a:effectLst/>
      </c:spPr>
    </c:plotArea>
    <c:legend>
      <c:legendPos val="b"/>
      <c:layout>
        <c:manualLayout>
          <c:xMode val="edge"/>
          <c:yMode val="edge"/>
          <c:x val="0.14762683102915478"/>
          <c:y val="0.9422094310489324"/>
          <c:w val="0.70474616926097611"/>
          <c:h val="4.8641438118496853E-2"/>
        </c:manualLayout>
      </c:layout>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Arial" panose="020B0604020202020204" pitchFamily="34" charset="0"/>
              <a:ea typeface="+mn-ea"/>
              <a:cs typeface="Arial" panose="020B0604020202020204" pitchFamily="34" charset="0"/>
            </a:defRPr>
          </a:pPr>
          <a:endParaRPr lang="fr-FR"/>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pivotOptions>
    </c:ext>
    <c:ext xmlns:c16="http://schemas.microsoft.com/office/drawing/2014/chart" uri="{E28EC0CA-F0BB-4C9C-879D-F8772B89E7AC}">
      <c16:pivotOptions16>
        <c16:showExpandCollapseFieldButtons val="1"/>
      </c16:pivotOptions16>
    </c:ext>
  </c:extLst>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en-US"/>
  <c:roundedCorners val="0"/>
  <mc:AlternateContent xmlns:mc="http://schemas.openxmlformats.org/markup-compatibility/2006">
    <mc:Choice xmlns:c14="http://schemas.microsoft.com/office/drawing/2007/8/2/chart" Requires="c14">
      <c14:style val="102"/>
    </mc:Choice>
    <mc:Fallback>
      <c:style val="2"/>
    </mc:Fallback>
  </mc:AlternateContent>
  <c:pivotSource>
    <c:name>[TESTS Factbook - BD Regions.xlsx]mOEM-Pending!PivotTable1</c:name>
    <c:fmtId val="1"/>
  </c:pivotSource>
  <c:chart>
    <c:title>
      <c:tx>
        <c:rich>
          <a:bodyPr rot="0" spcFirstLastPara="1" vertOverflow="ellipsis" vert="horz" wrap="square" anchor="ctr" anchorCtr="1"/>
          <a:lstStyle/>
          <a:p>
            <a:pPr>
              <a:defRPr sz="1300" b="0" i="0" u="none" strike="noStrike" kern="1200" spc="0" baseline="0">
                <a:solidFill>
                  <a:schemeClr val="tx1">
                    <a:lumMod val="65000"/>
                    <a:lumOff val="35000"/>
                  </a:schemeClr>
                </a:solidFill>
                <a:latin typeface="+mn-lt"/>
                <a:ea typeface="+mn-ea"/>
                <a:cs typeface="+mn-cs"/>
              </a:defRPr>
            </a:pPr>
            <a:r>
              <a:rPr lang="de-DE" sz="1300" b="1" i="0" kern="1200" spc="0" baseline="0">
                <a:solidFill>
                  <a:schemeClr val="accent1">
                    <a:lumMod val="50000"/>
                  </a:schemeClr>
                </a:solidFill>
                <a:effectLst/>
                <a:latin typeface="Arial" panose="020B0604020202020204" pitchFamily="34" charset="0"/>
              </a:rPr>
              <a:t>mOEM</a:t>
            </a:r>
            <a:r>
              <a:rPr lang="de-DE" sz="1300" b="0" i="0" kern="1200" spc="0" baseline="0">
                <a:solidFill>
                  <a:srgbClr val="595959"/>
                </a:solidFill>
                <a:effectLst/>
                <a:latin typeface="Arial" panose="020B0604020202020204" pitchFamily="34" charset="0"/>
              </a:rPr>
              <a:t> - Investment vs. Turnover - Status: </a:t>
            </a:r>
            <a:r>
              <a:rPr lang="de-DE" sz="1300" b="0" i="0" kern="1200" spc="0" baseline="0">
                <a:solidFill>
                  <a:schemeClr val="accent2">
                    <a:lumMod val="50000"/>
                  </a:schemeClr>
                </a:solidFill>
                <a:effectLst/>
                <a:latin typeface="Arial" panose="020B0604020202020204" pitchFamily="34" charset="0"/>
              </a:rPr>
              <a:t>Pending</a:t>
            </a:r>
            <a:endParaRPr lang="x-none" sz="1300">
              <a:solidFill>
                <a:schemeClr val="accent2">
                  <a:lumMod val="50000"/>
                </a:schemeClr>
              </a:solidFill>
              <a:effectLst/>
            </a:endParaRPr>
          </a:p>
        </c:rich>
      </c:tx>
      <c:overlay val="0"/>
      <c:spPr>
        <a:noFill/>
        <a:ln>
          <a:noFill/>
        </a:ln>
        <a:effectLst/>
      </c:spPr>
      <c:txPr>
        <a:bodyPr rot="0" spcFirstLastPara="1" vertOverflow="ellipsis" vert="horz" wrap="square" anchor="ctr" anchorCtr="1"/>
        <a:lstStyle/>
        <a:p>
          <a:pPr>
            <a:defRPr sz="1300" b="0" i="0" u="none" strike="noStrike" kern="1200" spc="0" baseline="0">
              <a:solidFill>
                <a:schemeClr val="tx1">
                  <a:lumMod val="65000"/>
                  <a:lumOff val="35000"/>
                </a:schemeClr>
              </a:solidFill>
              <a:latin typeface="+mn-lt"/>
              <a:ea typeface="+mn-ea"/>
              <a:cs typeface="+mn-cs"/>
            </a:defRPr>
          </a:pPr>
          <a:endParaRPr lang="fr-FR"/>
        </a:p>
      </c:txPr>
    </c:title>
    <c:autoTitleDeleted val="0"/>
    <c:pivotFmts>
      <c:pivotFmt>
        <c:idx val="0"/>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extLst>
            <c:ext xmlns:c15="http://schemas.microsoft.com/office/drawing/2012/chart" uri="{CE6537A1-D6FC-4f65-9D91-7224C49458BB}"/>
          </c:extLst>
        </c:dLbl>
      </c:pivotFmt>
      <c:pivotFmt>
        <c:idx val="1"/>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extLst>
            <c:ext xmlns:c15="http://schemas.microsoft.com/office/drawing/2012/chart" uri="{CE6537A1-D6FC-4f65-9D91-7224C49458BB}"/>
          </c:extLst>
        </c:dLbl>
      </c:pivotFmt>
      <c:pivotFmt>
        <c:idx val="2"/>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800" b="0" i="0" u="none" strike="noStrike" kern="1200" baseline="0">
                  <a:solidFill>
                    <a:schemeClr val="tx1">
                      <a:lumMod val="75000"/>
                      <a:lumOff val="25000"/>
                    </a:schemeClr>
                  </a:solidFill>
                  <a:latin typeface="Arial" panose="020B0604020202020204" pitchFamily="34" charset="0"/>
                  <a:ea typeface="+mn-ea"/>
                  <a:cs typeface="Arial" panose="020B0604020202020204" pitchFamily="34" charset="0"/>
                </a:defRPr>
              </a:pPr>
              <a:endParaRPr lang="fr-FR"/>
            </a:p>
          </c:txPr>
          <c:dLblPos val="outEnd"/>
          <c:showLegendKey val="0"/>
          <c:showVal val="1"/>
          <c:showCatName val="0"/>
          <c:showSerName val="0"/>
          <c:showPercent val="0"/>
          <c:showBubbleSize val="0"/>
          <c:extLst>
            <c:ext xmlns:c15="http://schemas.microsoft.com/office/drawing/2012/chart" uri="{CE6537A1-D6FC-4f65-9D91-7224C49458BB}"/>
          </c:extLst>
        </c:dLbl>
      </c:pivotFmt>
      <c:pivotFmt>
        <c:idx val="3"/>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800" b="0" i="0" u="none" strike="noStrike" kern="1200" baseline="0">
                  <a:solidFill>
                    <a:schemeClr val="tx1">
                      <a:lumMod val="75000"/>
                      <a:lumOff val="25000"/>
                    </a:schemeClr>
                  </a:solidFill>
                  <a:latin typeface="Arial" panose="020B0604020202020204" pitchFamily="34" charset="0"/>
                  <a:ea typeface="+mn-ea"/>
                  <a:cs typeface="Arial" panose="020B0604020202020204" pitchFamily="34" charset="0"/>
                </a:defRPr>
              </a:pPr>
              <a:endParaRPr lang="fr-FR"/>
            </a:p>
          </c:txPr>
          <c:dLblPos val="outEnd"/>
          <c:showLegendKey val="0"/>
          <c:showVal val="1"/>
          <c:showCatName val="0"/>
          <c:showSerName val="0"/>
          <c:showPercent val="0"/>
          <c:showBubbleSize val="0"/>
          <c:extLst>
            <c:ext xmlns:c15="http://schemas.microsoft.com/office/drawing/2012/chart" uri="{CE6537A1-D6FC-4f65-9D91-7224C49458BB}"/>
          </c:extLst>
        </c:dLbl>
      </c:pivotFmt>
    </c:pivotFmts>
    <c:plotArea>
      <c:layout>
        <c:manualLayout>
          <c:layoutTarget val="inner"/>
          <c:xMode val="edge"/>
          <c:yMode val="edge"/>
          <c:x val="0.21514280509280814"/>
          <c:y val="9.454101860323269E-2"/>
          <c:w val="0.75838494963193848"/>
          <c:h val="0.83471098592090442"/>
        </c:manualLayout>
      </c:layout>
      <c:barChart>
        <c:barDir val="bar"/>
        <c:grouping val="clustered"/>
        <c:varyColors val="0"/>
        <c:ser>
          <c:idx val="0"/>
          <c:order val="0"/>
          <c:tx>
            <c:strRef>
              <c:f>'mOEM-Pending'!$B$6</c:f>
              <c:strCache>
                <c:ptCount val="1"/>
                <c:pt idx="0">
                  <c:v>Sum of Investment (kEUR)</c:v>
                </c:pt>
              </c:strCache>
            </c:strRef>
          </c:tx>
          <c:spPr>
            <a:solidFill>
              <a:schemeClr val="accent1"/>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800" b="0" i="0" u="none" strike="noStrike" kern="1200" baseline="0">
                    <a:solidFill>
                      <a:schemeClr val="tx1">
                        <a:lumMod val="75000"/>
                        <a:lumOff val="25000"/>
                      </a:schemeClr>
                    </a:solidFill>
                    <a:latin typeface="Arial" panose="020B0604020202020204" pitchFamily="34" charset="0"/>
                    <a:ea typeface="+mn-ea"/>
                    <a:cs typeface="Arial" panose="020B0604020202020204" pitchFamily="34" charset="0"/>
                  </a:defRPr>
                </a:pPr>
                <a:endParaRPr lang="fr-FR"/>
              </a:p>
            </c:txPr>
            <c:dLblPos val="outEnd"/>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multiLvlStrRef>
              <c:f>'mOEM-Pending'!$A$7:$A$27</c:f>
              <c:multiLvlStrCache>
                <c:ptCount val="17"/>
                <c:lvl>
                  <c:pt idx="0">
                    <c:v>(blank)</c:v>
                  </c:pt>
                  <c:pt idx="1">
                    <c:v>RCBO data</c:v>
                  </c:pt>
                  <c:pt idx="2">
                    <c:v>RCBO type B portfolio</c:v>
                  </c:pt>
                  <c:pt idx="3">
                    <c:v>RCCB-TB tripping</c:v>
                  </c:pt>
                  <c:pt idx="4">
                    <c:v>(blank)</c:v>
                  </c:pt>
                  <c:pt idx="5">
                    <c:v>MCCB 800VAC</c:v>
                  </c:pt>
                  <c:pt idx="6">
                    <c:v>Backup MCCB RCD</c:v>
                  </c:pt>
                  <c:pt idx="7">
                    <c:v>FAZ Ui 500VAC</c:v>
                  </c:pt>
                  <c:pt idx="8">
                    <c:v>RCBO Exentsion up to 40A</c:v>
                  </c:pt>
                  <c:pt idx="9">
                    <c:v>MCCB 1000/1150VAC</c:v>
                  </c:pt>
                  <c:pt idx="10">
                    <c:v>GEA</c:v>
                  </c:pt>
                  <c:pt idx="11">
                    <c:v>750VAC high amps</c:v>
                  </c:pt>
                  <c:pt idx="12">
                    <c:v>RCD 50/60Hz</c:v>
                  </c:pt>
                  <c:pt idx="13">
                    <c:v>Compact MCB</c:v>
                  </c:pt>
                  <c:pt idx="14">
                    <c:v>FAZ extension</c:v>
                  </c:pt>
                  <c:pt idx="15">
                    <c:v>UL RCD DIN rail</c:v>
                  </c:pt>
                  <c:pt idx="16">
                    <c:v>RCCB B enhancement</c:v>
                  </c:pt>
                </c:lvl>
                <c:lvl>
                  <c:pt idx="0">
                    <c:v>2018</c:v>
                  </c:pt>
                  <c:pt idx="4">
                    <c:v>2019</c:v>
                  </c:pt>
                  <c:pt idx="13">
                    <c:v>2020</c:v>
                  </c:pt>
                </c:lvl>
              </c:multiLvlStrCache>
            </c:multiLvlStrRef>
          </c:cat>
          <c:val>
            <c:numRef>
              <c:f>'mOEM-Pending'!$B$7:$B$27</c:f>
              <c:numCache>
                <c:formatCode>#\ ##0.0\ [$€-1]</c:formatCode>
                <c:ptCount val="17"/>
                <c:pt idx="0">
                  <c:v>150</c:v>
                </c:pt>
                <c:pt idx="1">
                  <c:v>0</c:v>
                </c:pt>
                <c:pt idx="2">
                  <c:v>0</c:v>
                </c:pt>
                <c:pt idx="3">
                  <c:v>0</c:v>
                </c:pt>
                <c:pt idx="4">
                  <c:v>0</c:v>
                </c:pt>
                <c:pt idx="5">
                  <c:v>190</c:v>
                </c:pt>
                <c:pt idx="6">
                  <c:v>10</c:v>
                </c:pt>
                <c:pt idx="7">
                  <c:v>0</c:v>
                </c:pt>
                <c:pt idx="8">
                  <c:v>0</c:v>
                </c:pt>
                <c:pt idx="9">
                  <c:v>500</c:v>
                </c:pt>
                <c:pt idx="10">
                  <c:v>0</c:v>
                </c:pt>
                <c:pt idx="11">
                  <c:v>0</c:v>
                </c:pt>
                <c:pt idx="12">
                  <c:v>0</c:v>
                </c:pt>
                <c:pt idx="13">
                  <c:v>0</c:v>
                </c:pt>
                <c:pt idx="14">
                  <c:v>0</c:v>
                </c:pt>
                <c:pt idx="15">
                  <c:v>0</c:v>
                </c:pt>
                <c:pt idx="16">
                  <c:v>0</c:v>
                </c:pt>
              </c:numCache>
            </c:numRef>
          </c:val>
          <c:extLst>
            <c:ext xmlns:c16="http://schemas.microsoft.com/office/drawing/2014/chart" uri="{C3380CC4-5D6E-409C-BE32-E72D297353CC}">
              <c16:uniqueId val="{00000000-8AB4-491D-985A-D78BA87C216A}"/>
            </c:ext>
          </c:extLst>
        </c:ser>
        <c:ser>
          <c:idx val="1"/>
          <c:order val="1"/>
          <c:tx>
            <c:strRef>
              <c:f>'mOEM-Pending'!$C$6</c:f>
              <c:strCache>
                <c:ptCount val="1"/>
                <c:pt idx="0">
                  <c:v>Sum of Expected Turnover (kEUR/yr)</c:v>
                </c:pt>
              </c:strCache>
            </c:strRef>
          </c:tx>
          <c:spPr>
            <a:solidFill>
              <a:schemeClr val="accent2"/>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800" b="0" i="0" u="none" strike="noStrike" kern="1200" baseline="0">
                    <a:solidFill>
                      <a:schemeClr val="tx1">
                        <a:lumMod val="75000"/>
                        <a:lumOff val="25000"/>
                      </a:schemeClr>
                    </a:solidFill>
                    <a:latin typeface="Arial" panose="020B0604020202020204" pitchFamily="34" charset="0"/>
                    <a:ea typeface="+mn-ea"/>
                    <a:cs typeface="Arial" panose="020B0604020202020204" pitchFamily="34" charset="0"/>
                  </a:defRPr>
                </a:pPr>
                <a:endParaRPr lang="fr-FR"/>
              </a:p>
            </c:txPr>
            <c:dLblPos val="outEnd"/>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multiLvlStrRef>
              <c:f>'mOEM-Pending'!$A$7:$A$27</c:f>
              <c:multiLvlStrCache>
                <c:ptCount val="17"/>
                <c:lvl>
                  <c:pt idx="0">
                    <c:v>(blank)</c:v>
                  </c:pt>
                  <c:pt idx="1">
                    <c:v>RCBO data</c:v>
                  </c:pt>
                  <c:pt idx="2">
                    <c:v>RCBO type B portfolio</c:v>
                  </c:pt>
                  <c:pt idx="3">
                    <c:v>RCCB-TB tripping</c:v>
                  </c:pt>
                  <c:pt idx="4">
                    <c:v>(blank)</c:v>
                  </c:pt>
                  <c:pt idx="5">
                    <c:v>MCCB 800VAC</c:v>
                  </c:pt>
                  <c:pt idx="6">
                    <c:v>Backup MCCB RCD</c:v>
                  </c:pt>
                  <c:pt idx="7">
                    <c:v>FAZ Ui 500VAC</c:v>
                  </c:pt>
                  <c:pt idx="8">
                    <c:v>RCBO Exentsion up to 40A</c:v>
                  </c:pt>
                  <c:pt idx="9">
                    <c:v>MCCB 1000/1150VAC</c:v>
                  </c:pt>
                  <c:pt idx="10">
                    <c:v>GEA</c:v>
                  </c:pt>
                  <c:pt idx="11">
                    <c:v>750VAC high amps</c:v>
                  </c:pt>
                  <c:pt idx="12">
                    <c:v>RCD 50/60Hz</c:v>
                  </c:pt>
                  <c:pt idx="13">
                    <c:v>Compact MCB</c:v>
                  </c:pt>
                  <c:pt idx="14">
                    <c:v>FAZ extension</c:v>
                  </c:pt>
                  <c:pt idx="15">
                    <c:v>UL RCD DIN rail</c:v>
                  </c:pt>
                  <c:pt idx="16">
                    <c:v>RCCB B enhancement</c:v>
                  </c:pt>
                </c:lvl>
                <c:lvl>
                  <c:pt idx="0">
                    <c:v>2018</c:v>
                  </c:pt>
                  <c:pt idx="4">
                    <c:v>2019</c:v>
                  </c:pt>
                  <c:pt idx="13">
                    <c:v>2020</c:v>
                  </c:pt>
                </c:lvl>
              </c:multiLvlStrCache>
            </c:multiLvlStrRef>
          </c:cat>
          <c:val>
            <c:numRef>
              <c:f>'mOEM-Pending'!$C$7:$C$27</c:f>
              <c:numCache>
                <c:formatCode>#\ ##0.0\ [$€-1]</c:formatCode>
                <c:ptCount val="17"/>
                <c:pt idx="0">
                  <c:v>135</c:v>
                </c:pt>
                <c:pt idx="1">
                  <c:v>0</c:v>
                </c:pt>
                <c:pt idx="2">
                  <c:v>0</c:v>
                </c:pt>
                <c:pt idx="3">
                  <c:v>0</c:v>
                </c:pt>
                <c:pt idx="4">
                  <c:v>0</c:v>
                </c:pt>
                <c:pt idx="5">
                  <c:v>1700</c:v>
                </c:pt>
                <c:pt idx="6">
                  <c:v>100</c:v>
                </c:pt>
                <c:pt idx="7">
                  <c:v>50</c:v>
                </c:pt>
                <c:pt idx="8">
                  <c:v>300</c:v>
                </c:pt>
                <c:pt idx="9">
                  <c:v>1000</c:v>
                </c:pt>
                <c:pt idx="10">
                  <c:v>2300</c:v>
                </c:pt>
                <c:pt idx="11">
                  <c:v>0</c:v>
                </c:pt>
                <c:pt idx="12">
                  <c:v>100</c:v>
                </c:pt>
                <c:pt idx="13">
                  <c:v>500</c:v>
                </c:pt>
                <c:pt idx="14">
                  <c:v>2950</c:v>
                </c:pt>
                <c:pt idx="15">
                  <c:v>100</c:v>
                </c:pt>
                <c:pt idx="16">
                  <c:v>5300</c:v>
                </c:pt>
              </c:numCache>
            </c:numRef>
          </c:val>
          <c:extLst>
            <c:ext xmlns:c16="http://schemas.microsoft.com/office/drawing/2014/chart" uri="{C3380CC4-5D6E-409C-BE32-E72D297353CC}">
              <c16:uniqueId val="{00000001-8AB4-491D-985A-D78BA87C216A}"/>
            </c:ext>
          </c:extLst>
        </c:ser>
        <c:dLbls>
          <c:showLegendKey val="0"/>
          <c:showVal val="0"/>
          <c:showCatName val="0"/>
          <c:showSerName val="0"/>
          <c:showPercent val="0"/>
          <c:showBubbleSize val="0"/>
        </c:dLbls>
        <c:gapWidth val="30"/>
        <c:axId val="353433856"/>
        <c:axId val="350892032"/>
      </c:barChart>
      <c:catAx>
        <c:axId val="353433856"/>
        <c:scaling>
          <c:orientation val="maxMin"/>
        </c:scaling>
        <c:delete val="0"/>
        <c:axPos val="l"/>
        <c:numFmt formatCode="General" sourceLinked="1"/>
        <c:majorTickMark val="none"/>
        <c:minorTickMark val="none"/>
        <c:tickLblPos val="nextTo"/>
        <c:spPr>
          <a:noFill/>
          <a:ln w="9525" cap="flat" cmpd="sng" algn="ctr">
            <a:noFill/>
            <a:round/>
          </a:ln>
          <a:effectLst/>
        </c:spPr>
        <c:txPr>
          <a:bodyPr rot="-60000000" spcFirstLastPara="1" vertOverflow="ellipsis" vert="horz" wrap="square" anchor="ctr" anchorCtr="1"/>
          <a:lstStyle/>
          <a:p>
            <a:pPr>
              <a:defRPr sz="800" b="0" i="0" u="none" strike="noStrike" kern="1200" baseline="0">
                <a:solidFill>
                  <a:schemeClr val="tx1">
                    <a:lumMod val="65000"/>
                    <a:lumOff val="35000"/>
                  </a:schemeClr>
                </a:solidFill>
                <a:latin typeface="Arial" panose="020B0604020202020204" pitchFamily="34" charset="0"/>
                <a:ea typeface="+mn-ea"/>
                <a:cs typeface="Arial" panose="020B0604020202020204" pitchFamily="34" charset="0"/>
              </a:defRPr>
            </a:pPr>
            <a:endParaRPr lang="fr-FR"/>
          </a:p>
        </c:txPr>
        <c:crossAx val="350892032"/>
        <c:crosses val="autoZero"/>
        <c:auto val="1"/>
        <c:lblAlgn val="ctr"/>
        <c:lblOffset val="100"/>
        <c:noMultiLvlLbl val="0"/>
      </c:catAx>
      <c:valAx>
        <c:axId val="350892032"/>
        <c:scaling>
          <c:orientation val="minMax"/>
        </c:scaling>
        <c:delete val="1"/>
        <c:axPos val="t"/>
        <c:numFmt formatCode="#\ ##0.0\ [$€-1]" sourceLinked="1"/>
        <c:majorTickMark val="none"/>
        <c:minorTickMark val="none"/>
        <c:tickLblPos val="nextTo"/>
        <c:crossAx val="353433856"/>
        <c:crosses val="autoZero"/>
        <c:crossBetween val="between"/>
      </c:valAx>
      <c:spPr>
        <a:noFill/>
        <a:ln>
          <a:noFill/>
        </a:ln>
        <a:effectLst/>
      </c:spPr>
    </c:plotArea>
    <c:legend>
      <c:legendPos val="b"/>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Arial" panose="020B0604020202020204" pitchFamily="34" charset="0"/>
              <a:ea typeface="+mn-ea"/>
              <a:cs typeface="Arial" panose="020B0604020202020204" pitchFamily="34" charset="0"/>
            </a:defRPr>
          </a:pPr>
          <a:endParaRPr lang="fr-FR"/>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pivotOptions>
    </c:ext>
    <c:ext xmlns:c16="http://schemas.microsoft.com/office/drawing/2014/chart" uri="{E28EC0CA-F0BB-4C9C-879D-F8772B89E7AC}">
      <c16:pivotOptions16>
        <c16:showExpandCollapseFieldButtons val="1"/>
      </c16:pivotOptions16>
    </c:ext>
  </c:extLst>
</c:chartSpace>
</file>

<file path=xl/charts/chart3.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en-US"/>
  <c:roundedCorners val="0"/>
  <mc:AlternateContent xmlns:mc="http://schemas.openxmlformats.org/markup-compatibility/2006">
    <mc:Choice xmlns:c14="http://schemas.microsoft.com/office/drawing/2007/8/2/chart" Requires="c14">
      <c14:style val="102"/>
    </mc:Choice>
    <mc:Fallback>
      <c:style val="2"/>
    </mc:Fallback>
  </mc:AlternateContent>
  <c:pivotSource>
    <c:name>[TESTS Factbook - BD Regions.xlsx]RLC-Started!PivotTable1</c:name>
    <c:fmtId val="4"/>
  </c:pivotSource>
  <c:chart>
    <c:title>
      <c:tx>
        <c:rich>
          <a:bodyPr rot="0" spcFirstLastPara="1" vertOverflow="ellipsis" vert="horz" wrap="square" anchor="ctr" anchorCtr="1"/>
          <a:lstStyle/>
          <a:p>
            <a:pPr>
              <a:defRPr sz="1300" b="0" i="0" u="none" strike="noStrike" kern="1200" spc="0" baseline="0">
                <a:solidFill>
                  <a:schemeClr val="tx1">
                    <a:lumMod val="65000"/>
                    <a:lumOff val="35000"/>
                  </a:schemeClr>
                </a:solidFill>
                <a:latin typeface="Arial" panose="020B0604020202020204" pitchFamily="34" charset="0"/>
                <a:ea typeface="+mn-ea"/>
                <a:cs typeface="+mn-cs"/>
              </a:defRPr>
            </a:pPr>
            <a:r>
              <a:rPr lang="de-DE" sz="1300" b="1" baseline="0">
                <a:solidFill>
                  <a:schemeClr val="accent1">
                    <a:lumMod val="50000"/>
                  </a:schemeClr>
                </a:solidFill>
                <a:latin typeface="Arial" panose="020B0604020202020204" pitchFamily="34" charset="0"/>
              </a:rPr>
              <a:t>RLC</a:t>
            </a:r>
            <a:r>
              <a:rPr lang="de-DE" sz="1300" baseline="0">
                <a:latin typeface="Arial" panose="020B0604020202020204" pitchFamily="34" charset="0"/>
              </a:rPr>
              <a:t> - Investment vs. Turnover - Status: </a:t>
            </a:r>
            <a:r>
              <a:rPr lang="de-DE" sz="1300" baseline="0">
                <a:solidFill>
                  <a:schemeClr val="accent6">
                    <a:lumMod val="50000"/>
                  </a:schemeClr>
                </a:solidFill>
                <a:latin typeface="Arial" panose="020B0604020202020204" pitchFamily="34" charset="0"/>
              </a:rPr>
              <a:t>Started</a:t>
            </a:r>
          </a:p>
        </c:rich>
      </c:tx>
      <c:layout>
        <c:manualLayout>
          <c:xMode val="edge"/>
          <c:yMode val="edge"/>
          <c:x val="0.10884747215081407"/>
          <c:y val="1.8298261665141813E-2"/>
        </c:manualLayout>
      </c:layout>
      <c:overlay val="0"/>
      <c:spPr>
        <a:noFill/>
        <a:ln>
          <a:noFill/>
        </a:ln>
        <a:effectLst/>
      </c:spPr>
      <c:txPr>
        <a:bodyPr rot="0" spcFirstLastPara="1" vertOverflow="ellipsis" vert="horz" wrap="square" anchor="ctr" anchorCtr="1"/>
        <a:lstStyle/>
        <a:p>
          <a:pPr>
            <a:defRPr sz="1300" b="0" i="0" u="none" strike="noStrike" kern="1200" spc="0" baseline="0">
              <a:solidFill>
                <a:schemeClr val="tx1">
                  <a:lumMod val="65000"/>
                  <a:lumOff val="35000"/>
                </a:schemeClr>
              </a:solidFill>
              <a:latin typeface="Arial" panose="020B0604020202020204" pitchFamily="34" charset="0"/>
              <a:ea typeface="+mn-ea"/>
              <a:cs typeface="+mn-cs"/>
            </a:defRPr>
          </a:pPr>
          <a:endParaRPr lang="fr-FR"/>
        </a:p>
      </c:txPr>
    </c:title>
    <c:autoTitleDeleted val="0"/>
    <c:pivotFmts>
      <c:pivotFmt>
        <c:idx val="0"/>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800" b="0" i="0" u="none" strike="noStrike" kern="1200" baseline="0">
                  <a:solidFill>
                    <a:schemeClr val="tx1">
                      <a:lumMod val="75000"/>
                      <a:lumOff val="25000"/>
                    </a:schemeClr>
                  </a:solidFill>
                  <a:latin typeface="Arial" panose="020B0604020202020204" pitchFamily="34" charset="0"/>
                  <a:ea typeface="+mn-ea"/>
                  <a:cs typeface="Arial" panose="020B0604020202020204" pitchFamily="34" charset="0"/>
                </a:defRPr>
              </a:pPr>
              <a:endParaRPr lang="fr-FR"/>
            </a:p>
          </c:txPr>
          <c:dLblPos val="outEnd"/>
          <c:showLegendKey val="0"/>
          <c:showVal val="1"/>
          <c:showCatName val="0"/>
          <c:showSerName val="0"/>
          <c:showPercent val="0"/>
          <c:showBubbleSize val="0"/>
          <c:extLst>
            <c:ext xmlns:c15="http://schemas.microsoft.com/office/drawing/2012/chart" uri="{CE6537A1-D6FC-4f65-9D91-7224C49458BB}"/>
          </c:extLst>
        </c:dLbl>
      </c:pivotFmt>
      <c:pivotFmt>
        <c:idx val="1"/>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800" b="0" i="0" u="none" strike="noStrike" kern="1200" baseline="0">
                  <a:solidFill>
                    <a:schemeClr val="tx1">
                      <a:lumMod val="75000"/>
                      <a:lumOff val="25000"/>
                    </a:schemeClr>
                  </a:solidFill>
                  <a:latin typeface="Arial" panose="020B0604020202020204" pitchFamily="34" charset="0"/>
                  <a:ea typeface="+mn-ea"/>
                  <a:cs typeface="Arial" panose="020B0604020202020204" pitchFamily="34" charset="0"/>
                </a:defRPr>
              </a:pPr>
              <a:endParaRPr lang="fr-FR"/>
            </a:p>
          </c:txPr>
          <c:dLblPos val="outEnd"/>
          <c:showLegendKey val="0"/>
          <c:showVal val="1"/>
          <c:showCatName val="0"/>
          <c:showSerName val="0"/>
          <c:showPercent val="0"/>
          <c:showBubbleSize val="0"/>
          <c:extLst>
            <c:ext xmlns:c15="http://schemas.microsoft.com/office/drawing/2012/chart" uri="{CE6537A1-D6FC-4f65-9D91-7224C49458BB}"/>
          </c:extLst>
        </c:dLbl>
      </c:pivotFmt>
      <c:pivotFmt>
        <c:idx val="2"/>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800" b="0" i="0" u="none" strike="noStrike" kern="1200" baseline="0">
                  <a:solidFill>
                    <a:schemeClr val="tx1">
                      <a:lumMod val="75000"/>
                      <a:lumOff val="25000"/>
                    </a:schemeClr>
                  </a:solidFill>
                  <a:latin typeface="Arial" panose="020B0604020202020204" pitchFamily="34" charset="0"/>
                  <a:ea typeface="+mn-ea"/>
                  <a:cs typeface="Arial" panose="020B0604020202020204" pitchFamily="34" charset="0"/>
                </a:defRPr>
              </a:pPr>
              <a:endParaRPr lang="fr-FR"/>
            </a:p>
          </c:txPr>
          <c:dLblPos val="outEnd"/>
          <c:showLegendKey val="0"/>
          <c:showVal val="1"/>
          <c:showCatName val="0"/>
          <c:showSerName val="0"/>
          <c:showPercent val="0"/>
          <c:showBubbleSize val="0"/>
          <c:extLst>
            <c:ext xmlns:c15="http://schemas.microsoft.com/office/drawing/2012/chart" uri="{CE6537A1-D6FC-4f65-9D91-7224C49458BB}"/>
          </c:extLst>
        </c:dLbl>
      </c:pivotFmt>
      <c:pivotFmt>
        <c:idx val="3"/>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800" b="0" i="0" u="none" strike="noStrike" kern="1200" baseline="0">
                  <a:solidFill>
                    <a:schemeClr val="tx1">
                      <a:lumMod val="75000"/>
                      <a:lumOff val="25000"/>
                    </a:schemeClr>
                  </a:solidFill>
                  <a:latin typeface="Arial" panose="020B0604020202020204" pitchFamily="34" charset="0"/>
                  <a:ea typeface="+mn-ea"/>
                  <a:cs typeface="Arial" panose="020B0604020202020204" pitchFamily="34" charset="0"/>
                </a:defRPr>
              </a:pPr>
              <a:endParaRPr lang="fr-FR"/>
            </a:p>
          </c:txPr>
          <c:dLblPos val="outEnd"/>
          <c:showLegendKey val="0"/>
          <c:showVal val="1"/>
          <c:showCatName val="0"/>
          <c:showSerName val="0"/>
          <c:showPercent val="0"/>
          <c:showBubbleSize val="0"/>
          <c:extLst>
            <c:ext xmlns:c15="http://schemas.microsoft.com/office/drawing/2012/chart" uri="{CE6537A1-D6FC-4f65-9D91-7224C49458BB}"/>
          </c:extLst>
        </c:dLbl>
      </c:pivotFmt>
    </c:pivotFmts>
    <c:plotArea>
      <c:layout>
        <c:manualLayout>
          <c:layoutTarget val="inner"/>
          <c:xMode val="edge"/>
          <c:yMode val="edge"/>
          <c:x val="0.23013852060266241"/>
          <c:y val="0.10064043915827996"/>
          <c:w val="0.74981596934059336"/>
          <c:h val="0.82861156536585734"/>
        </c:manualLayout>
      </c:layout>
      <c:barChart>
        <c:barDir val="bar"/>
        <c:grouping val="clustered"/>
        <c:varyColors val="0"/>
        <c:ser>
          <c:idx val="0"/>
          <c:order val="0"/>
          <c:tx>
            <c:strRef>
              <c:f>'RLC-Started'!$B$6</c:f>
              <c:strCache>
                <c:ptCount val="1"/>
                <c:pt idx="0">
                  <c:v>Sum of Investment (kEUR)</c:v>
                </c:pt>
              </c:strCache>
            </c:strRef>
          </c:tx>
          <c:spPr>
            <a:solidFill>
              <a:schemeClr val="accent1"/>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800" b="0" i="0" u="none" strike="noStrike" kern="1200" baseline="0">
                    <a:solidFill>
                      <a:schemeClr val="tx1">
                        <a:lumMod val="75000"/>
                        <a:lumOff val="25000"/>
                      </a:schemeClr>
                    </a:solidFill>
                    <a:latin typeface="Arial" panose="020B0604020202020204" pitchFamily="34" charset="0"/>
                    <a:ea typeface="+mn-ea"/>
                    <a:cs typeface="Arial" panose="020B0604020202020204" pitchFamily="34" charset="0"/>
                  </a:defRPr>
                </a:pPr>
                <a:endParaRPr lang="fr-FR"/>
              </a:p>
            </c:txPr>
            <c:dLblPos val="outEnd"/>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multiLvlStrRef>
              <c:f>'RLC-Started'!$A$7:$A$20</c:f>
              <c:multiLvlStrCache>
                <c:ptCount val="10"/>
                <c:lvl>
                  <c:pt idx="0">
                    <c:v>(blank)</c:v>
                  </c:pt>
                  <c:pt idx="1">
                    <c:v>Temperature derating</c:v>
                  </c:pt>
                  <c:pt idx="2">
                    <c:v>(blank)</c:v>
                  </c:pt>
                  <c:pt idx="3">
                    <c:v>POP 3.0 </c:v>
                  </c:pt>
                  <c:pt idx="4">
                    <c:v>EVCI</c:v>
                  </c:pt>
                  <c:pt idx="5">
                    <c:v>RCBO 3x1 MCB</c:v>
                  </c:pt>
                  <c:pt idx="6">
                    <c:v>Plug in terminal</c:v>
                  </c:pt>
                  <c:pt idx="7">
                    <c:v>SPCT2/ET2</c:v>
                  </c:pt>
                  <c:pt idx="8">
                    <c:v>Meterboard Flex</c:v>
                  </c:pt>
                  <c:pt idx="9">
                    <c:v>RCCB B enhancement</c:v>
                  </c:pt>
                </c:lvl>
                <c:lvl>
                  <c:pt idx="0">
                    <c:v>2018</c:v>
                  </c:pt>
                  <c:pt idx="2">
                    <c:v>2019</c:v>
                  </c:pt>
                  <c:pt idx="7">
                    <c:v>2020</c:v>
                  </c:pt>
                </c:lvl>
              </c:multiLvlStrCache>
            </c:multiLvlStrRef>
          </c:cat>
          <c:val>
            <c:numRef>
              <c:f>'RLC-Started'!$B$7:$B$20</c:f>
              <c:numCache>
                <c:formatCode>#\ ##0.0\ [$€-1]</c:formatCode>
                <c:ptCount val="10"/>
                <c:pt idx="0">
                  <c:v>0</c:v>
                </c:pt>
                <c:pt idx="1">
                  <c:v>0</c:v>
                </c:pt>
                <c:pt idx="2">
                  <c:v>0</c:v>
                </c:pt>
                <c:pt idx="3">
                  <c:v>0</c:v>
                </c:pt>
                <c:pt idx="4">
                  <c:v>0</c:v>
                </c:pt>
                <c:pt idx="5">
                  <c:v>0</c:v>
                </c:pt>
                <c:pt idx="6">
                  <c:v>0</c:v>
                </c:pt>
                <c:pt idx="7">
                  <c:v>0</c:v>
                </c:pt>
                <c:pt idx="8">
                  <c:v>30</c:v>
                </c:pt>
                <c:pt idx="9">
                  <c:v>0</c:v>
                </c:pt>
              </c:numCache>
            </c:numRef>
          </c:val>
          <c:extLst>
            <c:ext xmlns:c16="http://schemas.microsoft.com/office/drawing/2014/chart" uri="{C3380CC4-5D6E-409C-BE32-E72D297353CC}">
              <c16:uniqueId val="{00000000-1D0B-4ED9-8F78-DB752FE19A43}"/>
            </c:ext>
          </c:extLst>
        </c:ser>
        <c:ser>
          <c:idx val="1"/>
          <c:order val="1"/>
          <c:tx>
            <c:strRef>
              <c:f>'RLC-Started'!$C$6</c:f>
              <c:strCache>
                <c:ptCount val="1"/>
                <c:pt idx="0">
                  <c:v>Sum of Expected Turnover (kEUR/yr)</c:v>
                </c:pt>
              </c:strCache>
            </c:strRef>
          </c:tx>
          <c:spPr>
            <a:solidFill>
              <a:schemeClr val="accent2"/>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800" b="0" i="0" u="none" strike="noStrike" kern="1200" baseline="0">
                    <a:solidFill>
                      <a:schemeClr val="tx1">
                        <a:lumMod val="75000"/>
                        <a:lumOff val="25000"/>
                      </a:schemeClr>
                    </a:solidFill>
                    <a:latin typeface="Arial" panose="020B0604020202020204" pitchFamily="34" charset="0"/>
                    <a:ea typeface="+mn-ea"/>
                    <a:cs typeface="Arial" panose="020B0604020202020204" pitchFamily="34" charset="0"/>
                  </a:defRPr>
                </a:pPr>
                <a:endParaRPr lang="fr-FR"/>
              </a:p>
            </c:txPr>
            <c:dLblPos val="outEnd"/>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multiLvlStrRef>
              <c:f>'RLC-Started'!$A$7:$A$20</c:f>
              <c:multiLvlStrCache>
                <c:ptCount val="10"/>
                <c:lvl>
                  <c:pt idx="0">
                    <c:v>(blank)</c:v>
                  </c:pt>
                  <c:pt idx="1">
                    <c:v>Temperature derating</c:v>
                  </c:pt>
                  <c:pt idx="2">
                    <c:v>(blank)</c:v>
                  </c:pt>
                  <c:pt idx="3">
                    <c:v>POP 3.0 </c:v>
                  </c:pt>
                  <c:pt idx="4">
                    <c:v>EVCI</c:v>
                  </c:pt>
                  <c:pt idx="5">
                    <c:v>RCBO 3x1 MCB</c:v>
                  </c:pt>
                  <c:pt idx="6">
                    <c:v>Plug in terminal</c:v>
                  </c:pt>
                  <c:pt idx="7">
                    <c:v>SPCT2/ET2</c:v>
                  </c:pt>
                  <c:pt idx="8">
                    <c:v>Meterboard Flex</c:v>
                  </c:pt>
                  <c:pt idx="9">
                    <c:v>RCCB B enhancement</c:v>
                  </c:pt>
                </c:lvl>
                <c:lvl>
                  <c:pt idx="0">
                    <c:v>2018</c:v>
                  </c:pt>
                  <c:pt idx="2">
                    <c:v>2019</c:v>
                  </c:pt>
                  <c:pt idx="7">
                    <c:v>2020</c:v>
                  </c:pt>
                </c:lvl>
              </c:multiLvlStrCache>
            </c:multiLvlStrRef>
          </c:cat>
          <c:val>
            <c:numRef>
              <c:f>'RLC-Started'!$C$7:$C$20</c:f>
              <c:numCache>
                <c:formatCode>#\ ##0.0\ [$€-1]</c:formatCode>
                <c:ptCount val="10"/>
                <c:pt idx="0">
                  <c:v>0</c:v>
                </c:pt>
                <c:pt idx="1">
                  <c:v>0</c:v>
                </c:pt>
                <c:pt idx="2">
                  <c:v>0</c:v>
                </c:pt>
                <c:pt idx="3">
                  <c:v>40</c:v>
                </c:pt>
                <c:pt idx="4">
                  <c:v>700</c:v>
                </c:pt>
                <c:pt idx="5">
                  <c:v>7501</c:v>
                </c:pt>
                <c:pt idx="6">
                  <c:v>1</c:v>
                </c:pt>
                <c:pt idx="7">
                  <c:v>1000</c:v>
                </c:pt>
                <c:pt idx="8">
                  <c:v>1700</c:v>
                </c:pt>
                <c:pt idx="9">
                  <c:v>5300</c:v>
                </c:pt>
              </c:numCache>
            </c:numRef>
          </c:val>
          <c:extLst>
            <c:ext xmlns:c16="http://schemas.microsoft.com/office/drawing/2014/chart" uri="{C3380CC4-5D6E-409C-BE32-E72D297353CC}">
              <c16:uniqueId val="{00000001-1D0B-4ED9-8F78-DB752FE19A43}"/>
            </c:ext>
          </c:extLst>
        </c:ser>
        <c:dLbls>
          <c:showLegendKey val="0"/>
          <c:showVal val="0"/>
          <c:showCatName val="0"/>
          <c:showSerName val="0"/>
          <c:showPercent val="0"/>
          <c:showBubbleSize val="0"/>
        </c:dLbls>
        <c:gapWidth val="30"/>
        <c:axId val="351067136"/>
        <c:axId val="353501952"/>
      </c:barChart>
      <c:catAx>
        <c:axId val="351067136"/>
        <c:scaling>
          <c:orientation val="maxMin"/>
        </c:scaling>
        <c:delete val="0"/>
        <c:axPos val="l"/>
        <c:numFmt formatCode="General" sourceLinked="1"/>
        <c:majorTickMark val="none"/>
        <c:minorTickMark val="none"/>
        <c:tickLblPos val="nextTo"/>
        <c:spPr>
          <a:noFill/>
          <a:ln w="9525" cap="flat" cmpd="sng" algn="ctr">
            <a:noFill/>
            <a:round/>
          </a:ln>
          <a:effectLst/>
        </c:spPr>
        <c:txPr>
          <a:bodyPr rot="-60000000" spcFirstLastPara="1" vertOverflow="ellipsis" vert="horz" wrap="square" anchor="ctr" anchorCtr="1"/>
          <a:lstStyle/>
          <a:p>
            <a:pPr>
              <a:defRPr sz="800" b="0" i="0" u="none" strike="noStrike" kern="1200" baseline="0">
                <a:solidFill>
                  <a:schemeClr val="tx1">
                    <a:lumMod val="65000"/>
                    <a:lumOff val="35000"/>
                  </a:schemeClr>
                </a:solidFill>
                <a:latin typeface="Arial" panose="020B0604020202020204" pitchFamily="34" charset="0"/>
                <a:ea typeface="+mn-ea"/>
                <a:cs typeface="Arial" panose="020B0604020202020204" pitchFamily="34" charset="0"/>
              </a:defRPr>
            </a:pPr>
            <a:endParaRPr lang="fr-FR"/>
          </a:p>
        </c:txPr>
        <c:crossAx val="353501952"/>
        <c:crosses val="autoZero"/>
        <c:auto val="1"/>
        <c:lblAlgn val="ctr"/>
        <c:lblOffset val="100"/>
        <c:noMultiLvlLbl val="0"/>
      </c:catAx>
      <c:valAx>
        <c:axId val="353501952"/>
        <c:scaling>
          <c:orientation val="minMax"/>
        </c:scaling>
        <c:delete val="1"/>
        <c:axPos val="t"/>
        <c:numFmt formatCode="#\ ##0.0\ [$€-1]" sourceLinked="1"/>
        <c:majorTickMark val="none"/>
        <c:minorTickMark val="none"/>
        <c:tickLblPos val="nextTo"/>
        <c:crossAx val="351067136"/>
        <c:crosses val="autoZero"/>
        <c:crossBetween val="between"/>
      </c:valAx>
      <c:spPr>
        <a:noFill/>
        <a:ln>
          <a:noFill/>
        </a:ln>
        <a:effectLst/>
      </c:spPr>
    </c:plotArea>
    <c:legend>
      <c:legendPos val="b"/>
      <c:layout>
        <c:manualLayout>
          <c:xMode val="edge"/>
          <c:yMode val="edge"/>
          <c:x val="0.14762683102915478"/>
          <c:y val="0.9422094310489324"/>
          <c:w val="0.70474616926097611"/>
          <c:h val="4.8641438118496853E-2"/>
        </c:manualLayout>
      </c:layout>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Arial" panose="020B0604020202020204" pitchFamily="34" charset="0"/>
              <a:ea typeface="+mn-ea"/>
              <a:cs typeface="Arial" panose="020B0604020202020204" pitchFamily="34" charset="0"/>
            </a:defRPr>
          </a:pPr>
          <a:endParaRPr lang="fr-FR"/>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pivotOptions>
    </c:ext>
    <c:ext xmlns:c16="http://schemas.microsoft.com/office/drawing/2014/chart" uri="{E28EC0CA-F0BB-4C9C-879D-F8772B89E7AC}">
      <c16:pivotOptions16>
        <c16:showExpandCollapseFieldButtons val="1"/>
      </c16:pivotOptions16>
    </c:ext>
  </c:extLst>
</c:chartSpace>
</file>

<file path=xl/charts/chart4.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en-US"/>
  <c:roundedCorners val="0"/>
  <mc:AlternateContent xmlns:mc="http://schemas.openxmlformats.org/markup-compatibility/2006">
    <mc:Choice xmlns:c14="http://schemas.microsoft.com/office/drawing/2007/8/2/chart" Requires="c14">
      <c14:style val="102"/>
    </mc:Choice>
    <mc:Fallback>
      <c:style val="2"/>
    </mc:Fallback>
  </mc:AlternateContent>
  <c:pivotSource>
    <c:name>[TESTS Factbook - BD Regions.xlsx]RLC-Pending!PivotTable1</c:name>
    <c:fmtId val="5"/>
  </c:pivotSource>
  <c:chart>
    <c:title>
      <c:tx>
        <c:rich>
          <a:bodyPr rot="0" spcFirstLastPara="1" vertOverflow="ellipsis" vert="horz" wrap="square" anchor="ctr" anchorCtr="1"/>
          <a:lstStyle/>
          <a:p>
            <a:pPr>
              <a:defRPr sz="1300" b="0" i="0" u="none" strike="noStrike" kern="1200" spc="0" baseline="0">
                <a:solidFill>
                  <a:schemeClr val="tx1">
                    <a:lumMod val="65000"/>
                    <a:lumOff val="35000"/>
                  </a:schemeClr>
                </a:solidFill>
                <a:latin typeface="+mn-lt"/>
                <a:ea typeface="+mn-ea"/>
                <a:cs typeface="+mn-cs"/>
              </a:defRPr>
            </a:pPr>
            <a:r>
              <a:rPr lang="de-DE" sz="1300" b="1" i="0" kern="1200" spc="0" baseline="0">
                <a:solidFill>
                  <a:schemeClr val="accent1">
                    <a:lumMod val="50000"/>
                  </a:schemeClr>
                </a:solidFill>
                <a:effectLst/>
                <a:latin typeface="Arial" panose="020B0604020202020204" pitchFamily="34" charset="0"/>
              </a:rPr>
              <a:t>RLC</a:t>
            </a:r>
            <a:r>
              <a:rPr lang="de-DE" sz="1300" b="0" i="0" kern="1200" spc="0" baseline="0">
                <a:solidFill>
                  <a:srgbClr val="595959"/>
                </a:solidFill>
                <a:effectLst/>
                <a:latin typeface="Arial" panose="020B0604020202020204" pitchFamily="34" charset="0"/>
              </a:rPr>
              <a:t> - Investment vs. Turnover - Status: </a:t>
            </a:r>
            <a:r>
              <a:rPr lang="de-DE" sz="1300" b="0" i="0" kern="1200" spc="0" baseline="0">
                <a:solidFill>
                  <a:schemeClr val="accent2">
                    <a:lumMod val="50000"/>
                  </a:schemeClr>
                </a:solidFill>
                <a:effectLst/>
                <a:latin typeface="Arial" panose="020B0604020202020204" pitchFamily="34" charset="0"/>
              </a:rPr>
              <a:t>Pending</a:t>
            </a:r>
            <a:endParaRPr lang="x-none" sz="1300">
              <a:solidFill>
                <a:schemeClr val="accent2">
                  <a:lumMod val="50000"/>
                </a:schemeClr>
              </a:solidFill>
              <a:effectLst/>
            </a:endParaRPr>
          </a:p>
        </c:rich>
      </c:tx>
      <c:overlay val="0"/>
      <c:spPr>
        <a:noFill/>
        <a:ln>
          <a:noFill/>
        </a:ln>
        <a:effectLst/>
      </c:spPr>
      <c:txPr>
        <a:bodyPr rot="0" spcFirstLastPara="1" vertOverflow="ellipsis" vert="horz" wrap="square" anchor="ctr" anchorCtr="1"/>
        <a:lstStyle/>
        <a:p>
          <a:pPr>
            <a:defRPr sz="1300" b="0" i="0" u="none" strike="noStrike" kern="1200" spc="0" baseline="0">
              <a:solidFill>
                <a:schemeClr val="tx1">
                  <a:lumMod val="65000"/>
                  <a:lumOff val="35000"/>
                </a:schemeClr>
              </a:solidFill>
              <a:latin typeface="+mn-lt"/>
              <a:ea typeface="+mn-ea"/>
              <a:cs typeface="+mn-cs"/>
            </a:defRPr>
          </a:pPr>
          <a:endParaRPr lang="fr-FR"/>
        </a:p>
      </c:txPr>
    </c:title>
    <c:autoTitleDeleted val="0"/>
    <c:pivotFmts>
      <c:pivotFmt>
        <c:idx val="0"/>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extLst>
            <c:ext xmlns:c15="http://schemas.microsoft.com/office/drawing/2012/chart" uri="{CE6537A1-D6FC-4f65-9D91-7224C49458BB}"/>
          </c:extLst>
        </c:dLbl>
      </c:pivotFmt>
      <c:pivotFmt>
        <c:idx val="1"/>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extLst>
            <c:ext xmlns:c15="http://schemas.microsoft.com/office/drawing/2012/chart" uri="{CE6537A1-D6FC-4f65-9D91-7224C49458BB}"/>
          </c:extLst>
        </c:dLbl>
      </c:pivotFmt>
      <c:pivotFmt>
        <c:idx val="2"/>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800" b="0" i="0" u="none" strike="noStrike" kern="1200" baseline="0">
                  <a:solidFill>
                    <a:schemeClr val="tx1">
                      <a:lumMod val="75000"/>
                      <a:lumOff val="25000"/>
                    </a:schemeClr>
                  </a:solidFill>
                  <a:latin typeface="Arial" panose="020B0604020202020204" pitchFamily="34" charset="0"/>
                  <a:ea typeface="+mn-ea"/>
                  <a:cs typeface="Arial" panose="020B0604020202020204" pitchFamily="34" charset="0"/>
                </a:defRPr>
              </a:pPr>
              <a:endParaRPr lang="fr-FR"/>
            </a:p>
          </c:txPr>
          <c:dLblPos val="outEnd"/>
          <c:showLegendKey val="0"/>
          <c:showVal val="1"/>
          <c:showCatName val="0"/>
          <c:showSerName val="0"/>
          <c:showPercent val="0"/>
          <c:showBubbleSize val="0"/>
          <c:extLst>
            <c:ext xmlns:c15="http://schemas.microsoft.com/office/drawing/2012/chart" uri="{CE6537A1-D6FC-4f65-9D91-7224C49458BB}"/>
          </c:extLst>
        </c:dLbl>
      </c:pivotFmt>
      <c:pivotFmt>
        <c:idx val="3"/>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800" b="0" i="0" u="none" strike="noStrike" kern="1200" baseline="0">
                  <a:solidFill>
                    <a:schemeClr val="tx1">
                      <a:lumMod val="75000"/>
                      <a:lumOff val="25000"/>
                    </a:schemeClr>
                  </a:solidFill>
                  <a:latin typeface="Arial" panose="020B0604020202020204" pitchFamily="34" charset="0"/>
                  <a:ea typeface="+mn-ea"/>
                  <a:cs typeface="Arial" panose="020B0604020202020204" pitchFamily="34" charset="0"/>
                </a:defRPr>
              </a:pPr>
              <a:endParaRPr lang="fr-FR"/>
            </a:p>
          </c:txPr>
          <c:dLblPos val="outEnd"/>
          <c:showLegendKey val="0"/>
          <c:showVal val="1"/>
          <c:showCatName val="0"/>
          <c:showSerName val="0"/>
          <c:showPercent val="0"/>
          <c:showBubbleSize val="0"/>
          <c:extLst>
            <c:ext xmlns:c15="http://schemas.microsoft.com/office/drawing/2012/chart" uri="{CE6537A1-D6FC-4f65-9D91-7224C49458BB}"/>
          </c:extLst>
        </c:dLbl>
      </c:pivotFmt>
      <c:pivotFmt>
        <c:idx val="4"/>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800" b="0" i="0" u="none" strike="noStrike" kern="1200" baseline="0">
                  <a:solidFill>
                    <a:schemeClr val="tx1">
                      <a:lumMod val="75000"/>
                      <a:lumOff val="25000"/>
                    </a:schemeClr>
                  </a:solidFill>
                  <a:latin typeface="Arial" panose="020B0604020202020204" pitchFamily="34" charset="0"/>
                  <a:ea typeface="+mn-ea"/>
                  <a:cs typeface="Arial" panose="020B0604020202020204" pitchFamily="34" charset="0"/>
                </a:defRPr>
              </a:pPr>
              <a:endParaRPr lang="fr-FR"/>
            </a:p>
          </c:txPr>
          <c:dLblPos val="outEnd"/>
          <c:showLegendKey val="0"/>
          <c:showVal val="1"/>
          <c:showCatName val="0"/>
          <c:showSerName val="0"/>
          <c:showPercent val="0"/>
          <c:showBubbleSize val="0"/>
          <c:extLst>
            <c:ext xmlns:c15="http://schemas.microsoft.com/office/drawing/2012/chart" uri="{CE6537A1-D6FC-4f65-9D91-7224C49458BB}"/>
          </c:extLst>
        </c:dLbl>
      </c:pivotFmt>
      <c:pivotFmt>
        <c:idx val="5"/>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800" b="0" i="0" u="none" strike="noStrike" kern="1200" baseline="0">
                  <a:solidFill>
                    <a:schemeClr val="tx1">
                      <a:lumMod val="75000"/>
                      <a:lumOff val="25000"/>
                    </a:schemeClr>
                  </a:solidFill>
                  <a:latin typeface="Arial" panose="020B0604020202020204" pitchFamily="34" charset="0"/>
                  <a:ea typeface="+mn-ea"/>
                  <a:cs typeface="Arial" panose="020B0604020202020204" pitchFamily="34" charset="0"/>
                </a:defRPr>
              </a:pPr>
              <a:endParaRPr lang="fr-FR"/>
            </a:p>
          </c:txPr>
          <c:dLblPos val="outEnd"/>
          <c:showLegendKey val="0"/>
          <c:showVal val="1"/>
          <c:showCatName val="0"/>
          <c:showSerName val="0"/>
          <c:showPercent val="0"/>
          <c:showBubbleSize val="0"/>
          <c:extLst>
            <c:ext xmlns:c15="http://schemas.microsoft.com/office/drawing/2012/chart" uri="{CE6537A1-D6FC-4f65-9D91-7224C49458BB}"/>
          </c:extLst>
        </c:dLbl>
      </c:pivotFmt>
    </c:pivotFmts>
    <c:plotArea>
      <c:layout>
        <c:manualLayout>
          <c:layoutTarget val="inner"/>
          <c:xMode val="edge"/>
          <c:yMode val="edge"/>
          <c:x val="0.21514280509280814"/>
          <c:y val="9.454101860323269E-2"/>
          <c:w val="0.75838494963193848"/>
          <c:h val="0.83471098592090442"/>
        </c:manualLayout>
      </c:layout>
      <c:barChart>
        <c:barDir val="bar"/>
        <c:grouping val="clustered"/>
        <c:varyColors val="0"/>
        <c:ser>
          <c:idx val="0"/>
          <c:order val="0"/>
          <c:tx>
            <c:strRef>
              <c:f>'RLC-Pending'!$B$6</c:f>
              <c:strCache>
                <c:ptCount val="1"/>
                <c:pt idx="0">
                  <c:v>Sum of Investment (kEUR)</c:v>
                </c:pt>
              </c:strCache>
            </c:strRef>
          </c:tx>
          <c:spPr>
            <a:solidFill>
              <a:schemeClr val="accent1"/>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800" b="0" i="0" u="none" strike="noStrike" kern="1200" baseline="0">
                    <a:solidFill>
                      <a:schemeClr val="tx1">
                        <a:lumMod val="75000"/>
                        <a:lumOff val="25000"/>
                      </a:schemeClr>
                    </a:solidFill>
                    <a:latin typeface="Arial" panose="020B0604020202020204" pitchFamily="34" charset="0"/>
                    <a:ea typeface="+mn-ea"/>
                    <a:cs typeface="Arial" panose="020B0604020202020204" pitchFamily="34" charset="0"/>
                  </a:defRPr>
                </a:pPr>
                <a:endParaRPr lang="fr-FR"/>
              </a:p>
            </c:txPr>
            <c:dLblPos val="outEnd"/>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multiLvlStrRef>
              <c:f>'RLC-Pending'!$A$7:$A$20</c:f>
              <c:multiLvlStrCache>
                <c:ptCount val="10"/>
                <c:lvl>
                  <c:pt idx="0">
                    <c:v>(blank)</c:v>
                  </c:pt>
                  <c:pt idx="1">
                    <c:v>Temperature derating</c:v>
                  </c:pt>
                  <c:pt idx="2">
                    <c:v>(blank)</c:v>
                  </c:pt>
                  <c:pt idx="3">
                    <c:v>POP 3.0 </c:v>
                  </c:pt>
                  <c:pt idx="4">
                    <c:v>EVCI</c:v>
                  </c:pt>
                  <c:pt idx="5">
                    <c:v>RCBO 3x1 MCB</c:v>
                  </c:pt>
                  <c:pt idx="6">
                    <c:v>Plug in terminal</c:v>
                  </c:pt>
                  <c:pt idx="7">
                    <c:v>SPCT2/ET2</c:v>
                  </c:pt>
                  <c:pt idx="8">
                    <c:v>Meterboard Flex</c:v>
                  </c:pt>
                  <c:pt idx="9">
                    <c:v>RCCB B enhancement</c:v>
                  </c:pt>
                </c:lvl>
                <c:lvl>
                  <c:pt idx="0">
                    <c:v>2018</c:v>
                  </c:pt>
                  <c:pt idx="2">
                    <c:v>2019</c:v>
                  </c:pt>
                  <c:pt idx="7">
                    <c:v>2020</c:v>
                  </c:pt>
                </c:lvl>
              </c:multiLvlStrCache>
            </c:multiLvlStrRef>
          </c:cat>
          <c:val>
            <c:numRef>
              <c:f>'RLC-Pending'!$B$7:$B$20</c:f>
              <c:numCache>
                <c:formatCode>#\ ##0.0\ [$€-1]</c:formatCode>
                <c:ptCount val="10"/>
                <c:pt idx="0">
                  <c:v>0</c:v>
                </c:pt>
                <c:pt idx="1">
                  <c:v>0</c:v>
                </c:pt>
                <c:pt idx="2">
                  <c:v>0</c:v>
                </c:pt>
                <c:pt idx="3">
                  <c:v>0</c:v>
                </c:pt>
                <c:pt idx="4">
                  <c:v>0</c:v>
                </c:pt>
                <c:pt idx="5">
                  <c:v>0</c:v>
                </c:pt>
                <c:pt idx="6">
                  <c:v>0</c:v>
                </c:pt>
                <c:pt idx="7">
                  <c:v>0</c:v>
                </c:pt>
                <c:pt idx="8">
                  <c:v>30</c:v>
                </c:pt>
                <c:pt idx="9">
                  <c:v>0</c:v>
                </c:pt>
              </c:numCache>
            </c:numRef>
          </c:val>
          <c:extLst>
            <c:ext xmlns:c16="http://schemas.microsoft.com/office/drawing/2014/chart" uri="{C3380CC4-5D6E-409C-BE32-E72D297353CC}">
              <c16:uniqueId val="{00000000-D285-4EEE-8493-1CB2578B7A84}"/>
            </c:ext>
          </c:extLst>
        </c:ser>
        <c:ser>
          <c:idx val="1"/>
          <c:order val="1"/>
          <c:tx>
            <c:strRef>
              <c:f>'RLC-Pending'!$C$6</c:f>
              <c:strCache>
                <c:ptCount val="1"/>
                <c:pt idx="0">
                  <c:v>Sum of Expected Turnover (kEUR/yr)</c:v>
                </c:pt>
              </c:strCache>
            </c:strRef>
          </c:tx>
          <c:spPr>
            <a:solidFill>
              <a:schemeClr val="accent2"/>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800" b="0" i="0" u="none" strike="noStrike" kern="1200" baseline="0">
                    <a:solidFill>
                      <a:schemeClr val="tx1">
                        <a:lumMod val="75000"/>
                        <a:lumOff val="25000"/>
                      </a:schemeClr>
                    </a:solidFill>
                    <a:latin typeface="Arial" panose="020B0604020202020204" pitchFamily="34" charset="0"/>
                    <a:ea typeface="+mn-ea"/>
                    <a:cs typeface="Arial" panose="020B0604020202020204" pitchFamily="34" charset="0"/>
                  </a:defRPr>
                </a:pPr>
                <a:endParaRPr lang="fr-FR"/>
              </a:p>
            </c:txPr>
            <c:dLblPos val="outEnd"/>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multiLvlStrRef>
              <c:f>'RLC-Pending'!$A$7:$A$20</c:f>
              <c:multiLvlStrCache>
                <c:ptCount val="10"/>
                <c:lvl>
                  <c:pt idx="0">
                    <c:v>(blank)</c:v>
                  </c:pt>
                  <c:pt idx="1">
                    <c:v>Temperature derating</c:v>
                  </c:pt>
                  <c:pt idx="2">
                    <c:v>(blank)</c:v>
                  </c:pt>
                  <c:pt idx="3">
                    <c:v>POP 3.0 </c:v>
                  </c:pt>
                  <c:pt idx="4">
                    <c:v>EVCI</c:v>
                  </c:pt>
                  <c:pt idx="5">
                    <c:v>RCBO 3x1 MCB</c:v>
                  </c:pt>
                  <c:pt idx="6">
                    <c:v>Plug in terminal</c:v>
                  </c:pt>
                  <c:pt idx="7">
                    <c:v>SPCT2/ET2</c:v>
                  </c:pt>
                  <c:pt idx="8">
                    <c:v>Meterboard Flex</c:v>
                  </c:pt>
                  <c:pt idx="9">
                    <c:v>RCCB B enhancement</c:v>
                  </c:pt>
                </c:lvl>
                <c:lvl>
                  <c:pt idx="0">
                    <c:v>2018</c:v>
                  </c:pt>
                  <c:pt idx="2">
                    <c:v>2019</c:v>
                  </c:pt>
                  <c:pt idx="7">
                    <c:v>2020</c:v>
                  </c:pt>
                </c:lvl>
              </c:multiLvlStrCache>
            </c:multiLvlStrRef>
          </c:cat>
          <c:val>
            <c:numRef>
              <c:f>'RLC-Pending'!$C$7:$C$20</c:f>
              <c:numCache>
                <c:formatCode>#\ ##0.0\ [$€-1]</c:formatCode>
                <c:ptCount val="10"/>
                <c:pt idx="0">
                  <c:v>0</c:v>
                </c:pt>
                <c:pt idx="1">
                  <c:v>0</c:v>
                </c:pt>
                <c:pt idx="2">
                  <c:v>0</c:v>
                </c:pt>
                <c:pt idx="3">
                  <c:v>40</c:v>
                </c:pt>
                <c:pt idx="4">
                  <c:v>700</c:v>
                </c:pt>
                <c:pt idx="5">
                  <c:v>7501</c:v>
                </c:pt>
                <c:pt idx="6">
                  <c:v>1</c:v>
                </c:pt>
                <c:pt idx="7">
                  <c:v>1000</c:v>
                </c:pt>
                <c:pt idx="8">
                  <c:v>1700</c:v>
                </c:pt>
                <c:pt idx="9">
                  <c:v>5300</c:v>
                </c:pt>
              </c:numCache>
            </c:numRef>
          </c:val>
          <c:extLst>
            <c:ext xmlns:c16="http://schemas.microsoft.com/office/drawing/2014/chart" uri="{C3380CC4-5D6E-409C-BE32-E72D297353CC}">
              <c16:uniqueId val="{00000001-D285-4EEE-8493-1CB2578B7A84}"/>
            </c:ext>
          </c:extLst>
        </c:ser>
        <c:dLbls>
          <c:showLegendKey val="0"/>
          <c:showVal val="0"/>
          <c:showCatName val="0"/>
          <c:showSerName val="0"/>
          <c:showPercent val="0"/>
          <c:showBubbleSize val="0"/>
        </c:dLbls>
        <c:gapWidth val="30"/>
        <c:axId val="326166016"/>
        <c:axId val="326167552"/>
      </c:barChart>
      <c:catAx>
        <c:axId val="326166016"/>
        <c:scaling>
          <c:orientation val="maxMin"/>
        </c:scaling>
        <c:delete val="0"/>
        <c:axPos val="l"/>
        <c:numFmt formatCode="General" sourceLinked="1"/>
        <c:majorTickMark val="none"/>
        <c:minorTickMark val="none"/>
        <c:tickLblPos val="nextTo"/>
        <c:spPr>
          <a:noFill/>
          <a:ln w="9525" cap="flat" cmpd="sng" algn="ctr">
            <a:noFill/>
            <a:round/>
          </a:ln>
          <a:effectLst/>
        </c:spPr>
        <c:txPr>
          <a:bodyPr rot="-60000000" spcFirstLastPara="1" vertOverflow="ellipsis" vert="horz" wrap="square" anchor="ctr" anchorCtr="1"/>
          <a:lstStyle/>
          <a:p>
            <a:pPr>
              <a:defRPr sz="800" b="0" i="0" u="none" strike="noStrike" kern="1200" baseline="0">
                <a:solidFill>
                  <a:schemeClr val="tx1">
                    <a:lumMod val="65000"/>
                    <a:lumOff val="35000"/>
                  </a:schemeClr>
                </a:solidFill>
                <a:latin typeface="Arial" panose="020B0604020202020204" pitchFamily="34" charset="0"/>
                <a:ea typeface="+mn-ea"/>
                <a:cs typeface="Arial" panose="020B0604020202020204" pitchFamily="34" charset="0"/>
              </a:defRPr>
            </a:pPr>
            <a:endParaRPr lang="fr-FR"/>
          </a:p>
        </c:txPr>
        <c:crossAx val="326167552"/>
        <c:crosses val="autoZero"/>
        <c:auto val="1"/>
        <c:lblAlgn val="ctr"/>
        <c:lblOffset val="100"/>
        <c:noMultiLvlLbl val="0"/>
      </c:catAx>
      <c:valAx>
        <c:axId val="326167552"/>
        <c:scaling>
          <c:orientation val="minMax"/>
        </c:scaling>
        <c:delete val="1"/>
        <c:axPos val="t"/>
        <c:numFmt formatCode="#\ ##0.0\ [$€-1]" sourceLinked="1"/>
        <c:majorTickMark val="none"/>
        <c:minorTickMark val="none"/>
        <c:tickLblPos val="nextTo"/>
        <c:crossAx val="326166016"/>
        <c:crosses val="autoZero"/>
        <c:crossBetween val="between"/>
      </c:valAx>
      <c:spPr>
        <a:noFill/>
        <a:ln>
          <a:noFill/>
        </a:ln>
        <a:effectLst/>
      </c:spPr>
    </c:plotArea>
    <c:legend>
      <c:legendPos val="b"/>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Arial" panose="020B0604020202020204" pitchFamily="34" charset="0"/>
              <a:ea typeface="+mn-ea"/>
              <a:cs typeface="Arial" panose="020B0604020202020204" pitchFamily="34" charset="0"/>
            </a:defRPr>
          </a:pPr>
          <a:endParaRPr lang="fr-FR"/>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pivotOptions>
    </c:ext>
    <c:ext xmlns:c16="http://schemas.microsoft.com/office/drawing/2014/chart" uri="{E28EC0CA-F0BB-4C9C-879D-F8772B89E7AC}">
      <c16:pivotOptions16>
        <c16:showExpandCollapseFieldButtons val="1"/>
      </c16:pivotOptions16>
    </c:ext>
  </c:extLst>
</c:chartSpace>
</file>

<file path=xl/charts/chart5.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en-US"/>
  <c:roundedCorners val="0"/>
  <mc:AlternateContent xmlns:mc="http://schemas.openxmlformats.org/markup-compatibility/2006">
    <mc:Choice xmlns:c14="http://schemas.microsoft.com/office/drawing/2007/8/2/chart" Requires="c14">
      <c14:style val="102"/>
    </mc:Choice>
    <mc:Fallback>
      <c:style val="2"/>
    </mc:Fallback>
  </mc:AlternateContent>
  <c:pivotSource>
    <c:name>[TESTS Factbook - BD Regions.xlsx]CC-Started!PivotTable1</c:name>
    <c:fmtId val="7"/>
  </c:pivotSource>
  <c:chart>
    <c:title>
      <c:tx>
        <c:rich>
          <a:bodyPr rot="0" spcFirstLastPara="1" vertOverflow="ellipsis" vert="horz" wrap="square" anchor="ctr" anchorCtr="1"/>
          <a:lstStyle/>
          <a:p>
            <a:pPr>
              <a:defRPr sz="1300" b="0" i="0" u="none" strike="noStrike" kern="1200" spc="0" baseline="0">
                <a:solidFill>
                  <a:schemeClr val="tx1">
                    <a:lumMod val="65000"/>
                    <a:lumOff val="35000"/>
                  </a:schemeClr>
                </a:solidFill>
                <a:latin typeface="Arial" panose="020B0604020202020204" pitchFamily="34" charset="0"/>
                <a:ea typeface="+mn-ea"/>
                <a:cs typeface="+mn-cs"/>
              </a:defRPr>
            </a:pPr>
            <a:r>
              <a:rPr lang="de-DE" sz="1300" b="1" baseline="0">
                <a:solidFill>
                  <a:schemeClr val="accent1">
                    <a:lumMod val="50000"/>
                  </a:schemeClr>
                </a:solidFill>
                <a:latin typeface="Arial" panose="020B0604020202020204" pitchFamily="34" charset="0"/>
              </a:rPr>
              <a:t>CC</a:t>
            </a:r>
            <a:r>
              <a:rPr lang="de-DE" sz="1300" baseline="0">
                <a:latin typeface="Arial" panose="020B0604020202020204" pitchFamily="34" charset="0"/>
              </a:rPr>
              <a:t> - Investment vs. Turnover - Status: </a:t>
            </a:r>
            <a:r>
              <a:rPr lang="de-DE" sz="1300" baseline="0">
                <a:solidFill>
                  <a:schemeClr val="accent6">
                    <a:lumMod val="50000"/>
                  </a:schemeClr>
                </a:solidFill>
                <a:latin typeface="Arial" panose="020B0604020202020204" pitchFamily="34" charset="0"/>
              </a:rPr>
              <a:t>Started</a:t>
            </a:r>
          </a:p>
        </c:rich>
      </c:tx>
      <c:layout>
        <c:manualLayout>
          <c:xMode val="edge"/>
          <c:yMode val="edge"/>
          <c:x val="0.10884747215081407"/>
          <c:y val="1.8298261665141813E-2"/>
        </c:manualLayout>
      </c:layout>
      <c:overlay val="0"/>
      <c:spPr>
        <a:noFill/>
        <a:ln>
          <a:noFill/>
        </a:ln>
        <a:effectLst/>
      </c:spPr>
      <c:txPr>
        <a:bodyPr rot="0" spcFirstLastPara="1" vertOverflow="ellipsis" vert="horz" wrap="square" anchor="ctr" anchorCtr="1"/>
        <a:lstStyle/>
        <a:p>
          <a:pPr>
            <a:defRPr sz="1300" b="0" i="0" u="none" strike="noStrike" kern="1200" spc="0" baseline="0">
              <a:solidFill>
                <a:schemeClr val="tx1">
                  <a:lumMod val="65000"/>
                  <a:lumOff val="35000"/>
                </a:schemeClr>
              </a:solidFill>
              <a:latin typeface="Arial" panose="020B0604020202020204" pitchFamily="34" charset="0"/>
              <a:ea typeface="+mn-ea"/>
              <a:cs typeface="+mn-cs"/>
            </a:defRPr>
          </a:pPr>
          <a:endParaRPr lang="fr-FR"/>
        </a:p>
      </c:txPr>
    </c:title>
    <c:autoTitleDeleted val="0"/>
    <c:pivotFmts>
      <c:pivotFmt>
        <c:idx val="0"/>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800" b="0" i="0" u="none" strike="noStrike" kern="1200" baseline="0">
                  <a:solidFill>
                    <a:schemeClr val="tx1">
                      <a:lumMod val="75000"/>
                      <a:lumOff val="25000"/>
                    </a:schemeClr>
                  </a:solidFill>
                  <a:latin typeface="Arial" panose="020B0604020202020204" pitchFamily="34" charset="0"/>
                  <a:ea typeface="+mn-ea"/>
                  <a:cs typeface="Arial" panose="020B0604020202020204" pitchFamily="34" charset="0"/>
                </a:defRPr>
              </a:pPr>
              <a:endParaRPr lang="fr-FR"/>
            </a:p>
          </c:txPr>
          <c:dLblPos val="outEnd"/>
          <c:showLegendKey val="0"/>
          <c:showVal val="1"/>
          <c:showCatName val="0"/>
          <c:showSerName val="0"/>
          <c:showPercent val="0"/>
          <c:showBubbleSize val="0"/>
          <c:extLst>
            <c:ext xmlns:c15="http://schemas.microsoft.com/office/drawing/2012/chart" uri="{CE6537A1-D6FC-4f65-9D91-7224C49458BB}"/>
          </c:extLst>
        </c:dLbl>
      </c:pivotFmt>
      <c:pivotFmt>
        <c:idx val="1"/>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800" b="0" i="0" u="none" strike="noStrike" kern="1200" baseline="0">
                  <a:solidFill>
                    <a:schemeClr val="tx1">
                      <a:lumMod val="75000"/>
                      <a:lumOff val="25000"/>
                    </a:schemeClr>
                  </a:solidFill>
                  <a:latin typeface="Arial" panose="020B0604020202020204" pitchFamily="34" charset="0"/>
                  <a:ea typeface="+mn-ea"/>
                  <a:cs typeface="Arial" panose="020B0604020202020204" pitchFamily="34" charset="0"/>
                </a:defRPr>
              </a:pPr>
              <a:endParaRPr lang="fr-FR"/>
            </a:p>
          </c:txPr>
          <c:dLblPos val="outEnd"/>
          <c:showLegendKey val="0"/>
          <c:showVal val="1"/>
          <c:showCatName val="0"/>
          <c:showSerName val="0"/>
          <c:showPercent val="0"/>
          <c:showBubbleSize val="0"/>
          <c:extLst>
            <c:ext xmlns:c15="http://schemas.microsoft.com/office/drawing/2012/chart" uri="{CE6537A1-D6FC-4f65-9D91-7224C49458BB}"/>
          </c:extLst>
        </c:dLbl>
      </c:pivotFmt>
      <c:pivotFmt>
        <c:idx val="2"/>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800" b="0" i="0" u="none" strike="noStrike" kern="1200" baseline="0">
                  <a:solidFill>
                    <a:schemeClr val="tx1">
                      <a:lumMod val="75000"/>
                      <a:lumOff val="25000"/>
                    </a:schemeClr>
                  </a:solidFill>
                  <a:latin typeface="Arial" panose="020B0604020202020204" pitchFamily="34" charset="0"/>
                  <a:ea typeface="+mn-ea"/>
                  <a:cs typeface="Arial" panose="020B0604020202020204" pitchFamily="34" charset="0"/>
                </a:defRPr>
              </a:pPr>
              <a:endParaRPr lang="fr-FR"/>
            </a:p>
          </c:txPr>
          <c:dLblPos val="outEnd"/>
          <c:showLegendKey val="0"/>
          <c:showVal val="1"/>
          <c:showCatName val="0"/>
          <c:showSerName val="0"/>
          <c:showPercent val="0"/>
          <c:showBubbleSize val="0"/>
          <c:extLst>
            <c:ext xmlns:c15="http://schemas.microsoft.com/office/drawing/2012/chart" uri="{CE6537A1-D6FC-4f65-9D91-7224C49458BB}"/>
          </c:extLst>
        </c:dLbl>
      </c:pivotFmt>
      <c:pivotFmt>
        <c:idx val="3"/>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800" b="0" i="0" u="none" strike="noStrike" kern="1200" baseline="0">
                  <a:solidFill>
                    <a:schemeClr val="tx1">
                      <a:lumMod val="75000"/>
                      <a:lumOff val="25000"/>
                    </a:schemeClr>
                  </a:solidFill>
                  <a:latin typeface="Arial" panose="020B0604020202020204" pitchFamily="34" charset="0"/>
                  <a:ea typeface="+mn-ea"/>
                  <a:cs typeface="Arial" panose="020B0604020202020204" pitchFamily="34" charset="0"/>
                </a:defRPr>
              </a:pPr>
              <a:endParaRPr lang="fr-FR"/>
            </a:p>
          </c:txPr>
          <c:dLblPos val="outEnd"/>
          <c:showLegendKey val="0"/>
          <c:showVal val="1"/>
          <c:showCatName val="0"/>
          <c:showSerName val="0"/>
          <c:showPercent val="0"/>
          <c:showBubbleSize val="0"/>
          <c:extLst>
            <c:ext xmlns:c15="http://schemas.microsoft.com/office/drawing/2012/chart" uri="{CE6537A1-D6FC-4f65-9D91-7224C49458BB}"/>
          </c:extLst>
        </c:dLbl>
      </c:pivotFmt>
      <c:pivotFmt>
        <c:idx val="4"/>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800" b="0" i="0" u="none" strike="noStrike" kern="1200" baseline="0">
                  <a:solidFill>
                    <a:schemeClr val="tx1">
                      <a:lumMod val="75000"/>
                      <a:lumOff val="25000"/>
                    </a:schemeClr>
                  </a:solidFill>
                  <a:latin typeface="Arial" panose="020B0604020202020204" pitchFamily="34" charset="0"/>
                  <a:ea typeface="+mn-ea"/>
                  <a:cs typeface="Arial" panose="020B0604020202020204" pitchFamily="34" charset="0"/>
                </a:defRPr>
              </a:pPr>
              <a:endParaRPr lang="fr-FR"/>
            </a:p>
          </c:txPr>
          <c:dLblPos val="outEnd"/>
          <c:showLegendKey val="0"/>
          <c:showVal val="1"/>
          <c:showCatName val="0"/>
          <c:showSerName val="0"/>
          <c:showPercent val="0"/>
          <c:showBubbleSize val="0"/>
          <c:extLst>
            <c:ext xmlns:c15="http://schemas.microsoft.com/office/drawing/2012/chart" uri="{CE6537A1-D6FC-4f65-9D91-7224C49458BB}"/>
          </c:extLst>
        </c:dLbl>
      </c:pivotFmt>
      <c:pivotFmt>
        <c:idx val="5"/>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800" b="0" i="0" u="none" strike="noStrike" kern="1200" baseline="0">
                  <a:solidFill>
                    <a:schemeClr val="tx1">
                      <a:lumMod val="75000"/>
                      <a:lumOff val="25000"/>
                    </a:schemeClr>
                  </a:solidFill>
                  <a:latin typeface="Arial" panose="020B0604020202020204" pitchFamily="34" charset="0"/>
                  <a:ea typeface="+mn-ea"/>
                  <a:cs typeface="Arial" panose="020B0604020202020204" pitchFamily="34" charset="0"/>
                </a:defRPr>
              </a:pPr>
              <a:endParaRPr lang="fr-FR"/>
            </a:p>
          </c:txPr>
          <c:dLblPos val="outEnd"/>
          <c:showLegendKey val="0"/>
          <c:showVal val="1"/>
          <c:showCatName val="0"/>
          <c:showSerName val="0"/>
          <c:showPercent val="0"/>
          <c:showBubbleSize val="0"/>
          <c:extLst>
            <c:ext xmlns:c15="http://schemas.microsoft.com/office/drawing/2012/chart" uri="{CE6537A1-D6FC-4f65-9D91-7224C49458BB}"/>
          </c:extLst>
        </c:dLbl>
      </c:pivotFmt>
    </c:pivotFmts>
    <c:plotArea>
      <c:layout>
        <c:manualLayout>
          <c:layoutTarget val="inner"/>
          <c:xMode val="edge"/>
          <c:yMode val="edge"/>
          <c:x val="0.23013852060266241"/>
          <c:y val="0.10064043915827996"/>
          <c:w val="0.74981596934059336"/>
          <c:h val="0.82861156536585734"/>
        </c:manualLayout>
      </c:layout>
      <c:barChart>
        <c:barDir val="bar"/>
        <c:grouping val="clustered"/>
        <c:varyColors val="0"/>
        <c:ser>
          <c:idx val="0"/>
          <c:order val="0"/>
          <c:tx>
            <c:strRef>
              <c:f>'CC-Started'!$B$6</c:f>
              <c:strCache>
                <c:ptCount val="1"/>
                <c:pt idx="0">
                  <c:v>Sum of Investment (kEUR)</c:v>
                </c:pt>
              </c:strCache>
            </c:strRef>
          </c:tx>
          <c:spPr>
            <a:solidFill>
              <a:schemeClr val="accent1"/>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800" b="0" i="0" u="none" strike="noStrike" kern="1200" baseline="0">
                    <a:solidFill>
                      <a:schemeClr val="tx1">
                        <a:lumMod val="75000"/>
                        <a:lumOff val="25000"/>
                      </a:schemeClr>
                    </a:solidFill>
                    <a:latin typeface="Arial" panose="020B0604020202020204" pitchFamily="34" charset="0"/>
                    <a:ea typeface="+mn-ea"/>
                    <a:cs typeface="Arial" panose="020B0604020202020204" pitchFamily="34" charset="0"/>
                  </a:defRPr>
                </a:pPr>
                <a:endParaRPr lang="fr-FR"/>
              </a:p>
            </c:txPr>
            <c:dLblPos val="outEnd"/>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multiLvlStrRef>
              <c:f>'CC-Started'!$A$7:$A$21</c:f>
              <c:multiLvlStrCache>
                <c:ptCount val="12"/>
                <c:lvl>
                  <c:pt idx="0">
                    <c:v>(blank)</c:v>
                  </c:pt>
                  <c:pt idx="1">
                    <c:v>Backup MCCB RCD</c:v>
                  </c:pt>
                  <c:pt idx="2">
                    <c:v>FAZ Ui 500VAC</c:v>
                  </c:pt>
                  <c:pt idx="3">
                    <c:v>RCBO Exentsion up to 40A</c:v>
                  </c:pt>
                  <c:pt idx="4">
                    <c:v>(blank)</c:v>
                  </c:pt>
                  <c:pt idx="5">
                    <c:v>MCCB 800VAC</c:v>
                  </c:pt>
                  <c:pt idx="6">
                    <c:v>MCCB CSA 1000VAC</c:v>
                  </c:pt>
                  <c:pt idx="7">
                    <c:v>NZML 20A</c:v>
                  </c:pt>
                  <c:pt idx="8">
                    <c:v>RCD function for MCCB</c:v>
                  </c:pt>
                  <c:pt idx="9">
                    <c:v>ID47</c:v>
                  </c:pt>
                  <c:pt idx="10">
                    <c:v>Typ B </c:v>
                  </c:pt>
                  <c:pt idx="11">
                    <c:v>Marine low amps high perf</c:v>
                  </c:pt>
                </c:lvl>
                <c:lvl>
                  <c:pt idx="0">
                    <c:v>2019</c:v>
                  </c:pt>
                  <c:pt idx="4">
                    <c:v>2020</c:v>
                  </c:pt>
                </c:lvl>
              </c:multiLvlStrCache>
            </c:multiLvlStrRef>
          </c:cat>
          <c:val>
            <c:numRef>
              <c:f>'CC-Started'!$B$7:$B$21</c:f>
              <c:numCache>
                <c:formatCode>#\ ##0.0\ [$€-1]</c:formatCode>
                <c:ptCount val="12"/>
                <c:pt idx="0">
                  <c:v>0</c:v>
                </c:pt>
                <c:pt idx="1">
                  <c:v>10</c:v>
                </c:pt>
                <c:pt idx="2">
                  <c:v>0</c:v>
                </c:pt>
                <c:pt idx="3">
                  <c:v>0</c:v>
                </c:pt>
                <c:pt idx="4">
                  <c:v>0</c:v>
                </c:pt>
                <c:pt idx="5">
                  <c:v>0</c:v>
                </c:pt>
                <c:pt idx="6">
                  <c:v>0</c:v>
                </c:pt>
                <c:pt idx="7">
                  <c:v>0</c:v>
                </c:pt>
                <c:pt idx="8">
                  <c:v>0</c:v>
                </c:pt>
                <c:pt idx="9">
                  <c:v>0</c:v>
                </c:pt>
                <c:pt idx="10">
                  <c:v>0</c:v>
                </c:pt>
                <c:pt idx="11">
                  <c:v>0</c:v>
                </c:pt>
              </c:numCache>
            </c:numRef>
          </c:val>
          <c:extLst>
            <c:ext xmlns:c16="http://schemas.microsoft.com/office/drawing/2014/chart" uri="{C3380CC4-5D6E-409C-BE32-E72D297353CC}">
              <c16:uniqueId val="{00000000-44E9-42A3-90D1-4EBFEDF751C8}"/>
            </c:ext>
          </c:extLst>
        </c:ser>
        <c:ser>
          <c:idx val="1"/>
          <c:order val="1"/>
          <c:tx>
            <c:strRef>
              <c:f>'CC-Started'!$C$6</c:f>
              <c:strCache>
                <c:ptCount val="1"/>
                <c:pt idx="0">
                  <c:v>Sum of Expected Turnover (kEUR/yr)</c:v>
                </c:pt>
              </c:strCache>
            </c:strRef>
          </c:tx>
          <c:spPr>
            <a:solidFill>
              <a:schemeClr val="accent2"/>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800" b="0" i="0" u="none" strike="noStrike" kern="1200" baseline="0">
                    <a:solidFill>
                      <a:schemeClr val="tx1">
                        <a:lumMod val="75000"/>
                        <a:lumOff val="25000"/>
                      </a:schemeClr>
                    </a:solidFill>
                    <a:latin typeface="Arial" panose="020B0604020202020204" pitchFamily="34" charset="0"/>
                    <a:ea typeface="+mn-ea"/>
                    <a:cs typeface="Arial" panose="020B0604020202020204" pitchFamily="34" charset="0"/>
                  </a:defRPr>
                </a:pPr>
                <a:endParaRPr lang="fr-FR"/>
              </a:p>
            </c:txPr>
            <c:dLblPos val="outEnd"/>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multiLvlStrRef>
              <c:f>'CC-Started'!$A$7:$A$21</c:f>
              <c:multiLvlStrCache>
                <c:ptCount val="12"/>
                <c:lvl>
                  <c:pt idx="0">
                    <c:v>(blank)</c:v>
                  </c:pt>
                  <c:pt idx="1">
                    <c:v>Backup MCCB RCD</c:v>
                  </c:pt>
                  <c:pt idx="2">
                    <c:v>FAZ Ui 500VAC</c:v>
                  </c:pt>
                  <c:pt idx="3">
                    <c:v>RCBO Exentsion up to 40A</c:v>
                  </c:pt>
                  <c:pt idx="4">
                    <c:v>(blank)</c:v>
                  </c:pt>
                  <c:pt idx="5">
                    <c:v>MCCB 800VAC</c:v>
                  </c:pt>
                  <c:pt idx="6">
                    <c:v>MCCB CSA 1000VAC</c:v>
                  </c:pt>
                  <c:pt idx="7">
                    <c:v>NZML 20A</c:v>
                  </c:pt>
                  <c:pt idx="8">
                    <c:v>RCD function for MCCB</c:v>
                  </c:pt>
                  <c:pt idx="9">
                    <c:v>ID47</c:v>
                  </c:pt>
                  <c:pt idx="10">
                    <c:v>Typ B </c:v>
                  </c:pt>
                  <c:pt idx="11">
                    <c:v>Marine low amps high perf</c:v>
                  </c:pt>
                </c:lvl>
                <c:lvl>
                  <c:pt idx="0">
                    <c:v>2019</c:v>
                  </c:pt>
                  <c:pt idx="4">
                    <c:v>2020</c:v>
                  </c:pt>
                </c:lvl>
              </c:multiLvlStrCache>
            </c:multiLvlStrRef>
          </c:cat>
          <c:val>
            <c:numRef>
              <c:f>'CC-Started'!$C$7:$C$21</c:f>
              <c:numCache>
                <c:formatCode>#\ ##0.0\ [$€-1]</c:formatCode>
                <c:ptCount val="12"/>
                <c:pt idx="0">
                  <c:v>0</c:v>
                </c:pt>
                <c:pt idx="1">
                  <c:v>100</c:v>
                </c:pt>
                <c:pt idx="2">
                  <c:v>50</c:v>
                </c:pt>
                <c:pt idx="3">
                  <c:v>300</c:v>
                </c:pt>
                <c:pt idx="4">
                  <c:v>100</c:v>
                </c:pt>
                <c:pt idx="5">
                  <c:v>5000</c:v>
                </c:pt>
                <c:pt idx="6">
                  <c:v>100</c:v>
                </c:pt>
                <c:pt idx="7">
                  <c:v>50</c:v>
                </c:pt>
                <c:pt idx="8">
                  <c:v>100</c:v>
                </c:pt>
                <c:pt idx="9">
                  <c:v>50</c:v>
                </c:pt>
                <c:pt idx="10">
                  <c:v>500</c:v>
                </c:pt>
                <c:pt idx="11">
                  <c:v>50</c:v>
                </c:pt>
              </c:numCache>
            </c:numRef>
          </c:val>
          <c:extLst>
            <c:ext xmlns:c16="http://schemas.microsoft.com/office/drawing/2014/chart" uri="{C3380CC4-5D6E-409C-BE32-E72D297353CC}">
              <c16:uniqueId val="{00000001-44E9-42A3-90D1-4EBFEDF751C8}"/>
            </c:ext>
          </c:extLst>
        </c:ser>
        <c:dLbls>
          <c:showLegendKey val="0"/>
          <c:showVal val="0"/>
          <c:showCatName val="0"/>
          <c:showSerName val="0"/>
          <c:showPercent val="0"/>
          <c:showBubbleSize val="0"/>
        </c:dLbls>
        <c:gapWidth val="30"/>
        <c:axId val="354068352"/>
        <c:axId val="354069888"/>
      </c:barChart>
      <c:catAx>
        <c:axId val="354068352"/>
        <c:scaling>
          <c:orientation val="maxMin"/>
        </c:scaling>
        <c:delete val="0"/>
        <c:axPos val="l"/>
        <c:numFmt formatCode="General" sourceLinked="1"/>
        <c:majorTickMark val="none"/>
        <c:minorTickMark val="none"/>
        <c:tickLblPos val="nextTo"/>
        <c:spPr>
          <a:noFill/>
          <a:ln w="9525" cap="flat" cmpd="sng" algn="ctr">
            <a:noFill/>
            <a:round/>
          </a:ln>
          <a:effectLst/>
        </c:spPr>
        <c:txPr>
          <a:bodyPr rot="-60000000" spcFirstLastPara="1" vertOverflow="ellipsis" vert="horz" wrap="square" anchor="ctr" anchorCtr="1"/>
          <a:lstStyle/>
          <a:p>
            <a:pPr>
              <a:defRPr sz="800" b="0" i="0" u="none" strike="noStrike" kern="1200" baseline="0">
                <a:solidFill>
                  <a:schemeClr val="tx1">
                    <a:lumMod val="65000"/>
                    <a:lumOff val="35000"/>
                  </a:schemeClr>
                </a:solidFill>
                <a:latin typeface="Arial" panose="020B0604020202020204" pitchFamily="34" charset="0"/>
                <a:ea typeface="+mn-ea"/>
                <a:cs typeface="Arial" panose="020B0604020202020204" pitchFamily="34" charset="0"/>
              </a:defRPr>
            </a:pPr>
            <a:endParaRPr lang="fr-FR"/>
          </a:p>
        </c:txPr>
        <c:crossAx val="354069888"/>
        <c:crosses val="autoZero"/>
        <c:auto val="1"/>
        <c:lblAlgn val="ctr"/>
        <c:lblOffset val="100"/>
        <c:noMultiLvlLbl val="0"/>
      </c:catAx>
      <c:valAx>
        <c:axId val="354069888"/>
        <c:scaling>
          <c:orientation val="minMax"/>
        </c:scaling>
        <c:delete val="1"/>
        <c:axPos val="t"/>
        <c:numFmt formatCode="#\ ##0.0\ [$€-1]" sourceLinked="1"/>
        <c:majorTickMark val="none"/>
        <c:minorTickMark val="none"/>
        <c:tickLblPos val="nextTo"/>
        <c:crossAx val="354068352"/>
        <c:crosses val="autoZero"/>
        <c:crossBetween val="between"/>
      </c:valAx>
      <c:spPr>
        <a:noFill/>
        <a:ln>
          <a:noFill/>
        </a:ln>
        <a:effectLst/>
      </c:spPr>
    </c:plotArea>
    <c:legend>
      <c:legendPos val="b"/>
      <c:layout>
        <c:manualLayout>
          <c:xMode val="edge"/>
          <c:yMode val="edge"/>
          <c:x val="0.14762683102915478"/>
          <c:y val="0.9422094310489324"/>
          <c:w val="0.70474616926097611"/>
          <c:h val="4.8641438118496853E-2"/>
        </c:manualLayout>
      </c:layout>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Arial" panose="020B0604020202020204" pitchFamily="34" charset="0"/>
              <a:ea typeface="+mn-ea"/>
              <a:cs typeface="Arial" panose="020B0604020202020204" pitchFamily="34" charset="0"/>
            </a:defRPr>
          </a:pPr>
          <a:endParaRPr lang="fr-FR"/>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pivotOptions>
    </c:ext>
    <c:ext xmlns:c16="http://schemas.microsoft.com/office/drawing/2014/chart" uri="{E28EC0CA-F0BB-4C9C-879D-F8772B89E7AC}">
      <c16:pivotOptions16>
        <c16:showExpandCollapseFieldButtons val="1"/>
      </c16:pivotOptions16>
    </c:ext>
  </c:extLst>
</c:chartSpace>
</file>

<file path=xl/charts/chart6.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en-US"/>
  <c:roundedCorners val="0"/>
  <mc:AlternateContent xmlns:mc="http://schemas.openxmlformats.org/markup-compatibility/2006">
    <mc:Choice xmlns:c14="http://schemas.microsoft.com/office/drawing/2007/8/2/chart" Requires="c14">
      <c14:style val="102"/>
    </mc:Choice>
    <mc:Fallback>
      <c:style val="2"/>
    </mc:Fallback>
  </mc:AlternateContent>
  <c:pivotSource>
    <c:name>[TESTS Factbook - BD Regions.xlsx]CC-Pending!PivotTable1</c:name>
    <c:fmtId val="8"/>
  </c:pivotSource>
  <c:chart>
    <c:title>
      <c:tx>
        <c:rich>
          <a:bodyPr rot="0" spcFirstLastPara="1" vertOverflow="ellipsis" vert="horz" wrap="square" anchor="ctr" anchorCtr="1"/>
          <a:lstStyle/>
          <a:p>
            <a:pPr>
              <a:defRPr sz="1300" b="0" i="0" u="none" strike="noStrike" kern="1200" spc="0" baseline="0">
                <a:solidFill>
                  <a:schemeClr val="tx1">
                    <a:lumMod val="65000"/>
                    <a:lumOff val="35000"/>
                  </a:schemeClr>
                </a:solidFill>
                <a:latin typeface="+mn-lt"/>
                <a:ea typeface="+mn-ea"/>
                <a:cs typeface="+mn-cs"/>
              </a:defRPr>
            </a:pPr>
            <a:r>
              <a:rPr lang="de-DE" sz="1300" b="1" i="0" kern="1200" spc="0" baseline="0">
                <a:solidFill>
                  <a:schemeClr val="accent1">
                    <a:lumMod val="50000"/>
                  </a:schemeClr>
                </a:solidFill>
                <a:effectLst/>
                <a:latin typeface="Arial" panose="020B0604020202020204" pitchFamily="34" charset="0"/>
              </a:rPr>
              <a:t>CC</a:t>
            </a:r>
            <a:r>
              <a:rPr lang="de-DE" sz="1300" b="0" i="0" kern="1200" spc="0" baseline="0">
                <a:solidFill>
                  <a:srgbClr val="595959"/>
                </a:solidFill>
                <a:effectLst/>
                <a:latin typeface="Arial" panose="020B0604020202020204" pitchFamily="34" charset="0"/>
              </a:rPr>
              <a:t> - Investment vs. Turnover - Status: </a:t>
            </a:r>
            <a:r>
              <a:rPr lang="de-DE" sz="1300" b="0" i="0" kern="1200" spc="0" baseline="0">
                <a:solidFill>
                  <a:schemeClr val="accent2">
                    <a:lumMod val="50000"/>
                  </a:schemeClr>
                </a:solidFill>
                <a:effectLst/>
                <a:latin typeface="Arial" panose="020B0604020202020204" pitchFamily="34" charset="0"/>
              </a:rPr>
              <a:t>Pending</a:t>
            </a:r>
            <a:endParaRPr lang="x-none" sz="1300">
              <a:solidFill>
                <a:schemeClr val="accent2">
                  <a:lumMod val="50000"/>
                </a:schemeClr>
              </a:solidFill>
              <a:effectLst/>
            </a:endParaRPr>
          </a:p>
        </c:rich>
      </c:tx>
      <c:overlay val="0"/>
      <c:spPr>
        <a:noFill/>
        <a:ln>
          <a:noFill/>
        </a:ln>
        <a:effectLst/>
      </c:spPr>
      <c:txPr>
        <a:bodyPr rot="0" spcFirstLastPara="1" vertOverflow="ellipsis" vert="horz" wrap="square" anchor="ctr" anchorCtr="1"/>
        <a:lstStyle/>
        <a:p>
          <a:pPr>
            <a:defRPr sz="1300" b="0" i="0" u="none" strike="noStrike" kern="1200" spc="0" baseline="0">
              <a:solidFill>
                <a:schemeClr val="tx1">
                  <a:lumMod val="65000"/>
                  <a:lumOff val="35000"/>
                </a:schemeClr>
              </a:solidFill>
              <a:latin typeface="+mn-lt"/>
              <a:ea typeface="+mn-ea"/>
              <a:cs typeface="+mn-cs"/>
            </a:defRPr>
          </a:pPr>
          <a:endParaRPr lang="fr-FR"/>
        </a:p>
      </c:txPr>
    </c:title>
    <c:autoTitleDeleted val="0"/>
    <c:pivotFmts>
      <c:pivotFmt>
        <c:idx val="0"/>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extLst>
            <c:ext xmlns:c15="http://schemas.microsoft.com/office/drawing/2012/chart" uri="{CE6537A1-D6FC-4f65-9D91-7224C49458BB}"/>
          </c:extLst>
        </c:dLbl>
      </c:pivotFmt>
      <c:pivotFmt>
        <c:idx val="1"/>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extLst>
            <c:ext xmlns:c15="http://schemas.microsoft.com/office/drawing/2012/chart" uri="{CE6537A1-D6FC-4f65-9D91-7224C49458BB}"/>
          </c:extLst>
        </c:dLbl>
      </c:pivotFmt>
      <c:pivotFmt>
        <c:idx val="2"/>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800" b="0" i="0" u="none" strike="noStrike" kern="1200" baseline="0">
                  <a:solidFill>
                    <a:schemeClr val="tx1">
                      <a:lumMod val="75000"/>
                      <a:lumOff val="25000"/>
                    </a:schemeClr>
                  </a:solidFill>
                  <a:latin typeface="Arial" panose="020B0604020202020204" pitchFamily="34" charset="0"/>
                  <a:ea typeface="+mn-ea"/>
                  <a:cs typeface="Arial" panose="020B0604020202020204" pitchFamily="34" charset="0"/>
                </a:defRPr>
              </a:pPr>
              <a:endParaRPr lang="fr-FR"/>
            </a:p>
          </c:txPr>
          <c:dLblPos val="outEnd"/>
          <c:showLegendKey val="0"/>
          <c:showVal val="1"/>
          <c:showCatName val="0"/>
          <c:showSerName val="0"/>
          <c:showPercent val="0"/>
          <c:showBubbleSize val="0"/>
          <c:extLst>
            <c:ext xmlns:c15="http://schemas.microsoft.com/office/drawing/2012/chart" uri="{CE6537A1-D6FC-4f65-9D91-7224C49458BB}"/>
          </c:extLst>
        </c:dLbl>
      </c:pivotFmt>
      <c:pivotFmt>
        <c:idx val="3"/>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800" b="0" i="0" u="none" strike="noStrike" kern="1200" baseline="0">
                  <a:solidFill>
                    <a:schemeClr val="tx1">
                      <a:lumMod val="75000"/>
                      <a:lumOff val="25000"/>
                    </a:schemeClr>
                  </a:solidFill>
                  <a:latin typeface="Arial" panose="020B0604020202020204" pitchFamily="34" charset="0"/>
                  <a:ea typeface="+mn-ea"/>
                  <a:cs typeface="Arial" panose="020B0604020202020204" pitchFamily="34" charset="0"/>
                </a:defRPr>
              </a:pPr>
              <a:endParaRPr lang="fr-FR"/>
            </a:p>
          </c:txPr>
          <c:dLblPos val="outEnd"/>
          <c:showLegendKey val="0"/>
          <c:showVal val="1"/>
          <c:showCatName val="0"/>
          <c:showSerName val="0"/>
          <c:showPercent val="0"/>
          <c:showBubbleSize val="0"/>
          <c:extLst>
            <c:ext xmlns:c15="http://schemas.microsoft.com/office/drawing/2012/chart" uri="{CE6537A1-D6FC-4f65-9D91-7224C49458BB}"/>
          </c:extLst>
        </c:dLbl>
      </c:pivotFmt>
      <c:pivotFmt>
        <c:idx val="4"/>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800" b="0" i="0" u="none" strike="noStrike" kern="1200" baseline="0">
                  <a:solidFill>
                    <a:schemeClr val="tx1">
                      <a:lumMod val="75000"/>
                      <a:lumOff val="25000"/>
                    </a:schemeClr>
                  </a:solidFill>
                  <a:latin typeface="Arial" panose="020B0604020202020204" pitchFamily="34" charset="0"/>
                  <a:ea typeface="+mn-ea"/>
                  <a:cs typeface="Arial" panose="020B0604020202020204" pitchFamily="34" charset="0"/>
                </a:defRPr>
              </a:pPr>
              <a:endParaRPr lang="fr-FR"/>
            </a:p>
          </c:txPr>
          <c:dLblPos val="outEnd"/>
          <c:showLegendKey val="0"/>
          <c:showVal val="1"/>
          <c:showCatName val="0"/>
          <c:showSerName val="0"/>
          <c:showPercent val="0"/>
          <c:showBubbleSize val="0"/>
          <c:extLst>
            <c:ext xmlns:c15="http://schemas.microsoft.com/office/drawing/2012/chart" uri="{CE6537A1-D6FC-4f65-9D91-7224C49458BB}"/>
          </c:extLst>
        </c:dLbl>
      </c:pivotFmt>
      <c:pivotFmt>
        <c:idx val="5"/>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800" b="0" i="0" u="none" strike="noStrike" kern="1200" baseline="0">
                  <a:solidFill>
                    <a:schemeClr val="tx1">
                      <a:lumMod val="75000"/>
                      <a:lumOff val="25000"/>
                    </a:schemeClr>
                  </a:solidFill>
                  <a:latin typeface="Arial" panose="020B0604020202020204" pitchFamily="34" charset="0"/>
                  <a:ea typeface="+mn-ea"/>
                  <a:cs typeface="Arial" panose="020B0604020202020204" pitchFamily="34" charset="0"/>
                </a:defRPr>
              </a:pPr>
              <a:endParaRPr lang="fr-FR"/>
            </a:p>
          </c:txPr>
          <c:dLblPos val="outEnd"/>
          <c:showLegendKey val="0"/>
          <c:showVal val="1"/>
          <c:showCatName val="0"/>
          <c:showSerName val="0"/>
          <c:showPercent val="0"/>
          <c:showBubbleSize val="0"/>
          <c:extLst>
            <c:ext xmlns:c15="http://schemas.microsoft.com/office/drawing/2012/chart" uri="{CE6537A1-D6FC-4f65-9D91-7224C49458BB}"/>
          </c:extLst>
        </c:dLbl>
      </c:pivotFmt>
      <c:pivotFmt>
        <c:idx val="6"/>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800" b="0" i="0" u="none" strike="noStrike" kern="1200" baseline="0">
                  <a:solidFill>
                    <a:schemeClr val="tx1">
                      <a:lumMod val="75000"/>
                      <a:lumOff val="25000"/>
                    </a:schemeClr>
                  </a:solidFill>
                  <a:latin typeface="Arial" panose="020B0604020202020204" pitchFamily="34" charset="0"/>
                  <a:ea typeface="+mn-ea"/>
                  <a:cs typeface="Arial" panose="020B0604020202020204" pitchFamily="34" charset="0"/>
                </a:defRPr>
              </a:pPr>
              <a:endParaRPr lang="fr-FR"/>
            </a:p>
          </c:txPr>
          <c:dLblPos val="outEnd"/>
          <c:showLegendKey val="0"/>
          <c:showVal val="1"/>
          <c:showCatName val="0"/>
          <c:showSerName val="0"/>
          <c:showPercent val="0"/>
          <c:showBubbleSize val="0"/>
          <c:extLst>
            <c:ext xmlns:c15="http://schemas.microsoft.com/office/drawing/2012/chart" uri="{CE6537A1-D6FC-4f65-9D91-7224C49458BB}"/>
          </c:extLst>
        </c:dLbl>
      </c:pivotFmt>
      <c:pivotFmt>
        <c:idx val="7"/>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800" b="0" i="0" u="none" strike="noStrike" kern="1200" baseline="0">
                  <a:solidFill>
                    <a:schemeClr val="tx1">
                      <a:lumMod val="75000"/>
                      <a:lumOff val="25000"/>
                    </a:schemeClr>
                  </a:solidFill>
                  <a:latin typeface="Arial" panose="020B0604020202020204" pitchFamily="34" charset="0"/>
                  <a:ea typeface="+mn-ea"/>
                  <a:cs typeface="Arial" panose="020B0604020202020204" pitchFamily="34" charset="0"/>
                </a:defRPr>
              </a:pPr>
              <a:endParaRPr lang="fr-FR"/>
            </a:p>
          </c:txPr>
          <c:dLblPos val="outEnd"/>
          <c:showLegendKey val="0"/>
          <c:showVal val="1"/>
          <c:showCatName val="0"/>
          <c:showSerName val="0"/>
          <c:showPercent val="0"/>
          <c:showBubbleSize val="0"/>
          <c:extLst>
            <c:ext xmlns:c15="http://schemas.microsoft.com/office/drawing/2012/chart" uri="{CE6537A1-D6FC-4f65-9D91-7224C49458BB}"/>
          </c:extLst>
        </c:dLbl>
      </c:pivotFmt>
    </c:pivotFmts>
    <c:plotArea>
      <c:layout>
        <c:manualLayout>
          <c:layoutTarget val="inner"/>
          <c:xMode val="edge"/>
          <c:yMode val="edge"/>
          <c:x val="0.21514280509280814"/>
          <c:y val="9.454101860323269E-2"/>
          <c:w val="0.75838494963193848"/>
          <c:h val="0.83471098592090442"/>
        </c:manualLayout>
      </c:layout>
      <c:barChart>
        <c:barDir val="bar"/>
        <c:grouping val="clustered"/>
        <c:varyColors val="0"/>
        <c:ser>
          <c:idx val="0"/>
          <c:order val="0"/>
          <c:tx>
            <c:strRef>
              <c:f>'CC-Pending'!$B$6</c:f>
              <c:strCache>
                <c:ptCount val="1"/>
                <c:pt idx="0">
                  <c:v>Sum of Investment (kEUR)</c:v>
                </c:pt>
              </c:strCache>
            </c:strRef>
          </c:tx>
          <c:spPr>
            <a:solidFill>
              <a:schemeClr val="accent1"/>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800" b="0" i="0" u="none" strike="noStrike" kern="1200" baseline="0">
                    <a:solidFill>
                      <a:schemeClr val="tx1">
                        <a:lumMod val="75000"/>
                        <a:lumOff val="25000"/>
                      </a:schemeClr>
                    </a:solidFill>
                    <a:latin typeface="Arial" panose="020B0604020202020204" pitchFamily="34" charset="0"/>
                    <a:ea typeface="+mn-ea"/>
                    <a:cs typeface="Arial" panose="020B0604020202020204" pitchFamily="34" charset="0"/>
                  </a:defRPr>
                </a:pPr>
                <a:endParaRPr lang="fr-FR"/>
              </a:p>
            </c:txPr>
            <c:dLblPos val="outEnd"/>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multiLvlStrRef>
              <c:f>'CC-Pending'!$A$7:$A$21</c:f>
              <c:multiLvlStrCache>
                <c:ptCount val="12"/>
                <c:lvl>
                  <c:pt idx="0">
                    <c:v>(blank)</c:v>
                  </c:pt>
                  <c:pt idx="1">
                    <c:v>Backup MCCB RCD</c:v>
                  </c:pt>
                  <c:pt idx="2">
                    <c:v>FAZ Ui 500VAC</c:v>
                  </c:pt>
                  <c:pt idx="3">
                    <c:v>RCBO Exentsion up to 40A</c:v>
                  </c:pt>
                  <c:pt idx="4">
                    <c:v>(blank)</c:v>
                  </c:pt>
                  <c:pt idx="5">
                    <c:v>MCCB 800VAC</c:v>
                  </c:pt>
                  <c:pt idx="6">
                    <c:v>MCCB CSA 1000VAC</c:v>
                  </c:pt>
                  <c:pt idx="7">
                    <c:v>NZML 20A</c:v>
                  </c:pt>
                  <c:pt idx="8">
                    <c:v>RCD function for MCCB</c:v>
                  </c:pt>
                  <c:pt idx="9">
                    <c:v>ID47</c:v>
                  </c:pt>
                  <c:pt idx="10">
                    <c:v>Typ B </c:v>
                  </c:pt>
                  <c:pt idx="11">
                    <c:v>Marine low amps high perf</c:v>
                  </c:pt>
                </c:lvl>
                <c:lvl>
                  <c:pt idx="0">
                    <c:v>2019</c:v>
                  </c:pt>
                  <c:pt idx="4">
                    <c:v>2020</c:v>
                  </c:pt>
                </c:lvl>
              </c:multiLvlStrCache>
            </c:multiLvlStrRef>
          </c:cat>
          <c:val>
            <c:numRef>
              <c:f>'CC-Pending'!$B$7:$B$21</c:f>
              <c:numCache>
                <c:formatCode>#\ ##0.0\ [$€-1]</c:formatCode>
                <c:ptCount val="12"/>
                <c:pt idx="0">
                  <c:v>0</c:v>
                </c:pt>
                <c:pt idx="1">
                  <c:v>10</c:v>
                </c:pt>
                <c:pt idx="2">
                  <c:v>0</c:v>
                </c:pt>
                <c:pt idx="3">
                  <c:v>0</c:v>
                </c:pt>
                <c:pt idx="4">
                  <c:v>0</c:v>
                </c:pt>
                <c:pt idx="5">
                  <c:v>0</c:v>
                </c:pt>
                <c:pt idx="6">
                  <c:v>0</c:v>
                </c:pt>
                <c:pt idx="7">
                  <c:v>0</c:v>
                </c:pt>
                <c:pt idx="8">
                  <c:v>0</c:v>
                </c:pt>
                <c:pt idx="9">
                  <c:v>0</c:v>
                </c:pt>
                <c:pt idx="10">
                  <c:v>0</c:v>
                </c:pt>
                <c:pt idx="11">
                  <c:v>0</c:v>
                </c:pt>
              </c:numCache>
            </c:numRef>
          </c:val>
          <c:extLst>
            <c:ext xmlns:c16="http://schemas.microsoft.com/office/drawing/2014/chart" uri="{C3380CC4-5D6E-409C-BE32-E72D297353CC}">
              <c16:uniqueId val="{00000000-4DA0-4324-B1AA-85241513F752}"/>
            </c:ext>
          </c:extLst>
        </c:ser>
        <c:ser>
          <c:idx val="1"/>
          <c:order val="1"/>
          <c:tx>
            <c:strRef>
              <c:f>'CC-Pending'!$C$6</c:f>
              <c:strCache>
                <c:ptCount val="1"/>
                <c:pt idx="0">
                  <c:v>Sum of Expected Turnover (kEUR/yr)</c:v>
                </c:pt>
              </c:strCache>
            </c:strRef>
          </c:tx>
          <c:spPr>
            <a:solidFill>
              <a:schemeClr val="accent2"/>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800" b="0" i="0" u="none" strike="noStrike" kern="1200" baseline="0">
                    <a:solidFill>
                      <a:schemeClr val="tx1">
                        <a:lumMod val="75000"/>
                        <a:lumOff val="25000"/>
                      </a:schemeClr>
                    </a:solidFill>
                    <a:latin typeface="Arial" panose="020B0604020202020204" pitchFamily="34" charset="0"/>
                    <a:ea typeface="+mn-ea"/>
                    <a:cs typeface="Arial" panose="020B0604020202020204" pitchFamily="34" charset="0"/>
                  </a:defRPr>
                </a:pPr>
                <a:endParaRPr lang="fr-FR"/>
              </a:p>
            </c:txPr>
            <c:dLblPos val="outEnd"/>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multiLvlStrRef>
              <c:f>'CC-Pending'!$A$7:$A$21</c:f>
              <c:multiLvlStrCache>
                <c:ptCount val="12"/>
                <c:lvl>
                  <c:pt idx="0">
                    <c:v>(blank)</c:v>
                  </c:pt>
                  <c:pt idx="1">
                    <c:v>Backup MCCB RCD</c:v>
                  </c:pt>
                  <c:pt idx="2">
                    <c:v>FAZ Ui 500VAC</c:v>
                  </c:pt>
                  <c:pt idx="3">
                    <c:v>RCBO Exentsion up to 40A</c:v>
                  </c:pt>
                  <c:pt idx="4">
                    <c:v>(blank)</c:v>
                  </c:pt>
                  <c:pt idx="5">
                    <c:v>MCCB 800VAC</c:v>
                  </c:pt>
                  <c:pt idx="6">
                    <c:v>MCCB CSA 1000VAC</c:v>
                  </c:pt>
                  <c:pt idx="7">
                    <c:v>NZML 20A</c:v>
                  </c:pt>
                  <c:pt idx="8">
                    <c:v>RCD function for MCCB</c:v>
                  </c:pt>
                  <c:pt idx="9">
                    <c:v>ID47</c:v>
                  </c:pt>
                  <c:pt idx="10">
                    <c:v>Typ B </c:v>
                  </c:pt>
                  <c:pt idx="11">
                    <c:v>Marine low amps high perf</c:v>
                  </c:pt>
                </c:lvl>
                <c:lvl>
                  <c:pt idx="0">
                    <c:v>2019</c:v>
                  </c:pt>
                  <c:pt idx="4">
                    <c:v>2020</c:v>
                  </c:pt>
                </c:lvl>
              </c:multiLvlStrCache>
            </c:multiLvlStrRef>
          </c:cat>
          <c:val>
            <c:numRef>
              <c:f>'CC-Pending'!$C$7:$C$21</c:f>
              <c:numCache>
                <c:formatCode>#\ ##0.0\ [$€-1]</c:formatCode>
                <c:ptCount val="12"/>
                <c:pt idx="0">
                  <c:v>0</c:v>
                </c:pt>
                <c:pt idx="1">
                  <c:v>100</c:v>
                </c:pt>
                <c:pt idx="2">
                  <c:v>50</c:v>
                </c:pt>
                <c:pt idx="3">
                  <c:v>300</c:v>
                </c:pt>
                <c:pt idx="4">
                  <c:v>100</c:v>
                </c:pt>
                <c:pt idx="5">
                  <c:v>5000</c:v>
                </c:pt>
                <c:pt idx="6">
                  <c:v>100</c:v>
                </c:pt>
                <c:pt idx="7">
                  <c:v>50</c:v>
                </c:pt>
                <c:pt idx="8">
                  <c:v>100</c:v>
                </c:pt>
                <c:pt idx="9">
                  <c:v>50</c:v>
                </c:pt>
                <c:pt idx="10">
                  <c:v>500</c:v>
                </c:pt>
                <c:pt idx="11">
                  <c:v>50</c:v>
                </c:pt>
              </c:numCache>
            </c:numRef>
          </c:val>
          <c:extLst>
            <c:ext xmlns:c16="http://schemas.microsoft.com/office/drawing/2014/chart" uri="{C3380CC4-5D6E-409C-BE32-E72D297353CC}">
              <c16:uniqueId val="{00000001-4DA0-4324-B1AA-85241513F752}"/>
            </c:ext>
          </c:extLst>
        </c:ser>
        <c:dLbls>
          <c:showLegendKey val="0"/>
          <c:showVal val="0"/>
          <c:showCatName val="0"/>
          <c:showSerName val="0"/>
          <c:showPercent val="0"/>
          <c:showBubbleSize val="0"/>
        </c:dLbls>
        <c:gapWidth val="30"/>
        <c:axId val="354158848"/>
        <c:axId val="354168832"/>
      </c:barChart>
      <c:catAx>
        <c:axId val="354158848"/>
        <c:scaling>
          <c:orientation val="maxMin"/>
        </c:scaling>
        <c:delete val="0"/>
        <c:axPos val="l"/>
        <c:numFmt formatCode="General" sourceLinked="1"/>
        <c:majorTickMark val="none"/>
        <c:minorTickMark val="none"/>
        <c:tickLblPos val="nextTo"/>
        <c:spPr>
          <a:noFill/>
          <a:ln w="9525" cap="flat" cmpd="sng" algn="ctr">
            <a:noFill/>
            <a:round/>
          </a:ln>
          <a:effectLst/>
        </c:spPr>
        <c:txPr>
          <a:bodyPr rot="-60000000" spcFirstLastPara="1" vertOverflow="ellipsis" vert="horz" wrap="square" anchor="ctr" anchorCtr="1"/>
          <a:lstStyle/>
          <a:p>
            <a:pPr>
              <a:defRPr sz="800" b="0" i="0" u="none" strike="noStrike" kern="1200" baseline="0">
                <a:solidFill>
                  <a:schemeClr val="tx1">
                    <a:lumMod val="65000"/>
                    <a:lumOff val="35000"/>
                  </a:schemeClr>
                </a:solidFill>
                <a:latin typeface="Arial" panose="020B0604020202020204" pitchFamily="34" charset="0"/>
                <a:ea typeface="+mn-ea"/>
                <a:cs typeface="Arial" panose="020B0604020202020204" pitchFamily="34" charset="0"/>
              </a:defRPr>
            </a:pPr>
            <a:endParaRPr lang="fr-FR"/>
          </a:p>
        </c:txPr>
        <c:crossAx val="354168832"/>
        <c:crosses val="autoZero"/>
        <c:auto val="1"/>
        <c:lblAlgn val="ctr"/>
        <c:lblOffset val="100"/>
        <c:noMultiLvlLbl val="0"/>
      </c:catAx>
      <c:valAx>
        <c:axId val="354168832"/>
        <c:scaling>
          <c:orientation val="minMax"/>
        </c:scaling>
        <c:delete val="1"/>
        <c:axPos val="t"/>
        <c:numFmt formatCode="#\ ##0.0\ [$€-1]" sourceLinked="1"/>
        <c:majorTickMark val="none"/>
        <c:minorTickMark val="none"/>
        <c:tickLblPos val="nextTo"/>
        <c:crossAx val="354158848"/>
        <c:crosses val="autoZero"/>
        <c:crossBetween val="between"/>
      </c:valAx>
      <c:spPr>
        <a:noFill/>
        <a:ln>
          <a:noFill/>
        </a:ln>
        <a:effectLst/>
      </c:spPr>
    </c:plotArea>
    <c:legend>
      <c:legendPos val="b"/>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Arial" panose="020B0604020202020204" pitchFamily="34" charset="0"/>
              <a:ea typeface="+mn-ea"/>
              <a:cs typeface="Arial" panose="020B0604020202020204" pitchFamily="34" charset="0"/>
            </a:defRPr>
          </a:pPr>
          <a:endParaRPr lang="fr-FR"/>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pivotOptions>
    </c:ext>
    <c:ext xmlns:c16="http://schemas.microsoft.com/office/drawing/2014/chart" uri="{E28EC0CA-F0BB-4C9C-879D-F8772B89E7AC}">
      <c16:pivotOptions16>
        <c16:showExpandCollapseFieldButtons val="1"/>
      </c16:pivotOptions16>
    </c:ext>
  </c:extLst>
</c:chartSpace>
</file>

<file path=xl/charts/chart7.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en-US"/>
  <c:roundedCorners val="0"/>
  <mc:AlternateContent xmlns:mc="http://schemas.openxmlformats.org/markup-compatibility/2006">
    <mc:Choice xmlns:c14="http://schemas.microsoft.com/office/drawing/2007/8/2/chart" Requires="c14">
      <c14:style val="102"/>
    </mc:Choice>
    <mc:Fallback>
      <c:style val="2"/>
    </mc:Fallback>
  </mc:AlternateContent>
  <c:pivotSource>
    <c:name>[TESTS Factbook - BD Regions.xlsx]Flexible pivot- IvsT!PivotTable1</c:name>
    <c:fmtId val="8"/>
  </c:pivotSource>
  <c:chart>
    <c:title>
      <c:tx>
        <c:rich>
          <a:bodyPr rot="0" spcFirstLastPara="1" vertOverflow="ellipsis" vert="horz" wrap="square" anchor="ctr" anchorCtr="1"/>
          <a:lstStyle/>
          <a:p>
            <a:pPr>
              <a:defRPr sz="1300" b="0" i="0" u="none" strike="noStrike" kern="1200" spc="0" baseline="0">
                <a:solidFill>
                  <a:schemeClr val="tx1">
                    <a:lumMod val="65000"/>
                    <a:lumOff val="35000"/>
                  </a:schemeClr>
                </a:solidFill>
                <a:latin typeface="+mn-lt"/>
                <a:ea typeface="+mn-ea"/>
                <a:cs typeface="+mn-cs"/>
              </a:defRPr>
            </a:pPr>
            <a:r>
              <a:rPr lang="de-DE" sz="1300" b="1" i="0" kern="1200" spc="0" baseline="0">
                <a:solidFill>
                  <a:schemeClr val="accent1">
                    <a:lumMod val="50000"/>
                  </a:schemeClr>
                </a:solidFill>
                <a:effectLst/>
                <a:latin typeface="Arial" panose="020B0604020202020204" pitchFamily="34" charset="0"/>
              </a:rPr>
              <a:t>RLC</a:t>
            </a:r>
            <a:r>
              <a:rPr lang="de-DE" sz="1300" b="0" i="0" kern="1200" spc="0" baseline="0">
                <a:solidFill>
                  <a:srgbClr val="595959"/>
                </a:solidFill>
                <a:effectLst/>
                <a:latin typeface="Arial" panose="020B0604020202020204" pitchFamily="34" charset="0"/>
              </a:rPr>
              <a:t> - Investment vs. Turnover - Status: </a:t>
            </a:r>
            <a:r>
              <a:rPr lang="de-DE" sz="1300" b="0" i="0" kern="1200" spc="0" baseline="0">
                <a:solidFill>
                  <a:schemeClr val="accent2">
                    <a:lumMod val="50000"/>
                  </a:schemeClr>
                </a:solidFill>
                <a:effectLst/>
                <a:latin typeface="Arial" panose="020B0604020202020204" pitchFamily="34" charset="0"/>
              </a:rPr>
              <a:t>Pending</a:t>
            </a:r>
            <a:endParaRPr lang="x-none" sz="1300">
              <a:solidFill>
                <a:schemeClr val="accent2">
                  <a:lumMod val="50000"/>
                </a:schemeClr>
              </a:solidFill>
              <a:effectLst/>
            </a:endParaRPr>
          </a:p>
        </c:rich>
      </c:tx>
      <c:overlay val="0"/>
      <c:spPr>
        <a:noFill/>
        <a:ln>
          <a:noFill/>
        </a:ln>
        <a:effectLst/>
      </c:spPr>
      <c:txPr>
        <a:bodyPr rot="0" spcFirstLastPara="1" vertOverflow="ellipsis" vert="horz" wrap="square" anchor="ctr" anchorCtr="1"/>
        <a:lstStyle/>
        <a:p>
          <a:pPr>
            <a:defRPr sz="1300" b="0" i="0" u="none" strike="noStrike" kern="1200" spc="0" baseline="0">
              <a:solidFill>
                <a:schemeClr val="tx1">
                  <a:lumMod val="65000"/>
                  <a:lumOff val="35000"/>
                </a:schemeClr>
              </a:solidFill>
              <a:latin typeface="+mn-lt"/>
              <a:ea typeface="+mn-ea"/>
              <a:cs typeface="+mn-cs"/>
            </a:defRPr>
          </a:pPr>
          <a:endParaRPr lang="fr-FR"/>
        </a:p>
      </c:txPr>
    </c:title>
    <c:autoTitleDeleted val="0"/>
    <c:pivotFmts>
      <c:pivotFmt>
        <c:idx val="0"/>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extLst>
            <c:ext xmlns:c15="http://schemas.microsoft.com/office/drawing/2012/chart" uri="{CE6537A1-D6FC-4f65-9D91-7224C49458BB}"/>
          </c:extLst>
        </c:dLbl>
      </c:pivotFmt>
      <c:pivotFmt>
        <c:idx val="1"/>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extLst>
            <c:ext xmlns:c15="http://schemas.microsoft.com/office/drawing/2012/chart" uri="{CE6537A1-D6FC-4f65-9D91-7224C49458BB}"/>
          </c:extLst>
        </c:dLbl>
      </c:pivotFmt>
      <c:pivotFmt>
        <c:idx val="2"/>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800" b="0" i="0" u="none" strike="noStrike" kern="1200" baseline="0">
                  <a:solidFill>
                    <a:schemeClr val="tx1">
                      <a:lumMod val="75000"/>
                      <a:lumOff val="25000"/>
                    </a:schemeClr>
                  </a:solidFill>
                  <a:latin typeface="Arial" panose="020B0604020202020204" pitchFamily="34" charset="0"/>
                  <a:ea typeface="+mn-ea"/>
                  <a:cs typeface="Arial" panose="020B0604020202020204" pitchFamily="34" charset="0"/>
                </a:defRPr>
              </a:pPr>
              <a:endParaRPr lang="fr-FR"/>
            </a:p>
          </c:txPr>
          <c:dLblPos val="outEnd"/>
          <c:showLegendKey val="0"/>
          <c:showVal val="1"/>
          <c:showCatName val="0"/>
          <c:showSerName val="0"/>
          <c:showPercent val="0"/>
          <c:showBubbleSize val="0"/>
          <c:extLst>
            <c:ext xmlns:c15="http://schemas.microsoft.com/office/drawing/2012/chart" uri="{CE6537A1-D6FC-4f65-9D91-7224C49458BB}"/>
          </c:extLst>
        </c:dLbl>
      </c:pivotFmt>
      <c:pivotFmt>
        <c:idx val="3"/>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800" b="0" i="0" u="none" strike="noStrike" kern="1200" baseline="0">
                  <a:solidFill>
                    <a:schemeClr val="tx1">
                      <a:lumMod val="75000"/>
                      <a:lumOff val="25000"/>
                    </a:schemeClr>
                  </a:solidFill>
                  <a:latin typeface="Arial" panose="020B0604020202020204" pitchFamily="34" charset="0"/>
                  <a:ea typeface="+mn-ea"/>
                  <a:cs typeface="Arial" panose="020B0604020202020204" pitchFamily="34" charset="0"/>
                </a:defRPr>
              </a:pPr>
              <a:endParaRPr lang="fr-FR"/>
            </a:p>
          </c:txPr>
          <c:dLblPos val="outEnd"/>
          <c:showLegendKey val="0"/>
          <c:showVal val="1"/>
          <c:showCatName val="0"/>
          <c:showSerName val="0"/>
          <c:showPercent val="0"/>
          <c:showBubbleSize val="0"/>
          <c:extLst>
            <c:ext xmlns:c15="http://schemas.microsoft.com/office/drawing/2012/chart" uri="{CE6537A1-D6FC-4f65-9D91-7224C49458BB}"/>
          </c:extLst>
        </c:dLbl>
      </c:pivotFmt>
      <c:pivotFmt>
        <c:idx val="4"/>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800" b="0" i="0" u="none" strike="noStrike" kern="1200" baseline="0">
                  <a:solidFill>
                    <a:schemeClr val="tx1">
                      <a:lumMod val="75000"/>
                      <a:lumOff val="25000"/>
                    </a:schemeClr>
                  </a:solidFill>
                  <a:latin typeface="Arial" panose="020B0604020202020204" pitchFamily="34" charset="0"/>
                  <a:ea typeface="+mn-ea"/>
                  <a:cs typeface="Arial" panose="020B0604020202020204" pitchFamily="34" charset="0"/>
                </a:defRPr>
              </a:pPr>
              <a:endParaRPr lang="fr-FR"/>
            </a:p>
          </c:txPr>
          <c:dLblPos val="outEnd"/>
          <c:showLegendKey val="0"/>
          <c:showVal val="1"/>
          <c:showCatName val="0"/>
          <c:showSerName val="0"/>
          <c:showPercent val="0"/>
          <c:showBubbleSize val="0"/>
          <c:extLst>
            <c:ext xmlns:c15="http://schemas.microsoft.com/office/drawing/2012/chart" uri="{CE6537A1-D6FC-4f65-9D91-7224C49458BB}"/>
          </c:extLst>
        </c:dLbl>
      </c:pivotFmt>
      <c:pivotFmt>
        <c:idx val="5"/>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800" b="0" i="0" u="none" strike="noStrike" kern="1200" baseline="0">
                  <a:solidFill>
                    <a:schemeClr val="tx1">
                      <a:lumMod val="75000"/>
                      <a:lumOff val="25000"/>
                    </a:schemeClr>
                  </a:solidFill>
                  <a:latin typeface="Arial" panose="020B0604020202020204" pitchFamily="34" charset="0"/>
                  <a:ea typeface="+mn-ea"/>
                  <a:cs typeface="Arial" panose="020B0604020202020204" pitchFamily="34" charset="0"/>
                </a:defRPr>
              </a:pPr>
              <a:endParaRPr lang="fr-FR"/>
            </a:p>
          </c:txPr>
          <c:dLblPos val="outEnd"/>
          <c:showLegendKey val="0"/>
          <c:showVal val="1"/>
          <c:showCatName val="0"/>
          <c:showSerName val="0"/>
          <c:showPercent val="0"/>
          <c:showBubbleSize val="0"/>
          <c:extLst>
            <c:ext xmlns:c15="http://schemas.microsoft.com/office/drawing/2012/chart" uri="{CE6537A1-D6FC-4f65-9D91-7224C49458BB}"/>
          </c:extLst>
        </c:dLbl>
      </c:pivotFmt>
      <c:pivotFmt>
        <c:idx val="6"/>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800" b="0" i="0" u="none" strike="noStrike" kern="1200" baseline="0">
                  <a:solidFill>
                    <a:schemeClr val="tx1">
                      <a:lumMod val="75000"/>
                      <a:lumOff val="25000"/>
                    </a:schemeClr>
                  </a:solidFill>
                  <a:latin typeface="Arial" panose="020B0604020202020204" pitchFamily="34" charset="0"/>
                  <a:ea typeface="+mn-ea"/>
                  <a:cs typeface="Arial" panose="020B0604020202020204" pitchFamily="34" charset="0"/>
                </a:defRPr>
              </a:pPr>
              <a:endParaRPr lang="fr-FR"/>
            </a:p>
          </c:txPr>
          <c:dLblPos val="outEnd"/>
          <c:showLegendKey val="0"/>
          <c:showVal val="1"/>
          <c:showCatName val="0"/>
          <c:showSerName val="0"/>
          <c:showPercent val="0"/>
          <c:showBubbleSize val="0"/>
          <c:extLst>
            <c:ext xmlns:c15="http://schemas.microsoft.com/office/drawing/2012/chart" uri="{CE6537A1-D6FC-4f65-9D91-7224C49458BB}"/>
          </c:extLst>
        </c:dLbl>
      </c:pivotFmt>
      <c:pivotFmt>
        <c:idx val="7"/>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800" b="0" i="0" u="none" strike="noStrike" kern="1200" baseline="0">
                  <a:solidFill>
                    <a:schemeClr val="tx1">
                      <a:lumMod val="75000"/>
                      <a:lumOff val="25000"/>
                    </a:schemeClr>
                  </a:solidFill>
                  <a:latin typeface="Arial" panose="020B0604020202020204" pitchFamily="34" charset="0"/>
                  <a:ea typeface="+mn-ea"/>
                  <a:cs typeface="Arial" panose="020B0604020202020204" pitchFamily="34" charset="0"/>
                </a:defRPr>
              </a:pPr>
              <a:endParaRPr lang="fr-FR"/>
            </a:p>
          </c:txPr>
          <c:dLblPos val="outEnd"/>
          <c:showLegendKey val="0"/>
          <c:showVal val="1"/>
          <c:showCatName val="0"/>
          <c:showSerName val="0"/>
          <c:showPercent val="0"/>
          <c:showBubbleSize val="0"/>
          <c:extLst>
            <c:ext xmlns:c15="http://schemas.microsoft.com/office/drawing/2012/chart" uri="{CE6537A1-D6FC-4f65-9D91-7224C49458BB}"/>
          </c:extLst>
        </c:dLbl>
      </c:pivotFmt>
    </c:pivotFmts>
    <c:plotArea>
      <c:layout>
        <c:manualLayout>
          <c:layoutTarget val="inner"/>
          <c:xMode val="edge"/>
          <c:yMode val="edge"/>
          <c:x val="0.21514280509280814"/>
          <c:y val="9.454101860323269E-2"/>
          <c:w val="0.75838494963193848"/>
          <c:h val="0.83471098592090442"/>
        </c:manualLayout>
      </c:layout>
      <c:barChart>
        <c:barDir val="bar"/>
        <c:grouping val="clustered"/>
        <c:varyColors val="0"/>
        <c:ser>
          <c:idx val="0"/>
          <c:order val="0"/>
          <c:tx>
            <c:strRef>
              <c:f>'Flexible pivot- IvsT'!$B$13</c:f>
              <c:strCache>
                <c:ptCount val="1"/>
                <c:pt idx="0">
                  <c:v>Sum of Investment (kEUR)</c:v>
                </c:pt>
              </c:strCache>
            </c:strRef>
          </c:tx>
          <c:spPr>
            <a:solidFill>
              <a:schemeClr val="accent1"/>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800" b="0" i="0" u="none" strike="noStrike" kern="1200" baseline="0">
                    <a:solidFill>
                      <a:schemeClr val="tx1">
                        <a:lumMod val="75000"/>
                        <a:lumOff val="25000"/>
                      </a:schemeClr>
                    </a:solidFill>
                    <a:latin typeface="Arial" panose="020B0604020202020204" pitchFamily="34" charset="0"/>
                    <a:ea typeface="+mn-ea"/>
                    <a:cs typeface="Arial" panose="020B0604020202020204" pitchFamily="34" charset="0"/>
                  </a:defRPr>
                </a:pPr>
                <a:endParaRPr lang="fr-FR"/>
              </a:p>
            </c:txPr>
            <c:dLblPos val="outEnd"/>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multiLvlStrRef>
              <c:f>'Flexible pivot- IvsT'!$A$14:$A$28</c:f>
              <c:multiLvlStrCache>
                <c:ptCount val="12"/>
                <c:lvl>
                  <c:pt idx="0">
                    <c:v>MCCB 1150VAC</c:v>
                  </c:pt>
                  <c:pt idx="1">
                    <c:v>MCCB 800VAC</c:v>
                  </c:pt>
                  <c:pt idx="2">
                    <c:v>MCCB 1000/1150VAC</c:v>
                  </c:pt>
                  <c:pt idx="3">
                    <c:v>GEA</c:v>
                  </c:pt>
                  <c:pt idx="4">
                    <c:v>(blank)</c:v>
                  </c:pt>
                  <c:pt idx="5">
                    <c:v>MCCB 800VAC</c:v>
                  </c:pt>
                  <c:pt idx="6">
                    <c:v>MCCB CSA 1000VAC</c:v>
                  </c:pt>
                  <c:pt idx="7">
                    <c:v>NZML 20A</c:v>
                  </c:pt>
                  <c:pt idx="8">
                    <c:v>RCD function for MCCB</c:v>
                  </c:pt>
                  <c:pt idx="9">
                    <c:v>ID47</c:v>
                  </c:pt>
                  <c:pt idx="10">
                    <c:v>Typ B </c:v>
                  </c:pt>
                  <c:pt idx="11">
                    <c:v>Marine low amps high perf</c:v>
                  </c:pt>
                </c:lvl>
                <c:lvl>
                  <c:pt idx="0">
                    <c:v>2019</c:v>
                  </c:pt>
                  <c:pt idx="4">
                    <c:v>2020</c:v>
                  </c:pt>
                </c:lvl>
              </c:multiLvlStrCache>
            </c:multiLvlStrRef>
          </c:cat>
          <c:val>
            <c:numRef>
              <c:f>'Flexible pivot- IvsT'!$B$14:$B$28</c:f>
              <c:numCache>
                <c:formatCode>#\ ##0.0\ [$€-1]</c:formatCode>
                <c:ptCount val="12"/>
                <c:pt idx="0">
                  <c:v>0</c:v>
                </c:pt>
                <c:pt idx="1">
                  <c:v>190</c:v>
                </c:pt>
                <c:pt idx="2">
                  <c:v>500</c:v>
                </c:pt>
                <c:pt idx="3">
                  <c:v>0</c:v>
                </c:pt>
                <c:pt idx="4">
                  <c:v>0</c:v>
                </c:pt>
                <c:pt idx="5">
                  <c:v>0</c:v>
                </c:pt>
                <c:pt idx="6">
                  <c:v>0</c:v>
                </c:pt>
                <c:pt idx="7">
                  <c:v>0</c:v>
                </c:pt>
                <c:pt idx="8">
                  <c:v>0</c:v>
                </c:pt>
                <c:pt idx="9">
                  <c:v>0</c:v>
                </c:pt>
                <c:pt idx="10">
                  <c:v>0</c:v>
                </c:pt>
                <c:pt idx="11">
                  <c:v>0</c:v>
                </c:pt>
              </c:numCache>
            </c:numRef>
          </c:val>
          <c:extLst>
            <c:ext xmlns:c16="http://schemas.microsoft.com/office/drawing/2014/chart" uri="{C3380CC4-5D6E-409C-BE32-E72D297353CC}">
              <c16:uniqueId val="{00000000-B55D-4B22-B1D4-D7E46DA0CA45}"/>
            </c:ext>
          </c:extLst>
        </c:ser>
        <c:ser>
          <c:idx val="1"/>
          <c:order val="1"/>
          <c:tx>
            <c:strRef>
              <c:f>'Flexible pivot- IvsT'!$C$13</c:f>
              <c:strCache>
                <c:ptCount val="1"/>
                <c:pt idx="0">
                  <c:v>Sum of Expected Turnover (kEUR/yr)</c:v>
                </c:pt>
              </c:strCache>
            </c:strRef>
          </c:tx>
          <c:spPr>
            <a:solidFill>
              <a:schemeClr val="accent2"/>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800" b="0" i="0" u="none" strike="noStrike" kern="1200" baseline="0">
                    <a:solidFill>
                      <a:schemeClr val="tx1">
                        <a:lumMod val="75000"/>
                        <a:lumOff val="25000"/>
                      </a:schemeClr>
                    </a:solidFill>
                    <a:latin typeface="Arial" panose="020B0604020202020204" pitchFamily="34" charset="0"/>
                    <a:ea typeface="+mn-ea"/>
                    <a:cs typeface="Arial" panose="020B0604020202020204" pitchFamily="34" charset="0"/>
                  </a:defRPr>
                </a:pPr>
                <a:endParaRPr lang="fr-FR"/>
              </a:p>
            </c:txPr>
            <c:dLblPos val="outEnd"/>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multiLvlStrRef>
              <c:f>'Flexible pivot- IvsT'!$A$14:$A$28</c:f>
              <c:multiLvlStrCache>
                <c:ptCount val="12"/>
                <c:lvl>
                  <c:pt idx="0">
                    <c:v>MCCB 1150VAC</c:v>
                  </c:pt>
                  <c:pt idx="1">
                    <c:v>MCCB 800VAC</c:v>
                  </c:pt>
                  <c:pt idx="2">
                    <c:v>MCCB 1000/1150VAC</c:v>
                  </c:pt>
                  <c:pt idx="3">
                    <c:v>GEA</c:v>
                  </c:pt>
                  <c:pt idx="4">
                    <c:v>(blank)</c:v>
                  </c:pt>
                  <c:pt idx="5">
                    <c:v>MCCB 800VAC</c:v>
                  </c:pt>
                  <c:pt idx="6">
                    <c:v>MCCB CSA 1000VAC</c:v>
                  </c:pt>
                  <c:pt idx="7">
                    <c:v>NZML 20A</c:v>
                  </c:pt>
                  <c:pt idx="8">
                    <c:v>RCD function for MCCB</c:v>
                  </c:pt>
                  <c:pt idx="9">
                    <c:v>ID47</c:v>
                  </c:pt>
                  <c:pt idx="10">
                    <c:v>Typ B </c:v>
                  </c:pt>
                  <c:pt idx="11">
                    <c:v>Marine low amps high perf</c:v>
                  </c:pt>
                </c:lvl>
                <c:lvl>
                  <c:pt idx="0">
                    <c:v>2019</c:v>
                  </c:pt>
                  <c:pt idx="4">
                    <c:v>2020</c:v>
                  </c:pt>
                </c:lvl>
              </c:multiLvlStrCache>
            </c:multiLvlStrRef>
          </c:cat>
          <c:val>
            <c:numRef>
              <c:f>'Flexible pivot- IvsT'!$C$14:$C$28</c:f>
              <c:numCache>
                <c:formatCode>#\ ##0.0\ [$€-1]</c:formatCode>
                <c:ptCount val="12"/>
                <c:pt idx="0">
                  <c:v>0</c:v>
                </c:pt>
                <c:pt idx="1">
                  <c:v>1700</c:v>
                </c:pt>
                <c:pt idx="2">
                  <c:v>1000</c:v>
                </c:pt>
                <c:pt idx="3">
                  <c:v>2300</c:v>
                </c:pt>
                <c:pt idx="4">
                  <c:v>100</c:v>
                </c:pt>
                <c:pt idx="5">
                  <c:v>5000</c:v>
                </c:pt>
                <c:pt idx="6">
                  <c:v>100</c:v>
                </c:pt>
                <c:pt idx="7">
                  <c:v>50</c:v>
                </c:pt>
                <c:pt idx="8">
                  <c:v>100</c:v>
                </c:pt>
                <c:pt idx="9">
                  <c:v>50</c:v>
                </c:pt>
                <c:pt idx="10">
                  <c:v>500</c:v>
                </c:pt>
                <c:pt idx="11">
                  <c:v>50</c:v>
                </c:pt>
              </c:numCache>
            </c:numRef>
          </c:val>
          <c:extLst>
            <c:ext xmlns:c16="http://schemas.microsoft.com/office/drawing/2014/chart" uri="{C3380CC4-5D6E-409C-BE32-E72D297353CC}">
              <c16:uniqueId val="{00000001-B55D-4B22-B1D4-D7E46DA0CA45}"/>
            </c:ext>
          </c:extLst>
        </c:ser>
        <c:dLbls>
          <c:showLegendKey val="0"/>
          <c:showVal val="0"/>
          <c:showCatName val="0"/>
          <c:showSerName val="0"/>
          <c:showPercent val="0"/>
          <c:showBubbleSize val="0"/>
        </c:dLbls>
        <c:gapWidth val="30"/>
        <c:axId val="354411264"/>
        <c:axId val="354412800"/>
      </c:barChart>
      <c:catAx>
        <c:axId val="354411264"/>
        <c:scaling>
          <c:orientation val="maxMin"/>
        </c:scaling>
        <c:delete val="0"/>
        <c:axPos val="l"/>
        <c:numFmt formatCode="General" sourceLinked="1"/>
        <c:majorTickMark val="none"/>
        <c:minorTickMark val="none"/>
        <c:tickLblPos val="nextTo"/>
        <c:spPr>
          <a:noFill/>
          <a:ln w="9525" cap="flat" cmpd="sng" algn="ctr">
            <a:noFill/>
            <a:round/>
          </a:ln>
          <a:effectLst/>
        </c:spPr>
        <c:txPr>
          <a:bodyPr rot="-60000000" spcFirstLastPara="1" vertOverflow="ellipsis" vert="horz" wrap="square" anchor="ctr" anchorCtr="1"/>
          <a:lstStyle/>
          <a:p>
            <a:pPr>
              <a:defRPr sz="800" b="0" i="0" u="none" strike="noStrike" kern="1200" baseline="0">
                <a:solidFill>
                  <a:schemeClr val="tx1">
                    <a:lumMod val="65000"/>
                    <a:lumOff val="35000"/>
                  </a:schemeClr>
                </a:solidFill>
                <a:latin typeface="Arial" panose="020B0604020202020204" pitchFamily="34" charset="0"/>
                <a:ea typeface="+mn-ea"/>
                <a:cs typeface="Arial" panose="020B0604020202020204" pitchFamily="34" charset="0"/>
              </a:defRPr>
            </a:pPr>
            <a:endParaRPr lang="fr-FR"/>
          </a:p>
        </c:txPr>
        <c:crossAx val="354412800"/>
        <c:crosses val="autoZero"/>
        <c:auto val="1"/>
        <c:lblAlgn val="ctr"/>
        <c:lblOffset val="100"/>
        <c:noMultiLvlLbl val="0"/>
      </c:catAx>
      <c:valAx>
        <c:axId val="354412800"/>
        <c:scaling>
          <c:orientation val="minMax"/>
        </c:scaling>
        <c:delete val="1"/>
        <c:axPos val="t"/>
        <c:numFmt formatCode="#\ ##0.0\ [$€-1]" sourceLinked="1"/>
        <c:majorTickMark val="none"/>
        <c:minorTickMark val="none"/>
        <c:tickLblPos val="nextTo"/>
        <c:crossAx val="354411264"/>
        <c:crosses val="autoZero"/>
        <c:crossBetween val="between"/>
      </c:valAx>
      <c:spPr>
        <a:noFill/>
        <a:ln>
          <a:noFill/>
        </a:ln>
        <a:effectLst/>
      </c:spPr>
    </c:plotArea>
    <c:legend>
      <c:legendPos val="b"/>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Arial" panose="020B0604020202020204" pitchFamily="34" charset="0"/>
              <a:ea typeface="+mn-ea"/>
              <a:cs typeface="Arial" panose="020B0604020202020204" pitchFamily="34" charset="0"/>
            </a:defRPr>
          </a:pPr>
          <a:endParaRPr lang="fr-FR"/>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pivotOptions>
    </c:ext>
    <c:ext xmlns:c16="http://schemas.microsoft.com/office/drawing/2014/chart" uri="{E28EC0CA-F0BB-4C9C-879D-F8772B89E7AC}">
      <c16:pivotOptions16>
        <c16:showExpandCollapseFieldButtons val="1"/>
      </c16:pivotOptions16>
    </c:ext>
  </c:extLst>
</c:chartSpace>
</file>

<file path=xl/charts/chart8.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en-US"/>
  <c:roundedCorners val="0"/>
  <mc:AlternateContent xmlns:mc="http://schemas.openxmlformats.org/markup-compatibility/2006">
    <mc:Choice xmlns:c14="http://schemas.microsoft.com/office/drawing/2007/8/2/chart" Requires="c14">
      <c14:style val="102"/>
    </mc:Choice>
    <mc:Fallback>
      <c:style val="2"/>
    </mc:Fallback>
  </mc:AlternateContent>
  <c:pivotSource>
    <c:name>[TESTS Factbook - BD Regions.xlsx]Flexible pivot- Timeframe!PivotTable1</c:name>
    <c:fmtId val="16"/>
  </c:pivotSource>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de-DE" b="0">
                <a:latin typeface="Arial" panose="020B0604020202020204" pitchFamily="34" charset="0"/>
                <a:cs typeface="Arial" panose="020B0604020202020204" pitchFamily="34" charset="0"/>
              </a:rPr>
              <a:t>Product Lines involved</a:t>
            </a:r>
          </a:p>
        </c:rich>
      </c:tx>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ivotFmts>
      <c:pivotFmt>
        <c:idx val="0"/>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Arial" panose="020B0604020202020204" pitchFamily="34" charset="0"/>
                  <a:ea typeface="+mn-ea"/>
                  <a:cs typeface="Arial" panose="020B0604020202020204" pitchFamily="34" charset="0"/>
                </a:defRPr>
              </a:pPr>
              <a:endParaRPr lang="fr-FR"/>
            </a:p>
          </c:txPr>
          <c:dLblPos val="outEnd"/>
          <c:showLegendKey val="0"/>
          <c:showVal val="1"/>
          <c:showCatName val="0"/>
          <c:showSerName val="0"/>
          <c:showPercent val="0"/>
          <c:showBubbleSize val="0"/>
          <c:extLst>
            <c:ext xmlns:c15="http://schemas.microsoft.com/office/drawing/2012/chart" uri="{CE6537A1-D6FC-4f65-9D91-7224C49458BB}"/>
          </c:extLst>
        </c:dLbl>
      </c:pivotFmt>
      <c:pivotFmt>
        <c:idx val="1"/>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Arial" panose="020B0604020202020204" pitchFamily="34" charset="0"/>
                  <a:ea typeface="+mn-ea"/>
                  <a:cs typeface="Arial" panose="020B0604020202020204" pitchFamily="34" charset="0"/>
                </a:defRPr>
              </a:pPr>
              <a:endParaRPr lang="fr-FR"/>
            </a:p>
          </c:txPr>
          <c:dLblPos val="outEnd"/>
          <c:showLegendKey val="0"/>
          <c:showVal val="1"/>
          <c:showCatName val="0"/>
          <c:showSerName val="0"/>
          <c:showPercent val="0"/>
          <c:showBubbleSize val="0"/>
          <c:extLst>
            <c:ext xmlns:c15="http://schemas.microsoft.com/office/drawing/2012/chart" uri="{CE6537A1-D6FC-4f65-9D91-7224C49458BB}"/>
          </c:extLst>
        </c:dLbl>
      </c:pivotFmt>
      <c:pivotFmt>
        <c:idx val="2"/>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Arial" panose="020B0604020202020204" pitchFamily="34" charset="0"/>
                  <a:ea typeface="+mn-ea"/>
                  <a:cs typeface="Arial" panose="020B0604020202020204" pitchFamily="34" charset="0"/>
                </a:defRPr>
              </a:pPr>
              <a:endParaRPr lang="fr-FR"/>
            </a:p>
          </c:txPr>
          <c:dLblPos val="outEnd"/>
          <c:showLegendKey val="0"/>
          <c:showVal val="1"/>
          <c:showCatName val="0"/>
          <c:showSerName val="0"/>
          <c:showPercent val="0"/>
          <c:showBubbleSize val="0"/>
          <c:extLst>
            <c:ext xmlns:c15="http://schemas.microsoft.com/office/drawing/2012/chart" uri="{CE6537A1-D6FC-4f65-9D91-7224C49458BB}"/>
          </c:extLst>
        </c:dLbl>
      </c:pivotFmt>
      <c:pivotFmt>
        <c:idx val="3"/>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Arial" panose="020B0604020202020204" pitchFamily="34" charset="0"/>
                  <a:ea typeface="+mn-ea"/>
                  <a:cs typeface="Arial" panose="020B0604020202020204" pitchFamily="34" charset="0"/>
                </a:defRPr>
              </a:pPr>
              <a:endParaRPr lang="fr-FR"/>
            </a:p>
          </c:txPr>
          <c:dLblPos val="outEnd"/>
          <c:showLegendKey val="0"/>
          <c:showVal val="1"/>
          <c:showCatName val="0"/>
          <c:showSerName val="0"/>
          <c:showPercent val="0"/>
          <c:showBubbleSize val="0"/>
          <c:extLst>
            <c:ext xmlns:c15="http://schemas.microsoft.com/office/drawing/2012/chart" uri="{CE6537A1-D6FC-4f65-9D91-7224C49458BB}"/>
          </c:extLst>
        </c:dLbl>
      </c:pivotFmt>
      <c:pivotFmt>
        <c:idx val="4"/>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Arial" panose="020B0604020202020204" pitchFamily="34" charset="0"/>
                  <a:ea typeface="+mn-ea"/>
                  <a:cs typeface="Arial" panose="020B0604020202020204" pitchFamily="34" charset="0"/>
                </a:defRPr>
              </a:pPr>
              <a:endParaRPr lang="fr-FR"/>
            </a:p>
          </c:txPr>
          <c:dLblPos val="outEnd"/>
          <c:showLegendKey val="0"/>
          <c:showVal val="1"/>
          <c:showCatName val="0"/>
          <c:showSerName val="0"/>
          <c:showPercent val="0"/>
          <c:showBubbleSize val="0"/>
          <c:extLst>
            <c:ext xmlns:c15="http://schemas.microsoft.com/office/drawing/2012/chart" uri="{CE6537A1-D6FC-4f65-9D91-7224C49458BB}"/>
          </c:extLst>
        </c:dLbl>
      </c:pivotFmt>
      <c:pivotFmt>
        <c:idx val="5"/>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extLst>
            <c:ext xmlns:c15="http://schemas.microsoft.com/office/drawing/2012/chart" uri="{CE6537A1-D6FC-4f65-9D91-7224C49458BB}"/>
          </c:extLst>
        </c:dLbl>
      </c:pivotFmt>
      <c:pivotFmt>
        <c:idx val="6"/>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Arial" panose="020B0604020202020204" pitchFamily="34" charset="0"/>
                  <a:ea typeface="+mn-ea"/>
                  <a:cs typeface="Arial" panose="020B0604020202020204" pitchFamily="34" charset="0"/>
                </a:defRPr>
              </a:pPr>
              <a:endParaRPr lang="fr-FR"/>
            </a:p>
          </c:txPr>
          <c:dLblPos val="outEnd"/>
          <c:showLegendKey val="0"/>
          <c:showVal val="1"/>
          <c:showCatName val="0"/>
          <c:showSerName val="0"/>
          <c:showPercent val="0"/>
          <c:showBubbleSize val="0"/>
          <c:extLst>
            <c:ext xmlns:c15="http://schemas.microsoft.com/office/drawing/2012/chart" uri="{CE6537A1-D6FC-4f65-9D91-7224C49458BB}"/>
          </c:extLst>
        </c:dLbl>
      </c:pivotFmt>
      <c:pivotFmt>
        <c:idx val="7"/>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Arial" panose="020B0604020202020204" pitchFamily="34" charset="0"/>
                  <a:ea typeface="+mn-ea"/>
                  <a:cs typeface="Arial" panose="020B0604020202020204" pitchFamily="34" charset="0"/>
                </a:defRPr>
              </a:pPr>
              <a:endParaRPr lang="fr-FR"/>
            </a:p>
          </c:txPr>
          <c:dLblPos val="outEnd"/>
          <c:showLegendKey val="0"/>
          <c:showVal val="1"/>
          <c:showCatName val="0"/>
          <c:showSerName val="0"/>
          <c:showPercent val="0"/>
          <c:showBubbleSize val="0"/>
          <c:extLst>
            <c:ext xmlns:c15="http://schemas.microsoft.com/office/drawing/2012/chart" uri="{CE6537A1-D6FC-4f65-9D91-7224C49458BB}"/>
          </c:extLst>
        </c:dLbl>
      </c:pivotFmt>
      <c:pivotFmt>
        <c:idx val="8"/>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Arial" panose="020B0604020202020204" pitchFamily="34" charset="0"/>
                  <a:ea typeface="+mn-ea"/>
                  <a:cs typeface="Arial" panose="020B0604020202020204" pitchFamily="34" charset="0"/>
                </a:defRPr>
              </a:pPr>
              <a:endParaRPr lang="fr-FR"/>
            </a:p>
          </c:txPr>
          <c:dLblPos val="outEnd"/>
          <c:showLegendKey val="0"/>
          <c:showVal val="1"/>
          <c:showCatName val="0"/>
          <c:showSerName val="0"/>
          <c:showPercent val="0"/>
          <c:showBubbleSize val="0"/>
          <c:extLst>
            <c:ext xmlns:c15="http://schemas.microsoft.com/office/drawing/2012/chart" uri="{CE6537A1-D6FC-4f65-9D91-7224C49458BB}"/>
          </c:extLst>
        </c:dLbl>
      </c:pivotFmt>
      <c:pivotFmt>
        <c:idx val="9"/>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Arial" panose="020B0604020202020204" pitchFamily="34" charset="0"/>
                  <a:ea typeface="+mn-ea"/>
                  <a:cs typeface="Arial" panose="020B0604020202020204" pitchFamily="34" charset="0"/>
                </a:defRPr>
              </a:pPr>
              <a:endParaRPr lang="fr-FR"/>
            </a:p>
          </c:txPr>
          <c:dLblPos val="outEnd"/>
          <c:showLegendKey val="0"/>
          <c:showVal val="1"/>
          <c:showCatName val="0"/>
          <c:showSerName val="0"/>
          <c:showPercent val="0"/>
          <c:showBubbleSize val="0"/>
          <c:extLst>
            <c:ext xmlns:c15="http://schemas.microsoft.com/office/drawing/2012/chart" uri="{CE6537A1-D6FC-4f65-9D91-7224C49458BB}"/>
          </c:extLst>
        </c:dLbl>
      </c:pivotFmt>
      <c:pivotFmt>
        <c:idx val="10"/>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Arial" panose="020B0604020202020204" pitchFamily="34" charset="0"/>
                  <a:ea typeface="+mn-ea"/>
                  <a:cs typeface="Arial" panose="020B0604020202020204" pitchFamily="34" charset="0"/>
                </a:defRPr>
              </a:pPr>
              <a:endParaRPr lang="fr-FR"/>
            </a:p>
          </c:txPr>
          <c:dLblPos val="outEnd"/>
          <c:showLegendKey val="0"/>
          <c:showVal val="1"/>
          <c:showCatName val="0"/>
          <c:showSerName val="0"/>
          <c:showPercent val="0"/>
          <c:showBubbleSize val="0"/>
          <c:extLst>
            <c:ext xmlns:c15="http://schemas.microsoft.com/office/drawing/2012/chart" uri="{CE6537A1-D6FC-4f65-9D91-7224C49458BB}"/>
          </c:extLst>
        </c:dLbl>
      </c:pivotFmt>
      <c:pivotFmt>
        <c:idx val="11"/>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extLst>
            <c:ext xmlns:c15="http://schemas.microsoft.com/office/drawing/2012/chart" uri="{CE6537A1-D6FC-4f65-9D91-7224C49458BB}"/>
          </c:extLst>
        </c:dLbl>
      </c:pivotFmt>
      <c:pivotFmt>
        <c:idx val="12"/>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extLst>
            <c:ext xmlns:c15="http://schemas.microsoft.com/office/drawing/2012/chart" uri="{CE6537A1-D6FC-4f65-9D91-7224C49458BB}"/>
          </c:extLst>
        </c:dLbl>
      </c:pivotFmt>
      <c:pivotFmt>
        <c:idx val="13"/>
        <c:spPr>
          <a:solidFill>
            <a:schemeClr val="accent1"/>
          </a:solidFill>
          <a:ln>
            <a:noFill/>
          </a:ln>
          <a:effectLst/>
        </c:spPr>
        <c:marker>
          <c:symbol val="none"/>
        </c:marker>
      </c:pivotFmt>
      <c:pivotFmt>
        <c:idx val="14"/>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extLst>
            <c:ext xmlns:c15="http://schemas.microsoft.com/office/drawing/2012/chart" uri="{CE6537A1-D6FC-4f65-9D91-7224C49458BB}"/>
          </c:extLst>
        </c:dLbl>
      </c:pivotFmt>
    </c:pivotFmts>
    <c:plotArea>
      <c:layout/>
      <c:barChart>
        <c:barDir val="bar"/>
        <c:grouping val="clustered"/>
        <c:varyColors val="0"/>
        <c:ser>
          <c:idx val="0"/>
          <c:order val="0"/>
          <c:tx>
            <c:strRef>
              <c:f>'Flexible pivot- Timeframe'!$B$13</c:f>
              <c:strCache>
                <c:ptCount val="1"/>
                <c:pt idx="0">
                  <c:v>Total</c:v>
                </c:pt>
              </c:strCache>
            </c:strRef>
          </c:tx>
          <c:spPr>
            <a:solidFill>
              <a:schemeClr val="accent1"/>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f>'Flexible pivot- Timeframe'!$A$14:$A$18</c:f>
              <c:strCache>
                <c:ptCount val="4"/>
                <c:pt idx="0">
                  <c:v>2018</c:v>
                </c:pt>
                <c:pt idx="1">
                  <c:v>2019</c:v>
                </c:pt>
                <c:pt idx="3">
                  <c:v>2020</c:v>
                </c:pt>
              </c:strCache>
            </c:strRef>
          </c:cat>
          <c:val>
            <c:numRef>
              <c:f>'Flexible pivot- Timeframe'!$B$14:$B$18</c:f>
              <c:numCache>
                <c:formatCode>0</c:formatCode>
                <c:ptCount val="4"/>
                <c:pt idx="0">
                  <c:v>49</c:v>
                </c:pt>
                <c:pt idx="1">
                  <c:v>24</c:v>
                </c:pt>
                <c:pt idx="2">
                  <c:v>383</c:v>
                </c:pt>
                <c:pt idx="3">
                  <c:v>41</c:v>
                </c:pt>
              </c:numCache>
            </c:numRef>
          </c:val>
          <c:extLst>
            <c:ext xmlns:c16="http://schemas.microsoft.com/office/drawing/2014/chart" uri="{C3380CC4-5D6E-409C-BE32-E72D297353CC}">
              <c16:uniqueId val="{00000005-6341-4B3E-B0BC-7A52D5BD3053}"/>
            </c:ext>
          </c:extLst>
        </c:ser>
        <c:dLbls>
          <c:dLblPos val="outEnd"/>
          <c:showLegendKey val="0"/>
          <c:showVal val="1"/>
          <c:showCatName val="0"/>
          <c:showSerName val="0"/>
          <c:showPercent val="0"/>
          <c:showBubbleSize val="0"/>
        </c:dLbls>
        <c:gapWidth val="30"/>
        <c:axId val="354527872"/>
        <c:axId val="354539008"/>
      </c:barChart>
      <c:catAx>
        <c:axId val="354527872"/>
        <c:scaling>
          <c:orientation val="maxMin"/>
        </c:scaling>
        <c:delete val="0"/>
        <c:axPos val="l"/>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Arial" panose="020B0604020202020204" pitchFamily="34" charset="0"/>
                <a:ea typeface="+mn-ea"/>
                <a:cs typeface="Arial" panose="020B0604020202020204" pitchFamily="34" charset="0"/>
              </a:defRPr>
            </a:pPr>
            <a:endParaRPr lang="fr-FR"/>
          </a:p>
        </c:txPr>
        <c:crossAx val="354539008"/>
        <c:crosses val="autoZero"/>
        <c:auto val="1"/>
        <c:lblAlgn val="ctr"/>
        <c:lblOffset val="100"/>
        <c:noMultiLvlLbl val="0"/>
      </c:catAx>
      <c:valAx>
        <c:axId val="354539008"/>
        <c:scaling>
          <c:orientation val="minMax"/>
        </c:scaling>
        <c:delete val="1"/>
        <c:axPos val="t"/>
        <c:numFmt formatCode="0" sourceLinked="1"/>
        <c:majorTickMark val="none"/>
        <c:minorTickMark val="none"/>
        <c:tickLblPos val="nextTo"/>
        <c:crossAx val="354527872"/>
        <c:crosses val="autoZero"/>
        <c:crossBetween val="between"/>
      </c:valAx>
      <c:spPr>
        <a:noFill/>
        <a:ln>
          <a:noFill/>
        </a:ln>
        <a:effectLst/>
      </c:spPr>
    </c:plotArea>
    <c:legend>
      <c:legendPos val="b"/>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Arial" panose="020B0604020202020204" pitchFamily="34" charset="0"/>
              <a:ea typeface="+mn-ea"/>
              <a:cs typeface="Arial" panose="020B0604020202020204" pitchFamily="34" charset="0"/>
            </a:defRPr>
          </a:pPr>
          <a:endParaRPr lang="fr-FR"/>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extLst>
    <c:ext xmlns:c14="http://schemas.microsoft.com/office/drawing/2007/8/2/chart" uri="{781A3756-C4B2-4CAC-9D66-4F8BD8637D16}">
      <c14:pivotOptions>
        <c14:dropZoneCategories val="1"/>
        <c14:dropZoneSeries val="1"/>
        <c14:dropZonesVisible val="1"/>
      </c14:pivotOptions>
    </c:ext>
    <c:ext xmlns:c16="http://schemas.microsoft.com/office/drawing/2014/chart" uri="{E28EC0CA-F0BB-4C9C-879D-F8772B89E7AC}">
      <c16:pivotOptions16>
        <c16:showExpandCollapseFieldButtons val="1"/>
      </c16:pivotOptions16>
    </c:ext>
  </c:extLst>
</c:chartSpace>
</file>

<file path=xl/charts/chart9.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en-US"/>
  <c:roundedCorners val="0"/>
  <mc:AlternateContent xmlns:mc="http://schemas.openxmlformats.org/markup-compatibility/2006">
    <mc:Choice xmlns:c14="http://schemas.microsoft.com/office/drawing/2007/8/2/chart" Requires="c14">
      <c14:style val="102"/>
    </mc:Choice>
    <mc:Fallback>
      <c:style val="2"/>
    </mc:Fallback>
  </mc:AlternateContent>
  <c:pivotSource>
    <c:name>[TESTS Factbook - BD Regions.xlsx]Flexible pivot- PLs!PivotTable1</c:name>
    <c:fmtId val="12"/>
  </c:pivotSource>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de-DE" b="0">
                <a:latin typeface="Arial" panose="020B0604020202020204" pitchFamily="34" charset="0"/>
                <a:cs typeface="Arial" panose="020B0604020202020204" pitchFamily="34" charset="0"/>
              </a:rPr>
              <a:t>Product Lines involved</a:t>
            </a:r>
          </a:p>
        </c:rich>
      </c:tx>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ivotFmts>
      <c:pivotFmt>
        <c:idx val="0"/>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Arial" panose="020B0604020202020204" pitchFamily="34" charset="0"/>
                  <a:ea typeface="+mn-ea"/>
                  <a:cs typeface="Arial" panose="020B0604020202020204" pitchFamily="34" charset="0"/>
                </a:defRPr>
              </a:pPr>
              <a:endParaRPr lang="fr-FR"/>
            </a:p>
          </c:txPr>
          <c:dLblPos val="outEnd"/>
          <c:showLegendKey val="0"/>
          <c:showVal val="1"/>
          <c:showCatName val="0"/>
          <c:showSerName val="0"/>
          <c:showPercent val="0"/>
          <c:showBubbleSize val="0"/>
          <c:extLst>
            <c:ext xmlns:c15="http://schemas.microsoft.com/office/drawing/2012/chart" uri="{CE6537A1-D6FC-4f65-9D91-7224C49458BB}"/>
          </c:extLst>
        </c:dLbl>
      </c:pivotFmt>
      <c:pivotFmt>
        <c:idx val="1"/>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Arial" panose="020B0604020202020204" pitchFamily="34" charset="0"/>
                  <a:ea typeface="+mn-ea"/>
                  <a:cs typeface="Arial" panose="020B0604020202020204" pitchFamily="34" charset="0"/>
                </a:defRPr>
              </a:pPr>
              <a:endParaRPr lang="fr-FR"/>
            </a:p>
          </c:txPr>
          <c:dLblPos val="outEnd"/>
          <c:showLegendKey val="0"/>
          <c:showVal val="1"/>
          <c:showCatName val="0"/>
          <c:showSerName val="0"/>
          <c:showPercent val="0"/>
          <c:showBubbleSize val="0"/>
          <c:extLst>
            <c:ext xmlns:c15="http://schemas.microsoft.com/office/drawing/2012/chart" uri="{CE6537A1-D6FC-4f65-9D91-7224C49458BB}"/>
          </c:extLst>
        </c:dLbl>
      </c:pivotFmt>
      <c:pivotFmt>
        <c:idx val="2"/>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Arial" panose="020B0604020202020204" pitchFamily="34" charset="0"/>
                  <a:ea typeface="+mn-ea"/>
                  <a:cs typeface="Arial" panose="020B0604020202020204" pitchFamily="34" charset="0"/>
                </a:defRPr>
              </a:pPr>
              <a:endParaRPr lang="fr-FR"/>
            </a:p>
          </c:txPr>
          <c:dLblPos val="outEnd"/>
          <c:showLegendKey val="0"/>
          <c:showVal val="1"/>
          <c:showCatName val="0"/>
          <c:showSerName val="0"/>
          <c:showPercent val="0"/>
          <c:showBubbleSize val="0"/>
          <c:extLst>
            <c:ext xmlns:c15="http://schemas.microsoft.com/office/drawing/2012/chart" uri="{CE6537A1-D6FC-4f65-9D91-7224C49458BB}"/>
          </c:extLst>
        </c:dLbl>
      </c:pivotFmt>
      <c:pivotFmt>
        <c:idx val="3"/>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Arial" panose="020B0604020202020204" pitchFamily="34" charset="0"/>
                  <a:ea typeface="+mn-ea"/>
                  <a:cs typeface="Arial" panose="020B0604020202020204" pitchFamily="34" charset="0"/>
                </a:defRPr>
              </a:pPr>
              <a:endParaRPr lang="fr-FR"/>
            </a:p>
          </c:txPr>
          <c:dLblPos val="outEnd"/>
          <c:showLegendKey val="0"/>
          <c:showVal val="1"/>
          <c:showCatName val="0"/>
          <c:showSerName val="0"/>
          <c:showPercent val="0"/>
          <c:showBubbleSize val="0"/>
          <c:extLst>
            <c:ext xmlns:c15="http://schemas.microsoft.com/office/drawing/2012/chart" uri="{CE6537A1-D6FC-4f65-9D91-7224C49458BB}"/>
          </c:extLst>
        </c:dLbl>
      </c:pivotFmt>
      <c:pivotFmt>
        <c:idx val="4"/>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Arial" panose="020B0604020202020204" pitchFamily="34" charset="0"/>
                  <a:ea typeface="+mn-ea"/>
                  <a:cs typeface="Arial" panose="020B0604020202020204" pitchFamily="34" charset="0"/>
                </a:defRPr>
              </a:pPr>
              <a:endParaRPr lang="fr-FR"/>
            </a:p>
          </c:txPr>
          <c:dLblPos val="outEnd"/>
          <c:showLegendKey val="0"/>
          <c:showVal val="1"/>
          <c:showCatName val="0"/>
          <c:showSerName val="0"/>
          <c:showPercent val="0"/>
          <c:showBubbleSize val="0"/>
          <c:extLst>
            <c:ext xmlns:c15="http://schemas.microsoft.com/office/drawing/2012/chart" uri="{CE6537A1-D6FC-4f65-9D91-7224C49458BB}"/>
          </c:extLst>
        </c:dLbl>
      </c:pivotFmt>
      <c:pivotFmt>
        <c:idx val="5"/>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extLst>
            <c:ext xmlns:c15="http://schemas.microsoft.com/office/drawing/2012/chart" uri="{CE6537A1-D6FC-4f65-9D91-7224C49458BB}"/>
          </c:extLst>
        </c:dLbl>
      </c:pivotFmt>
      <c:pivotFmt>
        <c:idx val="6"/>
        <c:spPr>
          <a:solidFill>
            <a:schemeClr val="accent1"/>
          </a:solidFill>
          <a:ln>
            <a:noFill/>
          </a:ln>
          <a:effectLst/>
        </c:spPr>
        <c:marker>
          <c:symbol val="none"/>
        </c:marker>
      </c:pivotFmt>
      <c:pivotFmt>
        <c:idx val="7"/>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extLst>
            <c:ext xmlns:c15="http://schemas.microsoft.com/office/drawing/2012/chart" uri="{CE6537A1-D6FC-4f65-9D91-7224C49458BB}"/>
          </c:extLst>
        </c:dLbl>
      </c:pivotFmt>
      <c:pivotFmt>
        <c:idx val="8"/>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extLst>
            <c:ext xmlns:c15="http://schemas.microsoft.com/office/drawing/2012/chart" uri="{CE6537A1-D6FC-4f65-9D91-7224C49458BB}"/>
          </c:extLst>
        </c:dLbl>
      </c:pivotFmt>
      <c:pivotFmt>
        <c:idx val="9"/>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extLst>
            <c:ext xmlns:c15="http://schemas.microsoft.com/office/drawing/2012/chart" uri="{CE6537A1-D6FC-4f65-9D91-7224C49458BB}"/>
          </c:extLst>
        </c:dLbl>
      </c:pivotFmt>
      <c:pivotFmt>
        <c:idx val="10"/>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extLst>
            <c:ext xmlns:c15="http://schemas.microsoft.com/office/drawing/2012/chart" uri="{CE6537A1-D6FC-4f65-9D91-7224C49458BB}"/>
          </c:extLst>
        </c:dLbl>
      </c:pivotFmt>
      <c:pivotFmt>
        <c:idx val="11"/>
        <c:spPr>
          <a:solidFill>
            <a:schemeClr val="accent1"/>
          </a:solidFill>
          <a:ln>
            <a:noFill/>
          </a:ln>
          <a:effectLst/>
        </c:spPr>
        <c:marker>
          <c:symbol val="none"/>
        </c:marker>
      </c:pivotFmt>
      <c:pivotFmt>
        <c:idx val="12"/>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extLst>
            <c:ext xmlns:c15="http://schemas.microsoft.com/office/drawing/2012/chart" uri="{CE6537A1-D6FC-4f65-9D91-7224C49458BB}"/>
          </c:extLst>
        </c:dLbl>
      </c:pivotFmt>
      <c:pivotFmt>
        <c:idx val="13"/>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extLst>
            <c:ext xmlns:c15="http://schemas.microsoft.com/office/drawing/2012/chart" uri="{CE6537A1-D6FC-4f65-9D91-7224C49458BB}"/>
          </c:extLst>
        </c:dLbl>
      </c:pivotFmt>
      <c:pivotFmt>
        <c:idx val="14"/>
        <c:spPr>
          <a:solidFill>
            <a:schemeClr val="accent1"/>
          </a:solidFill>
          <a:ln>
            <a:noFill/>
          </a:ln>
          <a:effectLst/>
        </c:spPr>
        <c:marker>
          <c:symbol val="none"/>
        </c:marker>
      </c:pivotFmt>
      <c:pivotFmt>
        <c:idx val="15"/>
        <c:spPr>
          <a:solidFill>
            <a:schemeClr val="accent1"/>
          </a:solidFill>
          <a:ln>
            <a:noFill/>
          </a:ln>
          <a:effectLst/>
        </c:spPr>
        <c:marker>
          <c:symbol val="none"/>
        </c:marker>
      </c:pivotFmt>
      <c:pivotFmt>
        <c:idx val="16"/>
        <c:spPr>
          <a:solidFill>
            <a:schemeClr val="accent1"/>
          </a:solidFill>
          <a:ln>
            <a:noFill/>
          </a:ln>
          <a:effectLst/>
        </c:spPr>
        <c:marker>
          <c:symbol val="none"/>
        </c:marker>
      </c:pivotFmt>
      <c:pivotFmt>
        <c:idx val="17"/>
        <c:spPr>
          <a:solidFill>
            <a:schemeClr val="accent1"/>
          </a:solidFill>
          <a:ln>
            <a:noFill/>
          </a:ln>
          <a:effectLst/>
        </c:spPr>
        <c:marker>
          <c:symbol val="none"/>
        </c:marker>
      </c:pivotFmt>
      <c:pivotFmt>
        <c:idx val="18"/>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extLst>
            <c:ext xmlns:c15="http://schemas.microsoft.com/office/drawing/2012/chart" uri="{CE6537A1-D6FC-4f65-9D91-7224C49458BB}"/>
          </c:extLst>
        </c:dLbl>
      </c:pivotFmt>
      <c:pivotFmt>
        <c:idx val="19"/>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extLst>
            <c:ext xmlns:c15="http://schemas.microsoft.com/office/drawing/2012/chart" uri="{CE6537A1-D6FC-4f65-9D91-7224C49458BB}"/>
          </c:extLst>
        </c:dLbl>
      </c:pivotFmt>
      <c:pivotFmt>
        <c:idx val="20"/>
        <c:spPr>
          <a:solidFill>
            <a:schemeClr val="accent1"/>
          </a:solidFill>
          <a:ln>
            <a:noFill/>
          </a:ln>
          <a:effectLst/>
        </c:spPr>
        <c:marker>
          <c:symbol val="none"/>
        </c:marker>
      </c:pivotFmt>
      <c:pivotFmt>
        <c:idx val="21"/>
        <c:spPr>
          <a:solidFill>
            <a:schemeClr val="accent1"/>
          </a:solidFill>
          <a:ln>
            <a:noFill/>
          </a:ln>
          <a:effectLst/>
        </c:spPr>
        <c:marker>
          <c:symbol val="none"/>
        </c:marker>
      </c:pivotFmt>
      <c:pivotFmt>
        <c:idx val="22"/>
        <c:spPr>
          <a:solidFill>
            <a:schemeClr val="accent1"/>
          </a:solidFill>
          <a:ln>
            <a:noFill/>
          </a:ln>
          <a:effectLst/>
        </c:spPr>
        <c:marker>
          <c:symbol val="none"/>
        </c:marker>
      </c:pivotFmt>
      <c:pivotFmt>
        <c:idx val="23"/>
        <c:spPr>
          <a:solidFill>
            <a:schemeClr val="accent1"/>
          </a:solidFill>
          <a:ln>
            <a:noFill/>
          </a:ln>
          <a:effectLst/>
        </c:spPr>
        <c:marker>
          <c:symbol val="none"/>
        </c:marker>
      </c:pivotFmt>
      <c:pivotFmt>
        <c:idx val="24"/>
        <c:spPr>
          <a:solidFill>
            <a:schemeClr val="accent1"/>
          </a:solidFill>
          <a:ln>
            <a:noFill/>
          </a:ln>
          <a:effectLst/>
        </c:spPr>
        <c:marker>
          <c:symbol val="none"/>
        </c:marker>
      </c:pivotFmt>
      <c:pivotFmt>
        <c:idx val="25"/>
        <c:spPr>
          <a:solidFill>
            <a:schemeClr val="accent1"/>
          </a:solidFill>
          <a:ln>
            <a:noFill/>
          </a:ln>
          <a:effectLst/>
        </c:spPr>
        <c:marker>
          <c:symbol val="none"/>
        </c:marker>
      </c:pivotFmt>
      <c:pivotFmt>
        <c:idx val="26"/>
        <c:spPr>
          <a:solidFill>
            <a:schemeClr val="accent1"/>
          </a:solidFill>
          <a:ln>
            <a:noFill/>
          </a:ln>
          <a:effectLst/>
        </c:spPr>
        <c:marker>
          <c:symbol val="none"/>
        </c:marker>
      </c:pivotFmt>
      <c:pivotFmt>
        <c:idx val="27"/>
        <c:spPr>
          <a:solidFill>
            <a:schemeClr val="accent1"/>
          </a:solidFill>
          <a:ln>
            <a:noFill/>
          </a:ln>
          <a:effectLst/>
        </c:spPr>
        <c:marker>
          <c:symbol val="none"/>
        </c:marker>
      </c:pivotFmt>
      <c:pivotFmt>
        <c:idx val="28"/>
        <c:spPr>
          <a:solidFill>
            <a:schemeClr val="accent1"/>
          </a:solidFill>
          <a:ln>
            <a:noFill/>
          </a:ln>
          <a:effectLst/>
        </c:spPr>
        <c:marker>
          <c:symbol val="none"/>
        </c:marker>
      </c:pivotFmt>
      <c:pivotFmt>
        <c:idx val="29"/>
        <c:spPr>
          <a:solidFill>
            <a:schemeClr val="accent1"/>
          </a:solidFill>
          <a:ln>
            <a:noFill/>
          </a:ln>
          <a:effectLst/>
        </c:spPr>
        <c:marker>
          <c:symbol val="none"/>
        </c:marker>
      </c:pivotFmt>
      <c:pivotFmt>
        <c:idx val="30"/>
        <c:spPr>
          <a:solidFill>
            <a:schemeClr val="accent1"/>
          </a:solidFill>
          <a:ln>
            <a:noFill/>
          </a:ln>
          <a:effectLst/>
        </c:spPr>
        <c:marker>
          <c:symbol val="none"/>
        </c:marker>
      </c:pivotFmt>
      <c:pivotFmt>
        <c:idx val="31"/>
        <c:spPr>
          <a:solidFill>
            <a:schemeClr val="accent1"/>
          </a:solidFill>
          <a:ln>
            <a:noFill/>
          </a:ln>
          <a:effectLst/>
        </c:spPr>
        <c:marker>
          <c:symbol val="none"/>
        </c:marker>
      </c:pivotFmt>
      <c:pivotFmt>
        <c:idx val="32"/>
        <c:spPr>
          <a:solidFill>
            <a:schemeClr val="accent1"/>
          </a:solidFill>
          <a:ln>
            <a:noFill/>
          </a:ln>
          <a:effectLst/>
        </c:spPr>
        <c:marker>
          <c:symbol val="none"/>
        </c:marker>
      </c:pivotFmt>
      <c:pivotFmt>
        <c:idx val="33"/>
        <c:spPr>
          <a:solidFill>
            <a:schemeClr val="accent1"/>
          </a:solidFill>
          <a:ln>
            <a:noFill/>
          </a:ln>
          <a:effectLst/>
        </c:spPr>
        <c:marker>
          <c:symbol val="none"/>
        </c:marker>
      </c:pivotFmt>
      <c:pivotFmt>
        <c:idx val="34"/>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extLst>
            <c:ext xmlns:c15="http://schemas.microsoft.com/office/drawing/2012/chart" uri="{CE6537A1-D6FC-4f65-9D91-7224C49458BB}"/>
          </c:extLst>
        </c:dLbl>
      </c:pivotFmt>
      <c:pivotFmt>
        <c:idx val="35"/>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extLst>
            <c:ext xmlns:c15="http://schemas.microsoft.com/office/drawing/2012/chart" uri="{CE6537A1-D6FC-4f65-9D91-7224C49458BB}"/>
          </c:extLst>
        </c:dLbl>
      </c:pivotFmt>
      <c:pivotFmt>
        <c:idx val="36"/>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extLst>
            <c:ext xmlns:c15="http://schemas.microsoft.com/office/drawing/2012/chart" uri="{CE6537A1-D6FC-4f65-9D91-7224C49458BB}"/>
          </c:extLst>
        </c:dLbl>
      </c:pivotFmt>
      <c:pivotFmt>
        <c:idx val="37"/>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extLst>
            <c:ext xmlns:c15="http://schemas.microsoft.com/office/drawing/2012/chart" uri="{CE6537A1-D6FC-4f65-9D91-7224C49458BB}"/>
          </c:extLst>
        </c:dLbl>
      </c:pivotFmt>
      <c:pivotFmt>
        <c:idx val="38"/>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extLst>
            <c:ext xmlns:c15="http://schemas.microsoft.com/office/drawing/2012/chart" uri="{CE6537A1-D6FC-4f65-9D91-7224C49458BB}"/>
          </c:extLst>
        </c:dLbl>
      </c:pivotFmt>
    </c:pivotFmts>
    <c:plotArea>
      <c:layout/>
      <c:barChart>
        <c:barDir val="bar"/>
        <c:grouping val="clustered"/>
        <c:varyColors val="0"/>
        <c:ser>
          <c:idx val="0"/>
          <c:order val="0"/>
          <c:tx>
            <c:strRef>
              <c:f>'Flexible pivot- PLs'!$B$13</c:f>
              <c:strCache>
                <c:ptCount val="1"/>
                <c:pt idx="0">
                  <c:v>Sum of ACB</c:v>
                </c:pt>
              </c:strCache>
            </c:strRef>
          </c:tx>
          <c:spPr>
            <a:solidFill>
              <a:schemeClr val="accent1"/>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f>'Flexible pivot- PLs'!$A$14:$A$18</c:f>
              <c:strCache>
                <c:ptCount val="4"/>
                <c:pt idx="0">
                  <c:v>2018</c:v>
                </c:pt>
                <c:pt idx="1">
                  <c:v>2019</c:v>
                </c:pt>
                <c:pt idx="3">
                  <c:v>2020</c:v>
                </c:pt>
              </c:strCache>
            </c:strRef>
          </c:cat>
          <c:val>
            <c:numRef>
              <c:f>'Flexible pivot- PLs'!$B$14:$B$18</c:f>
              <c:numCache>
                <c:formatCode>0</c:formatCode>
                <c:ptCount val="4"/>
                <c:pt idx="0">
                  <c:v>0</c:v>
                </c:pt>
                <c:pt idx="1">
                  <c:v>2</c:v>
                </c:pt>
                <c:pt idx="2">
                  <c:v>0</c:v>
                </c:pt>
                <c:pt idx="3">
                  <c:v>1</c:v>
                </c:pt>
              </c:numCache>
            </c:numRef>
          </c:val>
          <c:extLst>
            <c:ext xmlns:c16="http://schemas.microsoft.com/office/drawing/2014/chart" uri="{C3380CC4-5D6E-409C-BE32-E72D297353CC}">
              <c16:uniqueId val="{0000000B-B3E5-481A-9AD7-D20421E3187B}"/>
            </c:ext>
          </c:extLst>
        </c:ser>
        <c:ser>
          <c:idx val="1"/>
          <c:order val="1"/>
          <c:tx>
            <c:strRef>
              <c:f>'Flexible pivot- PLs'!$C$13</c:f>
              <c:strCache>
                <c:ptCount val="1"/>
                <c:pt idx="0">
                  <c:v>Sum of BA</c:v>
                </c:pt>
              </c:strCache>
            </c:strRef>
          </c:tx>
          <c:spPr>
            <a:solidFill>
              <a:schemeClr val="accent2"/>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f>'Flexible pivot- PLs'!$A$14:$A$18</c:f>
              <c:strCache>
                <c:ptCount val="4"/>
                <c:pt idx="0">
                  <c:v>2018</c:v>
                </c:pt>
                <c:pt idx="1">
                  <c:v>2019</c:v>
                </c:pt>
                <c:pt idx="3">
                  <c:v>2020</c:v>
                </c:pt>
              </c:strCache>
            </c:strRef>
          </c:cat>
          <c:val>
            <c:numRef>
              <c:f>'Flexible pivot- PLs'!$C$14:$C$18</c:f>
              <c:numCache>
                <c:formatCode>0</c:formatCode>
                <c:ptCount val="4"/>
                <c:pt idx="0">
                  <c:v>0</c:v>
                </c:pt>
                <c:pt idx="1">
                  <c:v>1</c:v>
                </c:pt>
                <c:pt idx="2">
                  <c:v>0</c:v>
                </c:pt>
                <c:pt idx="3">
                  <c:v>1</c:v>
                </c:pt>
              </c:numCache>
            </c:numRef>
          </c:val>
          <c:extLst>
            <c:ext xmlns:c16="http://schemas.microsoft.com/office/drawing/2014/chart" uri="{C3380CC4-5D6E-409C-BE32-E72D297353CC}">
              <c16:uniqueId val="{0000000C-B3E5-481A-9AD7-D20421E3187B}"/>
            </c:ext>
          </c:extLst>
        </c:ser>
        <c:ser>
          <c:idx val="2"/>
          <c:order val="2"/>
          <c:tx>
            <c:strRef>
              <c:f>'Flexible pivot- PLs'!$D$13</c:f>
              <c:strCache>
                <c:ptCount val="1"/>
                <c:pt idx="0">
                  <c:v>Sum of ENCL</c:v>
                </c:pt>
              </c:strCache>
            </c:strRef>
          </c:tx>
          <c:spPr>
            <a:solidFill>
              <a:schemeClr val="accent3"/>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f>'Flexible pivot- PLs'!$A$14:$A$18</c:f>
              <c:strCache>
                <c:ptCount val="4"/>
                <c:pt idx="0">
                  <c:v>2018</c:v>
                </c:pt>
                <c:pt idx="1">
                  <c:v>2019</c:v>
                </c:pt>
                <c:pt idx="3">
                  <c:v>2020</c:v>
                </c:pt>
              </c:strCache>
            </c:strRef>
          </c:cat>
          <c:val>
            <c:numRef>
              <c:f>'Flexible pivot- PLs'!$D$14:$D$18</c:f>
              <c:numCache>
                <c:formatCode>0</c:formatCode>
                <c:ptCount val="4"/>
                <c:pt idx="0">
                  <c:v>0</c:v>
                </c:pt>
                <c:pt idx="1">
                  <c:v>0</c:v>
                </c:pt>
                <c:pt idx="2">
                  <c:v>0</c:v>
                </c:pt>
                <c:pt idx="3">
                  <c:v>3</c:v>
                </c:pt>
              </c:numCache>
            </c:numRef>
          </c:val>
          <c:extLst>
            <c:ext xmlns:c16="http://schemas.microsoft.com/office/drawing/2014/chart" uri="{C3380CC4-5D6E-409C-BE32-E72D297353CC}">
              <c16:uniqueId val="{0000000D-B3E5-481A-9AD7-D20421E3187B}"/>
            </c:ext>
          </c:extLst>
        </c:ser>
        <c:ser>
          <c:idx val="3"/>
          <c:order val="3"/>
          <c:tx>
            <c:strRef>
              <c:f>'Flexible pivot- PLs'!$E$13</c:f>
              <c:strCache>
                <c:ptCount val="1"/>
                <c:pt idx="0">
                  <c:v>Sum of MCB</c:v>
                </c:pt>
              </c:strCache>
            </c:strRef>
          </c:tx>
          <c:spPr>
            <a:solidFill>
              <a:schemeClr val="accent4"/>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f>'Flexible pivot- PLs'!$A$14:$A$18</c:f>
              <c:strCache>
                <c:ptCount val="4"/>
                <c:pt idx="0">
                  <c:v>2018</c:v>
                </c:pt>
                <c:pt idx="1">
                  <c:v>2019</c:v>
                </c:pt>
                <c:pt idx="3">
                  <c:v>2020</c:v>
                </c:pt>
              </c:strCache>
            </c:strRef>
          </c:cat>
          <c:val>
            <c:numRef>
              <c:f>'Flexible pivot- PLs'!$E$14:$E$18</c:f>
              <c:numCache>
                <c:formatCode>0</c:formatCode>
                <c:ptCount val="4"/>
                <c:pt idx="0">
                  <c:v>0</c:v>
                </c:pt>
                <c:pt idx="1">
                  <c:v>9</c:v>
                </c:pt>
                <c:pt idx="2">
                  <c:v>0</c:v>
                </c:pt>
                <c:pt idx="3">
                  <c:v>30</c:v>
                </c:pt>
              </c:numCache>
            </c:numRef>
          </c:val>
          <c:extLst>
            <c:ext xmlns:c16="http://schemas.microsoft.com/office/drawing/2014/chart" uri="{C3380CC4-5D6E-409C-BE32-E72D297353CC}">
              <c16:uniqueId val="{0000000E-B3E5-481A-9AD7-D20421E3187B}"/>
            </c:ext>
          </c:extLst>
        </c:ser>
        <c:ser>
          <c:idx val="4"/>
          <c:order val="4"/>
          <c:tx>
            <c:strRef>
              <c:f>'Flexible pivot- PLs'!$F$13</c:f>
              <c:strCache>
                <c:ptCount val="1"/>
                <c:pt idx="0">
                  <c:v>Sum of MCCB</c:v>
                </c:pt>
              </c:strCache>
            </c:strRef>
          </c:tx>
          <c:spPr>
            <a:solidFill>
              <a:schemeClr val="accent5"/>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f>'Flexible pivot- PLs'!$A$14:$A$18</c:f>
              <c:strCache>
                <c:ptCount val="4"/>
                <c:pt idx="0">
                  <c:v>2018</c:v>
                </c:pt>
                <c:pt idx="1">
                  <c:v>2019</c:v>
                </c:pt>
                <c:pt idx="3">
                  <c:v>2020</c:v>
                </c:pt>
              </c:strCache>
            </c:strRef>
          </c:cat>
          <c:val>
            <c:numRef>
              <c:f>'Flexible pivot- PLs'!$F$14:$F$18</c:f>
              <c:numCache>
                <c:formatCode>0</c:formatCode>
                <c:ptCount val="4"/>
                <c:pt idx="0">
                  <c:v>0</c:v>
                </c:pt>
                <c:pt idx="1">
                  <c:v>6</c:v>
                </c:pt>
                <c:pt idx="2">
                  <c:v>0</c:v>
                </c:pt>
                <c:pt idx="3">
                  <c:v>9</c:v>
                </c:pt>
              </c:numCache>
            </c:numRef>
          </c:val>
          <c:extLst>
            <c:ext xmlns:c16="http://schemas.microsoft.com/office/drawing/2014/chart" uri="{C3380CC4-5D6E-409C-BE32-E72D297353CC}">
              <c16:uniqueId val="{00000012-B3E5-481A-9AD7-D20421E3187B}"/>
            </c:ext>
          </c:extLst>
        </c:ser>
        <c:dLbls>
          <c:dLblPos val="outEnd"/>
          <c:showLegendKey val="0"/>
          <c:showVal val="1"/>
          <c:showCatName val="0"/>
          <c:showSerName val="0"/>
          <c:showPercent val="0"/>
          <c:showBubbleSize val="0"/>
        </c:dLbls>
        <c:gapWidth val="30"/>
        <c:axId val="354723328"/>
        <c:axId val="354724864"/>
      </c:barChart>
      <c:catAx>
        <c:axId val="354723328"/>
        <c:scaling>
          <c:orientation val="maxMin"/>
        </c:scaling>
        <c:delete val="0"/>
        <c:axPos val="l"/>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Arial" panose="020B0604020202020204" pitchFamily="34" charset="0"/>
                <a:ea typeface="+mn-ea"/>
                <a:cs typeface="Arial" panose="020B0604020202020204" pitchFamily="34" charset="0"/>
              </a:defRPr>
            </a:pPr>
            <a:endParaRPr lang="fr-FR"/>
          </a:p>
        </c:txPr>
        <c:crossAx val="354724864"/>
        <c:crosses val="autoZero"/>
        <c:auto val="1"/>
        <c:lblAlgn val="ctr"/>
        <c:lblOffset val="100"/>
        <c:noMultiLvlLbl val="0"/>
      </c:catAx>
      <c:valAx>
        <c:axId val="354724864"/>
        <c:scaling>
          <c:orientation val="minMax"/>
        </c:scaling>
        <c:delete val="1"/>
        <c:axPos val="t"/>
        <c:numFmt formatCode="0" sourceLinked="1"/>
        <c:majorTickMark val="none"/>
        <c:minorTickMark val="none"/>
        <c:tickLblPos val="nextTo"/>
        <c:crossAx val="354723328"/>
        <c:crosses val="autoZero"/>
        <c:crossBetween val="between"/>
      </c:valAx>
      <c:spPr>
        <a:noFill/>
        <a:ln>
          <a:noFill/>
        </a:ln>
        <a:effectLst/>
      </c:spPr>
    </c:plotArea>
    <c:legend>
      <c:legendPos val="b"/>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Arial" panose="020B0604020202020204" pitchFamily="34" charset="0"/>
              <a:ea typeface="+mn-ea"/>
              <a:cs typeface="Arial" panose="020B0604020202020204" pitchFamily="34" charset="0"/>
            </a:defRPr>
          </a:pPr>
          <a:endParaRPr lang="fr-FR"/>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extLst>
    <c:ext xmlns:c14="http://schemas.microsoft.com/office/drawing/2007/8/2/chart" uri="{781A3756-C4B2-4CAC-9D66-4F8BD8637D16}">
      <c14:pivotOptions>
        <c14:dropZoneCategories val="1"/>
        <c14:dropZoneSeries val="1"/>
        <c14:dropZonesVisible val="1"/>
      </c14:pivotOptions>
    </c:ext>
    <c:ext xmlns:c16="http://schemas.microsoft.com/office/drawing/2014/chart" uri="{E28EC0CA-F0BB-4C9C-879D-F8772B89E7AC}">
      <c16:pivotOptions16>
        <c16:showExpandCollapseFieldButtons val="1"/>
      </c16:pivotOptions16>
    </c:ext>
  </c:extLst>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3.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4.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5.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6.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7.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8.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9.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16">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2.xml><?xml version="1.0" encoding="utf-8"?>
<cs:chartStyle xmlns:cs="http://schemas.microsoft.com/office/drawing/2012/chartStyle" xmlns:a="http://schemas.openxmlformats.org/drawingml/2006/main" id="216">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3.xml><?xml version="1.0" encoding="utf-8"?>
<cs:chartStyle xmlns:cs="http://schemas.microsoft.com/office/drawing/2012/chartStyle" xmlns:a="http://schemas.openxmlformats.org/drawingml/2006/main" id="216">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4.xml><?xml version="1.0" encoding="utf-8"?>
<cs:chartStyle xmlns:cs="http://schemas.microsoft.com/office/drawing/2012/chartStyle" xmlns:a="http://schemas.openxmlformats.org/drawingml/2006/main" id="216">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5.xml><?xml version="1.0" encoding="utf-8"?>
<cs:chartStyle xmlns:cs="http://schemas.microsoft.com/office/drawing/2012/chartStyle" xmlns:a="http://schemas.openxmlformats.org/drawingml/2006/main" id="216">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6.xml><?xml version="1.0" encoding="utf-8"?>
<cs:chartStyle xmlns:cs="http://schemas.microsoft.com/office/drawing/2012/chartStyle" xmlns:a="http://schemas.openxmlformats.org/drawingml/2006/main" id="216">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7.xml><?xml version="1.0" encoding="utf-8"?>
<cs:chartStyle xmlns:cs="http://schemas.microsoft.com/office/drawing/2012/chartStyle" xmlns:a="http://schemas.openxmlformats.org/drawingml/2006/main" id="216">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8.xml><?xml version="1.0" encoding="utf-8"?>
<cs:chartStyle xmlns:cs="http://schemas.microsoft.com/office/drawing/2012/chartStyle" xmlns:a="http://schemas.openxmlformats.org/drawingml/2006/main" id="216">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9.xml><?xml version="1.0" encoding="utf-8"?>
<cs:chartStyle xmlns:cs="http://schemas.microsoft.com/office/drawing/2012/chartStyle" xmlns:a="http://schemas.openxmlformats.org/drawingml/2006/main" id="216">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_rels/drawing2.xml.rels><?xml version="1.0" encoding="UTF-8" standalone="yes"?>
<Relationships xmlns="http://schemas.openxmlformats.org/package/2006/relationships"><Relationship Id="rId1" Type="http://schemas.openxmlformats.org/officeDocument/2006/relationships/chart" Target="../charts/chart2.xml"/></Relationships>
</file>

<file path=xl/drawings/_rels/drawing3.xml.rels><?xml version="1.0" encoding="UTF-8" standalone="yes"?>
<Relationships xmlns="http://schemas.openxmlformats.org/package/2006/relationships"><Relationship Id="rId1" Type="http://schemas.openxmlformats.org/officeDocument/2006/relationships/chart" Target="../charts/chart3.xml"/></Relationships>
</file>

<file path=xl/drawings/_rels/drawing4.xml.rels><?xml version="1.0" encoding="UTF-8" standalone="yes"?>
<Relationships xmlns="http://schemas.openxmlformats.org/package/2006/relationships"><Relationship Id="rId1" Type="http://schemas.openxmlformats.org/officeDocument/2006/relationships/chart" Target="../charts/chart4.xml"/></Relationships>
</file>

<file path=xl/drawings/_rels/drawing5.xml.rels><?xml version="1.0" encoding="UTF-8" standalone="yes"?>
<Relationships xmlns="http://schemas.openxmlformats.org/package/2006/relationships"><Relationship Id="rId1" Type="http://schemas.openxmlformats.org/officeDocument/2006/relationships/chart" Target="../charts/chart5.xml"/></Relationships>
</file>

<file path=xl/drawings/_rels/drawing6.xml.rels><?xml version="1.0" encoding="UTF-8" standalone="yes"?>
<Relationships xmlns="http://schemas.openxmlformats.org/package/2006/relationships"><Relationship Id="rId1" Type="http://schemas.openxmlformats.org/officeDocument/2006/relationships/chart" Target="../charts/chart6.xml"/></Relationships>
</file>

<file path=xl/drawings/_rels/drawing7.xml.rels><?xml version="1.0" encoding="UTF-8" standalone="yes"?>
<Relationships xmlns="http://schemas.openxmlformats.org/package/2006/relationships"><Relationship Id="rId1" Type="http://schemas.openxmlformats.org/officeDocument/2006/relationships/chart" Target="../charts/chart7.xml"/></Relationships>
</file>

<file path=xl/drawings/_rels/drawing8.xml.rels><?xml version="1.0" encoding="UTF-8" standalone="yes"?>
<Relationships xmlns="http://schemas.openxmlformats.org/package/2006/relationships"><Relationship Id="rId1" Type="http://schemas.openxmlformats.org/officeDocument/2006/relationships/chart" Target="../charts/chart8.xml"/></Relationships>
</file>

<file path=xl/drawings/_rels/drawing9.xml.rels><?xml version="1.0" encoding="UTF-8" standalone="yes"?>
<Relationships xmlns="http://schemas.openxmlformats.org/package/2006/relationships"><Relationship Id="rId1" Type="http://schemas.openxmlformats.org/officeDocument/2006/relationships/chart" Target="../charts/chart9.xml"/></Relationships>
</file>

<file path=xl/drawings/drawing1.xml><?xml version="1.0" encoding="utf-8"?>
<xdr:wsDr xmlns:xdr="http://schemas.openxmlformats.org/drawingml/2006/spreadsheetDrawing" xmlns:a="http://schemas.openxmlformats.org/drawingml/2006/main">
  <xdr:twoCellAnchor>
    <xdr:from>
      <xdr:col>0</xdr:col>
      <xdr:colOff>0</xdr:colOff>
      <xdr:row>14</xdr:row>
      <xdr:rowOff>26670</xdr:rowOff>
    </xdr:from>
    <xdr:to>
      <xdr:col>2</xdr:col>
      <xdr:colOff>2225040</xdr:colOff>
      <xdr:row>36</xdr:row>
      <xdr:rowOff>167640</xdr:rowOff>
    </xdr:to>
    <xdr:graphicFrame macro="">
      <xdr:nvGraphicFramePr>
        <xdr:cNvPr id="2" name="Chart 1">
          <a:extLst>
            <a:ext uri="{FF2B5EF4-FFF2-40B4-BE49-F238E27FC236}">
              <a16:creationId xmlns:a16="http://schemas.microsoft.com/office/drawing/2014/main" id="{00000000-0008-0000-0300-000002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2.xml><?xml version="1.0" encoding="utf-8"?>
<xdr:wsDr xmlns:xdr="http://schemas.openxmlformats.org/drawingml/2006/spreadsheetDrawing" xmlns:a="http://schemas.openxmlformats.org/drawingml/2006/main">
  <xdr:twoCellAnchor>
    <xdr:from>
      <xdr:col>0</xdr:col>
      <xdr:colOff>0</xdr:colOff>
      <xdr:row>14</xdr:row>
      <xdr:rowOff>26670</xdr:rowOff>
    </xdr:from>
    <xdr:to>
      <xdr:col>2</xdr:col>
      <xdr:colOff>2225040</xdr:colOff>
      <xdr:row>36</xdr:row>
      <xdr:rowOff>167640</xdr:rowOff>
    </xdr:to>
    <xdr:graphicFrame macro="">
      <xdr:nvGraphicFramePr>
        <xdr:cNvPr id="2" name="Chart 1">
          <a:extLst>
            <a:ext uri="{FF2B5EF4-FFF2-40B4-BE49-F238E27FC236}">
              <a16:creationId xmlns:a16="http://schemas.microsoft.com/office/drawing/2014/main" id="{00000000-0008-0000-0400-000002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3.xml><?xml version="1.0" encoding="utf-8"?>
<xdr:wsDr xmlns:xdr="http://schemas.openxmlformats.org/drawingml/2006/spreadsheetDrawing" xmlns:a="http://schemas.openxmlformats.org/drawingml/2006/main">
  <xdr:twoCellAnchor>
    <xdr:from>
      <xdr:col>0</xdr:col>
      <xdr:colOff>0</xdr:colOff>
      <xdr:row>14</xdr:row>
      <xdr:rowOff>26670</xdr:rowOff>
    </xdr:from>
    <xdr:to>
      <xdr:col>2</xdr:col>
      <xdr:colOff>2225040</xdr:colOff>
      <xdr:row>36</xdr:row>
      <xdr:rowOff>167640</xdr:rowOff>
    </xdr:to>
    <xdr:graphicFrame macro="">
      <xdr:nvGraphicFramePr>
        <xdr:cNvPr id="2" name="Chart 1">
          <a:extLst>
            <a:ext uri="{FF2B5EF4-FFF2-40B4-BE49-F238E27FC236}">
              <a16:creationId xmlns:a16="http://schemas.microsoft.com/office/drawing/2014/main" id="{00000000-0008-0000-0500-000002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4.xml><?xml version="1.0" encoding="utf-8"?>
<xdr:wsDr xmlns:xdr="http://schemas.openxmlformats.org/drawingml/2006/spreadsheetDrawing" xmlns:a="http://schemas.openxmlformats.org/drawingml/2006/main">
  <xdr:twoCellAnchor>
    <xdr:from>
      <xdr:col>0</xdr:col>
      <xdr:colOff>0</xdr:colOff>
      <xdr:row>14</xdr:row>
      <xdr:rowOff>26670</xdr:rowOff>
    </xdr:from>
    <xdr:to>
      <xdr:col>2</xdr:col>
      <xdr:colOff>2225040</xdr:colOff>
      <xdr:row>36</xdr:row>
      <xdr:rowOff>167640</xdr:rowOff>
    </xdr:to>
    <xdr:graphicFrame macro="">
      <xdr:nvGraphicFramePr>
        <xdr:cNvPr id="2" name="Chart 1">
          <a:extLst>
            <a:ext uri="{FF2B5EF4-FFF2-40B4-BE49-F238E27FC236}">
              <a16:creationId xmlns:a16="http://schemas.microsoft.com/office/drawing/2014/main" id="{00000000-0008-0000-0600-000002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5.xml><?xml version="1.0" encoding="utf-8"?>
<xdr:wsDr xmlns:xdr="http://schemas.openxmlformats.org/drawingml/2006/spreadsheetDrawing" xmlns:a="http://schemas.openxmlformats.org/drawingml/2006/main">
  <xdr:twoCellAnchor>
    <xdr:from>
      <xdr:col>0</xdr:col>
      <xdr:colOff>0</xdr:colOff>
      <xdr:row>14</xdr:row>
      <xdr:rowOff>26670</xdr:rowOff>
    </xdr:from>
    <xdr:to>
      <xdr:col>2</xdr:col>
      <xdr:colOff>2225040</xdr:colOff>
      <xdr:row>36</xdr:row>
      <xdr:rowOff>167640</xdr:rowOff>
    </xdr:to>
    <xdr:graphicFrame macro="">
      <xdr:nvGraphicFramePr>
        <xdr:cNvPr id="2" name="Chart 1">
          <a:extLst>
            <a:ext uri="{FF2B5EF4-FFF2-40B4-BE49-F238E27FC236}">
              <a16:creationId xmlns:a16="http://schemas.microsoft.com/office/drawing/2014/main" id="{00000000-0008-0000-0800-000002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6.xml><?xml version="1.0" encoding="utf-8"?>
<xdr:wsDr xmlns:xdr="http://schemas.openxmlformats.org/drawingml/2006/spreadsheetDrawing" xmlns:a="http://schemas.openxmlformats.org/drawingml/2006/main">
  <xdr:twoCellAnchor>
    <xdr:from>
      <xdr:col>0</xdr:col>
      <xdr:colOff>0</xdr:colOff>
      <xdr:row>14</xdr:row>
      <xdr:rowOff>26670</xdr:rowOff>
    </xdr:from>
    <xdr:to>
      <xdr:col>2</xdr:col>
      <xdr:colOff>2225040</xdr:colOff>
      <xdr:row>36</xdr:row>
      <xdr:rowOff>167640</xdr:rowOff>
    </xdr:to>
    <xdr:graphicFrame macro="">
      <xdr:nvGraphicFramePr>
        <xdr:cNvPr id="2" name="Chart 1">
          <a:extLst>
            <a:ext uri="{FF2B5EF4-FFF2-40B4-BE49-F238E27FC236}">
              <a16:creationId xmlns:a16="http://schemas.microsoft.com/office/drawing/2014/main" id="{00000000-0008-0000-0900-000002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7.xml><?xml version="1.0" encoding="utf-8"?>
<xdr:wsDr xmlns:xdr="http://schemas.openxmlformats.org/drawingml/2006/spreadsheetDrawing" xmlns:a="http://schemas.openxmlformats.org/drawingml/2006/main">
  <xdr:twoCellAnchor>
    <xdr:from>
      <xdr:col>0</xdr:col>
      <xdr:colOff>0</xdr:colOff>
      <xdr:row>17</xdr:row>
      <xdr:rowOff>34290</xdr:rowOff>
    </xdr:from>
    <xdr:to>
      <xdr:col>2</xdr:col>
      <xdr:colOff>2225040</xdr:colOff>
      <xdr:row>39</xdr:row>
      <xdr:rowOff>175260</xdr:rowOff>
    </xdr:to>
    <xdr:graphicFrame macro="">
      <xdr:nvGraphicFramePr>
        <xdr:cNvPr id="2" name="Chart 1">
          <a:extLst>
            <a:ext uri="{FF2B5EF4-FFF2-40B4-BE49-F238E27FC236}">
              <a16:creationId xmlns:a16="http://schemas.microsoft.com/office/drawing/2014/main" id="{00000000-0008-0000-0A00-000002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8.xml><?xml version="1.0" encoding="utf-8"?>
<xdr:wsDr xmlns:xdr="http://schemas.openxmlformats.org/drawingml/2006/spreadsheetDrawing" xmlns:a="http://schemas.openxmlformats.org/drawingml/2006/main">
  <xdr:twoCellAnchor>
    <xdr:from>
      <xdr:col>0</xdr:col>
      <xdr:colOff>0</xdr:colOff>
      <xdr:row>16</xdr:row>
      <xdr:rowOff>163830</xdr:rowOff>
    </xdr:from>
    <xdr:to>
      <xdr:col>7</xdr:col>
      <xdr:colOff>243840</xdr:colOff>
      <xdr:row>43</xdr:row>
      <xdr:rowOff>129540</xdr:rowOff>
    </xdr:to>
    <xdr:graphicFrame macro="">
      <xdr:nvGraphicFramePr>
        <xdr:cNvPr id="2" name="Chart 1">
          <a:extLst>
            <a:ext uri="{FF2B5EF4-FFF2-40B4-BE49-F238E27FC236}">
              <a16:creationId xmlns:a16="http://schemas.microsoft.com/office/drawing/2014/main" id="{00000000-0008-0000-0B00-000002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9.xml><?xml version="1.0" encoding="utf-8"?>
<xdr:wsDr xmlns:xdr="http://schemas.openxmlformats.org/drawingml/2006/spreadsheetDrawing" xmlns:a="http://schemas.openxmlformats.org/drawingml/2006/main">
  <xdr:twoCellAnchor>
    <xdr:from>
      <xdr:col>0</xdr:col>
      <xdr:colOff>0</xdr:colOff>
      <xdr:row>16</xdr:row>
      <xdr:rowOff>163830</xdr:rowOff>
    </xdr:from>
    <xdr:to>
      <xdr:col>7</xdr:col>
      <xdr:colOff>243840</xdr:colOff>
      <xdr:row>43</xdr:row>
      <xdr:rowOff>129540</xdr:rowOff>
    </xdr:to>
    <xdr:graphicFrame macro="">
      <xdr:nvGraphicFramePr>
        <xdr:cNvPr id="3" name="Chart 2">
          <a:extLst>
            <a:ext uri="{FF2B5EF4-FFF2-40B4-BE49-F238E27FC236}">
              <a16:creationId xmlns:a16="http://schemas.microsoft.com/office/drawing/2014/main" id="{00000000-0008-0000-0C00-000003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Bauer, Juergen" refreshedDate="44089.344448611111" createdVersion="6" refreshedVersion="6" minRefreshableVersion="3" recordCount="497" xr:uid="{00000000-000A-0000-FFFF-FFFF66000000}">
  <cacheSource type="worksheet">
    <worksheetSource ref="A3:AJ8" sheet="Portefeuille"/>
  </cacheSource>
  <cacheFields count="34">
    <cacheField name="ID" numFmtId="0">
      <sharedItems containsMixedTypes="1" containsNumber="1" containsInteger="1" minValue="19" maxValue="87"/>
    </cacheField>
    <cacheField name="Input from" numFmtId="0">
      <sharedItems/>
    </cacheField>
    <cacheField name="Date of entry" numFmtId="14">
      <sharedItems containsDate="1" containsMixedTypes="1" minDate="2018-01-22T00:00:00" maxDate="2020-09-11T00:00:00"/>
    </cacheField>
    <cacheField name="Year" numFmtId="0">
      <sharedItems containsMixedTypes="1" containsNumber="1" containsInteger="1" minValue="2018" maxValue="2020" count="4">
        <n v="2018"/>
        <n v="2019"/>
        <n v="2020"/>
        <s v=""/>
      </sharedItems>
    </cacheField>
    <cacheField name="Description of the product / requirement / issue" numFmtId="0">
      <sharedItems longText="1"/>
    </cacheField>
    <cacheField name="Project Name" numFmtId="0">
      <sharedItems containsBlank="1" count="57">
        <s v="Temperature derating"/>
        <m/>
        <s v="RCCB-TB tripping"/>
        <s v="RCBO data"/>
        <s v="RCBO type B portfolio"/>
        <s v="MCCB 1000/1150VAC"/>
        <s v="MCCB 800VAC"/>
        <s v="MCCB 1150VAC"/>
        <s v="ACB 1000/1150VAC"/>
        <s v="Compact MCB"/>
        <s v="EVCI"/>
        <s v="GEA"/>
        <s v="750VAC high amps"/>
        <s v="RCD 50/60Hz"/>
        <s v="Backup MCCB RCD"/>
        <s v="FAZ Ui 500VAC"/>
        <s v="RCBO Exentsion up to 40A"/>
        <s v="POP 3.0 "/>
        <s v="RCBO 3x1 MCB"/>
        <s v="Plug in terminal"/>
        <s v="MCCB CSA 1000VAC"/>
        <s v="NZML 20A"/>
        <s v="SPCT2/ET2"/>
        <s v="RCD function for MCCB"/>
        <s v="FAZ extension"/>
        <s v="ID47"/>
        <s v="UL RCD DIN rail"/>
        <s v="Meterboard Flex"/>
        <s v="Typ B "/>
        <s v="Contactor 24VDC IEC UL"/>
        <s v="Marine low amps high perf"/>
        <s v="Systeem55 Cooker req"/>
        <s v="RCCB B enhancement"/>
        <s v="Name 1005" u="1"/>
        <s v="BD R&amp;LC" u="1"/>
        <s v="RCCB-TB" u="1"/>
        <s v="Name0505" u="1"/>
        <s v="Name 1" u="1"/>
        <s v="RCD Type B 50/60Hz" u="1"/>
        <s v="Name 2" u="1"/>
        <s v="RCCB-TB Nuissance" u="1"/>
        <s v="Name 3" u="1"/>
        <s v="Austrialia Mining MCCB" u="1"/>
        <s v="Name 10052" u="1"/>
        <s v="Name 4" u="1"/>
        <s v="GEA NZM4" u="1"/>
        <s v="Name may1" u="1"/>
        <s v="Name 5" u="1"/>
        <s v="Name #1" u="1"/>
        <s v="ACB 1150VAC" u="1"/>
        <s v="India 800VAC 30kA" u="1"/>
        <s v="EVC - Socket Outlet" u="1"/>
        <s v="RCBO" u="1"/>
        <s v="Name 05052" u="1"/>
        <s v="Spain 800VAC 30kA" u="1"/>
        <s v="Marine MCB" u="1"/>
        <s v="Name May 1" u="1"/>
      </sharedItems>
    </cacheField>
    <cacheField name="CC" numFmtId="0">
      <sharedItems count="2">
        <s v=""/>
        <s v="Yes"/>
      </sharedItems>
    </cacheField>
    <cacheField name="MOEM" numFmtId="0">
      <sharedItems containsBlank="1" count="4">
        <s v=""/>
        <s v="Yes"/>
        <m/>
        <s v="MOEM" u="1"/>
      </sharedItems>
    </cacheField>
    <cacheField name="PM" numFmtId="0">
      <sharedItems count="2">
        <s v=""/>
        <s v="Yes"/>
      </sharedItems>
    </cacheField>
    <cacheField name="RLC" numFmtId="0">
      <sharedItems containsBlank="1" count="4">
        <s v="Yes"/>
        <s v=""/>
        <m/>
        <s v="RLC" u="1"/>
      </sharedItems>
    </cacheField>
    <cacheField name="Other" numFmtId="0">
      <sharedItems/>
    </cacheField>
    <cacheField name="Owner BDM" numFmtId="0">
      <sharedItems containsBlank="1"/>
    </cacheField>
    <cacheField name="Owner Product Mgmt." numFmtId="0">
      <sharedItems containsBlank="1"/>
    </cacheField>
    <cacheField name="Owner Application" numFmtId="0">
      <sharedItems containsBlank="1"/>
    </cacheField>
    <cacheField name="Costumer" numFmtId="0">
      <sharedItems/>
    </cacheField>
    <cacheField name="Country" numFmtId="0">
      <sharedItems/>
    </cacheField>
    <cacheField name="Does it contain attachments?" numFmtId="0">
      <sharedItems/>
    </cacheField>
    <cacheField name="ACB" numFmtId="2">
      <sharedItems containsSemiMixedTypes="0" containsString="0" containsNumber="1" containsInteger="1" minValue="0" maxValue="1" count="2">
        <n v="0"/>
        <n v="1"/>
      </sharedItems>
    </cacheField>
    <cacheField name="BA" numFmtId="2">
      <sharedItems containsSemiMixedTypes="0" containsString="0" containsNumber="1" containsInteger="1" minValue="0" maxValue="1" count="2">
        <n v="0"/>
        <n v="1"/>
      </sharedItems>
    </cacheField>
    <cacheField name="ENCL" numFmtId="2">
      <sharedItems containsSemiMixedTypes="0" containsString="0" containsNumber="1" containsInteger="1" minValue="0" maxValue="1" count="2">
        <n v="0"/>
        <n v="1"/>
      </sharedItems>
    </cacheField>
    <cacheField name="MCB" numFmtId="2">
      <sharedItems containsSemiMixedTypes="0" containsString="0" containsNumber="1" containsInteger="1" minValue="0" maxValue="1" count="2">
        <n v="0"/>
        <n v="1"/>
      </sharedItems>
    </cacheField>
    <cacheField name="MCCB" numFmtId="2">
      <sharedItems containsSemiMixedTypes="0" containsString="0" containsNumber="1" containsInteger="1" minValue="0" maxValue="1" count="2">
        <n v="0"/>
        <n v="1"/>
      </sharedItems>
    </cacheField>
    <cacheField name="Others" numFmtId="0">
      <sharedItems containsBlank="1"/>
    </cacheField>
    <cacheField name="Timeframe of availability" numFmtId="0">
      <sharedItems count="5">
        <s v=""/>
        <s v="2-3 years"/>
        <s v="1 year"/>
        <s v="&lt; 6 months"/>
        <s v="4+ years" u="1"/>
      </sharedItems>
    </cacheField>
    <cacheField name="Specific Deadline_x000a_(est.)" numFmtId="0">
      <sharedItems/>
    </cacheField>
    <cacheField name="Days remaining until the DDL" numFmtId="0">
      <sharedItems containsBlank="1" containsMixedTypes="1" containsNumber="1" containsInteger="1" minValue="-218" maxValue="351"/>
    </cacheField>
    <cacheField name="Complexity Level" numFmtId="0">
      <sharedItems containsBlank="1"/>
    </cacheField>
    <cacheField name="Priority" numFmtId="0">
      <sharedItems containsBlank="1" count="9">
        <s v="must do"/>
        <s v="good to do"/>
        <s v="not do"/>
        <m/>
        <s v="market trend radar"/>
        <s v="D" u="1"/>
        <s v="A" u="1"/>
        <s v="B" u="1"/>
        <s v="C" u="1"/>
      </sharedItems>
    </cacheField>
    <cacheField name="Kind of Activity" numFmtId="0">
      <sharedItems containsBlank="1" count="5">
        <s v="NPD/BL/testing"/>
        <m/>
        <s v="C" u="1"/>
        <s v="T" u="1"/>
        <s v="P" u="1"/>
      </sharedItems>
    </cacheField>
    <cacheField name="Project / Activity Workstream" numFmtId="0">
      <sharedItems containsBlank="1"/>
    </cacheField>
    <cacheField name="Estimated E2E margin" numFmtId="0">
      <sharedItems containsMixedTypes="1" containsNumber="1" minValue="0.4" maxValue="0.4"/>
    </cacheField>
    <cacheField name="Est. All kind of investment _x000a_cost (k€)" numFmtId="43">
      <sharedItems containsMixedTypes="1" containsNumber="1" minValue="10" maxValue="40000"/>
    </cacheField>
    <cacheField name="Expected _x000a_Turnover (k€/mature year)" numFmtId="43">
      <sharedItems containsMixedTypes="1" containsNumber="1" containsInteger="1" minValue="1" maxValue="100000"/>
    </cacheField>
    <cacheField name="Est. payback _x000a_time (y) (1:1 calculation)" numFmtId="43">
      <sharedItems containsMixedTypes="1" containsNumber="1" minValue="4.4117647058823532E-2" maxValue="67.873303167420815"/>
    </cacheField>
  </cacheFields>
  <extLst>
    <ext xmlns:x14="http://schemas.microsoft.com/office/spreadsheetml/2009/9/main" uri="{725AE2AE-9491-48be-B2B4-4EB974FC3084}">
      <x14:pivotCacheDefinition pivotCacheId="1"/>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497">
  <r>
    <s v="Legacy"/>
    <s v=""/>
    <d v="2018-02-28T00:00:00"/>
    <x v="0"/>
    <s v="Pre-wired DB"/>
    <x v="0"/>
    <x v="0"/>
    <x v="0"/>
    <x v="0"/>
    <x v="0"/>
    <s v=""/>
    <s v="KLA"/>
    <m/>
    <s v="GPP"/>
    <s v="Sonepar etc."/>
    <s v=""/>
    <s v=""/>
    <x v="0"/>
    <x v="0"/>
    <x v="0"/>
    <x v="0"/>
    <x v="0"/>
    <s v=""/>
    <x v="0"/>
    <s v=""/>
    <s v=""/>
    <s v="Lv.6"/>
    <x v="0"/>
    <x v="0"/>
    <s v="WL implemented"/>
    <s v=""/>
    <s v=""/>
    <s v=""/>
    <s v=""/>
  </r>
  <r>
    <s v="Legacy"/>
    <s v=""/>
    <d v="2018-02-28T00:00:00"/>
    <x v="0"/>
    <s v="AFDD, unwanted tripping"/>
    <x v="1"/>
    <x v="0"/>
    <x v="0"/>
    <x v="0"/>
    <x v="0"/>
    <s v=""/>
    <s v=""/>
    <m/>
    <s v="GPP"/>
    <s v="Electricians"/>
    <s v=""/>
    <s v=""/>
    <x v="0"/>
    <x v="0"/>
    <x v="0"/>
    <x v="0"/>
    <x v="0"/>
    <s v=""/>
    <x v="0"/>
    <s v=""/>
    <s v=""/>
    <m/>
    <x v="1"/>
    <x v="1"/>
    <s v="stop - no actions"/>
    <s v=""/>
    <s v=""/>
    <s v=""/>
    <s v=""/>
  </r>
  <r>
    <s v="Legacy"/>
    <s v=""/>
    <d v="2018-02-26T00:00:00"/>
    <x v="0"/>
    <s v="MCB, RCBO in altitudes &gt;2000m"/>
    <x v="1"/>
    <x v="0"/>
    <x v="1"/>
    <x v="0"/>
    <x v="1"/>
    <s v=""/>
    <s v="BWO"/>
    <m/>
    <s v="GPP"/>
    <s v="Schindler"/>
    <s v=""/>
    <s v=""/>
    <x v="0"/>
    <x v="0"/>
    <x v="0"/>
    <x v="0"/>
    <x v="0"/>
    <s v=""/>
    <x v="0"/>
    <s v=""/>
    <s v=""/>
    <m/>
    <x v="2"/>
    <x v="1"/>
    <s v="stop - no actions"/>
    <s v=""/>
    <s v=""/>
    <s v=""/>
    <s v=""/>
  </r>
  <r>
    <s v="Legacy"/>
    <s v=""/>
    <d v="2018-04-19T00:00:00"/>
    <x v="0"/>
    <s v="De-rating table for altitudes above 2000m for MCB Line."/>
    <x v="2"/>
    <x v="0"/>
    <x v="1"/>
    <x v="0"/>
    <x v="1"/>
    <s v=""/>
    <s v="SUPPORT"/>
    <m/>
    <s v="BUDAPEST"/>
    <s v=""/>
    <s v=""/>
    <s v=""/>
    <x v="0"/>
    <x v="0"/>
    <x v="0"/>
    <x v="0"/>
    <x v="0"/>
    <s v=""/>
    <x v="0"/>
    <s v=""/>
    <s v=""/>
    <m/>
    <x v="1"/>
    <x v="1"/>
    <s v="stop - no actions"/>
    <s v=""/>
    <s v=""/>
    <s v=""/>
    <s v=""/>
  </r>
  <r>
    <s v="Legacy"/>
    <s v=""/>
    <d v="2018-01-22T00:00:00"/>
    <x v="0"/>
    <s v="Temperaturederating  – 40°C ~ +70°C (min. req. -25°C ~ + 55°C)"/>
    <x v="1"/>
    <x v="0"/>
    <x v="1"/>
    <x v="0"/>
    <x v="1"/>
    <s v=""/>
    <s v="GEP"/>
    <m/>
    <s v="KLD"/>
    <s v="Several (Vehicle charging)"/>
    <s v=""/>
    <s v=""/>
    <x v="0"/>
    <x v="0"/>
    <x v="0"/>
    <x v="0"/>
    <x v="0"/>
    <s v=""/>
    <x v="0"/>
    <s v=""/>
    <s v=""/>
    <m/>
    <x v="0"/>
    <x v="1"/>
    <s v="stop - no actions"/>
    <s v=""/>
    <n v="10"/>
    <n v="10"/>
    <n v="1"/>
  </r>
  <r>
    <s v="Legacy"/>
    <s v=""/>
    <d v="2018-04-19T00:00:00"/>
    <x v="0"/>
    <s v="Same temperature ratings for FAZ and accessories _x000a_(some of them don't have the same temperature range so it _x000a_limits the usage of them together)"/>
    <x v="1"/>
    <x v="0"/>
    <x v="1"/>
    <x v="0"/>
    <x v="0"/>
    <s v=""/>
    <s v="SUPPORT"/>
    <m/>
    <s v="BUDAPEST"/>
    <s v=""/>
    <s v=""/>
    <s v=""/>
    <x v="0"/>
    <x v="0"/>
    <x v="0"/>
    <x v="0"/>
    <x v="0"/>
    <s v=""/>
    <x v="0"/>
    <s v=""/>
    <s v=""/>
    <m/>
    <x v="2"/>
    <x v="1"/>
    <s v="stop - no actions"/>
    <s v=""/>
    <s v=""/>
    <s v=""/>
    <s v=""/>
  </r>
  <r>
    <s v="Legacy"/>
    <s v=""/>
    <d v="2018-04-19T00:00:00"/>
    <x v="0"/>
    <s v="MCCB 1500A DC. (PV application)"/>
    <x v="3"/>
    <x v="0"/>
    <x v="1"/>
    <x v="0"/>
    <x v="1"/>
    <s v=""/>
    <s v="SUPPORT"/>
    <m/>
    <s v="BUDAPEST"/>
    <s v=""/>
    <s v=""/>
    <s v=""/>
    <x v="0"/>
    <x v="0"/>
    <x v="0"/>
    <x v="0"/>
    <x v="0"/>
    <s v=""/>
    <x v="0"/>
    <s v=""/>
    <s v=""/>
    <m/>
    <x v="2"/>
    <x v="1"/>
    <s v="stop - no actions"/>
    <s v=""/>
    <s v=""/>
    <s v=""/>
    <s v=""/>
  </r>
  <r>
    <s v="Legacy"/>
    <s v=""/>
    <d v="2018-01-22T00:00:00"/>
    <x v="0"/>
    <s v="DC switching with hybrid technology"/>
    <x v="1"/>
    <x v="0"/>
    <x v="1"/>
    <x v="0"/>
    <x v="1"/>
    <s v=""/>
    <s v="JEA"/>
    <m/>
    <s v="KLD"/>
    <s v="Several"/>
    <s v=""/>
    <s v=""/>
    <x v="0"/>
    <x v="0"/>
    <x v="0"/>
    <x v="0"/>
    <x v="0"/>
    <s v=""/>
    <x v="0"/>
    <s v=""/>
    <s v=""/>
    <m/>
    <x v="0"/>
    <x v="1"/>
    <s v="stop - no actions"/>
    <s v=""/>
    <s v=""/>
    <s v=""/>
    <s v=""/>
  </r>
  <r>
    <s v="Legacy"/>
    <s v=""/>
    <d v="2018-01-22T00:00:00"/>
    <x v="0"/>
    <s v="PXR: Find customers, who need new funtionality"/>
    <x v="1"/>
    <x v="0"/>
    <x v="1"/>
    <x v="0"/>
    <x v="1"/>
    <s v=""/>
    <s v="JEA"/>
    <m/>
    <s v="KLD"/>
    <s v="Several"/>
    <s v=""/>
    <s v=""/>
    <x v="0"/>
    <x v="0"/>
    <x v="0"/>
    <x v="0"/>
    <x v="0"/>
    <s v=""/>
    <x v="0"/>
    <s v=""/>
    <s v=""/>
    <m/>
    <x v="1"/>
    <x v="1"/>
    <s v="stop - no actions"/>
    <s v=""/>
    <s v=""/>
    <s v=""/>
    <s v=""/>
  </r>
  <r>
    <s v="Legacy"/>
    <s v=""/>
    <d v="2018-04-12T00:00:00"/>
    <x v="0"/>
    <s v="High Performance MCB --&gt; 50kA, 690VAC / 250VDC per Pole"/>
    <x v="4"/>
    <x v="0"/>
    <x v="1"/>
    <x v="0"/>
    <x v="1"/>
    <s v=""/>
    <s v="GEP"/>
    <m/>
    <s v="KLD"/>
    <s v="Several"/>
    <s v=""/>
    <s v=""/>
    <x v="0"/>
    <x v="0"/>
    <x v="0"/>
    <x v="0"/>
    <x v="0"/>
    <s v=""/>
    <x v="0"/>
    <s v=""/>
    <s v=""/>
    <m/>
    <x v="1"/>
    <x v="1"/>
    <s v="stop - no actions"/>
    <s v=""/>
    <s v=""/>
    <s v=""/>
    <s v=""/>
  </r>
  <r>
    <s v="Legacy"/>
    <s v=""/>
    <d v="2018-04-19T00:00:00"/>
    <x v="0"/>
    <s v="MCB for 690VAC"/>
    <x v="1"/>
    <x v="0"/>
    <x v="1"/>
    <x v="0"/>
    <x v="1"/>
    <s v=""/>
    <s v="SUPPORT"/>
    <m/>
    <s v="BUDAPEST"/>
    <s v=""/>
    <s v=""/>
    <s v=""/>
    <x v="0"/>
    <x v="0"/>
    <x v="0"/>
    <x v="0"/>
    <x v="0"/>
    <s v=""/>
    <x v="0"/>
    <s v=""/>
    <s v=""/>
    <m/>
    <x v="2"/>
    <x v="1"/>
    <s v="stop - no actions"/>
    <s v=""/>
    <s v=""/>
    <s v=""/>
    <s v=""/>
  </r>
  <r>
    <s v="Legacy"/>
    <s v=""/>
    <d v="2018-01-22T00:00:00"/>
    <x v="0"/>
    <s v="RCD Type B Nuissance tripping w. drives"/>
    <x v="1"/>
    <x v="0"/>
    <x v="1"/>
    <x v="0"/>
    <x v="1"/>
    <s v=""/>
    <s v="GEP"/>
    <m/>
    <s v="KLD"/>
    <s v="Scame?, swissQprint, _x000a_Big Dutchman"/>
    <s v=""/>
    <s v=""/>
    <x v="0"/>
    <x v="0"/>
    <x v="0"/>
    <x v="0"/>
    <x v="0"/>
    <s v=""/>
    <x v="0"/>
    <s v=""/>
    <s v=""/>
    <m/>
    <x v="0"/>
    <x v="1"/>
    <s v="stop - no actions"/>
    <s v=""/>
    <n v="100"/>
    <n v="100"/>
    <n v="1"/>
  </r>
  <r>
    <s v="Legacy"/>
    <s v=""/>
    <d v="2018-01-22T00:00:00"/>
    <x v="0"/>
    <s v="Backup &amp; Selectivity MCB-MCB &amp; MCB-MCCB"/>
    <x v="1"/>
    <x v="0"/>
    <x v="1"/>
    <x v="0"/>
    <x v="1"/>
    <s v=""/>
    <s v="GEP"/>
    <m/>
    <s v="KLD"/>
    <s v="Several"/>
    <s v=""/>
    <s v=""/>
    <x v="0"/>
    <x v="0"/>
    <x v="0"/>
    <x v="0"/>
    <x v="0"/>
    <s v=""/>
    <x v="0"/>
    <s v=""/>
    <s v=""/>
    <m/>
    <x v="0"/>
    <x v="1"/>
    <s v="stop - no actions"/>
    <s v=""/>
    <s v=""/>
    <s v=""/>
    <s v=""/>
  </r>
  <r>
    <s v="Legacy"/>
    <s v=""/>
    <d v="2018-01-22T00:00:00"/>
    <x v="0"/>
    <s v="RCD function in DC applications"/>
    <x v="1"/>
    <x v="0"/>
    <x v="1"/>
    <x v="0"/>
    <x v="1"/>
    <s v=""/>
    <s v="GEP"/>
    <m/>
    <s v="KLD"/>
    <s v="SoftLED"/>
    <s v=""/>
    <s v=""/>
    <x v="0"/>
    <x v="0"/>
    <x v="0"/>
    <x v="0"/>
    <x v="0"/>
    <s v=""/>
    <x v="0"/>
    <s v=""/>
    <s v=""/>
    <m/>
    <x v="1"/>
    <x v="1"/>
    <s v="stop - no actions"/>
    <s v=""/>
    <s v=""/>
    <s v=""/>
    <s v=""/>
  </r>
  <r>
    <s v="Legacy"/>
    <s v=""/>
    <d v="2018-04-19T00:00:00"/>
    <x v="0"/>
    <s v="Panel board UK DIN-Rail + Busbar in the same panel"/>
    <x v="1"/>
    <x v="0"/>
    <x v="0"/>
    <x v="0"/>
    <x v="0"/>
    <s v=""/>
    <s v="SUPPORT"/>
    <m/>
    <s v="BUDAPEST"/>
    <s v=""/>
    <s v=""/>
    <s v=""/>
    <x v="0"/>
    <x v="0"/>
    <x v="0"/>
    <x v="0"/>
    <x v="0"/>
    <s v=""/>
    <x v="0"/>
    <s v=""/>
    <s v=""/>
    <m/>
    <x v="0"/>
    <x v="1"/>
    <s v="stop - no actions"/>
    <s v=""/>
    <s v=""/>
    <s v=""/>
    <s v=""/>
  </r>
  <r>
    <s v="Legacy"/>
    <s v=""/>
    <d v="2018-03-27T00:00:00"/>
    <x v="0"/>
    <s v="FAZ at LED applications (switch-on current)"/>
    <x v="1"/>
    <x v="0"/>
    <x v="0"/>
    <x v="0"/>
    <x v="0"/>
    <s v=""/>
    <s v=""/>
    <m/>
    <s v="GPP"/>
    <s v="Several customer requests"/>
    <s v=""/>
    <s v=""/>
    <x v="0"/>
    <x v="0"/>
    <x v="0"/>
    <x v="0"/>
    <x v="0"/>
    <s v=""/>
    <x v="0"/>
    <s v=""/>
    <s v=""/>
    <m/>
    <x v="0"/>
    <x v="1"/>
    <s v="stop - no actions"/>
    <s v=""/>
    <s v=""/>
    <s v=""/>
    <s v=""/>
  </r>
  <r>
    <s v="Legacy"/>
    <s v=""/>
    <d v="2018-04-19T00:00:00"/>
    <x v="0"/>
    <s v="RCD-pod to attach on the MCBs and transform in RCBO like _x000a_UK MR30"/>
    <x v="1"/>
    <x v="0"/>
    <x v="0"/>
    <x v="0"/>
    <x v="0"/>
    <s v=""/>
    <s v="SUPPORT"/>
    <m/>
    <s v="BUDAPEST"/>
    <s v=""/>
    <s v=""/>
    <s v=""/>
    <x v="0"/>
    <x v="0"/>
    <x v="0"/>
    <x v="0"/>
    <x v="0"/>
    <s v=""/>
    <x v="0"/>
    <s v=""/>
    <s v=""/>
    <m/>
    <x v="0"/>
    <x v="1"/>
    <s v="stop - no actions"/>
    <s v=""/>
    <s v=""/>
    <s v=""/>
    <s v=""/>
  </r>
  <r>
    <s v="Legacy"/>
    <s v=""/>
    <d v="2018-01-22T00:00:00"/>
    <x v="0"/>
    <s v="RCBOs: Lack of data"/>
    <x v="1"/>
    <x v="0"/>
    <x v="1"/>
    <x v="0"/>
    <x v="1"/>
    <s v=""/>
    <s v="GEP"/>
    <m/>
    <s v="KLD"/>
    <s v="Several"/>
    <s v=""/>
    <s v=""/>
    <x v="0"/>
    <x v="0"/>
    <x v="0"/>
    <x v="0"/>
    <x v="0"/>
    <s v=""/>
    <x v="0"/>
    <s v=""/>
    <s v=""/>
    <m/>
    <x v="2"/>
    <x v="1"/>
    <s v="stop - no actions"/>
    <s v=""/>
    <n v="20"/>
    <n v="20"/>
    <n v="1"/>
  </r>
  <r>
    <s v="Legacy"/>
    <s v=""/>
    <d v="2018-04-19T00:00:00"/>
    <x v="0"/>
    <s v="RCBO 1P+N for 276V (UL)"/>
    <x v="1"/>
    <x v="0"/>
    <x v="1"/>
    <x v="0"/>
    <x v="0"/>
    <s v=""/>
    <s v="SUPPORT"/>
    <m/>
    <s v="BUDAPEST"/>
    <s v=""/>
    <s v=""/>
    <s v=""/>
    <x v="0"/>
    <x v="0"/>
    <x v="0"/>
    <x v="0"/>
    <x v="0"/>
    <s v=""/>
    <x v="0"/>
    <s v=""/>
    <s v=""/>
    <m/>
    <x v="1"/>
    <x v="1"/>
    <s v="stop - no actions"/>
    <s v=""/>
    <s v=""/>
    <s v=""/>
    <s v=""/>
  </r>
  <r>
    <s v="Legacy"/>
    <s v=""/>
    <d v="2018-04-19T00:00:00"/>
    <x v="0"/>
    <s v="Breaking capacity for all accepted voltage levels on _x000a_datasheet (at least 230V)"/>
    <x v="1"/>
    <x v="0"/>
    <x v="1"/>
    <x v="0"/>
    <x v="0"/>
    <s v=""/>
    <s v="SUPPORT"/>
    <m/>
    <s v="BUDAPEST"/>
    <s v=""/>
    <s v=""/>
    <s v=""/>
    <x v="0"/>
    <x v="0"/>
    <x v="0"/>
    <x v="0"/>
    <x v="0"/>
    <s v=""/>
    <x v="0"/>
    <s v=""/>
    <s v=""/>
    <m/>
    <x v="2"/>
    <x v="1"/>
    <s v="stop - no actions"/>
    <s v=""/>
    <s v=""/>
    <s v=""/>
    <s v=""/>
  </r>
  <r>
    <s v="Legacy"/>
    <s v=""/>
    <d v="2018-01-22T00:00:00"/>
    <x v="0"/>
    <s v="NZM Type B RCD add-on, Bender relais?"/>
    <x v="1"/>
    <x v="0"/>
    <x v="1"/>
    <x v="0"/>
    <x v="1"/>
    <s v=""/>
    <s v="GEP"/>
    <m/>
    <s v="KLD"/>
    <s v="SoftLED"/>
    <s v=""/>
    <s v=""/>
    <x v="0"/>
    <x v="0"/>
    <x v="0"/>
    <x v="0"/>
    <x v="0"/>
    <s v=""/>
    <x v="0"/>
    <s v=""/>
    <s v=""/>
    <m/>
    <x v="0"/>
    <x v="1"/>
    <s v="stop - no actions"/>
    <s v=""/>
    <s v=""/>
    <s v=""/>
    <s v=""/>
  </r>
  <r>
    <s v="Legacy"/>
    <s v=""/>
    <d v="2018-04-19T00:00:00"/>
    <x v="0"/>
    <s v="Switch disconnector Isolator (IS) for DC"/>
    <x v="1"/>
    <x v="0"/>
    <x v="1"/>
    <x v="0"/>
    <x v="0"/>
    <s v=""/>
    <s v="SUPPORT"/>
    <m/>
    <s v="BUDAPEST"/>
    <s v=""/>
    <s v=""/>
    <s v=""/>
    <x v="0"/>
    <x v="0"/>
    <x v="0"/>
    <x v="0"/>
    <x v="0"/>
    <s v=""/>
    <x v="0"/>
    <s v=""/>
    <s v=""/>
    <m/>
    <x v="1"/>
    <x v="1"/>
    <s v="stop - no actions"/>
    <s v=""/>
    <s v=""/>
    <s v=""/>
    <s v=""/>
  </r>
  <r>
    <s v="Legacy"/>
    <s v=""/>
    <d v="2018-04-19T00:00:00"/>
    <x v="0"/>
    <s v="Backup/Selectivity tables for all missing devices on _x000a_selectivity guide"/>
    <x v="1"/>
    <x v="0"/>
    <x v="1"/>
    <x v="0"/>
    <x v="1"/>
    <s v=""/>
    <s v="SUPPORT"/>
    <m/>
    <s v="BUDAPEST"/>
    <s v=""/>
    <s v=""/>
    <s v=""/>
    <x v="0"/>
    <x v="0"/>
    <x v="0"/>
    <x v="0"/>
    <x v="0"/>
    <s v=""/>
    <x v="0"/>
    <s v=""/>
    <s v=""/>
    <m/>
    <x v="1"/>
    <x v="1"/>
    <s v="stop - no actions"/>
    <s v=""/>
    <s v=""/>
    <s v=""/>
    <s v=""/>
  </r>
  <r>
    <s v="Legacy"/>
    <s v=""/>
    <d v="2018-01-24T00:00:00"/>
    <x v="0"/>
    <s v="Approval FAZT - FBSmV (--&gt; Breaking capacity)"/>
    <x v="1"/>
    <x v="0"/>
    <x v="1"/>
    <x v="0"/>
    <x v="1"/>
    <s v=""/>
    <s v="GEP"/>
    <m/>
    <s v="GPP"/>
    <s v="Several"/>
    <s v="Italy"/>
    <s v=""/>
    <x v="0"/>
    <x v="0"/>
    <x v="0"/>
    <x v="0"/>
    <x v="0"/>
    <s v=""/>
    <x v="0"/>
    <s v=""/>
    <s v=""/>
    <m/>
    <x v="2"/>
    <x v="1"/>
    <s v="stop - no actions"/>
    <s v=""/>
    <s v=""/>
    <s v=""/>
    <s v=""/>
  </r>
  <r>
    <s v="Legacy"/>
    <s v=""/>
    <d v="2018-05-03T00:00:00"/>
    <x v="0"/>
    <s v="Back-up protection RCCB: MCB instead of Fuse"/>
    <x v="1"/>
    <x v="0"/>
    <x v="0"/>
    <x v="0"/>
    <x v="0"/>
    <s v=""/>
    <s v=""/>
    <m/>
    <s v="GPP"/>
    <s v="Customer requests"/>
    <s v=""/>
    <s v=""/>
    <x v="0"/>
    <x v="0"/>
    <x v="0"/>
    <x v="0"/>
    <x v="0"/>
    <s v=""/>
    <x v="0"/>
    <s v=""/>
    <s v=""/>
    <m/>
    <x v="0"/>
    <x v="1"/>
    <s v="stop - no actions"/>
    <s v=""/>
    <s v=""/>
    <s v=""/>
    <s v=""/>
  </r>
  <r>
    <s v="Legacy"/>
    <s v=""/>
    <d v="2018-02-26T00:00:00"/>
    <x v="0"/>
    <s v="Breaking capacity Icu 100kA for FAZ"/>
    <x v="1"/>
    <x v="0"/>
    <x v="1"/>
    <x v="0"/>
    <x v="1"/>
    <s v=""/>
    <s v=""/>
    <m/>
    <s v="GPP"/>
    <s v="Several customer requests"/>
    <s v=""/>
    <s v=""/>
    <x v="0"/>
    <x v="0"/>
    <x v="0"/>
    <x v="0"/>
    <x v="0"/>
    <s v=""/>
    <x v="0"/>
    <s v=""/>
    <s v=""/>
    <m/>
    <x v="1"/>
    <x v="1"/>
    <s v="stop - no actions"/>
    <s v=""/>
    <s v=""/>
    <s v=""/>
    <s v=""/>
  </r>
  <r>
    <s v="Legacy"/>
    <s v=""/>
    <d v="2018-04-09T00:00:00"/>
    <x v="0"/>
    <s v="Protection Class II MCBs, RCBOs"/>
    <x v="1"/>
    <x v="0"/>
    <x v="0"/>
    <x v="0"/>
    <x v="0"/>
    <s v=""/>
    <s v=""/>
    <m/>
    <s v="GPP"/>
    <s v="Market demand (Schneider)"/>
    <s v=""/>
    <s v=""/>
    <x v="0"/>
    <x v="0"/>
    <x v="0"/>
    <x v="0"/>
    <x v="0"/>
    <s v=""/>
    <x v="0"/>
    <s v=""/>
    <s v=""/>
    <m/>
    <x v="2"/>
    <x v="1"/>
    <s v="stop - no actions"/>
    <s v=""/>
    <s v=""/>
    <s v=""/>
    <s v=""/>
  </r>
  <r>
    <s v="Legacy"/>
    <s v=""/>
    <d v="2018-04-19T00:00:00"/>
    <x v="0"/>
    <s v="Magnetic breaker (without bimetal) - MCB"/>
    <x v="1"/>
    <x v="0"/>
    <x v="0"/>
    <x v="0"/>
    <x v="0"/>
    <s v=""/>
    <s v="SUPPORT"/>
    <m/>
    <s v="BUDAPEST"/>
    <s v=""/>
    <s v=""/>
    <s v=""/>
    <x v="0"/>
    <x v="0"/>
    <x v="0"/>
    <x v="0"/>
    <x v="0"/>
    <s v=""/>
    <x v="0"/>
    <s v=""/>
    <s v=""/>
    <m/>
    <x v="0"/>
    <x v="1"/>
    <s v="stop - no actions"/>
    <s v=""/>
    <s v=""/>
    <s v=""/>
    <s v=""/>
  </r>
  <r>
    <s v="Legacy"/>
    <s v=""/>
    <d v="2018-01-22T00:00:00"/>
    <x v="0"/>
    <s v="Type B Block missing in portfolio"/>
    <x v="1"/>
    <x v="0"/>
    <x v="1"/>
    <x v="0"/>
    <x v="1"/>
    <s v=""/>
    <s v="GEP"/>
    <m/>
    <s v="KLD"/>
    <s v="ÖBB?"/>
    <s v=""/>
    <s v=""/>
    <x v="0"/>
    <x v="0"/>
    <x v="0"/>
    <x v="0"/>
    <x v="0"/>
    <s v=""/>
    <x v="0"/>
    <s v=""/>
    <s v=""/>
    <m/>
    <x v="0"/>
    <x v="1"/>
    <s v="stop - no actions"/>
    <s v=""/>
    <s v=""/>
    <s v=""/>
    <s v=""/>
  </r>
  <r>
    <s v="Legacy"/>
    <s v=""/>
    <d v="2018-01-22T00:00:00"/>
    <x v="0"/>
    <s v="Type B RCBO missing in portfolio"/>
    <x v="1"/>
    <x v="0"/>
    <x v="1"/>
    <x v="0"/>
    <x v="1"/>
    <s v=""/>
    <s v="GEP"/>
    <m/>
    <s v="KLD"/>
    <s v="?"/>
    <s v=""/>
    <s v=""/>
    <x v="0"/>
    <x v="0"/>
    <x v="0"/>
    <x v="0"/>
    <x v="0"/>
    <s v=""/>
    <x v="0"/>
    <s v=""/>
    <s v=""/>
    <m/>
    <x v="0"/>
    <x v="1"/>
    <s v="stop - no actions"/>
    <s v=""/>
    <n v="20"/>
    <n v="5"/>
    <n v="4"/>
  </r>
  <r>
    <s v="Legacy"/>
    <s v=""/>
    <d v="2018-01-22T00:00:00"/>
    <x v="0"/>
    <s v="eCAD, mCAD data partly missing"/>
    <x v="1"/>
    <x v="0"/>
    <x v="1"/>
    <x v="0"/>
    <x v="1"/>
    <s v=""/>
    <s v="GEP"/>
    <m/>
    <s v="KLD"/>
    <s v="Several"/>
    <s v=""/>
    <s v=""/>
    <x v="0"/>
    <x v="0"/>
    <x v="0"/>
    <x v="0"/>
    <x v="0"/>
    <s v=""/>
    <x v="0"/>
    <s v=""/>
    <s v=""/>
    <m/>
    <x v="1"/>
    <x v="1"/>
    <s v="stop - no actions"/>
    <s v=""/>
    <s v=""/>
    <s v=""/>
    <s v=""/>
  </r>
  <r>
    <s v="Legacy"/>
    <s v=""/>
    <d v="2018-03-29T00:00:00"/>
    <x v="0"/>
    <s v="Aluminium Cables in use with copper Terminals"/>
    <x v="1"/>
    <x v="0"/>
    <x v="1"/>
    <x v="0"/>
    <x v="1"/>
    <s v=""/>
    <s v="GEP"/>
    <m/>
    <s v="KLD"/>
    <s v="Several (Rail)"/>
    <s v=""/>
    <s v=""/>
    <x v="0"/>
    <x v="0"/>
    <x v="0"/>
    <x v="0"/>
    <x v="0"/>
    <s v=""/>
    <x v="0"/>
    <s v=""/>
    <s v=""/>
    <m/>
    <x v="2"/>
    <x v="1"/>
    <s v="stop - no actions"/>
    <s v=""/>
    <s v=""/>
    <s v=""/>
    <s v=""/>
  </r>
  <r>
    <s v="Legacy"/>
    <s v=""/>
    <d v="2018-04-19T00:00:00"/>
    <x v="0"/>
    <s v="Testings/tables for Aluminium cables on our products"/>
    <x v="1"/>
    <x v="0"/>
    <x v="1"/>
    <x v="0"/>
    <x v="0"/>
    <s v=""/>
    <s v="SUPPORT"/>
    <m/>
    <s v="BUDAPEST"/>
    <s v=""/>
    <s v=""/>
    <s v=""/>
    <x v="0"/>
    <x v="0"/>
    <x v="0"/>
    <x v="0"/>
    <x v="0"/>
    <s v=""/>
    <x v="0"/>
    <s v=""/>
    <s v=""/>
    <m/>
    <x v="2"/>
    <x v="1"/>
    <s v="stop - no actions"/>
    <s v=""/>
    <s v=""/>
    <s v=""/>
    <s v=""/>
  </r>
  <r>
    <s v="Legacy"/>
    <s v=""/>
    <d v="2018-04-19T00:00:00"/>
    <x v="0"/>
    <s v="MTBF for MCBs and MCCBs or related value "/>
    <x v="1"/>
    <x v="0"/>
    <x v="1"/>
    <x v="0"/>
    <x v="1"/>
    <s v=""/>
    <s v="SUPPORT"/>
    <m/>
    <s v="BUDAPEST"/>
    <s v=""/>
    <s v=""/>
    <s v=""/>
    <x v="0"/>
    <x v="0"/>
    <x v="0"/>
    <x v="0"/>
    <x v="0"/>
    <s v=""/>
    <x v="0"/>
    <s v=""/>
    <s v=""/>
    <m/>
    <x v="2"/>
    <x v="1"/>
    <s v="stop - no actions"/>
    <s v=""/>
    <s v=""/>
    <s v=""/>
    <s v=""/>
  </r>
  <r>
    <s v="Legacy"/>
    <s v=""/>
    <d v="2018-04-19T00:00:00"/>
    <x v="0"/>
    <s v="CT for Single Phase MCCB on UK Boards "/>
    <x v="1"/>
    <x v="0"/>
    <x v="1"/>
    <x v="0"/>
    <x v="1"/>
    <s v=""/>
    <s v="SUPPORT"/>
    <m/>
    <s v="BUDAPEST"/>
    <s v=""/>
    <s v=""/>
    <s v=""/>
    <x v="0"/>
    <x v="0"/>
    <x v="0"/>
    <x v="0"/>
    <x v="0"/>
    <s v=""/>
    <x v="0"/>
    <s v=""/>
    <s v=""/>
    <m/>
    <x v="1"/>
    <x v="1"/>
    <s v="stop - no actions"/>
    <s v=""/>
    <s v=""/>
    <s v=""/>
    <s v=""/>
  </r>
  <r>
    <s v="Legacy"/>
    <s v=""/>
    <d v="2018-04-19T00:00:00"/>
    <x v="0"/>
    <s v="MCB for more than 125A – Maybe BZM would be the case"/>
    <x v="1"/>
    <x v="0"/>
    <x v="1"/>
    <x v="0"/>
    <x v="1"/>
    <s v=""/>
    <s v="SUPPORT"/>
    <m/>
    <s v="BUDAPEST"/>
    <s v=""/>
    <s v=""/>
    <s v=""/>
    <x v="0"/>
    <x v="0"/>
    <x v="0"/>
    <x v="0"/>
    <x v="0"/>
    <s v=""/>
    <x v="0"/>
    <s v=""/>
    <s v=""/>
    <m/>
    <x v="1"/>
    <x v="1"/>
    <s v="stop - no actions"/>
    <s v=""/>
    <s v=""/>
    <s v=""/>
    <s v=""/>
  </r>
  <r>
    <s v="Legacy"/>
    <s v=""/>
    <d v="2018-05-03T00:00:00"/>
    <x v="0"/>
    <s v="UL approved SPDs"/>
    <x v="1"/>
    <x v="0"/>
    <x v="0"/>
    <x v="0"/>
    <x v="0"/>
    <s v=""/>
    <s v=""/>
    <m/>
    <s v="GPP"/>
    <s v="Customer requests"/>
    <s v=""/>
    <s v=""/>
    <x v="0"/>
    <x v="0"/>
    <x v="0"/>
    <x v="0"/>
    <x v="0"/>
    <s v=""/>
    <x v="0"/>
    <s v=""/>
    <s v=""/>
    <m/>
    <x v="2"/>
    <x v="1"/>
    <s v="stop - no actions"/>
    <s v=""/>
    <s v=""/>
    <s v=""/>
    <s v=""/>
  </r>
  <r>
    <s v="Legacy"/>
    <s v=""/>
    <d v="2018-05-22T00:00:00"/>
    <x v="0"/>
    <s v="Rotary Handle for MCBs"/>
    <x v="1"/>
    <x v="0"/>
    <x v="1"/>
    <x v="0"/>
    <x v="0"/>
    <s v=""/>
    <s v=""/>
    <m/>
    <s v="GPP"/>
    <s v="Customer requests"/>
    <s v=""/>
    <s v=""/>
    <x v="0"/>
    <x v="0"/>
    <x v="0"/>
    <x v="0"/>
    <x v="0"/>
    <s v=""/>
    <x v="0"/>
    <s v=""/>
    <s v=""/>
    <m/>
    <x v="2"/>
    <x v="1"/>
    <s v="stop - no actions"/>
    <s v=""/>
    <s v=""/>
    <s v=""/>
    <s v=""/>
  </r>
  <r>
    <s v="Legacy"/>
    <s v=""/>
    <d v="2018-06-05T00:00:00"/>
    <x v="0"/>
    <s v="50°C Calibartion assortment for NZM product series"/>
    <x v="1"/>
    <x v="0"/>
    <x v="0"/>
    <x v="1"/>
    <x v="1"/>
    <s v=""/>
    <s v="Samir"/>
    <m/>
    <s v=""/>
    <s v=""/>
    <s v="Middle East"/>
    <s v=""/>
    <x v="0"/>
    <x v="0"/>
    <x v="0"/>
    <x v="0"/>
    <x v="0"/>
    <s v=""/>
    <x v="0"/>
    <s v=""/>
    <s v=""/>
    <m/>
    <x v="3"/>
    <x v="1"/>
    <s v="stop - no actions"/>
    <s v=""/>
    <s v=""/>
    <s v=""/>
    <s v=""/>
  </r>
  <r>
    <s v="Legacy"/>
    <s v=""/>
    <d v="2018-06-05T00:00:00"/>
    <x v="0"/>
    <s v="Interchangeable Trip Unit for MCCB products"/>
    <x v="1"/>
    <x v="0"/>
    <x v="0"/>
    <x v="1"/>
    <x v="1"/>
    <s v=""/>
    <s v="Samir"/>
    <m/>
    <s v=""/>
    <s v=""/>
    <s v="Middle East"/>
    <s v=""/>
    <x v="0"/>
    <x v="0"/>
    <x v="0"/>
    <x v="0"/>
    <x v="0"/>
    <s v=""/>
    <x v="0"/>
    <s v=""/>
    <s v=""/>
    <m/>
    <x v="3"/>
    <x v="1"/>
    <s v="stop - no actions"/>
    <s v=""/>
    <s v=""/>
    <s v=""/>
    <s v=""/>
  </r>
  <r>
    <s v="Legacy"/>
    <s v=""/>
    <d v="2018-06-05T00:00:00"/>
    <x v="0"/>
    <s v="Motor Operator for NZM1"/>
    <x v="1"/>
    <x v="0"/>
    <x v="0"/>
    <x v="1"/>
    <x v="1"/>
    <s v=""/>
    <s v="Samir"/>
    <m/>
    <s v=""/>
    <s v=""/>
    <s v="Middle East"/>
    <s v=""/>
    <x v="0"/>
    <x v="0"/>
    <x v="0"/>
    <x v="0"/>
    <x v="0"/>
    <s v=""/>
    <x v="0"/>
    <s v=""/>
    <s v=""/>
    <m/>
    <x v="3"/>
    <x v="1"/>
    <s v="stop - no actions"/>
    <s v=""/>
    <s v=""/>
    <s v=""/>
    <s v=""/>
  </r>
  <r>
    <s v="Legacy"/>
    <s v=""/>
    <d v="2018-06-05T00:00:00"/>
    <x v="0"/>
    <s v="65kA Icu = Ics for the entire product family NZM"/>
    <x v="1"/>
    <x v="0"/>
    <x v="0"/>
    <x v="1"/>
    <x v="1"/>
    <s v=""/>
    <s v="Samir"/>
    <m/>
    <s v=""/>
    <s v=""/>
    <s v="Middle East"/>
    <s v=""/>
    <x v="0"/>
    <x v="0"/>
    <x v="0"/>
    <x v="0"/>
    <x v="0"/>
    <s v=""/>
    <x v="0"/>
    <s v=""/>
    <s v=""/>
    <m/>
    <x v="3"/>
    <x v="1"/>
    <s v="stop - no actions"/>
    <s v=""/>
    <s v=""/>
    <s v=""/>
    <s v=""/>
  </r>
  <r>
    <s v="Legacy"/>
    <s v=""/>
    <d v="2018-06-05T00:00:00"/>
    <x v="0"/>
    <s v="Electronic Trip unit for NZM1"/>
    <x v="1"/>
    <x v="0"/>
    <x v="0"/>
    <x v="1"/>
    <x v="1"/>
    <s v=""/>
    <s v="Samir"/>
    <m/>
    <s v=""/>
    <s v=""/>
    <s v="Middle East"/>
    <s v=""/>
    <x v="0"/>
    <x v="0"/>
    <x v="0"/>
    <x v="0"/>
    <x v="0"/>
    <s v=""/>
    <x v="0"/>
    <s v=""/>
    <s v=""/>
    <m/>
    <x v="3"/>
    <x v="1"/>
    <s v="stop - no actions"/>
    <s v=""/>
    <s v=""/>
    <s v=""/>
    <s v=""/>
  </r>
  <r>
    <s v="Legacy"/>
    <s v=""/>
    <d v="2018-06-05T00:00:00"/>
    <x v="0"/>
    <s v="Replacement of NZM1 RCD Block"/>
    <x v="1"/>
    <x v="0"/>
    <x v="0"/>
    <x v="1"/>
    <x v="1"/>
    <s v=""/>
    <s v=""/>
    <m/>
    <s v=""/>
    <s v="various current ones"/>
    <s v=""/>
    <s v=""/>
    <x v="0"/>
    <x v="0"/>
    <x v="0"/>
    <x v="0"/>
    <x v="0"/>
    <s v=""/>
    <x v="0"/>
    <s v=""/>
    <s v=""/>
    <m/>
    <x v="3"/>
    <x v="1"/>
    <s v="stop - no actions"/>
    <s v=""/>
    <s v=""/>
    <s v=""/>
    <s v=""/>
  </r>
  <r>
    <s v="Legacy"/>
    <s v=""/>
    <d v="2018-06-05T00:00:00"/>
    <x v="0"/>
    <s v="2500A, 1500VDC Switch Disconnector"/>
    <x v="1"/>
    <x v="0"/>
    <x v="0"/>
    <x v="1"/>
    <x v="1"/>
    <s v=""/>
    <s v=""/>
    <m/>
    <s v=""/>
    <s v="GE"/>
    <s v=""/>
    <s v=""/>
    <x v="0"/>
    <x v="0"/>
    <x v="0"/>
    <x v="0"/>
    <x v="0"/>
    <s v=""/>
    <x v="0"/>
    <s v=""/>
    <s v=""/>
    <m/>
    <x v="3"/>
    <x v="1"/>
    <s v="stop - no actions"/>
    <s v=""/>
    <s v=""/>
    <s v=""/>
    <s v=""/>
  </r>
  <r>
    <s v="Legacy"/>
    <s v=""/>
    <d v="2018-06-05T00:00:00"/>
    <x v="0"/>
    <s v="more integrated communication capabilities into NZM PXR"/>
    <x v="1"/>
    <x v="0"/>
    <x v="0"/>
    <x v="1"/>
    <x v="1"/>
    <s v=""/>
    <s v=""/>
    <m/>
    <s v=""/>
    <s v="Several customer requests"/>
    <s v=""/>
    <s v=""/>
    <x v="0"/>
    <x v="0"/>
    <x v="0"/>
    <x v="0"/>
    <x v="0"/>
    <s v=""/>
    <x v="0"/>
    <s v=""/>
    <s v=""/>
    <m/>
    <x v="3"/>
    <x v="1"/>
    <s v="stop - no actions"/>
    <s v=""/>
    <s v=""/>
    <s v=""/>
    <s v=""/>
  </r>
  <r>
    <s v="Legacy"/>
    <s v=""/>
    <d v="2018-06-07T00:00:00"/>
    <x v="0"/>
    <s v="FRBdM-B20/1N/003-G/A, FRBdM-B25/1N/003-G/A"/>
    <x v="1"/>
    <x v="0"/>
    <x v="0"/>
    <x v="0"/>
    <x v="0"/>
    <s v=""/>
    <s v="Harald (by RAR)"/>
    <m/>
    <s v=""/>
    <s v="Norway CSO"/>
    <s v="Norway"/>
    <s v=""/>
    <x v="0"/>
    <x v="0"/>
    <x v="0"/>
    <x v="0"/>
    <x v="0"/>
    <s v=""/>
    <x v="0"/>
    <s v=""/>
    <s v=""/>
    <m/>
    <x v="3"/>
    <x v="1"/>
    <s v="stop - no actions"/>
    <s v=""/>
    <s v=""/>
    <s v=""/>
    <s v=""/>
  </r>
  <r>
    <s v="Legacy"/>
    <s v=""/>
    <d v="2018-06-27T00:00:00"/>
    <x v="0"/>
    <s v="New NZM1 Frame with PXR, full selective to MCB, superior UL 600V and 690V IEC  performance (also covering MCC applications)"/>
    <x v="1"/>
    <x v="0"/>
    <x v="0"/>
    <x v="1"/>
    <x v="1"/>
    <s v=""/>
    <s v="all?"/>
    <m/>
    <s v=""/>
    <s v="all"/>
    <s v=""/>
    <s v=""/>
    <x v="0"/>
    <x v="0"/>
    <x v="0"/>
    <x v="0"/>
    <x v="0"/>
    <s v=""/>
    <x v="0"/>
    <s v=""/>
    <s v=""/>
    <m/>
    <x v="3"/>
    <x v="1"/>
    <s v="stop - no actions"/>
    <s v=""/>
    <s v=""/>
    <s v=""/>
    <s v=""/>
  </r>
  <r>
    <s v="Legacy"/>
    <s v=""/>
    <d v="2018-06-28T00:00:00"/>
    <x v="0"/>
    <s v="Next Gen AFDD, smaller, AFDD/MCB? (RAR)"/>
    <x v="1"/>
    <x v="0"/>
    <x v="0"/>
    <x v="1"/>
    <x v="0"/>
    <s v=""/>
    <s v="KRG"/>
    <m/>
    <s v=""/>
    <s v="Resi Customers"/>
    <s v=""/>
    <s v=""/>
    <x v="0"/>
    <x v="0"/>
    <x v="0"/>
    <x v="0"/>
    <x v="0"/>
    <s v=""/>
    <x v="0"/>
    <s v=""/>
    <s v=""/>
    <m/>
    <x v="0"/>
    <x v="1"/>
    <s v="stop - no actions"/>
    <s v=""/>
    <s v=""/>
    <s v=""/>
    <s v=""/>
  </r>
  <r>
    <s v="Legacy"/>
    <s v=""/>
    <d v="2019-04-09T00:00:00"/>
    <x v="1"/>
    <s v="IZMX40 with motor operated drawout (potential 4MEUR Project overall 2019-2020)"/>
    <x v="1"/>
    <x v="1"/>
    <x v="1"/>
    <x v="0"/>
    <x v="1"/>
    <s v=""/>
    <s v="Samir, Alex"/>
    <m/>
    <s v=""/>
    <s v="Intel Israel (Datacenter)"/>
    <s v="Israel"/>
    <s v=""/>
    <x v="0"/>
    <x v="0"/>
    <x v="0"/>
    <x v="0"/>
    <x v="0"/>
    <s v=""/>
    <x v="0"/>
    <s v=""/>
    <s v=""/>
    <m/>
    <x v="3"/>
    <x v="1"/>
    <s v="stop - no actions"/>
    <s v=""/>
    <s v=""/>
    <s v=""/>
    <s v=""/>
  </r>
  <r>
    <s v="Legacy"/>
    <s v=""/>
    <d v="2019-04-24T00:00:00"/>
    <x v="1"/>
    <s v="Upload the approvals in the datasheet of the MCCBs/MCBs (Ecat)"/>
    <x v="1"/>
    <x v="0"/>
    <x v="1"/>
    <x v="0"/>
    <x v="1"/>
    <s v=""/>
    <s v="SUPPORT"/>
    <m/>
    <s v="BUDAPEST"/>
    <s v=""/>
    <s v=""/>
    <s v=""/>
    <x v="0"/>
    <x v="0"/>
    <x v="0"/>
    <x v="0"/>
    <x v="0"/>
    <s v=""/>
    <x v="0"/>
    <s v=""/>
    <s v=""/>
    <m/>
    <x v="3"/>
    <x v="1"/>
    <s v="stop - no actions"/>
    <s v=""/>
    <s v=""/>
    <s v=""/>
    <s v=""/>
  </r>
  <r>
    <s v="Legacy"/>
    <s v=""/>
    <d v="2019-04-24T00:00:00"/>
    <x v="1"/>
    <s v="Zs data of NZM missing (publish the values for the whole range)"/>
    <x v="1"/>
    <x v="0"/>
    <x v="1"/>
    <x v="0"/>
    <x v="1"/>
    <s v=""/>
    <s v="SUPPORT"/>
    <m/>
    <s v="BUDAPEST"/>
    <s v=""/>
    <s v=""/>
    <s v=""/>
    <x v="0"/>
    <x v="0"/>
    <x v="0"/>
    <x v="0"/>
    <x v="0"/>
    <s v=""/>
    <x v="0"/>
    <s v=""/>
    <s v=""/>
    <m/>
    <x v="3"/>
    <x v="1"/>
    <s v="stop - no actions"/>
    <s v=""/>
    <s v=""/>
    <s v=""/>
    <s v=""/>
  </r>
  <r>
    <s v="Legacy"/>
    <s v=""/>
    <d v="2019-04-24T00:00:00"/>
    <x v="1"/>
    <s v="Vibration/Seismic tests for NZM"/>
    <x v="1"/>
    <x v="0"/>
    <x v="1"/>
    <x v="0"/>
    <x v="1"/>
    <s v=""/>
    <s v="SUPPORT"/>
    <m/>
    <s v="BUDAPEST"/>
    <s v=""/>
    <s v=""/>
    <s v=""/>
    <x v="0"/>
    <x v="0"/>
    <x v="0"/>
    <x v="0"/>
    <x v="0"/>
    <s v=""/>
    <x v="0"/>
    <s v=""/>
    <s v=""/>
    <m/>
    <x v="3"/>
    <x v="1"/>
    <s v="stop - no actions"/>
    <s v=""/>
    <s v=""/>
    <s v=""/>
    <s v=""/>
  </r>
  <r>
    <s v="Legacy"/>
    <s v=""/>
    <d v="2019-04-24T00:00:00"/>
    <x v="1"/>
    <s v="IZMX16&amp;40 Clarify in teh catalogue the allowed ambient temprature of PXR Trip unit "/>
    <x v="1"/>
    <x v="0"/>
    <x v="1"/>
    <x v="0"/>
    <x v="1"/>
    <s v=""/>
    <s v="SUPPORT"/>
    <m/>
    <s v="BUDAPEST"/>
    <s v=""/>
    <s v=""/>
    <s v=""/>
    <x v="0"/>
    <x v="0"/>
    <x v="0"/>
    <x v="0"/>
    <x v="0"/>
    <s v=""/>
    <x v="0"/>
    <s v=""/>
    <s v=""/>
    <m/>
    <x v="3"/>
    <x v="1"/>
    <s v="stop - no actions"/>
    <s v=""/>
    <s v=""/>
    <s v=""/>
    <s v=""/>
  </r>
  <r>
    <s v="Legacy"/>
    <s v=""/>
    <d v="2019-04-24T00:00:00"/>
    <x v="1"/>
    <s v="IZMX16&amp;40 ACB PXR trip reverse power protection clarification "/>
    <x v="1"/>
    <x v="0"/>
    <x v="1"/>
    <x v="0"/>
    <x v="1"/>
    <s v=""/>
    <s v="SUPPORT"/>
    <m/>
    <s v="BUDAPEST"/>
    <s v=""/>
    <s v=""/>
    <s v=""/>
    <x v="0"/>
    <x v="0"/>
    <x v="0"/>
    <x v="0"/>
    <x v="0"/>
    <s v=""/>
    <x v="0"/>
    <s v=""/>
    <s v=""/>
    <m/>
    <x v="3"/>
    <x v="1"/>
    <s v="stop - no actions"/>
    <s v=""/>
    <s v=""/>
    <s v=""/>
    <s v=""/>
  </r>
  <r>
    <s v="Legacy"/>
    <s v=""/>
    <d v="2019-04-24T00:00:00"/>
    <x v="1"/>
    <s v="Tiles in the App should be customized (size, position), xComfort compatible with Apple Home, Alexa"/>
    <x v="1"/>
    <x v="0"/>
    <x v="0"/>
    <x v="0"/>
    <x v="0"/>
    <s v=""/>
    <s v="SUPPORT"/>
    <m/>
    <s v="BUDAPEST"/>
    <s v="Several"/>
    <s v="Czech Republic, Netherlands, Norway"/>
    <s v=""/>
    <x v="0"/>
    <x v="0"/>
    <x v="0"/>
    <x v="0"/>
    <x v="0"/>
    <s v=""/>
    <x v="0"/>
    <s v=""/>
    <s v=""/>
    <m/>
    <x v="3"/>
    <x v="1"/>
    <s v="stop - no actions"/>
    <s v=""/>
    <s v=""/>
    <s v=""/>
    <s v=""/>
  </r>
  <r>
    <n v="19"/>
    <s v="Jan Koopmans"/>
    <d v="2019-06-21T00:00:00"/>
    <x v="1"/>
    <s v="NZM-S1 Range with Icu/Ics 20kA @ 1000VAC and (can be separarte line) 30kA at 1150VAC (ABB is launching a complete CL assortment in AU). "/>
    <x v="5"/>
    <x v="0"/>
    <x v="1"/>
    <x v="0"/>
    <x v="1"/>
    <s v=""/>
    <s v=""/>
    <m/>
    <m/>
    <s v="Mines"/>
    <s v="Australia"/>
    <s v=""/>
    <x v="0"/>
    <x v="0"/>
    <x v="0"/>
    <x v="0"/>
    <x v="1"/>
    <s v=""/>
    <x v="1"/>
    <s v=""/>
    <s v=""/>
    <s v="Lv.6"/>
    <x v="4"/>
    <x v="0"/>
    <s v="WL preparation"/>
    <s v="75%"/>
    <n v="500"/>
    <n v="1000"/>
    <n v="0.66666666666666663"/>
  </r>
  <r>
    <n v="20"/>
    <s v="Robin Leeuwen"/>
    <d v="2019-06-19T00:00:00"/>
    <x v="1"/>
    <s v="MCCB 125A, 30kA Icu=Ics @ 800VAC"/>
    <x v="6"/>
    <x v="0"/>
    <x v="1"/>
    <x v="0"/>
    <x v="1"/>
    <s v=""/>
    <s v=""/>
    <m/>
    <m/>
    <s v="PV Inverter Spain / Project in Mexico"/>
    <s v="Spain"/>
    <s v=""/>
    <x v="0"/>
    <x v="0"/>
    <x v="0"/>
    <x v="0"/>
    <x v="1"/>
    <s v=""/>
    <x v="2"/>
    <s v=""/>
    <s v=""/>
    <s v="Lv.6"/>
    <x v="4"/>
    <x v="0"/>
    <s v="WL preparation"/>
    <s v="60%"/>
    <n v="70"/>
    <n v="200"/>
    <n v="0.58333333333333337"/>
  </r>
  <r>
    <n v="21"/>
    <s v="Jan Koopmans"/>
    <d v="2019-06-20T00:00:00"/>
    <x v="1"/>
    <s v="NZMH2-A32-S1 (art Nr: 290357)_x000a_NZMH2-A300-S1 (art Nr: 107577)_x000a_NZMH3-AE400-S1 (art Nr: 119362)_x000a_with 30kA @ 800VAC"/>
    <x v="6"/>
    <x v="0"/>
    <x v="1"/>
    <x v="0"/>
    <x v="1"/>
    <s v=""/>
    <s v=""/>
    <m/>
    <m/>
    <s v="TBD"/>
    <s v="India"/>
    <s v=""/>
    <x v="0"/>
    <x v="0"/>
    <x v="0"/>
    <x v="0"/>
    <x v="1"/>
    <s v=""/>
    <x v="2"/>
    <s v=""/>
    <s v=""/>
    <s v="Lv.6"/>
    <x v="1"/>
    <x v="0"/>
    <s v="WL preparation"/>
    <s v="60%"/>
    <n v="120"/>
    <n v="1500"/>
    <n v="0.13333333333333333"/>
  </r>
  <r>
    <n v="29"/>
    <s v="Alexander Jellenigg"/>
    <d v="2019-07-16T00:00:00"/>
    <x v="1"/>
    <s v="MCCB 20kA version minimum up to 1600A_x000a_1150V offering – 1250V if possible"/>
    <x v="7"/>
    <x v="0"/>
    <x v="0"/>
    <x v="0"/>
    <x v="1"/>
    <s v="Mining"/>
    <m/>
    <m/>
    <m/>
    <s v=""/>
    <s v="Australia"/>
    <s v=""/>
    <x v="0"/>
    <x v="0"/>
    <x v="0"/>
    <x v="0"/>
    <x v="1"/>
    <s v=""/>
    <x v="1"/>
    <s v=""/>
    <s v=""/>
    <m/>
    <x v="2"/>
    <x v="1"/>
    <m/>
    <s v=""/>
    <s v=""/>
    <s v=""/>
    <s v=""/>
  </r>
  <r>
    <n v="30"/>
    <s v="Alexander Jellenigg"/>
    <d v="2019-07-16T00:00:00"/>
    <x v="1"/>
    <s v="ACB 30kA version minimum up to 3200A_x000a_ACB 50kA version as higher level offering_x000a_1150V offering – 1250V if possible"/>
    <x v="8"/>
    <x v="0"/>
    <x v="0"/>
    <x v="0"/>
    <x v="1"/>
    <s v="Mining"/>
    <m/>
    <m/>
    <m/>
    <s v=""/>
    <s v="Australia"/>
    <s v=""/>
    <x v="1"/>
    <x v="0"/>
    <x v="0"/>
    <x v="0"/>
    <x v="0"/>
    <s v=""/>
    <x v="1"/>
    <s v=""/>
    <s v=""/>
    <s v="Lv.6"/>
    <x v="1"/>
    <x v="0"/>
    <s v="WL preparation"/>
    <n v="0.4"/>
    <s v=""/>
    <n v="1000"/>
    <s v=""/>
  </r>
  <r>
    <n v="33"/>
    <s v="Oscar Rivella"/>
    <d v="2019-07-25T00:00:00"/>
    <x v="1"/>
    <s v="Compact MCB Assortment_x000a_up to 10A, 6kA, 2pole_x000a_IEC60898 / IEC609472-_x000a_Competitor Offer: Gewiss GW90446.pdf"/>
    <x v="9"/>
    <x v="0"/>
    <x v="0"/>
    <x v="0"/>
    <x v="1"/>
    <s v="Marine"/>
    <m/>
    <m/>
    <m/>
    <s v="Fincantieri"/>
    <s v="Italy"/>
    <s v=""/>
    <x v="0"/>
    <x v="0"/>
    <x v="0"/>
    <x v="1"/>
    <x v="0"/>
    <s v=""/>
    <x v="2"/>
    <s v=""/>
    <s v=""/>
    <s v="Lv.6"/>
    <x v="4"/>
    <x v="0"/>
    <s v="stop - no actions"/>
    <s v="30%"/>
    <s v=""/>
    <n v="800"/>
    <s v=""/>
  </r>
  <r>
    <n v="35"/>
    <s v="Harald Koppensteiner"/>
    <d v="2019-08-29T00:00:00"/>
    <x v="1"/>
    <s v="EV Charger with socketoutlet. I used 350 EUR * 10.000 pcs * 0,2 (20% market access) = 700k EUR See attached email. "/>
    <x v="10"/>
    <x v="0"/>
    <x v="0"/>
    <x v="0"/>
    <x v="0"/>
    <s v=""/>
    <s v=""/>
    <m/>
    <m/>
    <s v="EWS channel"/>
    <s v="Finland"/>
    <s v="Yes"/>
    <x v="0"/>
    <x v="1"/>
    <x v="0"/>
    <x v="0"/>
    <x v="0"/>
    <s v=""/>
    <x v="2"/>
    <s v=""/>
    <s v=""/>
    <s v="Lv.6"/>
    <x v="4"/>
    <x v="0"/>
    <s v="WL preparation"/>
    <s v="31%"/>
    <s v=""/>
    <n v="700"/>
    <s v=""/>
  </r>
  <r>
    <n v="36"/>
    <s v="David Zeilinger"/>
    <d v="2019-09-02T00:00:00"/>
    <x v="1"/>
    <s v="GEA is looking for a MCCB that can switch off a short circuit current of 100kA._x000a_Also it should be UL certified._x000a_According to our sales-team in Denkmark they would need 2000-4000 pieces per year._x000a__x000a_We already offer a breaker (NZML4) that can switch off 100kA, but it's comes only with IEC._x000a_Would it be possible to get a UL-certified NZML4?_x000a__x000a_In parallel we are testing a solution with a NZMN4 in comination with fuses to switch off the high short circuit current."/>
    <x v="11"/>
    <x v="0"/>
    <x v="1"/>
    <x v="0"/>
    <x v="1"/>
    <s v=""/>
    <s v="Peter Genowitz"/>
    <s v="Daniel Jansen"/>
    <s v="David Zeilinger"/>
    <s v="GEA"/>
    <s v="Denkmark"/>
    <s v=""/>
    <x v="0"/>
    <x v="0"/>
    <x v="0"/>
    <x v="0"/>
    <x v="1"/>
    <s v=""/>
    <x v="2"/>
    <s v=""/>
    <s v=""/>
    <s v="Lv.5"/>
    <x v="4"/>
    <x v="0"/>
    <s v="started"/>
    <s v=""/>
    <s v=""/>
    <n v="2300"/>
    <s v=""/>
  </r>
  <r>
    <n v="37"/>
    <s v="David Zeilinger"/>
    <d v="2019-09-05T00:00:00"/>
    <x v="1"/>
    <s v="Woodward needs ACBs and MCCBs for 750VAC. At the moment we can't provide a solution for this problem, because our ACBs are only rated up to 690VAC."/>
    <x v="12"/>
    <x v="0"/>
    <x v="1"/>
    <x v="0"/>
    <x v="1"/>
    <s v=""/>
    <m/>
    <m/>
    <m/>
    <s v="Woodward"/>
    <s v="Germany"/>
    <s v=""/>
    <x v="1"/>
    <x v="0"/>
    <x v="0"/>
    <x v="0"/>
    <x v="0"/>
    <s v=""/>
    <x v="2"/>
    <s v=""/>
    <s v=""/>
    <s v="Lv.6"/>
    <x v="4"/>
    <x v="0"/>
    <s v="stop - no actions"/>
    <s v=""/>
    <s v=""/>
    <s v=""/>
    <s v=""/>
  </r>
  <r>
    <n v="38"/>
    <s v="Roman Rappel-De Haan"/>
    <d v="2019-08-08T00:00:00"/>
    <x v="1"/>
    <s v="xEffect Type B RCD useable for 50&amp;60 Hz (same device)_x000a_as per IEC 61008"/>
    <x v="13"/>
    <x v="0"/>
    <x v="1"/>
    <x v="0"/>
    <x v="1"/>
    <s v=""/>
    <s v=""/>
    <m/>
    <m/>
    <s v="Enercon"/>
    <s v="Germany"/>
    <s v="Yes"/>
    <x v="0"/>
    <x v="0"/>
    <x v="0"/>
    <x v="1"/>
    <x v="0"/>
    <s v=""/>
    <x v="2"/>
    <s v=""/>
    <s v=""/>
    <s v="Lv.6"/>
    <x v="4"/>
    <x v="0"/>
    <s v="WL preparation"/>
    <s v="60%"/>
    <s v=""/>
    <n v="100"/>
    <s v=""/>
  </r>
  <r>
    <n v="39"/>
    <s v="Robin van Leeuwen"/>
    <d v="2019-09-20T00:00:00"/>
    <x v="1"/>
    <s v="Back-ip test between RCCB and MCCBs. All our products are tested with MCCBs, but not our RCCBs._x000a__x000a_We need tests done where you can use an MCCB and back-up to an RCCB, today only fuses are tested (not published in Eaton Selectivity and Back Up guide tho)._x000a_Our RCCB that are sold mostly here in Sweden is the PFGM version from xPole. This because the Neutral is to the left (Swedish standard more or less)._x000a__x000a_The PFGM-40/4/003-A is the version that are built most with in Sub-Distribution Boards and we “only” need test done with the NZM1 if that breaker is good enough to use as back-up protection to an PFGM._x000a_If one could start with do test with an 160A NZM1 and see on what current of the breaker we are successful that would be good. (Go down to 125A or 100A if not 160A works and so on.)_x000a_In Sweden, Sub-distribution boards is rated for 10kA so that is the only target we need, not 50kA or 20kA (Of course it would be good if the tests says 15kA or so but 10kA is the target we need)._x000a_Don’t know if the test could be done with the PFGM range from 25A-40A-63A._x000a__x000a_From our customer Trans El Matic I could calculate some roughly numbers on business if we could make these tests:_x000a__x000a_They produce around 10 distribution boards a week, so approx. 500pc / year._x000a_Not all distribution boards have this “problem” but maybe 50%, so 250pc/year._x000a__x000a_In each distribution board there is average 3pc PFGM, 10pc 1pole PLSM, 6pc 3pole PLSM (estimated numbers of course)_x000a_We sell to Trans El Matic following numbers:_x000a_PFGM-40/4/003-A                     25,76 EUR/pc_x000a_PLSM-C10                                      2,53 EUR/pc_x000a_PLSM-C10/3                                 8,33 EUR/pc_x000a__x000a_That would be (3x25,76 + 10x2,53 + 6x8,33) x 250 = 38 140 EUR / year_x000a_That is only from 3 articles and are roughly in numbers._x000a__x000a_They have projects sometimes during each year where there is Low-voltage switchgear as well so that business we lose too._x000a_Today they need to take ABB on all the articles above and even in the Low-voltage switchgear since our xEnergy/Modan isn’t tested for ABB breakers. (of course it shouldn’t be tested with them but we lose the framework of low- voltage _x000a_"/>
    <x v="14"/>
    <x v="1"/>
    <x v="1"/>
    <x v="0"/>
    <x v="1"/>
    <s v=""/>
    <s v=""/>
    <m/>
    <m/>
    <s v="TranselMatic"/>
    <s v="Example is Sweden, but in France and UK i hear similiar stories"/>
    <s v=""/>
    <x v="0"/>
    <x v="0"/>
    <x v="0"/>
    <x v="1"/>
    <x v="1"/>
    <s v=""/>
    <x v="2"/>
    <s v=""/>
    <s v=""/>
    <s v="Lv.5"/>
    <x v="4"/>
    <x v="0"/>
    <s v="WL implemented"/>
    <s v="50%"/>
    <n v="10"/>
    <n v="100"/>
    <n v="0.2"/>
  </r>
  <r>
    <n v="40"/>
    <s v="Robin van Leeuwen"/>
    <d v="2019-09-20T00:00:00"/>
    <x v="1"/>
    <s v="In some cases we have lost opportunities because our FAZ are not Ui=500V. It seems that insulation voltage is common in these industrial devices. I have checked C60N from SCH and S200 from ABB and they are offering those values:_x000a__x000a_Ui=500Vac_x000a_Uimp=4kV (tested at 6kV)"/>
    <x v="15"/>
    <x v="1"/>
    <x v="1"/>
    <x v="0"/>
    <x v="1"/>
    <s v=""/>
    <s v=""/>
    <m/>
    <m/>
    <s v=""/>
    <s v="Western-Europe"/>
    <s v=""/>
    <x v="0"/>
    <x v="0"/>
    <x v="0"/>
    <x v="1"/>
    <x v="0"/>
    <s v=""/>
    <x v="2"/>
    <s v=""/>
    <s v=""/>
    <m/>
    <x v="3"/>
    <x v="1"/>
    <m/>
    <s v="60%"/>
    <s v=""/>
    <n v="50"/>
    <s v=""/>
  </r>
  <r>
    <n v="41"/>
    <s v="Robin van Leeuwen"/>
    <d v="2019-09-20T00:00:00"/>
    <x v="1"/>
    <s v="4P RCBO B Curve, A type 32A and 40A_x000a__x000a_We only have only RCBO 4P B curve type A up to 16A._x000a_I have increasing demand in NL for DC application, charging stations, for 32A and 40A…._x000a_We only have 16A, so if project contains both 16A and 32A or 40A they buy all three from ABB and not the 16A from us and rest from ABB…_x000a_We need 4P RCBO Type A, B curve 16A to 40A preferable 6kA._x000a__x000a_Application:_x000a_DC chargers, like our own PDD XChargeIn._x000a_No special residual current circuit breaker (type B) is required due to the built-in 6 mA DC sensor._x000a_But we do not have 4P RCBO type A that we can use. hence the request._x000a__x000a_250-500k business."/>
    <x v="16"/>
    <x v="1"/>
    <x v="1"/>
    <x v="0"/>
    <x v="1"/>
    <s v=""/>
    <s v=""/>
    <m/>
    <m/>
    <s v="NL customers"/>
    <s v="NL"/>
    <s v=""/>
    <x v="0"/>
    <x v="0"/>
    <x v="0"/>
    <x v="1"/>
    <x v="0"/>
    <s v=""/>
    <x v="2"/>
    <s v=""/>
    <s v=""/>
    <s v="Lv.6"/>
    <x v="4"/>
    <x v="0"/>
    <s v="WL preparation"/>
    <s v="50%"/>
    <s v=""/>
    <n v="300"/>
    <s v=""/>
  </r>
  <r>
    <n v="42"/>
    <s v="Franz Helmreich"/>
    <d v="2019-09-23T00:00:00"/>
    <x v="1"/>
    <s v="A-POP v3.0_x000a_In the Spanish market is very usual to find a POP protection inside the consumer units._x000a_Normally our competitors are offering special components including an SPD+MCB+POP (all-in-one)._x000a_At first step we should define a solution with VAS with our standard products (approx. 1000 pcs / year)._x000a_As second step we should think about an integratred solution of these combined protections (appox. 12.000 pcs / year). Requested sales price to EWS appox. 40€ / 1+N solution._x000a_More details in the attachment."/>
    <x v="17"/>
    <x v="0"/>
    <x v="0"/>
    <x v="0"/>
    <x v="0"/>
    <s v=""/>
    <s v="Franz Helmreich"/>
    <m/>
    <s v="Simon Zemann"/>
    <s v="CSO Spain - all electrical installers"/>
    <s v="Spain"/>
    <s v="Yes"/>
    <x v="0"/>
    <x v="0"/>
    <x v="0"/>
    <x v="1"/>
    <x v="0"/>
    <m/>
    <x v="3"/>
    <s v=""/>
    <m/>
    <s v="Lv.6"/>
    <x v="4"/>
    <x v="0"/>
    <s v="stop - no actions"/>
    <s v=""/>
    <s v=""/>
    <n v="40"/>
    <s v=""/>
  </r>
  <r>
    <n v="43"/>
    <s v="BD R&amp;LC"/>
    <d v="2019-10-08T00:00:00"/>
    <x v="1"/>
    <s v="https://www.hager.de/modulargeraete/fehlerstrom-leitungsschutzschalter/fi-ls-schalter-3x-1p+n-6-ka-quickconnect/975724.htm"/>
    <x v="18"/>
    <x v="0"/>
    <x v="2"/>
    <x v="0"/>
    <x v="0"/>
    <s v=""/>
    <s v="Roman Kolm"/>
    <s v="Roman Rappel - TBD!"/>
    <s v="Simon Zemann"/>
    <s v="Electrical Installer"/>
    <s v="EMEA"/>
    <s v=""/>
    <x v="0"/>
    <x v="0"/>
    <x v="0"/>
    <x v="1"/>
    <x v="0"/>
    <s v=""/>
    <x v="3"/>
    <s v=""/>
    <s v=""/>
    <s v="Lv.6"/>
    <x v="1"/>
    <x v="0"/>
    <s v="WL preparation"/>
    <s v="50%"/>
    <s v=""/>
    <n v="7500"/>
    <s v=""/>
  </r>
  <r>
    <n v="44"/>
    <s v="Harald Koppensteiner"/>
    <d v="2019-11-15T00:00:00"/>
    <x v="1"/>
    <s v="Finland would need PFIM range with Plug in terminals (as our PLI range) for the panelbuilder. No sales estimations so far."/>
    <x v="19"/>
    <x v="0"/>
    <x v="0"/>
    <x v="0"/>
    <x v="0"/>
    <s v=""/>
    <s v=""/>
    <m/>
    <m/>
    <s v=""/>
    <s v="Finland"/>
    <s v=""/>
    <x v="0"/>
    <x v="0"/>
    <x v="0"/>
    <x v="1"/>
    <x v="0"/>
    <s v=""/>
    <x v="2"/>
    <s v=""/>
    <s v=""/>
    <s v="Lv.6"/>
    <x v="4"/>
    <x v="0"/>
    <s v="stop - no actions"/>
    <s v=""/>
    <s v=""/>
    <n v="1"/>
    <s v=""/>
  </r>
  <r>
    <n v="45"/>
    <s v="Harald Koppensteiner"/>
    <d v="2019-11-15T00:00:00"/>
    <x v="1"/>
    <s v="Finland (Pasi Pesonen) would need a RCBO 4 modules, which contains 3 seperate Phase RCBO and one Neutral (to save space compared to standalone seperate RCBOs. No sales estimation yet."/>
    <x v="18"/>
    <x v="0"/>
    <x v="0"/>
    <x v="0"/>
    <x v="0"/>
    <s v=""/>
    <s v="Roman Kolm"/>
    <s v="Roman Rappel - TBD!"/>
    <s v="Simon Zemann"/>
    <s v=""/>
    <s v="Finland"/>
    <s v=""/>
    <x v="0"/>
    <x v="0"/>
    <x v="0"/>
    <x v="1"/>
    <x v="0"/>
    <s v=""/>
    <x v="2"/>
    <s v=""/>
    <s v=""/>
    <s v="Lv.6"/>
    <x v="1"/>
    <x v="0"/>
    <s v="WL preparation"/>
    <s v=""/>
    <s v=""/>
    <n v="1"/>
    <s v=""/>
  </r>
  <r>
    <n v="46"/>
    <s v="Robin van Leeuwen"/>
    <d v="2020-01-08T00:00:00"/>
    <x v="2"/>
    <s v="NZM3 mining brekaers updated to the new CSA Standard C22.2 No. 5-16 that are from 2019._x000a_Customer Epiroc says that this covers 1000VAC and 150VDC MCCBs._x000a__x000a_https://www.techstreet.com/standards/csa-c22-2-no-5-16?product_id=1933091_x000a_"/>
    <x v="20"/>
    <x v="1"/>
    <x v="2"/>
    <x v="0"/>
    <x v="1"/>
    <s v="MCCB"/>
    <s v="Robin van Leeuwen"/>
    <s v="Daniel Jansen"/>
    <s v="David Zeilinger"/>
    <s v="Epiroc Mining"/>
    <s v="Sweden / Canada"/>
    <s v=""/>
    <x v="0"/>
    <x v="0"/>
    <x v="0"/>
    <x v="0"/>
    <x v="1"/>
    <s v=""/>
    <x v="3"/>
    <s v=""/>
    <s v=""/>
    <s v="Lv.5"/>
    <x v="4"/>
    <x v="0"/>
    <s v="stop - no actions"/>
    <s v=""/>
    <s v=""/>
    <n v="100"/>
    <s v=""/>
  </r>
  <r>
    <n v="47"/>
    <s v="Peter Genowitz"/>
    <d v="2020-01-29T00:00:00"/>
    <x v="2"/>
    <s v="In down to 20A for NZML"/>
    <x v="21"/>
    <x v="1"/>
    <x v="0"/>
    <x v="0"/>
    <x v="1"/>
    <s v="MCCB"/>
    <s v="Peter Genowitz"/>
    <s v="Daniel Jansen"/>
    <s v="Zeilinger David"/>
    <s v="Johnson Control"/>
    <s v="Italy"/>
    <s v=""/>
    <x v="0"/>
    <x v="0"/>
    <x v="0"/>
    <x v="0"/>
    <x v="1"/>
    <s v=""/>
    <x v="3"/>
    <s v="2020-06-30"/>
    <n v="-77"/>
    <s v="Lv.6"/>
    <x v="4"/>
    <x v="0"/>
    <s v="stop - no actions"/>
    <s v="50%"/>
    <s v=""/>
    <n v="50"/>
    <s v=""/>
  </r>
  <r>
    <n v="48"/>
    <s v="Roman Rappel - de Haan , Simon Zeman"/>
    <d v="2020-01-30T00:00:00"/>
    <x v="2"/>
    <s v="SPCT2/ET2 , 3+N + PE (3+1 od. 4+0) including Aux. Contact in 2 Module Units (instead of 4,5MU as now). SPD will be mandatory in various countries (e.g. Ireland, UK) Application in Residential &amp; LC DB (KLV), Consumer Units.  Existing Supplier CITEL, DEHN"/>
    <x v="22"/>
    <x v="0"/>
    <x v="2"/>
    <x v="0"/>
    <x v="0"/>
    <s v="MCB"/>
    <s v="Roman Kolm"/>
    <s v="Roman Rappel - TBD!"/>
    <s v="Simon Zemann"/>
    <s v="Developer of Residential Homes, Office Buildings, Panelbuilder, Installer"/>
    <s v="Ireland, UK, Germany, Austria, Poland, Czech Republic"/>
    <s v="Yes"/>
    <x v="0"/>
    <x v="0"/>
    <x v="1"/>
    <x v="1"/>
    <x v="0"/>
    <s v=""/>
    <x v="2"/>
    <s v="2021-03-31"/>
    <n v="197"/>
    <s v="Lv.6"/>
    <x v="1"/>
    <x v="0"/>
    <s v="WL preparation"/>
    <s v="60%"/>
    <s v=""/>
    <n v="1000"/>
    <s v=""/>
  </r>
  <r>
    <n v="49"/>
    <s v="Jan Koopmans"/>
    <d v="2020-02-03T00:00:00"/>
    <x v="2"/>
    <s v="Earthleakage incorporated into NZM2 PXR"/>
    <x v="23"/>
    <x v="1"/>
    <x v="0"/>
    <x v="0"/>
    <x v="1"/>
    <s v="MCCB"/>
    <s v="Alexander Jellenigg / Jan Koopmans"/>
    <s v="Daniel Jansen"/>
    <s v="David Zeilinger"/>
    <s v="CEAG Crouse Hinds"/>
    <s v="Germany"/>
    <s v=""/>
    <x v="0"/>
    <x v="0"/>
    <x v="0"/>
    <x v="0"/>
    <x v="1"/>
    <s v=""/>
    <x v="2"/>
    <s v="2021-03-03"/>
    <n v="169"/>
    <s v="Lv.6"/>
    <x v="4"/>
    <x v="0"/>
    <s v="stop - no actions"/>
    <s v="50%"/>
    <s v=""/>
    <n v="100"/>
    <s v=""/>
  </r>
  <r>
    <n v="50"/>
    <s v="Peter Genowitz"/>
    <d v="2020-02-10T00:00:00"/>
    <x v="2"/>
    <s v="In Wind applications we can see that MCCBs up to 1000VAC are required. _x000a_We have not solution avaialbel an becuase of that Wind power plant manufactureres are not able to use our CBs for the new generation of wind power plants. _x000a__x000a_) Request Vestas _x000d__x000a_In 200 – 500A; Un 720VAC +10%; Icu 80kA; Ipeak 195kA_x000d__x000a__x000d__x000a_) Request KK Wind _x000d__x000a_In 250 – 600A; Un 690V; Icu 110kA "/>
    <x v="6"/>
    <x v="1"/>
    <x v="2"/>
    <x v="0"/>
    <x v="1"/>
    <s v="MCCB"/>
    <s v="Peter Genowitz"/>
    <s v="Daniel Jansen"/>
    <s v="David Zeilinger"/>
    <s v="Vestas, Nordex, Woodward, KK Wind"/>
    <s v="EMEA"/>
    <s v=""/>
    <x v="0"/>
    <x v="0"/>
    <x v="0"/>
    <x v="0"/>
    <x v="1"/>
    <s v=""/>
    <x v="3"/>
    <s v="2020-06-30"/>
    <n v="-77"/>
    <s v="Lv.6"/>
    <x v="3"/>
    <x v="1"/>
    <s v="WL preparation"/>
    <s v="40%"/>
    <s v=""/>
    <n v="5000"/>
    <s v=""/>
  </r>
  <r>
    <n v="51"/>
    <s v="Peter Genowitz"/>
    <d v="2020-02-10T00:00:00"/>
    <x v="2"/>
    <s v="In Wind applications we can see that ACBs up to 1000VAC are required. _x000a_For the new generation of wind power plants we are receiving voltage requirements between 700 to 1000V AC and we are not able to provide a soltuion. Based on that the manufacturers can not use our MCCBs for the new generation of power plants. _x000a__x000a_) Woodward_x000a_In … 5150 - 2000A; Un 750V ± 10%; Icu 68kA_x000a__x000a_) Request Vestas _x000a_In 2.000 – 4.000A; Un 777VAC +10%; Icu 80kA; Ipeak 195kA_x000a__x000a_) Request KK Wind _x000d__x000a_In 6.000A; Un 690V´; Icu 85kA; "/>
    <x v="8"/>
    <x v="0"/>
    <x v="0"/>
    <x v="0"/>
    <x v="1"/>
    <s v="ACB"/>
    <s v="Peter Genowitz"/>
    <s v="Ralf Nikolic"/>
    <s v="David Zeilinger"/>
    <s v="Vestas, Nordex, Woodward, KK Wind"/>
    <s v="EMEA"/>
    <s v=""/>
    <x v="1"/>
    <x v="0"/>
    <x v="0"/>
    <x v="0"/>
    <x v="0"/>
    <s v=""/>
    <x v="3"/>
    <s v="2020-06-30"/>
    <n v="-77"/>
    <s v="Lv.6"/>
    <x v="3"/>
    <x v="1"/>
    <s v="WL preparation"/>
    <s v="30%"/>
    <s v=""/>
    <n v="5000"/>
    <s v=""/>
  </r>
  <r>
    <n v="52"/>
    <s v="Peter Genowitz"/>
    <d v="2020-02-10T00:00:00"/>
    <x v="2"/>
    <s v="We identfy from rfq to rfq product gaps in our xEffect MCB range. _x000a_Whats is required:_x000a_Z, K, S for all FAZ product families (FAZ6, FAZ-NA, FAZ-T, FAZ-DC...) "/>
    <x v="24"/>
    <x v="0"/>
    <x v="1"/>
    <x v="0"/>
    <x v="2"/>
    <s v="MCB"/>
    <s v="Peter Genowitz"/>
    <s v="Roman Rappel"/>
    <s v="David Zeilinger"/>
    <s v="Vestas, CAF, Bombardier, Orona, "/>
    <s v="Global"/>
    <s v="Yes"/>
    <x v="0"/>
    <x v="0"/>
    <x v="0"/>
    <x v="1"/>
    <x v="0"/>
    <s v=""/>
    <x v="3"/>
    <s v="2020-06-30"/>
    <n v="-77"/>
    <s v="Lv.5"/>
    <x v="1"/>
    <x v="0"/>
    <s v="WL preparation"/>
    <s v="50%"/>
    <s v=""/>
    <n v="2000"/>
    <s v=""/>
  </r>
  <r>
    <n v="53"/>
    <s v="Peter Genowitz"/>
    <d v="2020-02-10T00:00:00"/>
    <x v="2"/>
    <s v="FAZ-DC char. K "/>
    <x v="24"/>
    <x v="0"/>
    <x v="1"/>
    <x v="0"/>
    <x v="2"/>
    <s v="MCB"/>
    <s v="Peter Genowitz"/>
    <s v="Roman Rappel"/>
    <s v="David Zeilinger"/>
    <s v="CAF, Stadler, Talgo, Bombardier, Alstom"/>
    <s v="Global"/>
    <s v=""/>
    <x v="0"/>
    <x v="0"/>
    <x v="0"/>
    <x v="1"/>
    <x v="0"/>
    <s v=""/>
    <x v="3"/>
    <s v="2020-06-30"/>
    <n v="-77"/>
    <s v="Lv.5"/>
    <x v="1"/>
    <x v="0"/>
    <s v="WL preparation"/>
    <s v="60%"/>
    <s v=""/>
    <n v="500"/>
    <s v=""/>
  </r>
  <r>
    <n v="54"/>
    <s v="Peter Genowitz"/>
    <d v="2020-02-10T00:00:00"/>
    <x v="2"/>
    <s v="FAZT Char. Z "/>
    <x v="24"/>
    <x v="0"/>
    <x v="1"/>
    <x v="0"/>
    <x v="2"/>
    <s v="MCB"/>
    <s v="Peter Genowitz"/>
    <s v="Roman Rappel"/>
    <s v="David Zeilinger"/>
    <s v="Alphatec"/>
    <s v="Germany"/>
    <s v=""/>
    <x v="0"/>
    <x v="0"/>
    <x v="0"/>
    <x v="1"/>
    <x v="0"/>
    <s v=""/>
    <x v="3"/>
    <s v="2020-06-30"/>
    <n v="-77"/>
    <s v="Lv.5"/>
    <x v="1"/>
    <x v="0"/>
    <s v="WL preparation"/>
    <s v="50%"/>
    <s v=""/>
    <n v="100"/>
    <s v=""/>
  </r>
  <r>
    <n v="55"/>
    <s v="Peter Genowitz"/>
    <d v="2020-02-10T00:00:00"/>
    <x v="2"/>
    <s v="NZML MCCB down to 20A_x000a__x000a_Segment:_x0009__x0009_Marine_x000d__x000a_Application:_x0009_HVAC _x0009__x000d__x000a_Customer: _x0009_Johnson Control _x000d__x000a__x000d__x000a_Un: _x0009__x0009_690VAC_x000d__x000a_Icu:_x0009__x0009_80kA is what the used ABB breaker offer "/>
    <x v="25"/>
    <x v="1"/>
    <x v="0"/>
    <x v="0"/>
    <x v="1"/>
    <s v="MCCB"/>
    <m/>
    <m/>
    <m/>
    <s v="Johnsonn Control, Fincantieri "/>
    <s v="Italy "/>
    <s v=""/>
    <x v="0"/>
    <x v="0"/>
    <x v="0"/>
    <x v="0"/>
    <x v="1"/>
    <s v=""/>
    <x v="3"/>
    <s v="2020-06-30"/>
    <n v="-77"/>
    <m/>
    <x v="3"/>
    <x v="1"/>
    <s v="stop - no actions"/>
    <s v="40%"/>
    <s v=""/>
    <n v="50"/>
    <s v=""/>
  </r>
  <r>
    <n v="56"/>
    <s v="Peter Genoiwtz"/>
    <d v="2020-02-10T00:00:00"/>
    <x v="2"/>
    <s v="FAZ MCB 10kA 2p in 1MU _x000a_At the moment we have only 1N in 1MU_x000a_Potential pull trought 500k EUR"/>
    <x v="9"/>
    <x v="0"/>
    <x v="1"/>
    <x v="0"/>
    <x v="1"/>
    <s v="MCB"/>
    <s v="Peter Genowitz"/>
    <s v="Roman Rappel"/>
    <s v="David Zeilinger"/>
    <s v="Conit, Orona"/>
    <s v="EMEA"/>
    <s v=""/>
    <x v="0"/>
    <x v="0"/>
    <x v="0"/>
    <x v="1"/>
    <x v="0"/>
    <s v=""/>
    <x v="3"/>
    <s v="2020-08-31"/>
    <n v="-15"/>
    <s v="Lv.6"/>
    <x v="4"/>
    <x v="0"/>
    <s v="stop - no actions"/>
    <s v="50%"/>
    <s v=""/>
    <n v="500"/>
    <s v=""/>
  </r>
  <r>
    <n v="57"/>
    <s v="Peter Genowitz"/>
    <d v="2020-02-10T00:00:00"/>
    <x v="2"/>
    <s v="FAZ-DC char. Z"/>
    <x v="24"/>
    <x v="0"/>
    <x v="1"/>
    <x v="0"/>
    <x v="1"/>
    <s v="MCB"/>
    <s v="Peter Genowitz"/>
    <s v="Roman Rappel"/>
    <s v="David Zeilinger"/>
    <s v="Vestas, Orona, "/>
    <s v="EMEA"/>
    <s v=""/>
    <x v="0"/>
    <x v="0"/>
    <x v="0"/>
    <x v="1"/>
    <x v="0"/>
    <s v=""/>
    <x v="3"/>
    <s v="2020-02-10"/>
    <n v="-218"/>
    <s v="Lv.5"/>
    <x v="1"/>
    <x v="0"/>
    <s v="WL preparation"/>
    <s v="50%"/>
    <s v=""/>
    <n v="100"/>
    <s v=""/>
  </r>
  <r>
    <n v="58"/>
    <s v="Peter Genowitz"/>
    <d v="2020-02-10T00:00:00"/>
    <x v="2"/>
    <s v="FAZ-NA char. K, S, Z"/>
    <x v="24"/>
    <x v="0"/>
    <x v="1"/>
    <x v="0"/>
    <x v="1"/>
    <s v="MCB"/>
    <s v="Peter Genowitz"/>
    <s v="Roman Rappel"/>
    <s v="David Zeilinger"/>
    <s v="Vestas, Orona, "/>
    <s v="EMEA"/>
    <s v=""/>
    <x v="0"/>
    <x v="0"/>
    <x v="0"/>
    <x v="1"/>
    <x v="0"/>
    <s v=""/>
    <x v="3"/>
    <s v="2020-07-31"/>
    <n v="-46"/>
    <s v="Lv.5"/>
    <x v="1"/>
    <x v="0"/>
    <s v="WL preparation"/>
    <s v="50%"/>
    <s v=""/>
    <n v="250"/>
    <s v=""/>
  </r>
  <r>
    <n v="59"/>
    <s v="Peter Genowitz"/>
    <d v="2020-06-30T00:00:00"/>
    <x v="2"/>
    <s v="Provide a UL GFCI Idn = ≤ 6mA; probably a GFCI which is already avialble at Eaton US;  _x000a_A din rail RCCB or a din rail RCBO is also an option; In up to 63A; Un 120/240VAC"/>
    <x v="26"/>
    <x v="0"/>
    <x v="1"/>
    <x v="0"/>
    <x v="1"/>
    <s v="MCB"/>
    <s v="Peter Genowitz"/>
    <s v="Frank Sayers"/>
    <s v="David Zeilinger"/>
    <s v="multiple customers"/>
    <s v="EMEA"/>
    <s v=""/>
    <x v="0"/>
    <x v="0"/>
    <x v="0"/>
    <x v="1"/>
    <x v="0"/>
    <s v=""/>
    <x v="3"/>
    <s v="2020-06-30"/>
    <n v="-77"/>
    <s v="Lv.2"/>
    <x v="1"/>
    <x v="0"/>
    <s v="started"/>
    <s v="60%"/>
    <s v=""/>
    <n v="100"/>
    <s v=""/>
  </r>
  <r>
    <n v="60"/>
    <s v="Roman Kolm"/>
    <d v="2020-02-13T00:00:00"/>
    <x v="2"/>
    <s v="Meterboard Germany for modular/flexible extension"/>
    <x v="27"/>
    <x v="0"/>
    <x v="0"/>
    <x v="0"/>
    <x v="0"/>
    <s v="ENCL"/>
    <s v="Roman Kolm"/>
    <s v="Mörzinger / Gritzmann"/>
    <s v="Simon Zemann"/>
    <s v="Vonovia / Sonepar"/>
    <s v="Germany"/>
    <s v="Yes"/>
    <x v="0"/>
    <x v="0"/>
    <x v="1"/>
    <x v="0"/>
    <x v="0"/>
    <s v=""/>
    <x v="2"/>
    <s v=""/>
    <s v=""/>
    <s v="Lv.6"/>
    <x v="0"/>
    <x v="0"/>
    <s v="started"/>
    <s v="40%"/>
    <n v="30"/>
    <n v="1700"/>
    <n v="4.4117647058823532E-2"/>
  </r>
  <r>
    <n v="61"/>
    <s v="Peter Genowitz"/>
    <d v="2020-02-18T00:00:00"/>
    <x v="2"/>
    <s v="Customer require FAZ-DC 1A_x000a_At the moment we offer rated currents down to 2A. _x000a_IEC &amp; UL certification is requested"/>
    <x v="1"/>
    <x v="0"/>
    <x v="0"/>
    <x v="0"/>
    <x v="1"/>
    <s v="MCB"/>
    <m/>
    <m/>
    <m/>
    <s v="Customer in Germany (Acount manager Bernhard Meyer) "/>
    <s v="EMEA"/>
    <s v=""/>
    <x v="0"/>
    <x v="0"/>
    <x v="0"/>
    <x v="1"/>
    <x v="0"/>
    <s v=""/>
    <x v="3"/>
    <s v="2020-06-30"/>
    <n v="-77"/>
    <s v="Lv.6"/>
    <x v="2"/>
    <x v="0"/>
    <s v="stop - no actions"/>
    <s v="70%"/>
    <s v=""/>
    <n v="1"/>
    <s v=""/>
  </r>
  <r>
    <n v="62"/>
    <s v="Peter Genowitz"/>
    <d v="2020-02-21T00:00:00"/>
    <x v="2"/>
    <s v="MCCB In 166A 4p 1000V IEC/UL or 1000V IEC + 600V UL Icu 10kA"/>
    <x v="1"/>
    <x v="1"/>
    <x v="0"/>
    <x v="0"/>
    <x v="1"/>
    <s v="MCCB"/>
    <s v="Peter Genowitz"/>
    <m/>
    <s v="David Zeilinger"/>
    <s v="Woodward/Vestas"/>
    <s v="Global"/>
    <s v=""/>
    <x v="0"/>
    <x v="0"/>
    <x v="0"/>
    <x v="0"/>
    <x v="1"/>
    <s v=""/>
    <x v="3"/>
    <s v="2020-03-31"/>
    <n v="-168"/>
    <s v="Lv.5"/>
    <x v="4"/>
    <x v="0"/>
    <s v="stop - no actions"/>
    <s v="70%"/>
    <s v=""/>
    <n v="100"/>
    <s v=""/>
  </r>
  <r>
    <n v="64"/>
    <s v="Bauer Jürgen"/>
    <d v="2020-03-19T00:00:00"/>
    <x v="2"/>
    <s v="EVCI Solution assortment for SmallD, SiteD, FaaS, parking. The need covers HW (L2 chargers, PE MPD, Satellites) and SW: CPO SW, SEMS. Necessary detailed information already available via the EVCI strategic initiative. The first products needs to be available asap. Expected MYS 400 MEUR in 2025"/>
    <x v="10"/>
    <x v="0"/>
    <x v="0"/>
    <x v="0"/>
    <x v="1"/>
    <s v="PQ;US"/>
    <s v="Jürgen Bauer"/>
    <s v="TBD (Gerhard Haala)"/>
    <s v="David Zeilinger, Simon Zemann"/>
    <s v=""/>
    <s v="Mainly Europe (+US, + APAC)"/>
    <s v=""/>
    <x v="0"/>
    <x v="1"/>
    <x v="0"/>
    <x v="1"/>
    <x v="0"/>
    <s v="PQ;US"/>
    <x v="3"/>
    <s v=""/>
    <s v=""/>
    <s v="Lv.7"/>
    <x v="0"/>
    <x v="0"/>
    <s v="WL preparation"/>
    <s v="45%"/>
    <n v="40000"/>
    <n v="100000"/>
    <n v="0.88888888888888884"/>
  </r>
  <r>
    <n v="65"/>
    <s v="Peter Genowitz"/>
    <d v="2020-03-24T00:00:00"/>
    <x v="2"/>
    <s v="MCBs:_x000a_2p MCB in 1MU_x000a_4p MCB in 2MU_x000a_CSO ES receives weekly requests for mini/compact MCBs. _x000a__x000a_See Gewiss "/>
    <x v="9"/>
    <x v="0"/>
    <x v="0"/>
    <x v="0"/>
    <x v="1"/>
    <s v="MCB"/>
    <m/>
    <m/>
    <m/>
    <s v="Multiple customers in ES"/>
    <s v="Spain "/>
    <s v=""/>
    <x v="0"/>
    <x v="0"/>
    <x v="0"/>
    <x v="1"/>
    <x v="0"/>
    <s v=""/>
    <x v="3"/>
    <s v="2020-12-31"/>
    <n v="107"/>
    <s v="Lv.6"/>
    <x v="4"/>
    <x v="0"/>
    <s v="stop - no actions"/>
    <s v="50%"/>
    <s v=""/>
    <n v="100"/>
    <s v=""/>
  </r>
  <r>
    <n v="66"/>
    <s v="Peter Genowitz"/>
    <d v="2020-04-07T00:00:00"/>
    <x v="2"/>
    <s v="Icu EN 60947-2 on RCBO frbm4 fRbm6 and FRbmm (target Icu 6, 10 and 15kA), _x000a_EN 60947-2 on RCD block_x000a__x000a_) Same price as today_x000a__x000a_) 60947 is very often required in distribution panels _x000a__x000a_For xEffect RCBOs 1N, 3 &amp; 3N we have already done IEC60947 but probably the info is not visible on the breakers and in the catalogue as well as the data sheets. _x000a_"/>
    <x v="1"/>
    <x v="0"/>
    <x v="0"/>
    <x v="0"/>
    <x v="1"/>
    <s v="MCB"/>
    <s v="Peter Genowitz"/>
    <m/>
    <s v="Zeilinger David"/>
    <s v="MOEM, Marine...."/>
    <s v="Italy "/>
    <s v=""/>
    <x v="0"/>
    <x v="0"/>
    <x v="0"/>
    <x v="1"/>
    <x v="0"/>
    <s v=""/>
    <x v="3"/>
    <s v="2020-12-31"/>
    <n v="107"/>
    <m/>
    <x v="3"/>
    <x v="1"/>
    <s v="pending (investigate)"/>
    <s v="50%"/>
    <s v=""/>
    <n v="150"/>
    <s v=""/>
  </r>
  <r>
    <n v="67"/>
    <s v="Peter Genowitz"/>
    <d v="2020-04-07T00:00:00"/>
    <x v="2"/>
    <s v="RCD block in type B for FAZ and AZ series._x000a__x000a_see also ABB=DDA 200 B_x000a__x000a_Lifting application, _x000a_EV charger"/>
    <x v="28"/>
    <x v="0"/>
    <x v="0"/>
    <x v="0"/>
    <x v="1"/>
    <s v="MCB"/>
    <s v="Peter Genowitz"/>
    <s v="Roman Rappel"/>
    <s v="Zeilinger David"/>
    <s v=""/>
    <s v="Italy"/>
    <s v=""/>
    <x v="0"/>
    <x v="0"/>
    <x v="0"/>
    <x v="1"/>
    <x v="0"/>
    <s v=""/>
    <x v="2"/>
    <s v="2020-12-31"/>
    <n v="107"/>
    <s v="Lv.6"/>
    <x v="3"/>
    <x v="1"/>
    <s v="pending (investigate)"/>
    <s v="40%"/>
    <s v=""/>
    <n v="300"/>
    <s v=""/>
  </r>
  <r>
    <n v="68"/>
    <s v="Peter Genowitz"/>
    <d v="2020-04-07T00:00:00"/>
    <x v="2"/>
    <s v="RCD relay type B for MCCB_x000a_Use an RCD Relay Type B for MCCBs up to 1400A_x000a__x000a_see also Bender"/>
    <x v="28"/>
    <x v="1"/>
    <x v="0"/>
    <x v="0"/>
    <x v="1"/>
    <s v="MCCB"/>
    <s v="Peter Genowitz"/>
    <s v="Roman Rappel"/>
    <s v="Zeilinger David"/>
    <s v=""/>
    <s v="Italy"/>
    <s v=""/>
    <x v="0"/>
    <x v="0"/>
    <x v="0"/>
    <x v="0"/>
    <x v="1"/>
    <s v=""/>
    <x v="3"/>
    <s v="2020-12-31"/>
    <n v="107"/>
    <s v="Lv.6"/>
    <x v="3"/>
    <x v="1"/>
    <s v="pending (investigate)"/>
    <s v=""/>
    <s v=""/>
    <n v="500"/>
    <s v=""/>
  </r>
  <r>
    <n v="69"/>
    <s v="Peter Genowitz"/>
    <d v="2020-04-07T00:00:00"/>
    <x v="2"/>
    <s v="Customer KK Wind request a gobal usalbe installation contactor _x000a_) IEC + UL + CCC + EAC_x000a_) Wind application _x000a_) In 25A_x000a_) 2x NO + 2x NC_x000a__x000a_Standards:_x000a_IEC/EN 60947-1; IEC/EN 60947-4-1; IEC/EN 61095; UL 60947-1; UL 60947-4-1_x000a__x000a_Rated Operational Voltage:_x000a_Main Circuit 220 V DC_x000a_Main Circuit 400 V AC_x000a__x000a_Rated Control Circuit Voltage (Uc):_x000a_24 V_x000a__x000a_Maximum Operating Voltage UL/CSA:Main Circuit _x000a_480 V AC_x000a__x000a_see also ABB: ESB25-22N-01"/>
    <x v="29"/>
    <x v="0"/>
    <x v="0"/>
    <x v="0"/>
    <x v="1"/>
    <s v="MCB"/>
    <s v="Peter Genowitz"/>
    <s v="Wim Pijffers"/>
    <s v="Zeilinger David"/>
    <s v="KK Wind (Vestas) "/>
    <s v="Global (customer buy in DK &amp; build in PL) "/>
    <s v=""/>
    <x v="0"/>
    <x v="0"/>
    <x v="0"/>
    <x v="1"/>
    <x v="0"/>
    <s v=""/>
    <x v="3"/>
    <s v="2020-04-30"/>
    <n v="-138"/>
    <m/>
    <x v="3"/>
    <x v="1"/>
    <s v="pending (investigate)"/>
    <s v="40%"/>
    <s v=""/>
    <n v="50"/>
    <s v=""/>
  </r>
  <r>
    <n v="70"/>
    <s v="Peter Genowitz"/>
    <d v="2020-04-30T00:00:00"/>
    <x v="2"/>
    <s v="Johnson Control (HVAC systems for cruise vessels) required NZM for 4A, 6,3A, 10A &amp; 16A_x000a_) In 4A, 6,3A, 10A &amp; 16A_x000a_) Un 690V_x000a_) Icu 20kA_x000a_) plug in type_x000a_) marine approval required _x000a_) Target net price 160 EUR"/>
    <x v="30"/>
    <x v="1"/>
    <x v="0"/>
    <x v="0"/>
    <x v="1"/>
    <s v="MCCB"/>
    <s v="Peter Genowitz"/>
    <s v="TBD"/>
    <s v="Zeilinger David"/>
    <s v="Johnson Control"/>
    <s v="Italy"/>
    <s v=""/>
    <x v="0"/>
    <x v="0"/>
    <x v="0"/>
    <x v="0"/>
    <x v="1"/>
    <s v=""/>
    <x v="3"/>
    <s v="2020-11-30"/>
    <n v="76"/>
    <m/>
    <x v="3"/>
    <x v="1"/>
    <s v="pending (investigate)"/>
    <s v="50%"/>
    <s v=""/>
    <n v="50"/>
    <s v=""/>
  </r>
  <r>
    <n v="71"/>
    <s v="Armin Gritzmann"/>
    <d v="2020-05-06T00:00:00"/>
    <x v="2"/>
    <s v="Systeem55 - Cooker-group Problem #1_x000a_Width of the device = 36,42mm, which is out of tolerance and is generating some space problems in the consumer unit (DBO). There is a need of an &quot;optimized slim&quot; cooker-group in NL._x000a__x000a_Systeem55 - Cooker-group Problem #2_x000a_Electrician and assembly-factory need to buy completed article (Y7-153456 PLSN-B16/2P2N-BL or Y7-1742418 PLSN-B16-2P2N-FL), they have no possibility to build this of standard MCB-parts. _x000a__x000a_Systeem55 - MCB`s Problem #3_x000a_No toggle-accessory available, which allows to switch all three toggles at the same time to OFF position by one operational handling and switch all three toggles to ON separately. 3x 1-pole MCB (1MU) i.e. PLS6-B25"/>
    <x v="31"/>
    <x v="0"/>
    <x v="0"/>
    <x v="0"/>
    <x v="1"/>
    <s v="MCB"/>
    <s v="Armin Gritzmann"/>
    <s v="Armin Gritzmann"/>
    <s v="Simon Zemann"/>
    <s v="All EWS and Electricians in NL"/>
    <s v="The Netherlands"/>
    <s v="Yes"/>
    <x v="0"/>
    <x v="0"/>
    <x v="1"/>
    <x v="1"/>
    <x v="0"/>
    <s v=""/>
    <x v="2"/>
    <s v=""/>
    <s v=""/>
    <m/>
    <x v="3"/>
    <x v="1"/>
    <s v="pending (investigate)"/>
    <s v="55%"/>
    <n v="20"/>
    <n v="649"/>
    <n v="5.6030256338422742E-2"/>
  </r>
  <r>
    <n v="72"/>
    <s v="Roman Rappel - de Haan"/>
    <d v="2020-05-26T00:00:00"/>
    <x v="2"/>
    <s v="MCB for 500V AC ( Analog to ABB S803n)"/>
    <x v="1"/>
    <x v="0"/>
    <x v="0"/>
    <x v="0"/>
    <x v="1"/>
    <s v="MCB"/>
    <m/>
    <m/>
    <m/>
    <s v="Marco Röhrich ist CSO contact"/>
    <s v="Germany"/>
    <s v="Yes"/>
    <x v="0"/>
    <x v="0"/>
    <x v="0"/>
    <x v="1"/>
    <x v="0"/>
    <s v=""/>
    <x v="1"/>
    <s v="2020-05-26"/>
    <n v="-112"/>
    <m/>
    <x v="3"/>
    <x v="1"/>
    <m/>
    <s v="65%"/>
    <n v="3000"/>
    <n v="68"/>
    <n v="67.873303167420815"/>
  </r>
  <r>
    <n v="73"/>
    <s v="Roman Rappel - de Haan"/>
    <d v="2020-05-26T00:00:00"/>
    <x v="2"/>
    <s v="3-Phase AFDD for commercial applications (Siemens BL)"/>
    <x v="1"/>
    <x v="0"/>
    <x v="0"/>
    <x v="0"/>
    <x v="1"/>
    <s v="MCB"/>
    <m/>
    <m/>
    <m/>
    <s v="Wood cutting"/>
    <s v="Germany"/>
    <s v=""/>
    <x v="0"/>
    <x v="0"/>
    <x v="0"/>
    <x v="1"/>
    <x v="0"/>
    <s v=""/>
    <x v="2"/>
    <s v="2021-03-31"/>
    <n v="197"/>
    <m/>
    <x v="3"/>
    <x v="1"/>
    <m/>
    <s v="35%"/>
    <n v="10"/>
    <n v="100"/>
    <n v="0.2857142857142857"/>
  </r>
  <r>
    <n v="74"/>
    <s v="Rappel Roman"/>
    <d v="2020-06-08T00:00:00"/>
    <x v="2"/>
    <s v="Type B RCCB:_x000a_improve our tripping curve and to ensure no tripping by using Eatons Drives / FC."/>
    <x v="32"/>
    <x v="0"/>
    <x v="1"/>
    <x v="0"/>
    <x v="2"/>
    <s v="MCB"/>
    <m/>
    <m/>
    <m/>
    <s v=""/>
    <s v="Global"/>
    <s v=""/>
    <x v="0"/>
    <x v="0"/>
    <x v="0"/>
    <x v="1"/>
    <x v="0"/>
    <s v=""/>
    <x v="1"/>
    <s v=""/>
    <s v=""/>
    <s v="Lv.6"/>
    <x v="4"/>
    <x v="0"/>
    <s v="WL preparation"/>
    <s v=""/>
    <s v=""/>
    <s v=""/>
    <s v=""/>
  </r>
  <r>
    <n v="75"/>
    <s v="Roman Rappel"/>
    <d v="2020-06-08T00:00:00"/>
    <x v="2"/>
    <s v="RCCB Type B - independent supply side"/>
    <x v="32"/>
    <x v="0"/>
    <x v="1"/>
    <x v="0"/>
    <x v="0"/>
    <s v="MCB"/>
    <m/>
    <m/>
    <m/>
    <s v=""/>
    <s v="Global"/>
    <s v=""/>
    <x v="0"/>
    <x v="0"/>
    <x v="0"/>
    <x v="1"/>
    <x v="0"/>
    <s v=""/>
    <x v="1"/>
    <s v=""/>
    <s v=""/>
    <s v="Lv.6"/>
    <x v="4"/>
    <x v="0"/>
    <s v="WL preparation"/>
    <s v="40%"/>
    <s v=""/>
    <n v="2300"/>
    <s v=""/>
  </r>
  <r>
    <n v="76"/>
    <s v="Roman Rappel"/>
    <d v="2020-06-08T00:00:00"/>
    <x v="2"/>
    <s v="All RCCBs: extend testing interval to 12 months (at least) for non-digital versions"/>
    <x v="1"/>
    <x v="0"/>
    <x v="0"/>
    <x v="0"/>
    <x v="1"/>
    <s v="MCB"/>
    <m/>
    <m/>
    <m/>
    <s v=""/>
    <s v="Global"/>
    <s v=""/>
    <x v="0"/>
    <x v="0"/>
    <x v="0"/>
    <x v="1"/>
    <x v="0"/>
    <s v=""/>
    <x v="1"/>
    <s v=""/>
    <s v=""/>
    <s v="Lv.6"/>
    <x v="3"/>
    <x v="1"/>
    <m/>
    <s v=""/>
    <s v=""/>
    <s v=""/>
    <s v=""/>
  </r>
  <r>
    <n v="77"/>
    <s v="Roman Rappel"/>
    <d v="2020-06-08T00:00:00"/>
    <x v="2"/>
    <s v="RCCB Type B: extend assortment (100mA, 500mA, 80A, 100A, 125A,...)"/>
    <x v="32"/>
    <x v="0"/>
    <x v="1"/>
    <x v="0"/>
    <x v="0"/>
    <s v="MCB"/>
    <m/>
    <m/>
    <m/>
    <s v=""/>
    <s v="Global"/>
    <s v=""/>
    <x v="0"/>
    <x v="0"/>
    <x v="0"/>
    <x v="1"/>
    <x v="0"/>
    <s v=""/>
    <x v="1"/>
    <s v=""/>
    <s v=""/>
    <s v="Lv.6"/>
    <x v="4"/>
    <x v="0"/>
    <s v="WL preparation"/>
    <s v="40%"/>
    <s v=""/>
    <n v="3000"/>
    <s v=""/>
  </r>
  <r>
    <n v="78"/>
    <s v="Roman Rappel"/>
    <d v="2020-06-08T00:00:00"/>
    <x v="2"/>
    <s v="Type B RCCB: 2pole version in 2MU"/>
    <x v="32"/>
    <x v="0"/>
    <x v="0"/>
    <x v="0"/>
    <x v="1"/>
    <s v="MCB"/>
    <m/>
    <m/>
    <m/>
    <s v=""/>
    <s v="Global"/>
    <s v=""/>
    <x v="0"/>
    <x v="0"/>
    <x v="0"/>
    <x v="1"/>
    <x v="0"/>
    <s v=""/>
    <x v="1"/>
    <s v=""/>
    <s v=""/>
    <s v="Lv.6"/>
    <x v="4"/>
    <x v="0"/>
    <s v="stop - no actions"/>
    <s v=""/>
    <s v=""/>
    <s v=""/>
    <s v=""/>
  </r>
  <r>
    <n v="79"/>
    <s v="Roman Rappel"/>
    <d v="2020-06-08T00:00:00"/>
    <x v="2"/>
    <s v="RCCB for IT-Network up to 100A, Test circuit for 415V AC, 30mA  _x000a_"/>
    <x v="1"/>
    <x v="0"/>
    <x v="0"/>
    <x v="0"/>
    <x v="1"/>
    <s v="MCB"/>
    <m/>
    <m/>
    <m/>
    <s v=""/>
    <s v="EMEA"/>
    <s v=""/>
    <x v="0"/>
    <x v="0"/>
    <x v="0"/>
    <x v="1"/>
    <x v="0"/>
    <s v=""/>
    <x v="1"/>
    <s v=""/>
    <s v=""/>
    <s v="Lv.5"/>
    <x v="1"/>
    <x v="0"/>
    <s v="pending (investigate)"/>
    <s v=""/>
    <s v=""/>
    <s v=""/>
    <s v=""/>
  </r>
  <r>
    <n v="80"/>
    <s v="David Zeilinger"/>
    <d v="2020-06-09T00:00:00"/>
    <x v="2"/>
    <s v="DC high voltage MCB_x000a_ABB offers high voltage MCBs from 5 to 125 A for up to 1500 VDC in form of the AZ (25.2 mm per pole) and Eaton has not really that much right know to compete with them in that case._x000a_Can the electronic MCB switch high DC-voltages? Maybe this application is considered already in the specfications. If not it wouldn't be a mistake to get it in._x000a_I can't specify a turnover, but I think we need this product for DC-grid-solutions."/>
    <x v="1"/>
    <x v="0"/>
    <x v="0"/>
    <x v="0"/>
    <x v="1"/>
    <s v="MCB"/>
    <m/>
    <m/>
    <m/>
    <s v=""/>
    <s v="EMEA"/>
    <s v="Yes"/>
    <x v="0"/>
    <x v="0"/>
    <x v="0"/>
    <x v="1"/>
    <x v="0"/>
    <s v=""/>
    <x v="2"/>
    <s v=""/>
    <s v=""/>
    <m/>
    <x v="3"/>
    <x v="1"/>
    <m/>
    <s v=""/>
    <s v=""/>
    <n v="66666"/>
    <s v=""/>
  </r>
  <r>
    <n v="81"/>
    <s v="Roman Rappel - de Haan"/>
    <d v="2020-06-17T00:00:00"/>
    <x v="2"/>
    <s v="Re-arrange printing on MCBs (especially 1-pole) to offer space for circuit labelling"/>
    <x v="1"/>
    <x v="0"/>
    <x v="0"/>
    <x v="0"/>
    <x v="1"/>
    <s v="MCB"/>
    <m/>
    <m/>
    <m/>
    <s v="Panel Builder, CSO, Vasic, Aleksandar Z. &lt;AleksandarZVasic@Eaton.com&gt;"/>
    <s v="Serbia, South Europe"/>
    <s v="Yes"/>
    <x v="0"/>
    <x v="0"/>
    <x v="0"/>
    <x v="1"/>
    <x v="0"/>
    <s v=""/>
    <x v="2"/>
    <s v=""/>
    <s v=""/>
    <m/>
    <x v="3"/>
    <x v="1"/>
    <m/>
    <s v="60%"/>
    <n v="20"/>
    <n v="500"/>
    <n v="6.6666666666666666E-2"/>
  </r>
  <r>
    <n v="82"/>
    <s v="Peter Genowitz"/>
    <d v="2020-06-29T00:00:00"/>
    <x v="2"/>
    <s v="FAZ DC Char. K _x000a_In up to 63A_x000a_Un 110V DC_x000a_Required certification: IEC60947, IEC61373, EN45545 HL3, NFPA 130, IEC 60068-2-30"/>
    <x v="1"/>
    <x v="0"/>
    <x v="0"/>
    <x v="0"/>
    <x v="1"/>
    <s v="MCB"/>
    <m/>
    <m/>
    <m/>
    <s v="Horizon (Bombardier)"/>
    <s v="APAC / India"/>
    <s v=""/>
    <x v="0"/>
    <x v="0"/>
    <x v="0"/>
    <x v="1"/>
    <x v="0"/>
    <s v=""/>
    <x v="3"/>
    <s v="2020-09-30"/>
    <n v="15"/>
    <m/>
    <x v="3"/>
    <x v="1"/>
    <m/>
    <s v="70%"/>
    <s v=""/>
    <n v="150"/>
    <s v=""/>
  </r>
  <r>
    <n v="83"/>
    <s v="Peter Genowitz"/>
    <d v="2020-07-01T00:00:00"/>
    <x v="2"/>
    <s v="FAZ6 &amp; FAZT char. K _x000a_1-4p, _x000a_In up to 63A, _x000a_Icu up to 25kA FAZT / 10kA (FAZ6)_x000a_Un up to 440V, _x000a_IEC60947"/>
    <x v="1"/>
    <x v="0"/>
    <x v="0"/>
    <x v="0"/>
    <x v="1"/>
    <s v="MCB"/>
    <m/>
    <m/>
    <m/>
    <s v="Liebherr Biberbach"/>
    <s v="DE"/>
    <s v=""/>
    <x v="0"/>
    <x v="0"/>
    <x v="0"/>
    <x v="1"/>
    <x v="0"/>
    <s v=""/>
    <x v="3"/>
    <s v="2020-12-31"/>
    <n v="107"/>
    <m/>
    <x v="3"/>
    <x v="1"/>
    <m/>
    <s v="60%"/>
    <s v=""/>
    <n v="50"/>
    <s v=""/>
  </r>
  <r>
    <n v="84"/>
    <s v="David Zeilinger"/>
    <d v="2020-07-01T00:00:00"/>
    <x v="2"/>
    <s v="At the moment there's no easy way to connect the NZM3 as an upstream protection device to SASY60i (vertical connection),_x000a_"/>
    <x v="1"/>
    <x v="1"/>
    <x v="0"/>
    <x v="0"/>
    <x v="1"/>
    <s v="MCCB"/>
    <m/>
    <m/>
    <m/>
    <s v="GEA"/>
    <s v="EMEA"/>
    <s v="Yes"/>
    <x v="0"/>
    <x v="0"/>
    <x v="0"/>
    <x v="0"/>
    <x v="1"/>
    <s v=""/>
    <x v="2"/>
    <s v=""/>
    <s v=""/>
    <m/>
    <x v="3"/>
    <x v="1"/>
    <m/>
    <s v=""/>
    <s v=""/>
    <s v=""/>
    <s v=""/>
  </r>
  <r>
    <n v="85"/>
    <s v="Peter Genowitz"/>
    <d v="2020-07-14T00:00:00"/>
    <x v="2"/>
    <s v="FAZ-DC _x000a_In ... 63A_x000a_Un ... 110V DC (min. requirement) _x000a_Char. B, C_x000a_Icu 10kA_x000a_IEC 60947_x000a_EN45545 HL3_x000a_IEC 61373_x000a_CCC"/>
    <x v="1"/>
    <x v="0"/>
    <x v="0"/>
    <x v="0"/>
    <x v="1"/>
    <s v="MCB"/>
    <m/>
    <m/>
    <m/>
    <s v="Multiple Customers, e.g. Talgo, CAF, Bombardier, Alstom"/>
    <s v="EMEA &amp; APAC"/>
    <s v=""/>
    <x v="0"/>
    <x v="0"/>
    <x v="0"/>
    <x v="1"/>
    <x v="0"/>
    <s v=""/>
    <x v="3"/>
    <s v="2020-12-31"/>
    <n v="107"/>
    <m/>
    <x v="3"/>
    <x v="1"/>
    <m/>
    <s v="65%"/>
    <s v=""/>
    <n v="100"/>
    <s v=""/>
  </r>
  <r>
    <n v="86"/>
    <s v="Robin van Leeuwen"/>
    <d v="2020-08-27T00:00:00"/>
    <x v="2"/>
    <s v="We need a range of kWh Meters, I get that question a lot out of the EV Charger Segment, if we have a 40A kWH Meter. We can deliver the RCBO, but not the kWH Meter, but volume is similiar. The current assortment we have from ABB (brand-label) is not complete. Customers like EV BOX, Heliox and vAlfen in NL are using kWH meters by the thousands..._x000a_40A 1-phase and 40A 2-phase devices. MID and Non-MID versions. Modbus would be nice. _x000a_&gt;50.000 pcs annually._x000a_Target Nett price between 50 - 75 euro/pcs for the 3-phase version._x000a_40-50% E2E must be possible._x000a_Mature year, 2M euro sales would be nice target."/>
    <x v="1"/>
    <x v="0"/>
    <x v="0"/>
    <x v="0"/>
    <x v="1"/>
    <s v="MCB"/>
    <m/>
    <m/>
    <m/>
    <s v="EV Box, Heliox, vAlfen"/>
    <s v="Netherlands"/>
    <s v=""/>
    <x v="0"/>
    <x v="0"/>
    <x v="0"/>
    <x v="1"/>
    <x v="0"/>
    <s v=""/>
    <x v="2"/>
    <s v=""/>
    <s v=""/>
    <m/>
    <x v="3"/>
    <x v="1"/>
    <m/>
    <s v="45%"/>
    <n v="99.998999999999995"/>
    <n v="2000"/>
    <n v="0.11111"/>
  </r>
  <r>
    <n v="87"/>
    <s v="Roman Rappel - de Haan"/>
    <d v="2020-09-10T00:00:00"/>
    <x v="2"/>
    <s v="SPD T3 for IT Networks (Uc=440V between Phase &amp; Earth, Phase to Phase min. 275V)"/>
    <x v="1"/>
    <x v="0"/>
    <x v="0"/>
    <x v="0"/>
    <x v="1"/>
    <s v="MCB"/>
    <m/>
    <m/>
    <m/>
    <s v="Michael Fredriksen"/>
    <s v="Norway"/>
    <s v="Yes"/>
    <x v="0"/>
    <x v="0"/>
    <x v="0"/>
    <x v="1"/>
    <x v="0"/>
    <s v=""/>
    <x v="2"/>
    <s v="2021-09-01"/>
    <n v="351"/>
    <m/>
    <x v="3"/>
    <x v="1"/>
    <m/>
    <s v="70%"/>
    <n v="25"/>
    <n v="200"/>
    <n v="0.17857142857142858"/>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r>
    <s v=""/>
    <s v=""/>
    <s v=""/>
    <x v="3"/>
    <s v=""/>
    <x v="1"/>
    <x v="0"/>
    <x v="0"/>
    <x v="0"/>
    <x v="1"/>
    <s v=""/>
    <m/>
    <m/>
    <m/>
    <s v=""/>
    <s v=""/>
    <s v=""/>
    <x v="0"/>
    <x v="0"/>
    <x v="0"/>
    <x v="0"/>
    <x v="0"/>
    <s v=""/>
    <x v="0"/>
    <s v=""/>
    <s v=""/>
    <m/>
    <x v="3"/>
    <x v="1"/>
    <m/>
    <s v=""/>
    <s v=""/>
    <s v=""/>
    <s v=""/>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4.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5.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6.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7.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8.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9.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00000000-0007-0000-0300-000000000000}" name="PivotTable1" cacheId="0" applyNumberFormats="0" applyBorderFormats="0" applyFontFormats="0" applyPatternFormats="0" applyAlignmentFormats="0" applyWidthHeightFormats="1" dataCaption="Values" updatedVersion="6" minRefreshableVersion="3" useAutoFormatting="1" itemPrintTitles="1" createdVersion="6" indent="0" outline="1" outlineData="1" multipleFieldFilters="0" chartFormat="4">
  <location ref="A6:C27" firstHeaderRow="0" firstDataRow="1" firstDataCol="1" rowPageCount="2" colPageCount="1"/>
  <pivotFields count="34">
    <pivotField showAll="0" sortType="descending">
      <autoSortScope>
        <pivotArea dataOnly="0" outline="0" fieldPosition="0">
          <references count="1">
            <reference field="4294967294" count="1" selected="0">
              <x v="1"/>
            </reference>
          </references>
        </pivotArea>
      </autoSortScope>
    </pivotField>
    <pivotField showAll="0"/>
    <pivotField showAll="0"/>
    <pivotField axis="axisRow" showAll="0">
      <items count="5">
        <item x="0"/>
        <item x="1"/>
        <item x="3"/>
        <item x="2"/>
        <item t="default"/>
      </items>
    </pivotField>
    <pivotField showAll="0" sortType="descending">
      <autoSortScope>
        <pivotArea dataOnly="0" outline="0" fieldPosition="0">
          <references count="1">
            <reference field="4294967294" count="1" selected="0">
              <x v="1"/>
            </reference>
          </references>
        </pivotArea>
      </autoSortScope>
    </pivotField>
    <pivotField axis="axisRow" showAll="0">
      <items count="58">
        <item x="1"/>
        <item m="1" x="37"/>
        <item m="1" x="39"/>
        <item m="1" x="41"/>
        <item m="1" x="44"/>
        <item m="1" x="47"/>
        <item m="1" x="48"/>
        <item m="1" x="46"/>
        <item m="1" x="56"/>
        <item m="1" x="33"/>
        <item m="1" x="43"/>
        <item m="1" x="36"/>
        <item m="1" x="53"/>
        <item m="1" x="42"/>
        <item m="1" x="54"/>
        <item m="1" x="50"/>
        <item x="7"/>
        <item x="6"/>
        <item m="1" x="49"/>
        <item m="1" x="55"/>
        <item m="1" x="51"/>
        <item m="1" x="45"/>
        <item m="1" x="38"/>
        <item x="0"/>
        <item m="1" x="40"/>
        <item x="3"/>
        <item x="4"/>
        <item m="1" x="35"/>
        <item m="1" x="52"/>
        <item x="2"/>
        <item x="14"/>
        <item x="15"/>
        <item x="16"/>
        <item x="17"/>
        <item m="1" x="34"/>
        <item x="5"/>
        <item x="8"/>
        <item x="9"/>
        <item x="10"/>
        <item x="11"/>
        <item x="12"/>
        <item x="13"/>
        <item x="18"/>
        <item x="19"/>
        <item x="20"/>
        <item x="21"/>
        <item x="22"/>
        <item x="23"/>
        <item x="24"/>
        <item x="25"/>
        <item x="26"/>
        <item x="27"/>
        <item x="28"/>
        <item x="29"/>
        <item x="30"/>
        <item x="31"/>
        <item x="32"/>
        <item t="default"/>
      </items>
    </pivotField>
    <pivotField showAll="0"/>
    <pivotField axis="axisPage" showAll="0">
      <items count="5">
        <item x="0"/>
        <item m="1" x="3"/>
        <item x="1"/>
        <item x="2"/>
        <item t="default"/>
      </items>
    </pivotField>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axis="axisPage" multipleItemSelectionAllowed="1" showAll="0">
      <items count="10">
        <item m="1" x="6"/>
        <item m="1" x="7"/>
        <item m="1" x="8"/>
        <item x="3"/>
        <item m="1" x="5"/>
        <item x="0"/>
        <item x="1"/>
        <item x="2"/>
        <item x="4"/>
        <item t="default"/>
      </items>
    </pivotField>
    <pivotField showAll="0"/>
    <pivotField showAll="0"/>
    <pivotField showAll="0"/>
    <pivotField dataField="1" showAll="0"/>
    <pivotField dataField="1" showAll="0"/>
    <pivotField showAll="0"/>
  </pivotFields>
  <rowFields count="2">
    <field x="3"/>
    <field x="5"/>
  </rowFields>
  <rowItems count="21">
    <i>
      <x/>
    </i>
    <i r="1">
      <x/>
    </i>
    <i r="1">
      <x v="25"/>
    </i>
    <i r="1">
      <x v="26"/>
    </i>
    <i r="1">
      <x v="29"/>
    </i>
    <i>
      <x v="1"/>
    </i>
    <i r="1">
      <x/>
    </i>
    <i r="1">
      <x v="17"/>
    </i>
    <i r="1">
      <x v="30"/>
    </i>
    <i r="1">
      <x v="31"/>
    </i>
    <i r="1">
      <x v="32"/>
    </i>
    <i r="1">
      <x v="35"/>
    </i>
    <i r="1">
      <x v="39"/>
    </i>
    <i r="1">
      <x v="40"/>
    </i>
    <i r="1">
      <x v="41"/>
    </i>
    <i>
      <x v="3"/>
    </i>
    <i r="1">
      <x v="37"/>
    </i>
    <i r="1">
      <x v="48"/>
    </i>
    <i r="1">
      <x v="50"/>
    </i>
    <i r="1">
      <x v="56"/>
    </i>
    <i t="grand">
      <x/>
    </i>
  </rowItems>
  <colFields count="1">
    <field x="-2"/>
  </colFields>
  <colItems count="2">
    <i>
      <x/>
    </i>
    <i i="1">
      <x v="1"/>
    </i>
  </colItems>
  <pageFields count="2">
    <pageField fld="7" item="2" hier="-1"/>
    <pageField fld="27" hier="-1"/>
  </pageFields>
  <dataFields count="2">
    <dataField name="Sum of Investment (kEUR)" fld="31" baseField="4" baseItem="15"/>
    <dataField name="Sum of Expected Turnover (kEUR/yr)" fld="32" baseField="4" baseItem="15"/>
  </dataFields>
  <formats count="1">
    <format dxfId="43">
      <pivotArea outline="0" collapsedLevelsAreSubtotals="1" fieldPosition="0"/>
    </format>
  </formats>
  <chartFormats count="2">
    <chartFormat chart="0" format="0" series="1">
      <pivotArea type="data" outline="0" fieldPosition="0">
        <references count="1">
          <reference field="4294967294" count="1" selected="0">
            <x v="0"/>
          </reference>
        </references>
      </pivotArea>
    </chartFormat>
    <chartFormat chart="0" format="1" series="1">
      <pivotArea type="data" outline="0" fieldPosition="0">
        <references count="1">
          <reference field="4294967294" count="1" selected="0">
            <x v="1"/>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2.xml><?xml version="1.0" encoding="utf-8"?>
<pivotTableDefinition xmlns="http://schemas.openxmlformats.org/spreadsheetml/2006/main" xmlns:mc="http://schemas.openxmlformats.org/markup-compatibility/2006" xmlns:xr="http://schemas.microsoft.com/office/spreadsheetml/2014/revision" mc:Ignorable="xr" xr:uid="{00000000-0007-0000-0400-000000000000}" name="PivotTable1" cacheId="0" applyNumberFormats="0" applyBorderFormats="0" applyFontFormats="0" applyPatternFormats="0" applyAlignmentFormats="0" applyWidthHeightFormats="1" dataCaption="Values" updatedVersion="6" minRefreshableVersion="3" useAutoFormatting="1" itemPrintTitles="1" createdVersion="6" indent="0" outline="1" outlineData="1" multipleFieldFilters="0" chartFormat="5">
  <location ref="A6:C27" firstHeaderRow="0" firstDataRow="1" firstDataCol="1" rowPageCount="2" colPageCount="1"/>
  <pivotFields count="34">
    <pivotField showAll="0" sortType="descending">
      <autoSortScope>
        <pivotArea dataOnly="0" outline="0" fieldPosition="0">
          <references count="1">
            <reference field="4294967294" count="1" selected="0">
              <x v="1"/>
            </reference>
          </references>
        </pivotArea>
      </autoSortScope>
    </pivotField>
    <pivotField showAll="0"/>
    <pivotField showAll="0"/>
    <pivotField axis="axisRow" showAll="0">
      <items count="5">
        <item x="0"/>
        <item x="1"/>
        <item x="3"/>
        <item x="2"/>
        <item t="default"/>
      </items>
    </pivotField>
    <pivotField showAll="0" sortType="descending">
      <autoSortScope>
        <pivotArea dataOnly="0" outline="0" fieldPosition="0">
          <references count="1">
            <reference field="4294967294" count="1" selected="0">
              <x v="1"/>
            </reference>
          </references>
        </pivotArea>
      </autoSortScope>
    </pivotField>
    <pivotField axis="axisRow" showAll="0">
      <items count="58">
        <item x="1"/>
        <item m="1" x="37"/>
        <item m="1" x="39"/>
        <item m="1" x="41"/>
        <item m="1" x="44"/>
        <item m="1" x="47"/>
        <item m="1" x="48"/>
        <item m="1" x="46"/>
        <item m="1" x="56"/>
        <item m="1" x="33"/>
        <item m="1" x="43"/>
        <item m="1" x="36"/>
        <item m="1" x="53"/>
        <item m="1" x="42"/>
        <item m="1" x="54"/>
        <item m="1" x="50"/>
        <item x="7"/>
        <item x="6"/>
        <item m="1" x="49"/>
        <item m="1" x="55"/>
        <item m="1" x="51"/>
        <item m="1" x="45"/>
        <item m="1" x="38"/>
        <item x="0"/>
        <item m="1" x="40"/>
        <item x="3"/>
        <item x="4"/>
        <item m="1" x="35"/>
        <item m="1" x="52"/>
        <item x="2"/>
        <item x="14"/>
        <item x="15"/>
        <item x="16"/>
        <item x="17"/>
        <item m="1" x="34"/>
        <item x="5"/>
        <item x="8"/>
        <item x="9"/>
        <item x="10"/>
        <item x="11"/>
        <item x="12"/>
        <item x="13"/>
        <item x="18"/>
        <item x="19"/>
        <item x="20"/>
        <item x="21"/>
        <item x="22"/>
        <item x="23"/>
        <item x="24"/>
        <item x="25"/>
        <item x="26"/>
        <item x="27"/>
        <item x="28"/>
        <item x="29"/>
        <item x="30"/>
        <item x="31"/>
        <item x="32"/>
        <item t="default"/>
      </items>
    </pivotField>
    <pivotField showAll="0"/>
    <pivotField axis="axisPage" showAll="0">
      <items count="5">
        <item x="0"/>
        <item m="1" x="3"/>
        <item x="1"/>
        <item x="2"/>
        <item t="default"/>
      </items>
    </pivotField>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axis="axisPage" multipleItemSelectionAllowed="1" showAll="0">
      <items count="10">
        <item m="1" x="6"/>
        <item m="1" x="7"/>
        <item m="1" x="8"/>
        <item x="3"/>
        <item m="1" x="5"/>
        <item x="0"/>
        <item x="1"/>
        <item x="2"/>
        <item x="4"/>
        <item t="default"/>
      </items>
    </pivotField>
    <pivotField showAll="0"/>
    <pivotField showAll="0"/>
    <pivotField showAll="0"/>
    <pivotField dataField="1" showAll="0"/>
    <pivotField dataField="1" showAll="0"/>
    <pivotField showAll="0"/>
  </pivotFields>
  <rowFields count="2">
    <field x="3"/>
    <field x="5"/>
  </rowFields>
  <rowItems count="21">
    <i>
      <x/>
    </i>
    <i r="1">
      <x/>
    </i>
    <i r="1">
      <x v="25"/>
    </i>
    <i r="1">
      <x v="26"/>
    </i>
    <i r="1">
      <x v="29"/>
    </i>
    <i>
      <x v="1"/>
    </i>
    <i r="1">
      <x/>
    </i>
    <i r="1">
      <x v="17"/>
    </i>
    <i r="1">
      <x v="30"/>
    </i>
    <i r="1">
      <x v="31"/>
    </i>
    <i r="1">
      <x v="32"/>
    </i>
    <i r="1">
      <x v="35"/>
    </i>
    <i r="1">
      <x v="39"/>
    </i>
    <i r="1">
      <x v="40"/>
    </i>
    <i r="1">
      <x v="41"/>
    </i>
    <i>
      <x v="3"/>
    </i>
    <i r="1">
      <x v="37"/>
    </i>
    <i r="1">
      <x v="48"/>
    </i>
    <i r="1">
      <x v="50"/>
    </i>
    <i r="1">
      <x v="56"/>
    </i>
    <i t="grand">
      <x/>
    </i>
  </rowItems>
  <colFields count="1">
    <field x="-2"/>
  </colFields>
  <colItems count="2">
    <i>
      <x/>
    </i>
    <i i="1">
      <x v="1"/>
    </i>
  </colItems>
  <pageFields count="2">
    <pageField fld="7" item="2" hier="-1"/>
    <pageField fld="27" hier="-1"/>
  </pageFields>
  <dataFields count="2">
    <dataField name="Sum of Investment (kEUR)" fld="31" baseField="4" baseItem="15"/>
    <dataField name="Sum of Expected Turnover (kEUR/yr)" fld="32" baseField="4" baseItem="15"/>
  </dataFields>
  <formats count="1">
    <format dxfId="42">
      <pivotArea outline="0" collapsedLevelsAreSubtotals="1" fieldPosition="0"/>
    </format>
  </formats>
  <chartFormats count="4">
    <chartFormat chart="0" format="0" series="1">
      <pivotArea type="data" outline="0" fieldPosition="0">
        <references count="1">
          <reference field="4294967294" count="1" selected="0">
            <x v="0"/>
          </reference>
        </references>
      </pivotArea>
    </chartFormat>
    <chartFormat chart="0" format="1" series="1">
      <pivotArea type="data" outline="0" fieldPosition="0">
        <references count="1">
          <reference field="4294967294" count="1" selected="0">
            <x v="1"/>
          </reference>
        </references>
      </pivotArea>
    </chartFormat>
    <chartFormat chart="1" format="2" series="1">
      <pivotArea type="data" outline="0" fieldPosition="0">
        <references count="1">
          <reference field="4294967294" count="1" selected="0">
            <x v="0"/>
          </reference>
        </references>
      </pivotArea>
    </chartFormat>
    <chartFormat chart="1" format="3" series="1">
      <pivotArea type="data" outline="0" fieldPosition="0">
        <references count="1">
          <reference field="4294967294" count="1" selected="0">
            <x v="1"/>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3.xml><?xml version="1.0" encoding="utf-8"?>
<pivotTableDefinition xmlns="http://schemas.openxmlformats.org/spreadsheetml/2006/main" xmlns:mc="http://schemas.openxmlformats.org/markup-compatibility/2006" xmlns:xr="http://schemas.microsoft.com/office/spreadsheetml/2014/revision" mc:Ignorable="xr" xr:uid="{00000000-0007-0000-0500-000000000000}" name="PivotTable1" cacheId="0" applyNumberFormats="0" applyBorderFormats="0" applyFontFormats="0" applyPatternFormats="0" applyAlignmentFormats="0" applyWidthHeightFormats="1" dataCaption="Values" updatedVersion="6" minRefreshableVersion="3" useAutoFormatting="1" itemPrintTitles="1" createdVersion="6" indent="0" outline="1" outlineData="1" multipleFieldFilters="0" chartFormat="7">
  <location ref="A6:C20" firstHeaderRow="0" firstDataRow="1" firstDataCol="1" rowPageCount="2" colPageCount="1"/>
  <pivotFields count="34">
    <pivotField showAll="0" sortType="descending">
      <autoSortScope>
        <pivotArea dataOnly="0" outline="0" fieldPosition="0">
          <references count="1">
            <reference field="4294967294" count="1" selected="0">
              <x v="1"/>
            </reference>
          </references>
        </pivotArea>
      </autoSortScope>
    </pivotField>
    <pivotField showAll="0"/>
    <pivotField showAll="0"/>
    <pivotField axis="axisRow" showAll="0">
      <items count="5">
        <item x="0"/>
        <item x="1"/>
        <item x="3"/>
        <item x="2"/>
        <item t="default"/>
      </items>
    </pivotField>
    <pivotField showAll="0" sortType="descending">
      <autoSortScope>
        <pivotArea dataOnly="0" outline="0" fieldPosition="0">
          <references count="1">
            <reference field="4294967294" count="1" selected="0">
              <x v="1"/>
            </reference>
          </references>
        </pivotArea>
      </autoSortScope>
    </pivotField>
    <pivotField axis="axisRow" showAll="0">
      <items count="58">
        <item x="1"/>
        <item m="1" x="37"/>
        <item m="1" x="39"/>
        <item m="1" x="41"/>
        <item m="1" x="44"/>
        <item m="1" x="47"/>
        <item m="1" x="48"/>
        <item m="1" x="46"/>
        <item m="1" x="56"/>
        <item m="1" x="33"/>
        <item m="1" x="43"/>
        <item m="1" x="36"/>
        <item m="1" x="53"/>
        <item m="1" x="42"/>
        <item m="1" x="54"/>
        <item m="1" x="50"/>
        <item x="7"/>
        <item x="6"/>
        <item m="1" x="49"/>
        <item m="1" x="55"/>
        <item m="1" x="51"/>
        <item m="1" x="45"/>
        <item m="1" x="38"/>
        <item x="0"/>
        <item m="1" x="40"/>
        <item x="3"/>
        <item x="4"/>
        <item m="1" x="35"/>
        <item m="1" x="52"/>
        <item x="2"/>
        <item x="14"/>
        <item x="15"/>
        <item x="16"/>
        <item x="17"/>
        <item m="1" x="34"/>
        <item x="5"/>
        <item x="8"/>
        <item x="9"/>
        <item x="10"/>
        <item x="11"/>
        <item x="12"/>
        <item x="13"/>
        <item x="18"/>
        <item x="19"/>
        <item x="20"/>
        <item x="21"/>
        <item x="22"/>
        <item x="23"/>
        <item x="24"/>
        <item x="25"/>
        <item x="26"/>
        <item x="27"/>
        <item x="28"/>
        <item x="29"/>
        <item x="30"/>
        <item x="31"/>
        <item x="32"/>
        <item t="default"/>
      </items>
    </pivotField>
    <pivotField showAll="0"/>
    <pivotField showAll="0"/>
    <pivotField showAll="0"/>
    <pivotField axis="axisPage" showAll="0">
      <items count="5">
        <item x="1"/>
        <item m="1" x="3"/>
        <item x="0"/>
        <item x="2"/>
        <item t="default"/>
      </items>
    </pivotField>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axis="axisPage" multipleItemSelectionAllowed="1" showAll="0">
      <items count="10">
        <item m="1" x="6"/>
        <item m="1" x="7"/>
        <item m="1" x="8"/>
        <item x="3"/>
        <item m="1" x="5"/>
        <item x="0"/>
        <item x="1"/>
        <item x="2"/>
        <item x="4"/>
        <item t="default"/>
      </items>
    </pivotField>
    <pivotField showAll="0"/>
    <pivotField showAll="0"/>
    <pivotField showAll="0"/>
    <pivotField dataField="1" showAll="0"/>
    <pivotField dataField="1" showAll="0"/>
    <pivotField showAll="0"/>
  </pivotFields>
  <rowFields count="2">
    <field x="3"/>
    <field x="5"/>
  </rowFields>
  <rowItems count="14">
    <i>
      <x/>
    </i>
    <i r="1">
      <x/>
    </i>
    <i r="1">
      <x v="23"/>
    </i>
    <i>
      <x v="1"/>
    </i>
    <i r="1">
      <x/>
    </i>
    <i r="1">
      <x v="33"/>
    </i>
    <i r="1">
      <x v="38"/>
    </i>
    <i r="1">
      <x v="42"/>
    </i>
    <i r="1">
      <x v="43"/>
    </i>
    <i>
      <x v="3"/>
    </i>
    <i r="1">
      <x v="46"/>
    </i>
    <i r="1">
      <x v="51"/>
    </i>
    <i r="1">
      <x v="56"/>
    </i>
    <i t="grand">
      <x/>
    </i>
  </rowItems>
  <colFields count="1">
    <field x="-2"/>
  </colFields>
  <colItems count="2">
    <i>
      <x/>
    </i>
    <i i="1">
      <x v="1"/>
    </i>
  </colItems>
  <pageFields count="2">
    <pageField fld="9" item="2" hier="-1"/>
    <pageField fld="27" hier="-1"/>
  </pageFields>
  <dataFields count="2">
    <dataField name="Sum of Investment (kEUR)" fld="31" baseField="4" baseItem="15"/>
    <dataField name="Sum of Expected Turnover (kEUR/yr)" fld="32" baseField="4" baseItem="15"/>
  </dataFields>
  <formats count="1">
    <format dxfId="41">
      <pivotArea outline="0" collapsedLevelsAreSubtotals="1" fieldPosition="0"/>
    </format>
  </formats>
  <chartFormats count="6">
    <chartFormat chart="0" format="0" series="1">
      <pivotArea type="data" outline="0" fieldPosition="0">
        <references count="1">
          <reference field="4294967294" count="1" selected="0">
            <x v="0"/>
          </reference>
        </references>
      </pivotArea>
    </chartFormat>
    <chartFormat chart="0" format="1" series="1">
      <pivotArea type="data" outline="0" fieldPosition="0">
        <references count="1">
          <reference field="4294967294" count="1" selected="0">
            <x v="1"/>
          </reference>
        </references>
      </pivotArea>
    </chartFormat>
    <chartFormat chart="3" format="4" series="1">
      <pivotArea type="data" outline="0" fieldPosition="0">
        <references count="1">
          <reference field="4294967294" count="1" selected="0">
            <x v="0"/>
          </reference>
        </references>
      </pivotArea>
    </chartFormat>
    <chartFormat chart="3" format="5" series="1">
      <pivotArea type="data" outline="0" fieldPosition="0">
        <references count="1">
          <reference field="4294967294" count="1" selected="0">
            <x v="1"/>
          </reference>
        </references>
      </pivotArea>
    </chartFormat>
    <chartFormat chart="4" format="2" series="1">
      <pivotArea type="data" outline="0" fieldPosition="0">
        <references count="1">
          <reference field="4294967294" count="1" selected="0">
            <x v="0"/>
          </reference>
        </references>
      </pivotArea>
    </chartFormat>
    <chartFormat chart="4" format="3" series="1">
      <pivotArea type="data" outline="0" fieldPosition="0">
        <references count="1">
          <reference field="4294967294" count="1" selected="0">
            <x v="1"/>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4.xml><?xml version="1.0" encoding="utf-8"?>
<pivotTableDefinition xmlns="http://schemas.openxmlformats.org/spreadsheetml/2006/main" xmlns:mc="http://schemas.openxmlformats.org/markup-compatibility/2006" xmlns:xr="http://schemas.microsoft.com/office/spreadsheetml/2014/revision" mc:Ignorable="xr" xr:uid="{00000000-0007-0000-0600-000000000000}" name="PivotTable1" cacheId="0" applyNumberFormats="0" applyBorderFormats="0" applyFontFormats="0" applyPatternFormats="0" applyAlignmentFormats="0" applyWidthHeightFormats="1" dataCaption="Values" updatedVersion="6" minRefreshableVersion="3" useAutoFormatting="1" itemPrintTitles="1" createdVersion="6" indent="0" outline="1" outlineData="1" multipleFieldFilters="0" chartFormat="8">
  <location ref="A6:C20" firstHeaderRow="0" firstDataRow="1" firstDataCol="1" rowPageCount="2" colPageCount="1"/>
  <pivotFields count="34">
    <pivotField showAll="0" sortType="descending">
      <autoSortScope>
        <pivotArea dataOnly="0" outline="0" fieldPosition="0">
          <references count="1">
            <reference field="4294967294" count="1" selected="0">
              <x v="1"/>
            </reference>
          </references>
        </pivotArea>
      </autoSortScope>
    </pivotField>
    <pivotField showAll="0"/>
    <pivotField showAll="0"/>
    <pivotField axis="axisRow" showAll="0">
      <items count="5">
        <item x="0"/>
        <item x="1"/>
        <item x="3"/>
        <item x="2"/>
        <item t="default"/>
      </items>
    </pivotField>
    <pivotField showAll="0" sortType="descending">
      <autoSortScope>
        <pivotArea dataOnly="0" outline="0" fieldPosition="0">
          <references count="1">
            <reference field="4294967294" count="1" selected="0">
              <x v="1"/>
            </reference>
          </references>
        </pivotArea>
      </autoSortScope>
    </pivotField>
    <pivotField axis="axisRow" showAll="0">
      <items count="58">
        <item x="1"/>
        <item m="1" x="37"/>
        <item m="1" x="39"/>
        <item m="1" x="41"/>
        <item m="1" x="44"/>
        <item m="1" x="47"/>
        <item m="1" x="48"/>
        <item m="1" x="46"/>
        <item m="1" x="56"/>
        <item m="1" x="33"/>
        <item m="1" x="43"/>
        <item m="1" x="36"/>
        <item m="1" x="53"/>
        <item m="1" x="42"/>
        <item m="1" x="54"/>
        <item m="1" x="50"/>
        <item x="7"/>
        <item x="6"/>
        <item m="1" x="49"/>
        <item m="1" x="55"/>
        <item m="1" x="51"/>
        <item m="1" x="45"/>
        <item m="1" x="38"/>
        <item x="0"/>
        <item m="1" x="40"/>
        <item x="3"/>
        <item x="4"/>
        <item m="1" x="35"/>
        <item m="1" x="52"/>
        <item x="2"/>
        <item x="14"/>
        <item x="15"/>
        <item x="16"/>
        <item x="17"/>
        <item m="1" x="34"/>
        <item x="5"/>
        <item x="8"/>
        <item x="9"/>
        <item x="10"/>
        <item x="11"/>
        <item x="12"/>
        <item x="13"/>
        <item x="18"/>
        <item x="19"/>
        <item x="20"/>
        <item x="21"/>
        <item x="22"/>
        <item x="23"/>
        <item x="24"/>
        <item x="25"/>
        <item x="26"/>
        <item x="27"/>
        <item x="28"/>
        <item x="29"/>
        <item x="30"/>
        <item x="31"/>
        <item x="32"/>
        <item t="default"/>
      </items>
    </pivotField>
    <pivotField showAll="0"/>
    <pivotField showAll="0"/>
    <pivotField showAll="0"/>
    <pivotField axis="axisPage" showAll="0">
      <items count="5">
        <item x="1"/>
        <item m="1" x="3"/>
        <item x="0"/>
        <item x="2"/>
        <item t="default"/>
      </items>
    </pivotField>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axis="axisPage" multipleItemSelectionAllowed="1" showAll="0">
      <items count="10">
        <item m="1" x="6"/>
        <item m="1" x="7"/>
        <item m="1" x="8"/>
        <item x="3"/>
        <item m="1" x="5"/>
        <item x="0"/>
        <item x="1"/>
        <item x="2"/>
        <item x="4"/>
        <item t="default"/>
      </items>
    </pivotField>
    <pivotField showAll="0"/>
    <pivotField showAll="0"/>
    <pivotField showAll="0"/>
    <pivotField dataField="1" showAll="0"/>
    <pivotField dataField="1" showAll="0"/>
    <pivotField showAll="0"/>
  </pivotFields>
  <rowFields count="2">
    <field x="3"/>
    <field x="5"/>
  </rowFields>
  <rowItems count="14">
    <i>
      <x/>
    </i>
    <i r="1">
      <x/>
    </i>
    <i r="1">
      <x v="23"/>
    </i>
    <i>
      <x v="1"/>
    </i>
    <i r="1">
      <x/>
    </i>
    <i r="1">
      <x v="33"/>
    </i>
    <i r="1">
      <x v="38"/>
    </i>
    <i r="1">
      <x v="42"/>
    </i>
    <i r="1">
      <x v="43"/>
    </i>
    <i>
      <x v="3"/>
    </i>
    <i r="1">
      <x v="46"/>
    </i>
    <i r="1">
      <x v="51"/>
    </i>
    <i r="1">
      <x v="56"/>
    </i>
    <i t="grand">
      <x/>
    </i>
  </rowItems>
  <colFields count="1">
    <field x="-2"/>
  </colFields>
  <colItems count="2">
    <i>
      <x/>
    </i>
    <i i="1">
      <x v="1"/>
    </i>
  </colItems>
  <pageFields count="2">
    <pageField fld="9" item="2" hier="-1"/>
    <pageField fld="27" hier="-1"/>
  </pageFields>
  <dataFields count="2">
    <dataField name="Sum of Investment (kEUR)" fld="31" baseField="4" baseItem="15"/>
    <dataField name="Sum of Expected Turnover (kEUR/yr)" fld="32" baseField="4" baseItem="15"/>
  </dataFields>
  <formats count="1">
    <format dxfId="40">
      <pivotArea outline="0" collapsedLevelsAreSubtotals="1" fieldPosition="0"/>
    </format>
  </formats>
  <chartFormats count="10">
    <chartFormat chart="0" format="0" series="1">
      <pivotArea type="data" outline="0" fieldPosition="0">
        <references count="1">
          <reference field="4294967294" count="1" selected="0">
            <x v="0"/>
          </reference>
        </references>
      </pivotArea>
    </chartFormat>
    <chartFormat chart="0" format="1" series="1">
      <pivotArea type="data" outline="0" fieldPosition="0">
        <references count="1">
          <reference field="4294967294" count="1" selected="0">
            <x v="1"/>
          </reference>
        </references>
      </pivotArea>
    </chartFormat>
    <chartFormat chart="1" format="2" series="1">
      <pivotArea type="data" outline="0" fieldPosition="0">
        <references count="1">
          <reference field="4294967294" count="1" selected="0">
            <x v="0"/>
          </reference>
        </references>
      </pivotArea>
    </chartFormat>
    <chartFormat chart="1" format="3" series="1">
      <pivotArea type="data" outline="0" fieldPosition="0">
        <references count="1">
          <reference field="4294967294" count="1" selected="0">
            <x v="1"/>
          </reference>
        </references>
      </pivotArea>
    </chartFormat>
    <chartFormat chart="3" format="4" series="1">
      <pivotArea type="data" outline="0" fieldPosition="0">
        <references count="1">
          <reference field="4294967294" count="1" selected="0">
            <x v="0"/>
          </reference>
        </references>
      </pivotArea>
    </chartFormat>
    <chartFormat chart="3" format="5" series="1">
      <pivotArea type="data" outline="0" fieldPosition="0">
        <references count="1">
          <reference field="4294967294" count="1" selected="0">
            <x v="1"/>
          </reference>
        </references>
      </pivotArea>
    </chartFormat>
    <chartFormat chart="4" format="6" series="1">
      <pivotArea type="data" outline="0" fieldPosition="0">
        <references count="1">
          <reference field="4294967294" count="1" selected="0">
            <x v="0"/>
          </reference>
        </references>
      </pivotArea>
    </chartFormat>
    <chartFormat chart="4" format="7" series="1">
      <pivotArea type="data" outline="0" fieldPosition="0">
        <references count="1">
          <reference field="4294967294" count="1" selected="0">
            <x v="1"/>
          </reference>
        </references>
      </pivotArea>
    </chartFormat>
    <chartFormat chart="5" format="4" series="1">
      <pivotArea type="data" outline="0" fieldPosition="0">
        <references count="1">
          <reference field="4294967294" count="1" selected="0">
            <x v="0"/>
          </reference>
        </references>
      </pivotArea>
    </chartFormat>
    <chartFormat chart="5" format="5" series="1">
      <pivotArea type="data" outline="0" fieldPosition="0">
        <references count="1">
          <reference field="4294967294" count="1" selected="0">
            <x v="1"/>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5.xml><?xml version="1.0" encoding="utf-8"?>
<pivotTableDefinition xmlns="http://schemas.openxmlformats.org/spreadsheetml/2006/main" xmlns:mc="http://schemas.openxmlformats.org/markup-compatibility/2006" xmlns:xr="http://schemas.microsoft.com/office/spreadsheetml/2014/revision" mc:Ignorable="xr" xr:uid="{00000000-0007-0000-0800-000000000000}" name="PivotTable1" cacheId="0" applyNumberFormats="0" applyBorderFormats="0" applyFontFormats="0" applyPatternFormats="0" applyAlignmentFormats="0" applyWidthHeightFormats="1" dataCaption="Values" updatedVersion="6" minRefreshableVersion="3" useAutoFormatting="1" itemPrintTitles="1" createdVersion="6" indent="0" outline="1" outlineData="1" multipleFieldFilters="0" chartFormat="10">
  <location ref="A6:C21" firstHeaderRow="0" firstDataRow="1" firstDataCol="1" rowPageCount="2" colPageCount="1"/>
  <pivotFields count="34">
    <pivotField showAll="0" sortType="descending">
      <autoSortScope>
        <pivotArea dataOnly="0" outline="0" fieldPosition="0">
          <references count="1">
            <reference field="4294967294" count="1" selected="0">
              <x v="1"/>
            </reference>
          </references>
        </pivotArea>
      </autoSortScope>
    </pivotField>
    <pivotField showAll="0"/>
    <pivotField showAll="0"/>
    <pivotField axis="axisRow" showAll="0">
      <items count="5">
        <item x="0"/>
        <item x="1"/>
        <item x="3"/>
        <item x="2"/>
        <item t="default"/>
      </items>
    </pivotField>
    <pivotField showAll="0" sortType="descending">
      <autoSortScope>
        <pivotArea dataOnly="0" outline="0" fieldPosition="0">
          <references count="1">
            <reference field="4294967294" count="1" selected="0">
              <x v="1"/>
            </reference>
          </references>
        </pivotArea>
      </autoSortScope>
    </pivotField>
    <pivotField axis="axisRow" showAll="0">
      <items count="58">
        <item x="1"/>
        <item m="1" x="37"/>
        <item m="1" x="39"/>
        <item m="1" x="41"/>
        <item m="1" x="44"/>
        <item m="1" x="47"/>
        <item m="1" x="48"/>
        <item m="1" x="46"/>
        <item m="1" x="56"/>
        <item m="1" x="33"/>
        <item m="1" x="43"/>
        <item m="1" x="36"/>
        <item m="1" x="53"/>
        <item m="1" x="42"/>
        <item m="1" x="54"/>
        <item m="1" x="50"/>
        <item x="7"/>
        <item x="6"/>
        <item m="1" x="49"/>
        <item m="1" x="55"/>
        <item m="1" x="51"/>
        <item m="1" x="45"/>
        <item m="1" x="38"/>
        <item x="0"/>
        <item m="1" x="40"/>
        <item x="3"/>
        <item x="4"/>
        <item m="1" x="35"/>
        <item m="1" x="52"/>
        <item x="2"/>
        <item x="14"/>
        <item x="15"/>
        <item x="16"/>
        <item x="17"/>
        <item m="1" x="34"/>
        <item x="5"/>
        <item x="8"/>
        <item x="9"/>
        <item x="10"/>
        <item x="11"/>
        <item x="12"/>
        <item x="13"/>
        <item x="18"/>
        <item x="19"/>
        <item x="20"/>
        <item x="21"/>
        <item x="22"/>
        <item x="23"/>
        <item x="24"/>
        <item x="25"/>
        <item x="26"/>
        <item x="27"/>
        <item x="28"/>
        <item x="29"/>
        <item x="30"/>
        <item x="31"/>
        <item x="32"/>
        <item t="default"/>
      </items>
    </pivotField>
    <pivotField axis="axisPage" showAll="0">
      <items count="3">
        <item x="0"/>
        <item x="1"/>
        <item t="default"/>
      </items>
    </pivotField>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axis="axisPage" multipleItemSelectionAllowed="1" showAll="0">
      <items count="10">
        <item m="1" x="6"/>
        <item m="1" x="7"/>
        <item m="1" x="8"/>
        <item x="3"/>
        <item m="1" x="5"/>
        <item x="0"/>
        <item x="1"/>
        <item x="2"/>
        <item x="4"/>
        <item t="default"/>
      </items>
    </pivotField>
    <pivotField showAll="0"/>
    <pivotField showAll="0"/>
    <pivotField showAll="0"/>
    <pivotField dataField="1" showAll="0"/>
    <pivotField dataField="1" showAll="0"/>
    <pivotField showAll="0"/>
  </pivotFields>
  <rowFields count="2">
    <field x="3"/>
    <field x="5"/>
  </rowFields>
  <rowItems count="15">
    <i>
      <x v="1"/>
    </i>
    <i r="1">
      <x/>
    </i>
    <i r="1">
      <x v="30"/>
    </i>
    <i r="1">
      <x v="31"/>
    </i>
    <i r="1">
      <x v="32"/>
    </i>
    <i>
      <x v="3"/>
    </i>
    <i r="1">
      <x/>
    </i>
    <i r="1">
      <x v="17"/>
    </i>
    <i r="1">
      <x v="44"/>
    </i>
    <i r="1">
      <x v="45"/>
    </i>
    <i r="1">
      <x v="47"/>
    </i>
    <i r="1">
      <x v="49"/>
    </i>
    <i r="1">
      <x v="52"/>
    </i>
    <i r="1">
      <x v="54"/>
    </i>
    <i t="grand">
      <x/>
    </i>
  </rowItems>
  <colFields count="1">
    <field x="-2"/>
  </colFields>
  <colItems count="2">
    <i>
      <x/>
    </i>
    <i i="1">
      <x v="1"/>
    </i>
  </colItems>
  <pageFields count="2">
    <pageField fld="6" item="1" hier="-1"/>
    <pageField fld="27" hier="-1"/>
  </pageFields>
  <dataFields count="2">
    <dataField name="Sum of Investment (kEUR)" fld="31" baseField="4" baseItem="15"/>
    <dataField name="Sum of Expected Turnover (kEUR/yr)" fld="32" baseField="4" baseItem="15"/>
  </dataFields>
  <formats count="1">
    <format dxfId="39">
      <pivotArea outline="0" collapsedLevelsAreSubtotals="1" fieldPosition="0"/>
    </format>
  </formats>
  <chartFormats count="10">
    <chartFormat chart="0" format="0" series="1">
      <pivotArea type="data" outline="0" fieldPosition="0">
        <references count="1">
          <reference field="4294967294" count="1" selected="0">
            <x v="0"/>
          </reference>
        </references>
      </pivotArea>
    </chartFormat>
    <chartFormat chart="0" format="1" series="1">
      <pivotArea type="data" outline="0" fieldPosition="0">
        <references count="1">
          <reference field="4294967294" count="1" selected="0">
            <x v="1"/>
          </reference>
        </references>
      </pivotArea>
    </chartFormat>
    <chartFormat chart="3" format="4" series="1">
      <pivotArea type="data" outline="0" fieldPosition="0">
        <references count="1">
          <reference field="4294967294" count="1" selected="0">
            <x v="0"/>
          </reference>
        </references>
      </pivotArea>
    </chartFormat>
    <chartFormat chart="3" format="5" series="1">
      <pivotArea type="data" outline="0" fieldPosition="0">
        <references count="1">
          <reference field="4294967294" count="1" selected="0">
            <x v="1"/>
          </reference>
        </references>
      </pivotArea>
    </chartFormat>
    <chartFormat chart="4" format="2" series="1">
      <pivotArea type="data" outline="0" fieldPosition="0">
        <references count="1">
          <reference field="4294967294" count="1" selected="0">
            <x v="0"/>
          </reference>
        </references>
      </pivotArea>
    </chartFormat>
    <chartFormat chart="4" format="3" series="1">
      <pivotArea type="data" outline="0" fieldPosition="0">
        <references count="1">
          <reference field="4294967294" count="1" selected="0">
            <x v="1"/>
          </reference>
        </references>
      </pivotArea>
    </chartFormat>
    <chartFormat chart="6" format="6" series="1">
      <pivotArea type="data" outline="0" fieldPosition="0">
        <references count="1">
          <reference field="4294967294" count="1" selected="0">
            <x v="0"/>
          </reference>
        </references>
      </pivotArea>
    </chartFormat>
    <chartFormat chart="6" format="7" series="1">
      <pivotArea type="data" outline="0" fieldPosition="0">
        <references count="1">
          <reference field="4294967294" count="1" selected="0">
            <x v="1"/>
          </reference>
        </references>
      </pivotArea>
    </chartFormat>
    <chartFormat chart="7" format="4" series="1">
      <pivotArea type="data" outline="0" fieldPosition="0">
        <references count="1">
          <reference field="4294967294" count="1" selected="0">
            <x v="0"/>
          </reference>
        </references>
      </pivotArea>
    </chartFormat>
    <chartFormat chart="7" format="5" series="1">
      <pivotArea type="data" outline="0" fieldPosition="0">
        <references count="1">
          <reference field="4294967294" count="1" selected="0">
            <x v="1"/>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6.xml><?xml version="1.0" encoding="utf-8"?>
<pivotTableDefinition xmlns="http://schemas.openxmlformats.org/spreadsheetml/2006/main" xmlns:mc="http://schemas.openxmlformats.org/markup-compatibility/2006" xmlns:xr="http://schemas.microsoft.com/office/spreadsheetml/2014/revision" mc:Ignorable="xr" xr:uid="{00000000-0007-0000-0900-000000000000}" name="PivotTable1" cacheId="0" applyNumberFormats="0" applyBorderFormats="0" applyFontFormats="0" applyPatternFormats="0" applyAlignmentFormats="0" applyWidthHeightFormats="1" dataCaption="Values" updatedVersion="6" minRefreshableVersion="3" useAutoFormatting="1" itemPrintTitles="1" createdVersion="6" indent="0" outline="1" outlineData="1" multipleFieldFilters="0" chartFormat="11">
  <location ref="A6:C21" firstHeaderRow="0" firstDataRow="1" firstDataCol="1" rowPageCount="2" colPageCount="1"/>
  <pivotFields count="34">
    <pivotField showAll="0" sortType="descending">
      <autoSortScope>
        <pivotArea dataOnly="0" outline="0" fieldPosition="0">
          <references count="1">
            <reference field="4294967294" count="1" selected="0">
              <x v="1"/>
            </reference>
          </references>
        </pivotArea>
      </autoSortScope>
    </pivotField>
    <pivotField showAll="0"/>
    <pivotField showAll="0"/>
    <pivotField axis="axisRow" showAll="0">
      <items count="5">
        <item x="0"/>
        <item x="1"/>
        <item x="3"/>
        <item x="2"/>
        <item t="default"/>
      </items>
    </pivotField>
    <pivotField showAll="0" sortType="descending">
      <autoSortScope>
        <pivotArea dataOnly="0" outline="0" fieldPosition="0">
          <references count="1">
            <reference field="4294967294" count="1" selected="0">
              <x v="1"/>
            </reference>
          </references>
        </pivotArea>
      </autoSortScope>
    </pivotField>
    <pivotField axis="axisRow" showAll="0">
      <items count="58">
        <item x="1"/>
        <item m="1" x="37"/>
        <item m="1" x="39"/>
        <item m="1" x="41"/>
        <item m="1" x="44"/>
        <item m="1" x="47"/>
        <item m="1" x="48"/>
        <item m="1" x="46"/>
        <item m="1" x="56"/>
        <item m="1" x="33"/>
        <item m="1" x="43"/>
        <item m="1" x="36"/>
        <item m="1" x="53"/>
        <item m="1" x="42"/>
        <item m="1" x="54"/>
        <item m="1" x="50"/>
        <item x="7"/>
        <item x="6"/>
        <item m="1" x="49"/>
        <item m="1" x="55"/>
        <item m="1" x="51"/>
        <item m="1" x="45"/>
        <item m="1" x="38"/>
        <item x="0"/>
        <item m="1" x="40"/>
        <item x="3"/>
        <item x="4"/>
        <item m="1" x="35"/>
        <item m="1" x="52"/>
        <item x="2"/>
        <item x="14"/>
        <item x="15"/>
        <item x="16"/>
        <item x="17"/>
        <item m="1" x="34"/>
        <item x="5"/>
        <item x="8"/>
        <item x="9"/>
        <item x="10"/>
        <item x="11"/>
        <item x="12"/>
        <item x="13"/>
        <item x="18"/>
        <item x="19"/>
        <item x="20"/>
        <item x="21"/>
        <item x="22"/>
        <item x="23"/>
        <item x="24"/>
        <item x="25"/>
        <item x="26"/>
        <item x="27"/>
        <item x="28"/>
        <item x="29"/>
        <item x="30"/>
        <item x="31"/>
        <item x="32"/>
        <item t="default"/>
      </items>
    </pivotField>
    <pivotField axis="axisPage" showAll="0">
      <items count="3">
        <item x="0"/>
        <item x="1"/>
        <item t="default"/>
      </items>
    </pivotField>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axis="axisPage" multipleItemSelectionAllowed="1" showAll="0">
      <items count="10">
        <item m="1" x="6"/>
        <item m="1" x="7"/>
        <item m="1" x="8"/>
        <item x="3"/>
        <item m="1" x="5"/>
        <item x="0"/>
        <item x="1"/>
        <item x="2"/>
        <item x="4"/>
        <item t="default"/>
      </items>
    </pivotField>
    <pivotField showAll="0"/>
    <pivotField showAll="0"/>
    <pivotField showAll="0"/>
    <pivotField dataField="1" showAll="0"/>
    <pivotField dataField="1" showAll="0"/>
    <pivotField showAll="0"/>
  </pivotFields>
  <rowFields count="2">
    <field x="3"/>
    <field x="5"/>
  </rowFields>
  <rowItems count="15">
    <i>
      <x v="1"/>
    </i>
    <i r="1">
      <x/>
    </i>
    <i r="1">
      <x v="30"/>
    </i>
    <i r="1">
      <x v="31"/>
    </i>
    <i r="1">
      <x v="32"/>
    </i>
    <i>
      <x v="3"/>
    </i>
    <i r="1">
      <x/>
    </i>
    <i r="1">
      <x v="17"/>
    </i>
    <i r="1">
      <x v="44"/>
    </i>
    <i r="1">
      <x v="45"/>
    </i>
    <i r="1">
      <x v="47"/>
    </i>
    <i r="1">
      <x v="49"/>
    </i>
    <i r="1">
      <x v="52"/>
    </i>
    <i r="1">
      <x v="54"/>
    </i>
    <i t="grand">
      <x/>
    </i>
  </rowItems>
  <colFields count="1">
    <field x="-2"/>
  </colFields>
  <colItems count="2">
    <i>
      <x/>
    </i>
    <i i="1">
      <x v="1"/>
    </i>
  </colItems>
  <pageFields count="2">
    <pageField fld="6" item="1" hier="-1"/>
    <pageField fld="27" hier="-1"/>
  </pageFields>
  <dataFields count="2">
    <dataField name="Sum of Investment (kEUR)" fld="31" baseField="4" baseItem="15"/>
    <dataField name="Sum of Expected Turnover (kEUR/yr)" fld="32" baseField="4" baseItem="15"/>
  </dataFields>
  <formats count="1">
    <format dxfId="38">
      <pivotArea outline="0" collapsedLevelsAreSubtotals="1" fieldPosition="0"/>
    </format>
  </formats>
  <chartFormats count="14">
    <chartFormat chart="0" format="0" series="1">
      <pivotArea type="data" outline="0" fieldPosition="0">
        <references count="1">
          <reference field="4294967294" count="1" selected="0">
            <x v="0"/>
          </reference>
        </references>
      </pivotArea>
    </chartFormat>
    <chartFormat chart="0" format="1" series="1">
      <pivotArea type="data" outline="0" fieldPosition="0">
        <references count="1">
          <reference field="4294967294" count="1" selected="0">
            <x v="1"/>
          </reference>
        </references>
      </pivotArea>
    </chartFormat>
    <chartFormat chart="1" format="2" series="1">
      <pivotArea type="data" outline="0" fieldPosition="0">
        <references count="1">
          <reference field="4294967294" count="1" selected="0">
            <x v="0"/>
          </reference>
        </references>
      </pivotArea>
    </chartFormat>
    <chartFormat chart="1" format="3" series="1">
      <pivotArea type="data" outline="0" fieldPosition="0">
        <references count="1">
          <reference field="4294967294" count="1" selected="0">
            <x v="1"/>
          </reference>
        </references>
      </pivotArea>
    </chartFormat>
    <chartFormat chart="3" format="4" series="1">
      <pivotArea type="data" outline="0" fieldPosition="0">
        <references count="1">
          <reference field="4294967294" count="1" selected="0">
            <x v="0"/>
          </reference>
        </references>
      </pivotArea>
    </chartFormat>
    <chartFormat chart="3" format="5" series="1">
      <pivotArea type="data" outline="0" fieldPosition="0">
        <references count="1">
          <reference field="4294967294" count="1" selected="0">
            <x v="1"/>
          </reference>
        </references>
      </pivotArea>
    </chartFormat>
    <chartFormat chart="4" format="6" series="1">
      <pivotArea type="data" outline="0" fieldPosition="0">
        <references count="1">
          <reference field="4294967294" count="1" selected="0">
            <x v="0"/>
          </reference>
        </references>
      </pivotArea>
    </chartFormat>
    <chartFormat chart="4" format="7" series="1">
      <pivotArea type="data" outline="0" fieldPosition="0">
        <references count="1">
          <reference field="4294967294" count="1" selected="0">
            <x v="1"/>
          </reference>
        </references>
      </pivotArea>
    </chartFormat>
    <chartFormat chart="5" format="4" series="1">
      <pivotArea type="data" outline="0" fieldPosition="0">
        <references count="1">
          <reference field="4294967294" count="1" selected="0">
            <x v="0"/>
          </reference>
        </references>
      </pivotArea>
    </chartFormat>
    <chartFormat chart="5" format="5" series="1">
      <pivotArea type="data" outline="0" fieldPosition="0">
        <references count="1">
          <reference field="4294967294" count="1" selected="0">
            <x v="1"/>
          </reference>
        </references>
      </pivotArea>
    </chartFormat>
    <chartFormat chart="7" format="8" series="1">
      <pivotArea type="data" outline="0" fieldPosition="0">
        <references count="1">
          <reference field="4294967294" count="1" selected="0">
            <x v="0"/>
          </reference>
        </references>
      </pivotArea>
    </chartFormat>
    <chartFormat chart="7" format="9" series="1">
      <pivotArea type="data" outline="0" fieldPosition="0">
        <references count="1">
          <reference field="4294967294" count="1" selected="0">
            <x v="1"/>
          </reference>
        </references>
      </pivotArea>
    </chartFormat>
    <chartFormat chart="8" format="6" series="1">
      <pivotArea type="data" outline="0" fieldPosition="0">
        <references count="1">
          <reference field="4294967294" count="1" selected="0">
            <x v="0"/>
          </reference>
        </references>
      </pivotArea>
    </chartFormat>
    <chartFormat chart="8" format="7" series="1">
      <pivotArea type="data" outline="0" fieldPosition="0">
        <references count="1">
          <reference field="4294967294" count="1" selected="0">
            <x v="1"/>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7.xml><?xml version="1.0" encoding="utf-8"?>
<pivotTableDefinition xmlns="http://schemas.openxmlformats.org/spreadsheetml/2006/main" xmlns:mc="http://schemas.openxmlformats.org/markup-compatibility/2006" xmlns:xr="http://schemas.microsoft.com/office/spreadsheetml/2014/revision" mc:Ignorable="xr" xr:uid="{00000000-0007-0000-0A00-000000000000}" name="PivotTable1" cacheId="0" applyNumberFormats="0" applyBorderFormats="0" applyFontFormats="0" applyPatternFormats="0" applyAlignmentFormats="0" applyWidthHeightFormats="1" dataCaption="Values" updatedVersion="6" minRefreshableVersion="3" useAutoFormatting="1" itemPrintTitles="1" createdVersion="6" indent="0" outline="1" outlineData="1" multipleFieldFilters="0" chartFormat="11">
  <location ref="A13:C28" firstHeaderRow="0" firstDataRow="1" firstDataCol="1" rowPageCount="10" colPageCount="1"/>
  <pivotFields count="34">
    <pivotField showAll="0"/>
    <pivotField showAll="0"/>
    <pivotField showAll="0"/>
    <pivotField axis="axisRow" showAll="0">
      <items count="5">
        <item x="0"/>
        <item x="1"/>
        <item x="3"/>
        <item x="2"/>
        <item t="default"/>
      </items>
    </pivotField>
    <pivotField showAll="0" sortType="descending">
      <autoSortScope>
        <pivotArea dataOnly="0" outline="0" fieldPosition="0">
          <references count="1">
            <reference field="4294967294" count="1" selected="0">
              <x v="1"/>
            </reference>
          </references>
        </pivotArea>
      </autoSortScope>
    </pivotField>
    <pivotField axis="axisRow" showAll="0">
      <items count="58">
        <item x="1"/>
        <item m="1" x="37"/>
        <item m="1" x="39"/>
        <item m="1" x="41"/>
        <item m="1" x="44"/>
        <item m="1" x="47"/>
        <item m="1" x="48"/>
        <item m="1" x="46"/>
        <item m="1" x="56"/>
        <item m="1" x="33"/>
        <item m="1" x="43"/>
        <item m="1" x="36"/>
        <item m="1" x="53"/>
        <item m="1" x="42"/>
        <item m="1" x="54"/>
        <item m="1" x="50"/>
        <item x="7"/>
        <item x="6"/>
        <item m="1" x="49"/>
        <item m="1" x="55"/>
        <item m="1" x="51"/>
        <item m="1" x="45"/>
        <item m="1" x="38"/>
        <item x="0"/>
        <item m="1" x="40"/>
        <item x="3"/>
        <item x="4"/>
        <item m="1" x="35"/>
        <item m="1" x="52"/>
        <item x="2"/>
        <item x="14"/>
        <item x="15"/>
        <item x="16"/>
        <item x="17"/>
        <item m="1" x="34"/>
        <item x="5"/>
        <item x="8"/>
        <item x="9"/>
        <item x="10"/>
        <item x="11"/>
        <item x="12"/>
        <item x="13"/>
        <item x="18"/>
        <item x="19"/>
        <item x="20"/>
        <item x="21"/>
        <item x="22"/>
        <item x="23"/>
        <item x="24"/>
        <item x="25"/>
        <item x="26"/>
        <item x="27"/>
        <item x="28"/>
        <item x="29"/>
        <item x="30"/>
        <item x="31"/>
        <item x="32"/>
        <item t="default"/>
      </items>
    </pivotField>
    <pivotField showAll="0">
      <items count="3">
        <item x="0"/>
        <item x="1"/>
        <item t="default"/>
      </items>
    </pivotField>
    <pivotField axis="axisPage" showAll="0">
      <items count="5">
        <item x="0"/>
        <item m="1" x="3"/>
        <item x="1"/>
        <item x="2"/>
        <item t="default"/>
      </items>
    </pivotField>
    <pivotField showAll="0">
      <items count="3">
        <item x="0"/>
        <item x="1"/>
        <item t="default"/>
      </items>
    </pivotField>
    <pivotField axis="axisPage" showAll="0">
      <items count="5">
        <item x="1"/>
        <item m="1" x="3"/>
        <item x="0"/>
        <item x="2"/>
        <item t="default"/>
      </items>
    </pivotField>
    <pivotField showAll="0"/>
    <pivotField showAll="0"/>
    <pivotField showAll="0"/>
    <pivotField showAll="0"/>
    <pivotField showAll="0"/>
    <pivotField showAll="0" sortType="descending">
      <autoSortScope>
        <pivotArea dataOnly="0" outline="0" fieldPosition="0">
          <references count="1">
            <reference field="4294967294" count="1" selected="0">
              <x v="1"/>
            </reference>
          </references>
        </pivotArea>
      </autoSortScope>
    </pivotField>
    <pivotField showAll="0"/>
    <pivotField axis="axisPage" showAll="0">
      <items count="3">
        <item x="1"/>
        <item x="0"/>
        <item t="default"/>
      </items>
    </pivotField>
    <pivotField axis="axisPage" showAll="0">
      <items count="3">
        <item x="1"/>
        <item x="0"/>
        <item t="default"/>
      </items>
    </pivotField>
    <pivotField axis="axisPage" showAll="0">
      <items count="3">
        <item x="1"/>
        <item x="0"/>
        <item t="default"/>
      </items>
    </pivotField>
    <pivotField axis="axisPage" showAll="0">
      <items count="3">
        <item x="1"/>
        <item x="0"/>
        <item t="default"/>
      </items>
    </pivotField>
    <pivotField axis="axisPage" showAll="0">
      <items count="3">
        <item x="1"/>
        <item x="0"/>
        <item t="default"/>
      </items>
    </pivotField>
    <pivotField showAll="0"/>
    <pivotField axis="axisPage" multipleItemSelectionAllowed="1" showAll="0">
      <items count="6">
        <item x="0"/>
        <item x="3"/>
        <item x="2"/>
        <item x="1"/>
        <item m="1" x="4"/>
        <item t="default"/>
      </items>
    </pivotField>
    <pivotField showAll="0"/>
    <pivotField showAll="0"/>
    <pivotField showAll="0"/>
    <pivotField axis="axisPage" multipleItemSelectionAllowed="1" showAll="0">
      <items count="10">
        <item m="1" x="6"/>
        <item m="1" x="7"/>
        <item m="1" x="8"/>
        <item x="3"/>
        <item m="1" x="5"/>
        <item x="0"/>
        <item x="1"/>
        <item x="2"/>
        <item x="4"/>
        <item t="default"/>
      </items>
    </pivotField>
    <pivotField axis="axisPage" multipleItemSelectionAllowed="1" showAll="0">
      <items count="6">
        <item x="1"/>
        <item m="1" x="2"/>
        <item m="1" x="3"/>
        <item m="1" x="4"/>
        <item x="0"/>
        <item t="default"/>
      </items>
    </pivotField>
    <pivotField showAll="0"/>
    <pivotField showAll="0"/>
    <pivotField dataField="1" showAll="0"/>
    <pivotField dataField="1" showAll="0"/>
    <pivotField showAll="0"/>
  </pivotFields>
  <rowFields count="2">
    <field x="3"/>
    <field x="5"/>
  </rowFields>
  <rowItems count="15">
    <i>
      <x v="1"/>
    </i>
    <i r="1">
      <x v="16"/>
    </i>
    <i r="1">
      <x v="17"/>
    </i>
    <i r="1">
      <x v="35"/>
    </i>
    <i r="1">
      <x v="39"/>
    </i>
    <i>
      <x v="3"/>
    </i>
    <i r="1">
      <x/>
    </i>
    <i r="1">
      <x v="17"/>
    </i>
    <i r="1">
      <x v="44"/>
    </i>
    <i r="1">
      <x v="45"/>
    </i>
    <i r="1">
      <x v="47"/>
    </i>
    <i r="1">
      <x v="49"/>
    </i>
    <i r="1">
      <x v="52"/>
    </i>
    <i r="1">
      <x v="54"/>
    </i>
    <i t="grand">
      <x/>
    </i>
  </rowItems>
  <colFields count="1">
    <field x="-2"/>
  </colFields>
  <colItems count="2">
    <i>
      <x/>
    </i>
    <i i="1">
      <x v="1"/>
    </i>
  </colItems>
  <pageFields count="10">
    <pageField fld="7" hier="-1"/>
    <pageField fld="9" hier="-1"/>
    <pageField fld="27" hier="-1"/>
    <pageField fld="23" hier="-1"/>
    <pageField fld="28" hier="-1"/>
    <pageField fld="17" hier="-1"/>
    <pageField fld="18" hier="-1"/>
    <pageField fld="19" hier="-1"/>
    <pageField fld="20" item="1" hier="-1"/>
    <pageField fld="21" item="0" hier="-1"/>
  </pageFields>
  <dataFields count="2">
    <dataField name="Sum of Investment (kEUR)" fld="31" baseField="4" baseItem="15"/>
    <dataField name="Sum of Expected Turnover (kEUR/yr)" fld="32" baseField="4" baseItem="15"/>
  </dataFields>
  <formats count="1">
    <format dxfId="37">
      <pivotArea outline="0" collapsedLevelsAreSubtotals="1" fieldPosition="0"/>
    </format>
  </formats>
  <chartFormats count="16">
    <chartFormat chart="0" format="0" series="1">
      <pivotArea type="data" outline="0" fieldPosition="0">
        <references count="1">
          <reference field="4294967294" count="1" selected="0">
            <x v="0"/>
          </reference>
        </references>
      </pivotArea>
    </chartFormat>
    <chartFormat chart="0" format="1" series="1">
      <pivotArea type="data" outline="0" fieldPosition="0">
        <references count="1">
          <reference field="4294967294" count="1" selected="0">
            <x v="1"/>
          </reference>
        </references>
      </pivotArea>
    </chartFormat>
    <chartFormat chart="1" format="2" series="1">
      <pivotArea type="data" outline="0" fieldPosition="0">
        <references count="1">
          <reference field="4294967294" count="1" selected="0">
            <x v="0"/>
          </reference>
        </references>
      </pivotArea>
    </chartFormat>
    <chartFormat chart="1" format="3" series="1">
      <pivotArea type="data" outline="0" fieldPosition="0">
        <references count="1">
          <reference field="4294967294" count="1" selected="0">
            <x v="1"/>
          </reference>
        </references>
      </pivotArea>
    </chartFormat>
    <chartFormat chart="3" format="4" series="1">
      <pivotArea type="data" outline="0" fieldPosition="0">
        <references count="1">
          <reference field="4294967294" count="1" selected="0">
            <x v="0"/>
          </reference>
        </references>
      </pivotArea>
    </chartFormat>
    <chartFormat chart="3" format="5" series="1">
      <pivotArea type="data" outline="0" fieldPosition="0">
        <references count="1">
          <reference field="4294967294" count="1" selected="0">
            <x v="1"/>
          </reference>
        </references>
      </pivotArea>
    </chartFormat>
    <chartFormat chart="4" format="6" series="1">
      <pivotArea type="data" outline="0" fieldPosition="0">
        <references count="1">
          <reference field="4294967294" count="1" selected="0">
            <x v="0"/>
          </reference>
        </references>
      </pivotArea>
    </chartFormat>
    <chartFormat chart="4" format="7" series="1">
      <pivotArea type="data" outline="0" fieldPosition="0">
        <references count="1">
          <reference field="4294967294" count="1" selected="0">
            <x v="1"/>
          </reference>
        </references>
      </pivotArea>
    </chartFormat>
    <chartFormat chart="5" format="4" series="1">
      <pivotArea type="data" outline="0" fieldPosition="0">
        <references count="1">
          <reference field="4294967294" count="1" selected="0">
            <x v="0"/>
          </reference>
        </references>
      </pivotArea>
    </chartFormat>
    <chartFormat chart="5" format="5" series="1">
      <pivotArea type="data" outline="0" fieldPosition="0">
        <references count="1">
          <reference field="4294967294" count="1" selected="0">
            <x v="1"/>
          </reference>
        </references>
      </pivotArea>
    </chartFormat>
    <chartFormat chart="7" format="8" series="1">
      <pivotArea type="data" outline="0" fieldPosition="0">
        <references count="1">
          <reference field="4294967294" count="1" selected="0">
            <x v="0"/>
          </reference>
        </references>
      </pivotArea>
    </chartFormat>
    <chartFormat chart="7" format="9" series="1">
      <pivotArea type="data" outline="0" fieldPosition="0">
        <references count="1">
          <reference field="4294967294" count="1" selected="0">
            <x v="1"/>
          </reference>
        </references>
      </pivotArea>
    </chartFormat>
    <chartFormat chart="8" format="6" series="1">
      <pivotArea type="data" outline="0" fieldPosition="0">
        <references count="1">
          <reference field="4294967294" count="1" selected="0">
            <x v="0"/>
          </reference>
        </references>
      </pivotArea>
    </chartFormat>
    <chartFormat chart="8" format="7" series="1">
      <pivotArea type="data" outline="0" fieldPosition="0">
        <references count="1">
          <reference field="4294967294" count="1" selected="0">
            <x v="1"/>
          </reference>
        </references>
      </pivotArea>
    </chartFormat>
    <chartFormat chart="9" format="8" series="1">
      <pivotArea type="data" outline="0" fieldPosition="0">
        <references count="1">
          <reference field="4294967294" count="1" selected="0">
            <x v="0"/>
          </reference>
        </references>
      </pivotArea>
    </chartFormat>
    <chartFormat chart="9" format="9" series="1">
      <pivotArea type="data" outline="0" fieldPosition="0">
        <references count="1">
          <reference field="4294967294" count="1" selected="0">
            <x v="1"/>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8.xml><?xml version="1.0" encoding="utf-8"?>
<pivotTableDefinition xmlns="http://schemas.openxmlformats.org/spreadsheetml/2006/main" xmlns:mc="http://schemas.openxmlformats.org/markup-compatibility/2006" xmlns:xr="http://schemas.microsoft.com/office/spreadsheetml/2014/revision" mc:Ignorable="xr" xr:uid="{00000000-0007-0000-0B00-000000000000}" name="PivotTable1" cacheId="0" applyNumberFormats="0" applyBorderFormats="0" applyFontFormats="0" applyPatternFormats="0" applyAlignmentFormats="0" applyWidthHeightFormats="1" dataCaption="Values" updatedVersion="6" minRefreshableVersion="3" useAutoFormatting="1" itemPrintTitles="1" createdVersion="6" indent="0" outline="1" outlineData="1" multipleFieldFilters="0" chartFormat="17">
  <location ref="A13:B18" firstHeaderRow="1" firstDataRow="1" firstDataCol="1" rowPageCount="4" colPageCount="1"/>
  <pivotFields count="34">
    <pivotField showAll="0"/>
    <pivotField showAll="0"/>
    <pivotField showAll="0"/>
    <pivotField axis="axisRow" showAll="0">
      <items count="5">
        <item sd="0" x="0"/>
        <item x="1"/>
        <item sd="0" x="3"/>
        <item x="2"/>
        <item t="default" sd="0"/>
      </items>
    </pivotField>
    <pivotField showAll="0"/>
    <pivotField showAll="0"/>
    <pivotField showAll="0">
      <items count="3">
        <item x="0"/>
        <item x="1"/>
        <item t="default"/>
      </items>
    </pivotField>
    <pivotField axis="axisPage" showAll="0">
      <items count="5">
        <item x="0"/>
        <item m="1" x="3"/>
        <item x="1"/>
        <item x="2"/>
        <item t="default"/>
      </items>
    </pivotField>
    <pivotField showAll="0">
      <items count="3">
        <item x="0"/>
        <item x="1"/>
        <item t="default"/>
      </items>
    </pivotField>
    <pivotField axis="axisPage" showAll="0">
      <items count="5">
        <item x="1"/>
        <item m="1" x="3"/>
        <item x="0"/>
        <item x="2"/>
        <item t="default"/>
      </items>
    </pivotField>
    <pivotField showAll="0"/>
    <pivotField showAll="0"/>
    <pivotField showAll="0"/>
    <pivotField showAll="0"/>
    <pivotField showAll="0"/>
    <pivotField showAll="0"/>
    <pivotField showAll="0"/>
    <pivotField showAll="0"/>
    <pivotField showAll="0"/>
    <pivotField showAll="0"/>
    <pivotField showAll="0"/>
    <pivotField showAll="0"/>
    <pivotField showAll="0"/>
    <pivotField dataField="1" showAll="0"/>
    <pivotField showAll="0"/>
    <pivotField showAll="0"/>
    <pivotField showAll="0"/>
    <pivotField axis="axisPage" multipleItemSelectionAllowed="1" showAll="0">
      <items count="10">
        <item m="1" x="6"/>
        <item m="1" x="7"/>
        <item m="1" x="8"/>
        <item x="3"/>
        <item m="1" x="5"/>
        <item x="0"/>
        <item x="1"/>
        <item x="2"/>
        <item x="4"/>
        <item t="default"/>
      </items>
    </pivotField>
    <pivotField axis="axisPage" showAll="0">
      <items count="6">
        <item x="1"/>
        <item m="1" x="2"/>
        <item m="1" x="3"/>
        <item m="1" x="4"/>
        <item x="0"/>
        <item t="default"/>
      </items>
    </pivotField>
    <pivotField showAll="0"/>
    <pivotField showAll="0"/>
    <pivotField showAll="0"/>
    <pivotField showAll="0"/>
    <pivotField showAll="0"/>
  </pivotFields>
  <rowFields count="1">
    <field x="3"/>
  </rowFields>
  <rowItems count="5">
    <i>
      <x/>
    </i>
    <i>
      <x v="1"/>
    </i>
    <i>
      <x v="2"/>
    </i>
    <i>
      <x v="3"/>
    </i>
    <i t="grand">
      <x/>
    </i>
  </rowItems>
  <colItems count="1">
    <i/>
  </colItems>
  <pageFields count="4">
    <pageField fld="7" hier="-1"/>
    <pageField fld="9" hier="-1"/>
    <pageField fld="27" hier="-1"/>
    <pageField fld="28" hier="-1"/>
  </pageFields>
  <dataFields count="1">
    <dataField name="Count of Timeframe of availability" fld="23" subtotal="count" baseField="0" baseItem="0"/>
  </dataFields>
  <formats count="1">
    <format dxfId="36">
      <pivotArea outline="0" collapsedLevelsAreSubtotals="1" fieldPosition="0"/>
    </format>
  </formats>
  <chartFormats count="1">
    <chartFormat chart="16" format="14" series="1">
      <pivotArea type="data" outline="0" fieldPosition="0">
        <references count="1">
          <reference field="4294967294" count="1" selected="0">
            <x v="0"/>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9.xml><?xml version="1.0" encoding="utf-8"?>
<pivotTableDefinition xmlns="http://schemas.openxmlformats.org/spreadsheetml/2006/main" xmlns:mc="http://schemas.openxmlformats.org/markup-compatibility/2006" xmlns:xr="http://schemas.microsoft.com/office/spreadsheetml/2014/revision" mc:Ignorable="xr" xr:uid="{00000000-0007-0000-0C00-000000000000}" name="PivotTable1" cacheId="0" applyNumberFormats="0" applyBorderFormats="0" applyFontFormats="0" applyPatternFormats="0" applyAlignmentFormats="0" applyWidthHeightFormats="1" dataCaption="Values" updatedVersion="6" minRefreshableVersion="3" useAutoFormatting="1" itemPrintTitles="1" createdVersion="6" indent="0" outline="1" outlineData="1" multipleFieldFilters="0" chartFormat="16">
  <location ref="A13:F18" firstHeaderRow="0" firstDataRow="1" firstDataCol="1" rowPageCount="5" colPageCount="1"/>
  <pivotFields count="34">
    <pivotField showAll="0"/>
    <pivotField showAll="0"/>
    <pivotField showAll="0"/>
    <pivotField axis="axisRow" showAll="0">
      <items count="5">
        <item sd="0" x="0"/>
        <item x="1"/>
        <item sd="0" x="3"/>
        <item x="2"/>
        <item t="default" sd="0"/>
      </items>
    </pivotField>
    <pivotField showAll="0"/>
    <pivotField showAll="0"/>
    <pivotField showAll="0">
      <items count="3">
        <item x="0"/>
        <item x="1"/>
        <item t="default"/>
      </items>
    </pivotField>
    <pivotField axis="axisPage" showAll="0">
      <items count="5">
        <item x="0"/>
        <item m="1" x="3"/>
        <item x="1"/>
        <item x="2"/>
        <item t="default"/>
      </items>
    </pivotField>
    <pivotField showAll="0">
      <items count="3">
        <item x="0"/>
        <item x="1"/>
        <item t="default"/>
      </items>
    </pivotField>
    <pivotField axis="axisPage" showAll="0">
      <items count="5">
        <item x="1"/>
        <item m="1" x="3"/>
        <item x="0"/>
        <item x="2"/>
        <item t="default"/>
      </items>
    </pivotField>
    <pivotField showAll="0"/>
    <pivotField showAll="0"/>
    <pivotField showAll="0"/>
    <pivotField showAll="0"/>
    <pivotField showAll="0"/>
    <pivotField showAll="0"/>
    <pivotField showAll="0"/>
    <pivotField dataField="1" showAll="0"/>
    <pivotField dataField="1" showAll="0"/>
    <pivotField dataField="1" showAll="0"/>
    <pivotField dataField="1" showAll="0"/>
    <pivotField dataField="1" showAll="0"/>
    <pivotField showAll="0"/>
    <pivotField axis="axisPage" multipleItemSelectionAllowed="1" showAll="0">
      <items count="6">
        <item x="0"/>
        <item x="3"/>
        <item x="2"/>
        <item x="1"/>
        <item m="1" x="4"/>
        <item t="default"/>
      </items>
    </pivotField>
    <pivotField showAll="0"/>
    <pivotField showAll="0"/>
    <pivotField showAll="0"/>
    <pivotField axis="axisPage" multipleItemSelectionAllowed="1" showAll="0">
      <items count="10">
        <item m="1" x="6"/>
        <item m="1" x="7"/>
        <item m="1" x="8"/>
        <item x="3"/>
        <item m="1" x="5"/>
        <item x="0"/>
        <item x="1"/>
        <item x="2"/>
        <item x="4"/>
        <item t="default"/>
      </items>
    </pivotField>
    <pivotField axis="axisPage" multipleItemSelectionAllowed="1" showAll="0">
      <items count="6">
        <item x="1"/>
        <item m="1" x="2"/>
        <item m="1" x="3"/>
        <item m="1" x="4"/>
        <item x="0"/>
        <item t="default"/>
      </items>
    </pivotField>
    <pivotField showAll="0"/>
    <pivotField showAll="0"/>
    <pivotField showAll="0"/>
    <pivotField showAll="0"/>
    <pivotField showAll="0"/>
  </pivotFields>
  <rowFields count="1">
    <field x="3"/>
  </rowFields>
  <rowItems count="5">
    <i>
      <x/>
    </i>
    <i>
      <x v="1"/>
    </i>
    <i>
      <x v="2"/>
    </i>
    <i>
      <x v="3"/>
    </i>
    <i t="grand">
      <x/>
    </i>
  </rowItems>
  <colFields count="1">
    <field x="-2"/>
  </colFields>
  <colItems count="5">
    <i>
      <x/>
    </i>
    <i i="1">
      <x v="1"/>
    </i>
    <i i="2">
      <x v="2"/>
    </i>
    <i i="3">
      <x v="3"/>
    </i>
    <i i="4">
      <x v="4"/>
    </i>
  </colItems>
  <pageFields count="5">
    <pageField fld="7" hier="-1"/>
    <pageField fld="9" hier="-1"/>
    <pageField fld="27" hier="-1"/>
    <pageField fld="23" hier="-1"/>
    <pageField fld="28" hier="-1"/>
  </pageFields>
  <dataFields count="5">
    <dataField name="Sum of ACB" fld="17" baseField="0" baseItem="0"/>
    <dataField name="Sum of BA" fld="18" baseField="0" baseItem="0"/>
    <dataField name="Sum of ENCL" fld="19" baseField="0" baseItem="0"/>
    <dataField name="Sum of MCB" fld="20" baseField="0" baseItem="0"/>
    <dataField name="Sum of MCCB" fld="21" baseField="0" baseItem="0"/>
  </dataFields>
  <formats count="1">
    <format dxfId="35">
      <pivotArea outline="0" collapsedLevelsAreSubtotals="1" fieldPosition="0"/>
    </format>
  </formats>
  <chartFormats count="5">
    <chartFormat chart="12" format="34" series="1">
      <pivotArea type="data" outline="0" fieldPosition="0">
        <references count="1">
          <reference field="4294967294" count="1" selected="0">
            <x v="4"/>
          </reference>
        </references>
      </pivotArea>
    </chartFormat>
    <chartFormat chart="12" format="35" series="1">
      <pivotArea type="data" outline="0" fieldPosition="0">
        <references count="1">
          <reference field="4294967294" count="1" selected="0">
            <x v="0"/>
          </reference>
        </references>
      </pivotArea>
    </chartFormat>
    <chartFormat chart="12" format="36" series="1">
      <pivotArea type="data" outline="0" fieldPosition="0">
        <references count="1">
          <reference field="4294967294" count="1" selected="0">
            <x v="1"/>
          </reference>
        </references>
      </pivotArea>
    </chartFormat>
    <chartFormat chart="12" format="37" series="1">
      <pivotArea type="data" outline="0" fieldPosition="0">
        <references count="1">
          <reference field="4294967294" count="1" selected="0">
            <x v="2"/>
          </reference>
        </references>
      </pivotArea>
    </chartFormat>
    <chartFormat chart="12" format="38" series="1">
      <pivotArea type="data" outline="0" fieldPosition="0">
        <references count="1">
          <reference field="4294967294" count="1" selected="0">
            <x v="3"/>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RawData" displayName="RawData" ref="A1:S8" totalsRowShown="0">
  <autoFilter ref="A1:S8" xr:uid="{00000000-0009-0000-0100-000001000000}"/>
  <tableColumns count="19">
    <tableColumn id="1" xr3:uid="{00000000-0010-0000-0000-000001000000}" name="ID" dataDxfId="34"/>
    <tableColumn id="3" xr3:uid="{00000000-0010-0000-0000-000003000000}" name="Completion time" dataDxfId="33"/>
    <tableColumn id="5" xr3:uid="{00000000-0010-0000-0000-000005000000}" name="Name" dataDxfId="32"/>
    <tableColumn id="4" xr3:uid="{00000000-0010-0000-0000-000004000000}" name="Email" dataDxfId="31"/>
    <tableColumn id="6" xr3:uid="{00000000-0010-0000-0000-000006000000}" name="Date of entry" dataDxfId="30"/>
    <tableColumn id="8" xr3:uid="{00000000-0010-0000-0000-000008000000}" name="Segment" dataDxfId="29"/>
    <tableColumn id="9" xr3:uid="{00000000-0010-0000-0000-000009000000}" name="Owner1" dataDxfId="28"/>
    <tableColumn id="10" xr3:uid="{00000000-0010-0000-0000-00000A000000}" name="Owner3" dataDxfId="27"/>
    <tableColumn id="11" xr3:uid="{00000000-0010-0000-0000-00000B000000}" name="Customer" dataDxfId="26"/>
    <tableColumn id="19" xr3:uid="{784D708B-ADB5-4557-AD75-D63D9926D335}" name="Region" dataDxfId="25"/>
    <tableColumn id="12" xr3:uid="{00000000-0010-0000-0000-00000C000000}" name="Country" dataDxfId="24"/>
    <tableColumn id="13" xr3:uid="{00000000-0010-0000-0000-00000D000000}" name="Product line(s) involved" dataDxfId="23"/>
    <tableColumn id="7" xr3:uid="{00000000-0010-0000-0000-000007000000}" name="Description" dataDxfId="22"/>
    <tableColumn id="18" xr3:uid="{00000000-0010-0000-0000-000012000000}" name="Attachment" dataDxfId="21"/>
    <tableColumn id="14" xr3:uid="{00000000-0010-0000-0000-00000E000000}" name="Timeframe" dataDxfId="20"/>
    <tableColumn id="17" xr3:uid="{00000000-0010-0000-0000-000011000000}" name="Deadline" dataDxfId="19"/>
    <tableColumn id="2" xr3:uid="{00000000-0010-0000-0000-000002000000}" name="Info1" dataDxfId="18"/>
    <tableColumn id="15" xr3:uid="{00000000-0010-0000-0000-00000F000000}" name="Info2" dataDxfId="17"/>
    <tableColumn id="16" xr3:uid="{00000000-0010-0000-0000-000010000000}" name="Info3" dataDxfId="16"/>
  </tableColumns>
  <tableStyleInfo name="TableStyleMedium2"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pivotTable" Target="../pivotTables/pivotTable1.xml"/></Relationships>
</file>

<file path=xl/worksheets/_rels/sheet2.xml.rels><?xml version="1.0" encoding="UTF-8" standalone="yes"?>
<Relationships xmlns="http://schemas.openxmlformats.org/package/2006/relationships"><Relationship Id="rId3" Type="http://schemas.openxmlformats.org/officeDocument/2006/relationships/drawing" Target="../drawings/drawing2.xml"/><Relationship Id="rId2" Type="http://schemas.openxmlformats.org/officeDocument/2006/relationships/printerSettings" Target="../printerSettings/printerSettings2.bin"/><Relationship Id="rId1" Type="http://schemas.openxmlformats.org/officeDocument/2006/relationships/pivotTable" Target="../pivotTables/pivotTable2.xml"/></Relationships>
</file>

<file path=xl/worksheets/_rels/sheet3.xml.rels><?xml version="1.0" encoding="UTF-8" standalone="yes"?>
<Relationships xmlns="http://schemas.openxmlformats.org/package/2006/relationships"><Relationship Id="rId3" Type="http://schemas.openxmlformats.org/officeDocument/2006/relationships/drawing" Target="../drawings/drawing3.xml"/><Relationship Id="rId2" Type="http://schemas.openxmlformats.org/officeDocument/2006/relationships/printerSettings" Target="../printerSettings/printerSettings3.bin"/><Relationship Id="rId1" Type="http://schemas.openxmlformats.org/officeDocument/2006/relationships/pivotTable" Target="../pivotTables/pivotTable3.xml"/></Relationships>
</file>

<file path=xl/worksheets/_rels/sheet4.xml.rels><?xml version="1.0" encoding="UTF-8" standalone="yes"?>
<Relationships xmlns="http://schemas.openxmlformats.org/package/2006/relationships"><Relationship Id="rId3" Type="http://schemas.openxmlformats.org/officeDocument/2006/relationships/drawing" Target="../drawings/drawing4.xml"/><Relationship Id="rId2" Type="http://schemas.openxmlformats.org/officeDocument/2006/relationships/printerSettings" Target="../printerSettings/printerSettings4.bin"/><Relationship Id="rId1" Type="http://schemas.openxmlformats.org/officeDocument/2006/relationships/pivotTable" Target="../pivotTables/pivotTable4.xm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3" Type="http://schemas.openxmlformats.org/officeDocument/2006/relationships/drawing" Target="../drawings/drawing5.xml"/><Relationship Id="rId2" Type="http://schemas.openxmlformats.org/officeDocument/2006/relationships/printerSettings" Target="../printerSettings/printerSettings6.bin"/><Relationship Id="rId1" Type="http://schemas.openxmlformats.org/officeDocument/2006/relationships/pivotTable" Target="../pivotTables/pivotTable5.xml"/></Relationships>
</file>

<file path=xl/worksheets/_rels/sheet7.xml.rels><?xml version="1.0" encoding="UTF-8" standalone="yes"?>
<Relationships xmlns="http://schemas.openxmlformats.org/package/2006/relationships"><Relationship Id="rId3" Type="http://schemas.openxmlformats.org/officeDocument/2006/relationships/drawing" Target="../drawings/drawing6.xml"/><Relationship Id="rId2" Type="http://schemas.openxmlformats.org/officeDocument/2006/relationships/printerSettings" Target="../printerSettings/printerSettings7.bin"/><Relationship Id="rId1" Type="http://schemas.openxmlformats.org/officeDocument/2006/relationships/pivotTable" Target="../pivotTables/pivotTable6.xml"/></Relationships>
</file>

<file path=xl/worksheets/_rels/sheet8.xml.rels><?xml version="1.0" encoding="UTF-8" standalone="yes"?>
<Relationships xmlns="http://schemas.openxmlformats.org/package/2006/relationships"><Relationship Id="rId3" Type="http://schemas.openxmlformats.org/officeDocument/2006/relationships/drawing" Target="../drawings/drawing7.xml"/><Relationship Id="rId2" Type="http://schemas.openxmlformats.org/officeDocument/2006/relationships/printerSettings" Target="../printerSettings/printerSettings8.bin"/><Relationship Id="rId1" Type="http://schemas.openxmlformats.org/officeDocument/2006/relationships/pivotTable" Target="../pivotTables/pivotTable7.xml"/></Relationships>
</file>

<file path=xl/worksheets/_rels/sheet9.xml.rels><?xml version="1.0" encoding="UTF-8" standalone="yes"?>
<Relationships xmlns="http://schemas.openxmlformats.org/package/2006/relationships"><Relationship Id="rId3" Type="http://schemas.openxmlformats.org/officeDocument/2006/relationships/drawing" Target="../drawings/drawing8.xml"/><Relationship Id="rId2" Type="http://schemas.openxmlformats.org/officeDocument/2006/relationships/printerSettings" Target="../printerSettings/printerSettings9.bin"/><Relationship Id="rId1" Type="http://schemas.openxmlformats.org/officeDocument/2006/relationships/pivotTable" Target="../pivotTables/pivotTable8.xml"/></Relationships>
</file>

<file path=xl/worksheets/_rels/sheet10.xml.rels><?xml version="1.0" encoding="UTF-8" standalone="yes"?>
<Relationships xmlns="http://schemas.openxmlformats.org/package/2006/relationships"><Relationship Id="rId3" Type="http://schemas.openxmlformats.org/officeDocument/2006/relationships/drawing" Target="../drawings/drawing9.xml"/><Relationship Id="rId2" Type="http://schemas.openxmlformats.org/officeDocument/2006/relationships/printerSettings" Target="../printerSettings/printerSettings10.bin"/><Relationship Id="rId1" Type="http://schemas.openxmlformats.org/officeDocument/2006/relationships/pivotTable" Target="../pivotTables/pivotTable9.xml"/></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3.xml.rels><?xml version="1.0" encoding="UTF-8" standalone="yes"?>
<Relationships xmlns="http://schemas.openxmlformats.org/package/2006/relationships"><Relationship Id="rId8" Type="http://schemas.openxmlformats.org/officeDocument/2006/relationships/table" Target="../tables/table1.xml"/><Relationship Id="rId3" Type="http://schemas.openxmlformats.org/officeDocument/2006/relationships/hyperlink" Target="mailto:mustermann@mail.com" TargetMode="External"/><Relationship Id="rId7" Type="http://schemas.openxmlformats.org/officeDocument/2006/relationships/printerSettings" Target="../printerSettings/printerSettings12.bin"/><Relationship Id="rId2" Type="http://schemas.openxmlformats.org/officeDocument/2006/relationships/hyperlink" Target="mailto:toulemonde@mail.com" TargetMode="External"/><Relationship Id="rId1" Type="http://schemas.openxmlformats.org/officeDocument/2006/relationships/hyperlink" Target="mailto:toulemonde@mail.com" TargetMode="External"/><Relationship Id="rId6" Type="http://schemas.openxmlformats.org/officeDocument/2006/relationships/hyperlink" Target="mailto:dough@mail.com" TargetMode="External"/><Relationship Id="rId5" Type="http://schemas.openxmlformats.org/officeDocument/2006/relationships/hyperlink" Target="mailto:premier@mail.com" TargetMode="External"/><Relationship Id="rId4" Type="http://schemas.openxmlformats.org/officeDocument/2006/relationships/hyperlink" Target="mailto:doe@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Sheet5"/>
  <dimension ref="A3:C27"/>
  <sheetViews>
    <sheetView workbookViewId="0">
      <selection activeCell="A9" sqref="A9"/>
    </sheetView>
  </sheetViews>
  <sheetFormatPr defaultColWidth="9.453125" defaultRowHeight="14.5" x14ac:dyDescent="0.35"/>
  <cols>
    <col min="1" max="1" width="27.1796875" bestFit="1" customWidth="1"/>
    <col min="2" max="2" width="23.26953125" bestFit="1" customWidth="1"/>
    <col min="3" max="3" width="32.1796875" bestFit="1" customWidth="1"/>
    <col min="4" max="4" width="5.26953125" bestFit="1" customWidth="1"/>
    <col min="5" max="5" width="7.7265625" bestFit="1" customWidth="1"/>
    <col min="6" max="6" width="10.7265625" bestFit="1" customWidth="1"/>
    <col min="7" max="7" width="5.54296875" bestFit="1" customWidth="1"/>
    <col min="8" max="8" width="5.26953125" bestFit="1" customWidth="1"/>
    <col min="9" max="9" width="7.7265625" bestFit="1" customWidth="1"/>
    <col min="10" max="10" width="9.453125" bestFit="1" customWidth="1"/>
    <col min="11" max="11" width="10.7265625" bestFit="1" customWidth="1"/>
  </cols>
  <sheetData>
    <row r="3" spans="1:3" x14ac:dyDescent="0.35">
      <c r="A3" s="18" t="s">
        <v>0</v>
      </c>
      <c r="B3" t="s">
        <v>1</v>
      </c>
    </row>
    <row r="4" spans="1:3" x14ac:dyDescent="0.35">
      <c r="A4" s="18" t="s">
        <v>2</v>
      </c>
      <c r="B4" t="s">
        <v>3</v>
      </c>
    </row>
    <row r="6" spans="1:3" x14ac:dyDescent="0.35">
      <c r="A6" s="18" t="s">
        <v>4</v>
      </c>
      <c r="B6" t="s">
        <v>5</v>
      </c>
      <c r="C6" t="s">
        <v>6</v>
      </c>
    </row>
    <row r="7" spans="1:3" x14ac:dyDescent="0.35">
      <c r="A7" s="19">
        <v>2018</v>
      </c>
      <c r="B7" s="38">
        <v>150</v>
      </c>
      <c r="C7" s="38">
        <v>135</v>
      </c>
    </row>
    <row r="8" spans="1:3" x14ac:dyDescent="0.35">
      <c r="A8" s="42" t="s">
        <v>7</v>
      </c>
      <c r="B8" s="38">
        <v>150</v>
      </c>
      <c r="C8" s="38">
        <v>135</v>
      </c>
    </row>
    <row r="9" spans="1:3" x14ac:dyDescent="0.35">
      <c r="A9" s="42" t="s">
        <v>8</v>
      </c>
      <c r="B9" s="38">
        <v>0</v>
      </c>
      <c r="C9" s="38">
        <v>0</v>
      </c>
    </row>
    <row r="10" spans="1:3" x14ac:dyDescent="0.35">
      <c r="A10" s="42" t="s">
        <v>9</v>
      </c>
      <c r="B10" s="38">
        <v>0</v>
      </c>
      <c r="C10" s="38">
        <v>0</v>
      </c>
    </row>
    <row r="11" spans="1:3" x14ac:dyDescent="0.35">
      <c r="A11" s="42" t="s">
        <v>10</v>
      </c>
      <c r="B11" s="38">
        <v>0</v>
      </c>
      <c r="C11" s="38">
        <v>0</v>
      </c>
    </row>
    <row r="12" spans="1:3" x14ac:dyDescent="0.35">
      <c r="A12" s="19">
        <v>2019</v>
      </c>
      <c r="B12" s="38">
        <v>700</v>
      </c>
      <c r="C12" s="38">
        <v>5550</v>
      </c>
    </row>
    <row r="13" spans="1:3" x14ac:dyDescent="0.35">
      <c r="A13" s="42" t="s">
        <v>7</v>
      </c>
      <c r="B13" s="38">
        <v>0</v>
      </c>
      <c r="C13" s="38">
        <v>0</v>
      </c>
    </row>
    <row r="14" spans="1:3" x14ac:dyDescent="0.35">
      <c r="A14" s="42" t="s">
        <v>11</v>
      </c>
      <c r="B14" s="38">
        <v>190</v>
      </c>
      <c r="C14" s="38">
        <v>1700</v>
      </c>
    </row>
    <row r="15" spans="1:3" x14ac:dyDescent="0.35">
      <c r="A15" s="42" t="s">
        <v>12</v>
      </c>
      <c r="B15" s="38">
        <v>10</v>
      </c>
      <c r="C15" s="38">
        <v>100</v>
      </c>
    </row>
    <row r="16" spans="1:3" x14ac:dyDescent="0.35">
      <c r="A16" s="42" t="s">
        <v>13</v>
      </c>
      <c r="B16" s="38">
        <v>0</v>
      </c>
      <c r="C16" s="38">
        <v>50</v>
      </c>
    </row>
    <row r="17" spans="1:3" x14ac:dyDescent="0.35">
      <c r="A17" s="42" t="s">
        <v>14</v>
      </c>
      <c r="B17" s="38">
        <v>0</v>
      </c>
      <c r="C17" s="38">
        <v>300</v>
      </c>
    </row>
    <row r="18" spans="1:3" x14ac:dyDescent="0.35">
      <c r="A18" s="42" t="s">
        <v>15</v>
      </c>
      <c r="B18" s="38">
        <v>500</v>
      </c>
      <c r="C18" s="38">
        <v>1000</v>
      </c>
    </row>
    <row r="19" spans="1:3" x14ac:dyDescent="0.35">
      <c r="A19" s="42" t="s">
        <v>16</v>
      </c>
      <c r="B19" s="38">
        <v>0</v>
      </c>
      <c r="C19" s="38">
        <v>2300</v>
      </c>
    </row>
    <row r="20" spans="1:3" x14ac:dyDescent="0.35">
      <c r="A20" s="42" t="s">
        <v>17</v>
      </c>
      <c r="B20" s="38">
        <v>0</v>
      </c>
      <c r="C20" s="38">
        <v>0</v>
      </c>
    </row>
    <row r="21" spans="1:3" x14ac:dyDescent="0.35">
      <c r="A21" s="42" t="s">
        <v>18</v>
      </c>
      <c r="B21" s="38">
        <v>0</v>
      </c>
      <c r="C21" s="38">
        <v>100</v>
      </c>
    </row>
    <row r="22" spans="1:3" x14ac:dyDescent="0.35">
      <c r="A22" s="19">
        <v>2020</v>
      </c>
      <c r="B22" s="38">
        <v>0</v>
      </c>
      <c r="C22" s="38">
        <v>8850</v>
      </c>
    </row>
    <row r="23" spans="1:3" x14ac:dyDescent="0.35">
      <c r="A23" s="42" t="s">
        <v>19</v>
      </c>
      <c r="B23" s="38">
        <v>0</v>
      </c>
      <c r="C23" s="38">
        <v>500</v>
      </c>
    </row>
    <row r="24" spans="1:3" x14ac:dyDescent="0.35">
      <c r="A24" s="42" t="s">
        <v>20</v>
      </c>
      <c r="B24" s="38">
        <v>0</v>
      </c>
      <c r="C24" s="38">
        <v>2950</v>
      </c>
    </row>
    <row r="25" spans="1:3" x14ac:dyDescent="0.35">
      <c r="A25" s="42" t="s">
        <v>21</v>
      </c>
      <c r="B25" s="38">
        <v>0</v>
      </c>
      <c r="C25" s="38">
        <v>100</v>
      </c>
    </row>
    <row r="26" spans="1:3" x14ac:dyDescent="0.35">
      <c r="A26" s="42" t="s">
        <v>22</v>
      </c>
      <c r="B26" s="38">
        <v>0</v>
      </c>
      <c r="C26" s="38">
        <v>5300</v>
      </c>
    </row>
    <row r="27" spans="1:3" x14ac:dyDescent="0.35">
      <c r="A27" s="19" t="s">
        <v>23</v>
      </c>
      <c r="B27" s="38">
        <v>850</v>
      </c>
      <c r="C27" s="38">
        <v>14535</v>
      </c>
    </row>
  </sheetData>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Sheet6"/>
  <dimension ref="A3:C27"/>
  <sheetViews>
    <sheetView workbookViewId="0">
      <selection activeCell="A2" sqref="A2"/>
    </sheetView>
  </sheetViews>
  <sheetFormatPr defaultColWidth="9.453125" defaultRowHeight="14.5" x14ac:dyDescent="0.35"/>
  <cols>
    <col min="1" max="1" width="27.1796875" bestFit="1" customWidth="1"/>
    <col min="2" max="2" width="23.26953125" bestFit="1" customWidth="1"/>
    <col min="3" max="3" width="32.1796875" bestFit="1" customWidth="1"/>
    <col min="4" max="4" width="5.26953125" bestFit="1" customWidth="1"/>
    <col min="5" max="5" width="7.7265625" bestFit="1" customWidth="1"/>
    <col min="6" max="6" width="10.7265625" bestFit="1" customWidth="1"/>
    <col min="7" max="7" width="5.54296875" bestFit="1" customWidth="1"/>
    <col min="8" max="8" width="5.26953125" bestFit="1" customWidth="1"/>
    <col min="9" max="9" width="7.7265625" bestFit="1" customWidth="1"/>
    <col min="10" max="10" width="9.453125" bestFit="1" customWidth="1"/>
    <col min="11" max="11" width="10.7265625" bestFit="1" customWidth="1"/>
  </cols>
  <sheetData>
    <row r="3" spans="1:3" x14ac:dyDescent="0.35">
      <c r="A3" s="18" t="s">
        <v>0</v>
      </c>
      <c r="B3" t="s">
        <v>1</v>
      </c>
    </row>
    <row r="4" spans="1:3" x14ac:dyDescent="0.35">
      <c r="A4" s="18" t="s">
        <v>2</v>
      </c>
      <c r="B4" t="s">
        <v>3</v>
      </c>
    </row>
    <row r="6" spans="1:3" x14ac:dyDescent="0.35">
      <c r="A6" s="18" t="s">
        <v>4</v>
      </c>
      <c r="B6" t="s">
        <v>5</v>
      </c>
      <c r="C6" t="s">
        <v>6</v>
      </c>
    </row>
    <row r="7" spans="1:3" x14ac:dyDescent="0.35">
      <c r="A7" s="19">
        <v>2018</v>
      </c>
      <c r="B7" s="38">
        <v>150</v>
      </c>
      <c r="C7" s="38">
        <v>135</v>
      </c>
    </row>
    <row r="8" spans="1:3" x14ac:dyDescent="0.35">
      <c r="A8" s="42" t="s">
        <v>7</v>
      </c>
      <c r="B8" s="38">
        <v>150</v>
      </c>
      <c r="C8" s="38">
        <v>135</v>
      </c>
    </row>
    <row r="9" spans="1:3" x14ac:dyDescent="0.35">
      <c r="A9" s="42" t="s">
        <v>8</v>
      </c>
      <c r="B9" s="38">
        <v>0</v>
      </c>
      <c r="C9" s="38">
        <v>0</v>
      </c>
    </row>
    <row r="10" spans="1:3" x14ac:dyDescent="0.35">
      <c r="A10" s="42" t="s">
        <v>9</v>
      </c>
      <c r="B10" s="38">
        <v>0</v>
      </c>
      <c r="C10" s="38">
        <v>0</v>
      </c>
    </row>
    <row r="11" spans="1:3" x14ac:dyDescent="0.35">
      <c r="A11" s="42" t="s">
        <v>10</v>
      </c>
      <c r="B11" s="38">
        <v>0</v>
      </c>
      <c r="C11" s="38">
        <v>0</v>
      </c>
    </row>
    <row r="12" spans="1:3" x14ac:dyDescent="0.35">
      <c r="A12" s="19">
        <v>2019</v>
      </c>
      <c r="B12" s="38">
        <v>700</v>
      </c>
      <c r="C12" s="38">
        <v>5550</v>
      </c>
    </row>
    <row r="13" spans="1:3" x14ac:dyDescent="0.35">
      <c r="A13" s="42" t="s">
        <v>7</v>
      </c>
      <c r="B13" s="38">
        <v>0</v>
      </c>
      <c r="C13" s="38">
        <v>0</v>
      </c>
    </row>
    <row r="14" spans="1:3" x14ac:dyDescent="0.35">
      <c r="A14" s="42" t="s">
        <v>11</v>
      </c>
      <c r="B14" s="38">
        <v>190</v>
      </c>
      <c r="C14" s="38">
        <v>1700</v>
      </c>
    </row>
    <row r="15" spans="1:3" x14ac:dyDescent="0.35">
      <c r="A15" s="42" t="s">
        <v>12</v>
      </c>
      <c r="B15" s="38">
        <v>10</v>
      </c>
      <c r="C15" s="38">
        <v>100</v>
      </c>
    </row>
    <row r="16" spans="1:3" x14ac:dyDescent="0.35">
      <c r="A16" s="42" t="s">
        <v>13</v>
      </c>
      <c r="B16" s="38">
        <v>0</v>
      </c>
      <c r="C16" s="38">
        <v>50</v>
      </c>
    </row>
    <row r="17" spans="1:3" x14ac:dyDescent="0.35">
      <c r="A17" s="42" t="s">
        <v>14</v>
      </c>
      <c r="B17" s="38">
        <v>0</v>
      </c>
      <c r="C17" s="38">
        <v>300</v>
      </c>
    </row>
    <row r="18" spans="1:3" x14ac:dyDescent="0.35">
      <c r="A18" s="42" t="s">
        <v>15</v>
      </c>
      <c r="B18" s="38">
        <v>500</v>
      </c>
      <c r="C18" s="38">
        <v>1000</v>
      </c>
    </row>
    <row r="19" spans="1:3" x14ac:dyDescent="0.35">
      <c r="A19" s="42" t="s">
        <v>16</v>
      </c>
      <c r="B19" s="38">
        <v>0</v>
      </c>
      <c r="C19" s="38">
        <v>2300</v>
      </c>
    </row>
    <row r="20" spans="1:3" x14ac:dyDescent="0.35">
      <c r="A20" s="42" t="s">
        <v>17</v>
      </c>
      <c r="B20" s="38">
        <v>0</v>
      </c>
      <c r="C20" s="38">
        <v>0</v>
      </c>
    </row>
    <row r="21" spans="1:3" x14ac:dyDescent="0.35">
      <c r="A21" s="42" t="s">
        <v>18</v>
      </c>
      <c r="B21" s="38">
        <v>0</v>
      </c>
      <c r="C21" s="38">
        <v>100</v>
      </c>
    </row>
    <row r="22" spans="1:3" x14ac:dyDescent="0.35">
      <c r="A22" s="19">
        <v>2020</v>
      </c>
      <c r="B22" s="38">
        <v>0</v>
      </c>
      <c r="C22" s="38">
        <v>8850</v>
      </c>
    </row>
    <row r="23" spans="1:3" x14ac:dyDescent="0.35">
      <c r="A23" s="42" t="s">
        <v>19</v>
      </c>
      <c r="B23" s="38">
        <v>0</v>
      </c>
      <c r="C23" s="38">
        <v>500</v>
      </c>
    </row>
    <row r="24" spans="1:3" x14ac:dyDescent="0.35">
      <c r="A24" s="42" t="s">
        <v>20</v>
      </c>
      <c r="B24" s="38">
        <v>0</v>
      </c>
      <c r="C24" s="38">
        <v>2950</v>
      </c>
    </row>
    <row r="25" spans="1:3" x14ac:dyDescent="0.35">
      <c r="A25" s="42" t="s">
        <v>21</v>
      </c>
      <c r="B25" s="38">
        <v>0</v>
      </c>
      <c r="C25" s="38">
        <v>100</v>
      </c>
    </row>
    <row r="26" spans="1:3" x14ac:dyDescent="0.35">
      <c r="A26" s="42" t="s">
        <v>22</v>
      </c>
      <c r="B26" s="38">
        <v>0</v>
      </c>
      <c r="C26" s="38">
        <v>5300</v>
      </c>
    </row>
    <row r="27" spans="1:3" x14ac:dyDescent="0.35">
      <c r="A27" s="19" t="s">
        <v>23</v>
      </c>
      <c r="B27" s="38">
        <v>850</v>
      </c>
      <c r="C27" s="38">
        <v>14535</v>
      </c>
    </row>
  </sheetData>
  <pageMargins left="0.7" right="0.7" top="0.75" bottom="0.75" header="0.3" footer="0.3"/>
  <pageSetup orientation="portrait" r:id="rId2"/>
  <drawing r:id="rId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Sheet7"/>
  <dimension ref="A3:C20"/>
  <sheetViews>
    <sheetView workbookViewId="0">
      <selection activeCell="A2" sqref="A2"/>
    </sheetView>
  </sheetViews>
  <sheetFormatPr defaultColWidth="9.453125" defaultRowHeight="14.5" x14ac:dyDescent="0.35"/>
  <cols>
    <col min="1" max="1" width="24.1796875" bestFit="1" customWidth="1"/>
    <col min="2" max="2" width="23.26953125" bestFit="1" customWidth="1"/>
    <col min="3" max="3" width="32.1796875" bestFit="1" customWidth="1"/>
    <col min="4" max="4" width="5.26953125" bestFit="1" customWidth="1"/>
    <col min="5" max="5" width="7.7265625" bestFit="1" customWidth="1"/>
    <col min="6" max="6" width="10.7265625" bestFit="1" customWidth="1"/>
    <col min="7" max="7" width="5.54296875" bestFit="1" customWidth="1"/>
    <col min="8" max="8" width="5.26953125" bestFit="1" customWidth="1"/>
    <col min="9" max="9" width="7.7265625" bestFit="1" customWidth="1"/>
    <col min="10" max="10" width="9.453125" bestFit="1" customWidth="1"/>
    <col min="11" max="11" width="10.7265625" bestFit="1" customWidth="1"/>
  </cols>
  <sheetData>
    <row r="3" spans="1:3" x14ac:dyDescent="0.35">
      <c r="A3" s="18" t="s">
        <v>24</v>
      </c>
      <c r="B3" t="s">
        <v>1</v>
      </c>
    </row>
    <row r="4" spans="1:3" x14ac:dyDescent="0.35">
      <c r="A4" s="18" t="s">
        <v>2</v>
      </c>
      <c r="B4" t="s">
        <v>3</v>
      </c>
    </row>
    <row r="6" spans="1:3" x14ac:dyDescent="0.35">
      <c r="A6" s="18" t="s">
        <v>4</v>
      </c>
      <c r="B6" t="s">
        <v>5</v>
      </c>
      <c r="C6" t="s">
        <v>6</v>
      </c>
    </row>
    <row r="7" spans="1:3" x14ac:dyDescent="0.35">
      <c r="A7" s="19">
        <v>2018</v>
      </c>
      <c r="B7" s="38">
        <v>0</v>
      </c>
      <c r="C7" s="38">
        <v>0</v>
      </c>
    </row>
    <row r="8" spans="1:3" x14ac:dyDescent="0.35">
      <c r="A8" s="42" t="s">
        <v>7</v>
      </c>
      <c r="B8" s="38">
        <v>0</v>
      </c>
      <c r="C8" s="38">
        <v>0</v>
      </c>
    </row>
    <row r="9" spans="1:3" x14ac:dyDescent="0.35">
      <c r="A9" s="42" t="s">
        <v>25</v>
      </c>
      <c r="B9" s="38">
        <v>0</v>
      </c>
      <c r="C9" s="38">
        <v>0</v>
      </c>
    </row>
    <row r="10" spans="1:3" x14ac:dyDescent="0.35">
      <c r="A10" s="19">
        <v>2019</v>
      </c>
      <c r="B10" s="38">
        <v>0</v>
      </c>
      <c r="C10" s="38">
        <v>8242</v>
      </c>
    </row>
    <row r="11" spans="1:3" x14ac:dyDescent="0.35">
      <c r="A11" s="42" t="s">
        <v>7</v>
      </c>
      <c r="B11" s="38">
        <v>0</v>
      </c>
      <c r="C11" s="38">
        <v>0</v>
      </c>
    </row>
    <row r="12" spans="1:3" x14ac:dyDescent="0.35">
      <c r="A12" s="42" t="s">
        <v>26</v>
      </c>
      <c r="B12" s="38">
        <v>0</v>
      </c>
      <c r="C12" s="38">
        <v>40</v>
      </c>
    </row>
    <row r="13" spans="1:3" x14ac:dyDescent="0.35">
      <c r="A13" s="42" t="s">
        <v>27</v>
      </c>
      <c r="B13" s="38">
        <v>0</v>
      </c>
      <c r="C13" s="38">
        <v>700</v>
      </c>
    </row>
    <row r="14" spans="1:3" x14ac:dyDescent="0.35">
      <c r="A14" s="42" t="s">
        <v>28</v>
      </c>
      <c r="B14" s="38">
        <v>0</v>
      </c>
      <c r="C14" s="38">
        <v>7501</v>
      </c>
    </row>
    <row r="15" spans="1:3" x14ac:dyDescent="0.35">
      <c r="A15" s="42" t="s">
        <v>29</v>
      </c>
      <c r="B15" s="38">
        <v>0</v>
      </c>
      <c r="C15" s="38">
        <v>1</v>
      </c>
    </row>
    <row r="16" spans="1:3" x14ac:dyDescent="0.35">
      <c r="A16" s="19">
        <v>2020</v>
      </c>
      <c r="B16" s="38">
        <v>30</v>
      </c>
      <c r="C16" s="38">
        <v>8000</v>
      </c>
    </row>
    <row r="17" spans="1:3" x14ac:dyDescent="0.35">
      <c r="A17" s="42" t="s">
        <v>30</v>
      </c>
      <c r="B17" s="38">
        <v>0</v>
      </c>
      <c r="C17" s="38">
        <v>1000</v>
      </c>
    </row>
    <row r="18" spans="1:3" x14ac:dyDescent="0.35">
      <c r="A18" s="42" t="s">
        <v>31</v>
      </c>
      <c r="B18" s="38">
        <v>30</v>
      </c>
      <c r="C18" s="38">
        <v>1700</v>
      </c>
    </row>
    <row r="19" spans="1:3" x14ac:dyDescent="0.35">
      <c r="A19" s="42" t="s">
        <v>22</v>
      </c>
      <c r="B19" s="38">
        <v>0</v>
      </c>
      <c r="C19" s="38">
        <v>5300</v>
      </c>
    </row>
    <row r="20" spans="1:3" x14ac:dyDescent="0.35">
      <c r="A20" s="19" t="s">
        <v>23</v>
      </c>
      <c r="B20" s="38">
        <v>30</v>
      </c>
      <c r="C20" s="38">
        <v>16242</v>
      </c>
    </row>
  </sheetData>
  <pageMargins left="0.7" right="0.7" top="0.75" bottom="0.75" header="0.3" footer="0.3"/>
  <pageSetup orientation="portrait" r:id="rId2"/>
  <drawing r:id="rId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Sheet8"/>
  <dimension ref="A3:C20"/>
  <sheetViews>
    <sheetView workbookViewId="0">
      <selection activeCell="A2" sqref="A2"/>
    </sheetView>
  </sheetViews>
  <sheetFormatPr defaultColWidth="9.453125" defaultRowHeight="14.5" x14ac:dyDescent="0.35"/>
  <cols>
    <col min="1" max="1" width="24.1796875" bestFit="1" customWidth="1"/>
    <col min="2" max="2" width="23.26953125" bestFit="1" customWidth="1"/>
    <col min="3" max="3" width="32.1796875" bestFit="1" customWidth="1"/>
    <col min="4" max="4" width="5.26953125" bestFit="1" customWidth="1"/>
    <col min="5" max="5" width="7.7265625" bestFit="1" customWidth="1"/>
    <col min="6" max="6" width="10.7265625" bestFit="1" customWidth="1"/>
    <col min="7" max="7" width="5.54296875" bestFit="1" customWidth="1"/>
    <col min="8" max="8" width="5.26953125" bestFit="1" customWidth="1"/>
    <col min="9" max="9" width="7.7265625" bestFit="1" customWidth="1"/>
    <col min="10" max="10" width="9.453125" bestFit="1" customWidth="1"/>
    <col min="11" max="11" width="10.7265625" bestFit="1" customWidth="1"/>
  </cols>
  <sheetData>
    <row r="3" spans="1:3" x14ac:dyDescent="0.35">
      <c r="A3" s="18" t="s">
        <v>24</v>
      </c>
      <c r="B3" t="s">
        <v>1</v>
      </c>
    </row>
    <row r="4" spans="1:3" x14ac:dyDescent="0.35">
      <c r="A4" s="18" t="s">
        <v>2</v>
      </c>
      <c r="B4" t="s">
        <v>3</v>
      </c>
    </row>
    <row r="6" spans="1:3" x14ac:dyDescent="0.35">
      <c r="A6" s="18" t="s">
        <v>4</v>
      </c>
      <c r="B6" t="s">
        <v>5</v>
      </c>
      <c r="C6" t="s">
        <v>6</v>
      </c>
    </row>
    <row r="7" spans="1:3" x14ac:dyDescent="0.35">
      <c r="A7" s="19">
        <v>2018</v>
      </c>
      <c r="B7" s="38">
        <v>0</v>
      </c>
      <c r="C7" s="38">
        <v>0</v>
      </c>
    </row>
    <row r="8" spans="1:3" x14ac:dyDescent="0.35">
      <c r="A8" s="42" t="s">
        <v>7</v>
      </c>
      <c r="B8" s="38">
        <v>0</v>
      </c>
      <c r="C8" s="38">
        <v>0</v>
      </c>
    </row>
    <row r="9" spans="1:3" x14ac:dyDescent="0.35">
      <c r="A9" s="42" t="s">
        <v>25</v>
      </c>
      <c r="B9" s="38">
        <v>0</v>
      </c>
      <c r="C9" s="38">
        <v>0</v>
      </c>
    </row>
    <row r="10" spans="1:3" x14ac:dyDescent="0.35">
      <c r="A10" s="19">
        <v>2019</v>
      </c>
      <c r="B10" s="38">
        <v>0</v>
      </c>
      <c r="C10" s="38">
        <v>8242</v>
      </c>
    </row>
    <row r="11" spans="1:3" x14ac:dyDescent="0.35">
      <c r="A11" s="42" t="s">
        <v>7</v>
      </c>
      <c r="B11" s="38">
        <v>0</v>
      </c>
      <c r="C11" s="38">
        <v>0</v>
      </c>
    </row>
    <row r="12" spans="1:3" x14ac:dyDescent="0.35">
      <c r="A12" s="42" t="s">
        <v>26</v>
      </c>
      <c r="B12" s="38">
        <v>0</v>
      </c>
      <c r="C12" s="38">
        <v>40</v>
      </c>
    </row>
    <row r="13" spans="1:3" x14ac:dyDescent="0.35">
      <c r="A13" s="42" t="s">
        <v>27</v>
      </c>
      <c r="B13" s="38">
        <v>0</v>
      </c>
      <c r="C13" s="38">
        <v>700</v>
      </c>
    </row>
    <row r="14" spans="1:3" x14ac:dyDescent="0.35">
      <c r="A14" s="42" t="s">
        <v>28</v>
      </c>
      <c r="B14" s="38">
        <v>0</v>
      </c>
      <c r="C14" s="38">
        <v>7501</v>
      </c>
    </row>
    <row r="15" spans="1:3" x14ac:dyDescent="0.35">
      <c r="A15" s="42" t="s">
        <v>29</v>
      </c>
      <c r="B15" s="38">
        <v>0</v>
      </c>
      <c r="C15" s="38">
        <v>1</v>
      </c>
    </row>
    <row r="16" spans="1:3" x14ac:dyDescent="0.35">
      <c r="A16" s="19">
        <v>2020</v>
      </c>
      <c r="B16" s="38">
        <v>30</v>
      </c>
      <c r="C16" s="38">
        <v>8000</v>
      </c>
    </row>
    <row r="17" spans="1:3" x14ac:dyDescent="0.35">
      <c r="A17" s="42" t="s">
        <v>30</v>
      </c>
      <c r="B17" s="38">
        <v>0</v>
      </c>
      <c r="C17" s="38">
        <v>1000</v>
      </c>
    </row>
    <row r="18" spans="1:3" x14ac:dyDescent="0.35">
      <c r="A18" s="42" t="s">
        <v>31</v>
      </c>
      <c r="B18" s="38">
        <v>30</v>
      </c>
      <c r="C18" s="38">
        <v>1700</v>
      </c>
    </row>
    <row r="19" spans="1:3" x14ac:dyDescent="0.35">
      <c r="A19" s="42" t="s">
        <v>22</v>
      </c>
      <c r="B19" s="38">
        <v>0</v>
      </c>
      <c r="C19" s="38">
        <v>5300</v>
      </c>
    </row>
    <row r="20" spans="1:3" x14ac:dyDescent="0.35">
      <c r="A20" s="19" t="s">
        <v>23</v>
      </c>
      <c r="B20" s="38">
        <v>30</v>
      </c>
      <c r="C20" s="38">
        <v>16242</v>
      </c>
    </row>
  </sheetData>
  <pageMargins left="0.7" right="0.7" top="0.75" bottom="0.75" header="0.3" footer="0.3"/>
  <pageSetup orientation="portrait" r:id="rId2"/>
  <drawing r:id="rId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Sheet12"/>
  <dimension ref="B2:AD27"/>
  <sheetViews>
    <sheetView topLeftCell="B1" workbookViewId="0">
      <selection activeCell="H2" sqref="H2"/>
    </sheetView>
  </sheetViews>
  <sheetFormatPr defaultColWidth="9.453125" defaultRowHeight="14.5" x14ac:dyDescent="0.35"/>
  <cols>
    <col min="1" max="1" width="5.54296875" customWidth="1"/>
    <col min="2" max="8" width="14.26953125" customWidth="1"/>
    <col min="9" max="9" width="5.54296875" customWidth="1"/>
    <col min="10" max="10" width="4.453125" customWidth="1"/>
    <col min="11" max="12" width="17.7265625" customWidth="1"/>
    <col min="13" max="13" width="5" bestFit="1" customWidth="1"/>
    <col min="14" max="15" width="17.7265625" customWidth="1"/>
    <col min="16" max="16" width="4.54296875" customWidth="1"/>
    <col min="17" max="18" width="17.7265625" customWidth="1"/>
    <col min="19" max="19" width="4.453125" customWidth="1"/>
    <col min="20" max="21" width="17.7265625" customWidth="1"/>
    <col min="22" max="22" width="4.453125" customWidth="1"/>
    <col min="23" max="23" width="8.54296875" customWidth="1"/>
    <col min="24" max="24" width="12.54296875" bestFit="1" customWidth="1"/>
  </cols>
  <sheetData>
    <row r="2" spans="2:30" x14ac:dyDescent="0.35">
      <c r="B2" s="36" t="s">
        <v>32</v>
      </c>
      <c r="C2" s="36" t="s">
        <v>33</v>
      </c>
      <c r="D2" s="36" t="s">
        <v>34</v>
      </c>
      <c r="E2" s="36" t="s">
        <v>2</v>
      </c>
      <c r="F2" s="36" t="s">
        <v>35</v>
      </c>
      <c r="G2" s="36" t="s">
        <v>36</v>
      </c>
      <c r="H2" s="7" t="s">
        <v>37</v>
      </c>
    </row>
    <row r="3" spans="2:30" x14ac:dyDescent="0.35">
      <c r="B3">
        <v>2019</v>
      </c>
      <c r="C3" t="s">
        <v>0</v>
      </c>
      <c r="D3" t="s">
        <v>38</v>
      </c>
      <c r="E3" t="s">
        <v>39</v>
      </c>
    </row>
    <row r="7" spans="2:30" x14ac:dyDescent="0.35">
      <c r="K7" t="s">
        <v>40</v>
      </c>
    </row>
    <row r="8" spans="2:30" x14ac:dyDescent="0.35">
      <c r="J8" s="12"/>
      <c r="K8" s="12"/>
      <c r="L8" s="12"/>
      <c r="M8" s="12"/>
      <c r="N8" s="12"/>
      <c r="O8" s="12"/>
      <c r="P8" s="12"/>
      <c r="Q8" s="12"/>
      <c r="R8" s="12"/>
      <c r="S8" s="12"/>
      <c r="T8" s="12"/>
      <c r="U8" s="12"/>
      <c r="V8" s="12"/>
      <c r="Y8" s="24" t="s">
        <v>41</v>
      </c>
      <c r="Z8" s="24" t="s">
        <v>42</v>
      </c>
      <c r="AA8" s="24" t="s">
        <v>43</v>
      </c>
      <c r="AB8" s="24" t="s">
        <v>44</v>
      </c>
      <c r="AC8" s="24" t="s">
        <v>38</v>
      </c>
      <c r="AD8" s="24" t="s">
        <v>45</v>
      </c>
    </row>
    <row r="9" spans="2:30" x14ac:dyDescent="0.35">
      <c r="J9" s="12"/>
      <c r="K9" s="25" t="s">
        <v>32</v>
      </c>
      <c r="L9" s="7">
        <v>2018</v>
      </c>
      <c r="M9" s="7"/>
      <c r="N9" s="7"/>
      <c r="O9" s="7"/>
      <c r="P9" s="7"/>
      <c r="Q9" s="7"/>
      <c r="R9" s="7"/>
      <c r="S9" s="7"/>
      <c r="T9" s="7"/>
      <c r="U9" s="7"/>
      <c r="V9" s="12"/>
      <c r="X9" t="s">
        <v>46</v>
      </c>
      <c r="Y9">
        <v>1</v>
      </c>
      <c r="AA9">
        <v>3</v>
      </c>
      <c r="AB9">
        <v>4</v>
      </c>
      <c r="AD9">
        <v>5</v>
      </c>
    </row>
    <row r="10" spans="2:30" x14ac:dyDescent="0.35">
      <c r="J10" s="12"/>
      <c r="K10" s="25" t="s">
        <v>33</v>
      </c>
      <c r="L10" s="7" t="s">
        <v>0</v>
      </c>
      <c r="M10" s="7"/>
      <c r="N10" s="7"/>
      <c r="O10" s="7"/>
      <c r="P10" s="7"/>
      <c r="Q10" s="7"/>
      <c r="R10" s="7"/>
      <c r="S10" s="7"/>
      <c r="T10" s="7"/>
      <c r="U10" s="7"/>
      <c r="V10" s="12"/>
    </row>
    <row r="11" spans="2:30" x14ac:dyDescent="0.35">
      <c r="J11" s="12"/>
      <c r="K11" s="25" t="s">
        <v>47</v>
      </c>
      <c r="L11" s="7" t="s">
        <v>44</v>
      </c>
      <c r="M11" s="7"/>
      <c r="N11" s="7"/>
      <c r="O11" s="7"/>
      <c r="P11" s="7"/>
      <c r="Q11" s="7"/>
      <c r="R11" s="7"/>
      <c r="S11" s="7"/>
      <c r="T11" s="7"/>
      <c r="U11" s="7"/>
      <c r="V11" s="12"/>
    </row>
    <row r="12" spans="2:30" x14ac:dyDescent="0.35">
      <c r="J12" s="12"/>
      <c r="K12" s="25" t="s">
        <v>48</v>
      </c>
      <c r="L12" s="7"/>
      <c r="M12" s="7"/>
      <c r="N12" s="7"/>
      <c r="O12" s="7"/>
      <c r="P12" s="7"/>
      <c r="Q12" s="7"/>
      <c r="R12" s="7"/>
      <c r="S12" s="7"/>
      <c r="T12" s="7"/>
      <c r="U12" s="7"/>
      <c r="V12" s="12"/>
    </row>
    <row r="13" spans="2:30" x14ac:dyDescent="0.35">
      <c r="J13" s="12"/>
      <c r="K13" s="25" t="s">
        <v>2</v>
      </c>
      <c r="L13" s="7"/>
      <c r="M13" s="7"/>
      <c r="N13" s="7"/>
      <c r="O13" s="7"/>
      <c r="P13" s="7"/>
      <c r="Q13" s="7"/>
      <c r="R13" s="7"/>
      <c r="S13" s="7"/>
      <c r="T13" s="7"/>
      <c r="U13" s="7"/>
      <c r="V13" s="12"/>
    </row>
    <row r="14" spans="2:30" x14ac:dyDescent="0.35">
      <c r="J14" s="12"/>
      <c r="K14" s="25" t="s">
        <v>35</v>
      </c>
      <c r="L14" s="7"/>
      <c r="M14" s="7"/>
      <c r="N14" s="7"/>
      <c r="O14" s="7"/>
      <c r="P14" s="7"/>
      <c r="Q14" s="7"/>
      <c r="R14" s="7"/>
      <c r="S14" s="7"/>
      <c r="T14" s="7"/>
      <c r="U14" s="7"/>
      <c r="V14" s="12"/>
    </row>
    <row r="15" spans="2:30" x14ac:dyDescent="0.35">
      <c r="J15" s="12"/>
      <c r="K15" s="25" t="s">
        <v>36</v>
      </c>
      <c r="L15" s="7"/>
      <c r="M15" s="7"/>
      <c r="N15" s="7"/>
      <c r="O15" s="7"/>
      <c r="P15" s="7"/>
      <c r="Q15" s="7"/>
      <c r="R15" s="7"/>
      <c r="S15" s="7"/>
      <c r="T15" s="7"/>
      <c r="U15" s="7"/>
      <c r="V15" s="12"/>
    </row>
    <row r="16" spans="2:30" x14ac:dyDescent="0.35">
      <c r="J16" s="12"/>
      <c r="K16" s="25" t="s">
        <v>37</v>
      </c>
      <c r="L16" s="7"/>
      <c r="M16" s="7"/>
      <c r="N16" s="7"/>
      <c r="O16" s="7"/>
      <c r="P16" s="7"/>
      <c r="Q16" s="7"/>
      <c r="R16" s="7"/>
      <c r="S16" s="7"/>
      <c r="T16" s="7"/>
      <c r="U16" s="7"/>
      <c r="V16" s="12"/>
    </row>
    <row r="17" spans="10:22" x14ac:dyDescent="0.35">
      <c r="J17" s="12"/>
      <c r="K17" s="25" t="s">
        <v>49</v>
      </c>
      <c r="L17" s="7"/>
      <c r="M17" s="7"/>
      <c r="N17" s="7"/>
      <c r="O17" s="7"/>
      <c r="P17" s="7"/>
      <c r="Q17" s="7"/>
      <c r="R17" s="7"/>
      <c r="S17" s="7"/>
      <c r="T17" s="7"/>
      <c r="U17" s="7"/>
      <c r="V17" s="12"/>
    </row>
    <row r="18" spans="10:22" x14ac:dyDescent="0.35">
      <c r="J18" s="12"/>
      <c r="K18" s="25" t="s">
        <v>50</v>
      </c>
      <c r="L18" s="7"/>
      <c r="M18" s="7"/>
      <c r="N18" s="7"/>
      <c r="O18" s="7"/>
      <c r="P18" s="7"/>
      <c r="Q18" s="7"/>
      <c r="R18" s="7"/>
      <c r="S18" s="7"/>
      <c r="T18" s="7"/>
      <c r="U18" s="7"/>
      <c r="V18" s="12"/>
    </row>
    <row r="19" spans="10:22" x14ac:dyDescent="0.35">
      <c r="J19" s="12"/>
      <c r="K19" s="12"/>
      <c r="L19" s="12"/>
      <c r="M19" s="12"/>
      <c r="N19" s="12"/>
      <c r="O19" s="12"/>
      <c r="P19" s="12"/>
      <c r="Q19" s="12"/>
      <c r="R19" s="12"/>
      <c r="S19" s="12"/>
      <c r="T19" s="12"/>
      <c r="U19" s="12"/>
      <c r="V19" s="12"/>
    </row>
    <row r="20" spans="10:22" x14ac:dyDescent="0.35">
      <c r="J20" s="12"/>
      <c r="K20" s="13" t="s">
        <v>51</v>
      </c>
      <c r="L20" s="13"/>
      <c r="M20" s="14"/>
      <c r="N20" s="15" t="s">
        <v>52</v>
      </c>
      <c r="O20" s="15"/>
      <c r="P20" s="14"/>
      <c r="Q20" s="16" t="s">
        <v>53</v>
      </c>
      <c r="R20" s="16"/>
      <c r="S20" s="14"/>
      <c r="T20" s="17" t="s">
        <v>54</v>
      </c>
      <c r="U20" s="17"/>
      <c r="V20" s="12"/>
    </row>
    <row r="21" spans="10:22" x14ac:dyDescent="0.35">
      <c r="J21" s="12"/>
      <c r="K21" s="13" t="s">
        <v>55</v>
      </c>
      <c r="L21" s="13"/>
      <c r="M21" s="14"/>
      <c r="N21" s="15" t="s">
        <v>55</v>
      </c>
      <c r="O21" s="15"/>
      <c r="P21" s="14"/>
      <c r="Q21" s="16" t="s">
        <v>24</v>
      </c>
      <c r="R21" s="16"/>
      <c r="S21" s="14"/>
      <c r="T21" s="17" t="s">
        <v>24</v>
      </c>
      <c r="U21" s="17"/>
      <c r="V21" s="12"/>
    </row>
    <row r="22" spans="10:22" x14ac:dyDescent="0.35">
      <c r="J22" s="12"/>
      <c r="K22" s="20" t="s">
        <v>56</v>
      </c>
      <c r="L22" s="8"/>
      <c r="M22" s="12"/>
      <c r="N22" s="21" t="s">
        <v>57</v>
      </c>
      <c r="O22" s="9"/>
      <c r="P22" s="12"/>
      <c r="Q22" s="22" t="s">
        <v>56</v>
      </c>
      <c r="R22" s="10"/>
      <c r="S22" s="12"/>
      <c r="T22" s="23" t="s">
        <v>57</v>
      </c>
      <c r="U22" s="11"/>
      <c r="V22" s="12"/>
    </row>
    <row r="23" spans="10:22" x14ac:dyDescent="0.35">
      <c r="J23" s="12"/>
      <c r="K23" s="26" t="s">
        <v>46</v>
      </c>
      <c r="L23" s="27"/>
      <c r="M23" s="28"/>
      <c r="N23" s="29" t="s">
        <v>46</v>
      </c>
      <c r="O23" s="30"/>
      <c r="P23" s="28"/>
      <c r="Q23" s="31" t="s">
        <v>46</v>
      </c>
      <c r="R23" s="32"/>
      <c r="S23" s="28"/>
      <c r="T23" s="33" t="s">
        <v>46</v>
      </c>
      <c r="U23" s="34"/>
      <c r="V23" s="12"/>
    </row>
    <row r="24" spans="10:22" x14ac:dyDescent="0.35">
      <c r="J24" s="12"/>
      <c r="K24" s="26" t="s">
        <v>58</v>
      </c>
      <c r="L24" s="27"/>
      <c r="M24" s="28"/>
      <c r="N24" s="29" t="s">
        <v>58</v>
      </c>
      <c r="O24" s="30"/>
      <c r="P24" s="28"/>
      <c r="Q24" s="31" t="s">
        <v>58</v>
      </c>
      <c r="R24" s="32"/>
      <c r="S24" s="28"/>
      <c r="T24" s="33" t="s">
        <v>58</v>
      </c>
      <c r="U24" s="34"/>
      <c r="V24" s="12"/>
    </row>
    <row r="25" spans="10:22" x14ac:dyDescent="0.35">
      <c r="J25" s="12"/>
      <c r="K25" s="26" t="s">
        <v>59</v>
      </c>
      <c r="L25" s="27"/>
      <c r="M25" s="28"/>
      <c r="N25" s="29" t="s">
        <v>59</v>
      </c>
      <c r="O25" s="30"/>
      <c r="P25" s="28"/>
      <c r="Q25" s="31" t="s">
        <v>59</v>
      </c>
      <c r="R25" s="32"/>
      <c r="S25" s="28"/>
      <c r="T25" s="33" t="s">
        <v>59</v>
      </c>
      <c r="U25" s="34"/>
      <c r="V25" s="12"/>
    </row>
    <row r="26" spans="10:22" x14ac:dyDescent="0.35">
      <c r="J26" s="12"/>
      <c r="K26" s="26" t="s">
        <v>60</v>
      </c>
      <c r="L26" s="27"/>
      <c r="M26" s="28"/>
      <c r="N26" s="29" t="s">
        <v>60</v>
      </c>
      <c r="O26" s="30"/>
      <c r="P26" s="28"/>
      <c r="Q26" s="31" t="s">
        <v>60</v>
      </c>
      <c r="R26" s="32"/>
      <c r="S26" s="28"/>
      <c r="T26" s="33" t="s">
        <v>60</v>
      </c>
      <c r="U26" s="34"/>
      <c r="V26" s="12"/>
    </row>
    <row r="27" spans="10:22" x14ac:dyDescent="0.35">
      <c r="J27" s="12"/>
      <c r="K27" s="12"/>
      <c r="L27" s="12"/>
      <c r="M27" s="12"/>
      <c r="N27" s="12"/>
      <c r="O27" s="12"/>
      <c r="P27" s="12"/>
      <c r="Q27" s="12"/>
      <c r="R27" s="12"/>
      <c r="S27" s="12"/>
      <c r="T27" s="12"/>
      <c r="U27" s="12"/>
      <c r="V27" s="12"/>
    </row>
  </sheetData>
  <pageMargins left="0.7" right="0.7" top="0.75" bottom="0.75" header="0.3" footer="0.3"/>
  <pageSetup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Sheet13"/>
  <dimension ref="A3:C21"/>
  <sheetViews>
    <sheetView workbookViewId="0">
      <selection activeCell="A2" sqref="A2"/>
    </sheetView>
  </sheetViews>
  <sheetFormatPr defaultColWidth="9.453125" defaultRowHeight="14.5" x14ac:dyDescent="0.35"/>
  <cols>
    <col min="1" max="1" width="28.1796875" bestFit="1" customWidth="1"/>
    <col min="2" max="2" width="23.26953125" bestFit="1" customWidth="1"/>
    <col min="3" max="3" width="32.1796875" bestFit="1" customWidth="1"/>
    <col min="4" max="4" width="5.26953125" bestFit="1" customWidth="1"/>
    <col min="5" max="5" width="7.7265625" bestFit="1" customWidth="1"/>
    <col min="6" max="6" width="10.7265625" bestFit="1" customWidth="1"/>
    <col min="7" max="7" width="5.54296875" bestFit="1" customWidth="1"/>
    <col min="8" max="8" width="5.26953125" bestFit="1" customWidth="1"/>
    <col min="9" max="9" width="7.7265625" bestFit="1" customWidth="1"/>
    <col min="10" max="10" width="9.453125" bestFit="1" customWidth="1"/>
    <col min="11" max="11" width="10.7265625" bestFit="1" customWidth="1"/>
  </cols>
  <sheetData>
    <row r="3" spans="1:3" x14ac:dyDescent="0.35">
      <c r="A3" s="18" t="s">
        <v>61</v>
      </c>
      <c r="B3" t="s">
        <v>1</v>
      </c>
    </row>
    <row r="4" spans="1:3" x14ac:dyDescent="0.35">
      <c r="A4" s="18" t="s">
        <v>2</v>
      </c>
      <c r="B4" t="s">
        <v>3</v>
      </c>
    </row>
    <row r="6" spans="1:3" x14ac:dyDescent="0.35">
      <c r="A6" s="18" t="s">
        <v>4</v>
      </c>
      <c r="B6" t="s">
        <v>5</v>
      </c>
      <c r="C6" t="s">
        <v>6</v>
      </c>
    </row>
    <row r="7" spans="1:3" x14ac:dyDescent="0.35">
      <c r="A7" s="19">
        <v>2019</v>
      </c>
      <c r="B7" s="38">
        <v>10</v>
      </c>
      <c r="C7" s="38">
        <v>450</v>
      </c>
    </row>
    <row r="8" spans="1:3" x14ac:dyDescent="0.35">
      <c r="A8" s="42" t="s">
        <v>7</v>
      </c>
      <c r="B8" s="38">
        <v>0</v>
      </c>
      <c r="C8" s="38">
        <v>0</v>
      </c>
    </row>
    <row r="9" spans="1:3" x14ac:dyDescent="0.35">
      <c r="A9" s="42" t="s">
        <v>12</v>
      </c>
      <c r="B9" s="38">
        <v>10</v>
      </c>
      <c r="C9" s="38">
        <v>100</v>
      </c>
    </row>
    <row r="10" spans="1:3" x14ac:dyDescent="0.35">
      <c r="A10" s="42" t="s">
        <v>13</v>
      </c>
      <c r="B10" s="38">
        <v>0</v>
      </c>
      <c r="C10" s="38">
        <v>50</v>
      </c>
    </row>
    <row r="11" spans="1:3" x14ac:dyDescent="0.35">
      <c r="A11" s="42" t="s">
        <v>14</v>
      </c>
      <c r="B11" s="38">
        <v>0</v>
      </c>
      <c r="C11" s="38">
        <v>300</v>
      </c>
    </row>
    <row r="12" spans="1:3" x14ac:dyDescent="0.35">
      <c r="A12" s="19">
        <v>2020</v>
      </c>
      <c r="B12" s="38">
        <v>0</v>
      </c>
      <c r="C12" s="38">
        <v>5950</v>
      </c>
    </row>
    <row r="13" spans="1:3" x14ac:dyDescent="0.35">
      <c r="A13" s="42" t="s">
        <v>7</v>
      </c>
      <c r="B13" s="38">
        <v>0</v>
      </c>
      <c r="C13" s="38">
        <v>100</v>
      </c>
    </row>
    <row r="14" spans="1:3" x14ac:dyDescent="0.35">
      <c r="A14" s="42" t="s">
        <v>11</v>
      </c>
      <c r="B14" s="38">
        <v>0</v>
      </c>
      <c r="C14" s="38">
        <v>5000</v>
      </c>
    </row>
    <row r="15" spans="1:3" x14ac:dyDescent="0.35">
      <c r="A15" s="42" t="s">
        <v>62</v>
      </c>
      <c r="B15" s="38">
        <v>0</v>
      </c>
      <c r="C15" s="38">
        <v>100</v>
      </c>
    </row>
    <row r="16" spans="1:3" x14ac:dyDescent="0.35">
      <c r="A16" s="42" t="s">
        <v>63</v>
      </c>
      <c r="B16" s="38">
        <v>0</v>
      </c>
      <c r="C16" s="38">
        <v>50</v>
      </c>
    </row>
    <row r="17" spans="1:3" x14ac:dyDescent="0.35">
      <c r="A17" s="42" t="s">
        <v>64</v>
      </c>
      <c r="B17" s="38">
        <v>0</v>
      </c>
      <c r="C17" s="38">
        <v>100</v>
      </c>
    </row>
    <row r="18" spans="1:3" x14ac:dyDescent="0.35">
      <c r="A18" s="42" t="s">
        <v>65</v>
      </c>
      <c r="B18" s="38">
        <v>0</v>
      </c>
      <c r="C18" s="38">
        <v>50</v>
      </c>
    </row>
    <row r="19" spans="1:3" x14ac:dyDescent="0.35">
      <c r="A19" s="42" t="s">
        <v>66</v>
      </c>
      <c r="B19" s="38">
        <v>0</v>
      </c>
      <c r="C19" s="38">
        <v>500</v>
      </c>
    </row>
    <row r="20" spans="1:3" x14ac:dyDescent="0.35">
      <c r="A20" s="42" t="s">
        <v>67</v>
      </c>
      <c r="B20" s="38">
        <v>0</v>
      </c>
      <c r="C20" s="38">
        <v>50</v>
      </c>
    </row>
    <row r="21" spans="1:3" x14ac:dyDescent="0.35">
      <c r="A21" s="19" t="s">
        <v>23</v>
      </c>
      <c r="B21" s="38">
        <v>10</v>
      </c>
      <c r="C21" s="38">
        <v>6400</v>
      </c>
    </row>
  </sheetData>
  <pageMargins left="0.7" right="0.7" top="0.75" bottom="0.75" header="0.3" footer="0.3"/>
  <pageSetup orientation="portrait" r:id="rId2"/>
  <drawing r:id="rId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Sheet14"/>
  <dimension ref="A3:C21"/>
  <sheetViews>
    <sheetView workbookViewId="0">
      <selection activeCell="A3" sqref="A3"/>
    </sheetView>
  </sheetViews>
  <sheetFormatPr defaultColWidth="9.453125" defaultRowHeight="14.5" x14ac:dyDescent="0.35"/>
  <cols>
    <col min="1" max="1" width="28.1796875" bestFit="1" customWidth="1"/>
    <col min="2" max="2" width="23.26953125" bestFit="1" customWidth="1"/>
    <col min="3" max="3" width="32.1796875" bestFit="1" customWidth="1"/>
    <col min="4" max="4" width="5.26953125" bestFit="1" customWidth="1"/>
    <col min="5" max="5" width="7.7265625" bestFit="1" customWidth="1"/>
    <col min="6" max="6" width="10.7265625" bestFit="1" customWidth="1"/>
    <col min="7" max="7" width="5.54296875" bestFit="1" customWidth="1"/>
    <col min="8" max="8" width="5.26953125" bestFit="1" customWidth="1"/>
    <col min="9" max="9" width="7.7265625" bestFit="1" customWidth="1"/>
    <col min="10" max="10" width="9.453125" bestFit="1" customWidth="1"/>
    <col min="11" max="11" width="10.7265625" bestFit="1" customWidth="1"/>
  </cols>
  <sheetData>
    <row r="3" spans="1:3" x14ac:dyDescent="0.35">
      <c r="A3" s="18" t="s">
        <v>61</v>
      </c>
      <c r="B3" t="s">
        <v>1</v>
      </c>
    </row>
    <row r="4" spans="1:3" x14ac:dyDescent="0.35">
      <c r="A4" s="18" t="s">
        <v>2</v>
      </c>
      <c r="B4" t="s">
        <v>3</v>
      </c>
    </row>
    <row r="6" spans="1:3" x14ac:dyDescent="0.35">
      <c r="A6" s="18" t="s">
        <v>4</v>
      </c>
      <c r="B6" t="s">
        <v>5</v>
      </c>
      <c r="C6" t="s">
        <v>6</v>
      </c>
    </row>
    <row r="7" spans="1:3" x14ac:dyDescent="0.35">
      <c r="A7" s="19">
        <v>2019</v>
      </c>
      <c r="B7" s="38">
        <v>10</v>
      </c>
      <c r="C7" s="38">
        <v>450</v>
      </c>
    </row>
    <row r="8" spans="1:3" x14ac:dyDescent="0.35">
      <c r="A8" s="42" t="s">
        <v>7</v>
      </c>
      <c r="B8" s="38">
        <v>0</v>
      </c>
      <c r="C8" s="38">
        <v>0</v>
      </c>
    </row>
    <row r="9" spans="1:3" x14ac:dyDescent="0.35">
      <c r="A9" s="42" t="s">
        <v>12</v>
      </c>
      <c r="B9" s="38">
        <v>10</v>
      </c>
      <c r="C9" s="38">
        <v>100</v>
      </c>
    </row>
    <row r="10" spans="1:3" x14ac:dyDescent="0.35">
      <c r="A10" s="42" t="s">
        <v>13</v>
      </c>
      <c r="B10" s="38">
        <v>0</v>
      </c>
      <c r="C10" s="38">
        <v>50</v>
      </c>
    </row>
    <row r="11" spans="1:3" x14ac:dyDescent="0.35">
      <c r="A11" s="42" t="s">
        <v>14</v>
      </c>
      <c r="B11" s="38">
        <v>0</v>
      </c>
      <c r="C11" s="38">
        <v>300</v>
      </c>
    </row>
    <row r="12" spans="1:3" x14ac:dyDescent="0.35">
      <c r="A12" s="19">
        <v>2020</v>
      </c>
      <c r="B12" s="38">
        <v>0</v>
      </c>
      <c r="C12" s="38">
        <v>5950</v>
      </c>
    </row>
    <row r="13" spans="1:3" x14ac:dyDescent="0.35">
      <c r="A13" s="42" t="s">
        <v>7</v>
      </c>
      <c r="B13" s="38">
        <v>0</v>
      </c>
      <c r="C13" s="38">
        <v>100</v>
      </c>
    </row>
    <row r="14" spans="1:3" x14ac:dyDescent="0.35">
      <c r="A14" s="42" t="s">
        <v>11</v>
      </c>
      <c r="B14" s="38">
        <v>0</v>
      </c>
      <c r="C14" s="38">
        <v>5000</v>
      </c>
    </row>
    <row r="15" spans="1:3" x14ac:dyDescent="0.35">
      <c r="A15" s="42" t="s">
        <v>62</v>
      </c>
      <c r="B15" s="38">
        <v>0</v>
      </c>
      <c r="C15" s="38">
        <v>100</v>
      </c>
    </row>
    <row r="16" spans="1:3" x14ac:dyDescent="0.35">
      <c r="A16" s="42" t="s">
        <v>63</v>
      </c>
      <c r="B16" s="38">
        <v>0</v>
      </c>
      <c r="C16" s="38">
        <v>50</v>
      </c>
    </row>
    <row r="17" spans="1:3" x14ac:dyDescent="0.35">
      <c r="A17" s="42" t="s">
        <v>64</v>
      </c>
      <c r="B17" s="38">
        <v>0</v>
      </c>
      <c r="C17" s="38">
        <v>100</v>
      </c>
    </row>
    <row r="18" spans="1:3" x14ac:dyDescent="0.35">
      <c r="A18" s="42" t="s">
        <v>65</v>
      </c>
      <c r="B18" s="38">
        <v>0</v>
      </c>
      <c r="C18" s="38">
        <v>50</v>
      </c>
    </row>
    <row r="19" spans="1:3" x14ac:dyDescent="0.35">
      <c r="A19" s="42" t="s">
        <v>66</v>
      </c>
      <c r="B19" s="38">
        <v>0</v>
      </c>
      <c r="C19" s="38">
        <v>500</v>
      </c>
    </row>
    <row r="20" spans="1:3" x14ac:dyDescent="0.35">
      <c r="A20" s="42" t="s">
        <v>67</v>
      </c>
      <c r="B20" s="38">
        <v>0</v>
      </c>
      <c r="C20" s="38">
        <v>50</v>
      </c>
    </row>
    <row r="21" spans="1:3" x14ac:dyDescent="0.35">
      <c r="A21" s="19" t="s">
        <v>23</v>
      </c>
      <c r="B21" s="38">
        <v>10</v>
      </c>
      <c r="C21" s="38">
        <v>6400</v>
      </c>
    </row>
  </sheetData>
  <pageMargins left="0.7" right="0.7" top="0.75" bottom="0.75" header="0.3" footer="0.3"/>
  <pageSetup orientation="portrait" r:id="rId2"/>
  <drawing r:id="rId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Sheet9"/>
  <dimension ref="A2:C28"/>
  <sheetViews>
    <sheetView workbookViewId="0">
      <selection activeCell="C13" sqref="C13"/>
    </sheetView>
  </sheetViews>
  <sheetFormatPr defaultColWidth="9.453125" defaultRowHeight="14.5" x14ac:dyDescent="0.35"/>
  <cols>
    <col min="1" max="1" width="28.1796875" bestFit="1" customWidth="1"/>
    <col min="2" max="2" width="23.26953125" bestFit="1" customWidth="1"/>
    <col min="3" max="3" width="32.1796875" bestFit="1" customWidth="1"/>
    <col min="4" max="4" width="32.54296875" bestFit="1" customWidth="1"/>
    <col min="5" max="5" width="7.54296875" bestFit="1" customWidth="1"/>
    <col min="6" max="6" width="28.26953125" bestFit="1" customWidth="1"/>
    <col min="7" max="7" width="37.26953125" bestFit="1" customWidth="1"/>
    <col min="8" max="8" width="5.26953125" bestFit="1" customWidth="1"/>
    <col min="9" max="9" width="7.7265625" bestFit="1" customWidth="1"/>
    <col min="10" max="10" width="9.453125" bestFit="1" customWidth="1"/>
    <col min="11" max="11" width="10.7265625" bestFit="1" customWidth="1"/>
  </cols>
  <sheetData>
    <row r="2" spans="1:3" x14ac:dyDescent="0.35">
      <c r="A2" s="18" t="s">
        <v>0</v>
      </c>
      <c r="B2" t="s">
        <v>3</v>
      </c>
    </row>
    <row r="3" spans="1:3" x14ac:dyDescent="0.35">
      <c r="A3" s="18" t="s">
        <v>24</v>
      </c>
      <c r="B3" t="s">
        <v>3</v>
      </c>
    </row>
    <row r="4" spans="1:3" x14ac:dyDescent="0.35">
      <c r="A4" s="18" t="s">
        <v>2</v>
      </c>
      <c r="B4" t="s">
        <v>3</v>
      </c>
    </row>
    <row r="5" spans="1:3" x14ac:dyDescent="0.35">
      <c r="A5" s="18" t="s">
        <v>68</v>
      </c>
      <c r="B5" t="s">
        <v>3</v>
      </c>
    </row>
    <row r="6" spans="1:3" x14ac:dyDescent="0.35">
      <c r="A6" s="18" t="s">
        <v>35</v>
      </c>
      <c r="B6" t="s">
        <v>3</v>
      </c>
    </row>
    <row r="7" spans="1:3" x14ac:dyDescent="0.35">
      <c r="A7" s="18" t="s">
        <v>41</v>
      </c>
      <c r="B7" t="s">
        <v>3</v>
      </c>
    </row>
    <row r="8" spans="1:3" x14ac:dyDescent="0.35">
      <c r="A8" s="18" t="s">
        <v>42</v>
      </c>
      <c r="B8" t="s">
        <v>3</v>
      </c>
    </row>
    <row r="9" spans="1:3" x14ac:dyDescent="0.35">
      <c r="A9" s="18" t="s">
        <v>43</v>
      </c>
      <c r="B9" t="s">
        <v>3</v>
      </c>
    </row>
    <row r="10" spans="1:3" x14ac:dyDescent="0.35">
      <c r="A10" s="18" t="s">
        <v>44</v>
      </c>
      <c r="B10" s="19">
        <v>0</v>
      </c>
    </row>
    <row r="11" spans="1:3" x14ac:dyDescent="0.35">
      <c r="A11" s="18" t="s">
        <v>38</v>
      </c>
      <c r="B11" s="19">
        <v>1</v>
      </c>
    </row>
    <row r="13" spans="1:3" x14ac:dyDescent="0.35">
      <c r="A13" s="18" t="s">
        <v>4</v>
      </c>
      <c r="B13" t="s">
        <v>5</v>
      </c>
      <c r="C13" t="s">
        <v>6</v>
      </c>
    </row>
    <row r="14" spans="1:3" x14ac:dyDescent="0.35">
      <c r="A14" s="19">
        <v>2019</v>
      </c>
      <c r="B14" s="38">
        <v>690</v>
      </c>
      <c r="C14" s="38">
        <v>5000</v>
      </c>
    </row>
    <row r="15" spans="1:3" x14ac:dyDescent="0.35">
      <c r="A15" s="42" t="s">
        <v>69</v>
      </c>
      <c r="B15" s="38">
        <v>0</v>
      </c>
      <c r="C15" s="38">
        <v>0</v>
      </c>
    </row>
    <row r="16" spans="1:3" x14ac:dyDescent="0.35">
      <c r="A16" s="42" t="s">
        <v>11</v>
      </c>
      <c r="B16" s="38">
        <v>190</v>
      </c>
      <c r="C16" s="38">
        <v>1700</v>
      </c>
    </row>
    <row r="17" spans="1:3" x14ac:dyDescent="0.35">
      <c r="A17" s="42" t="s">
        <v>15</v>
      </c>
      <c r="B17" s="38">
        <v>500</v>
      </c>
      <c r="C17" s="38">
        <v>1000</v>
      </c>
    </row>
    <row r="18" spans="1:3" x14ac:dyDescent="0.35">
      <c r="A18" s="42" t="s">
        <v>16</v>
      </c>
      <c r="B18" s="38">
        <v>0</v>
      </c>
      <c r="C18" s="38">
        <v>2300</v>
      </c>
    </row>
    <row r="19" spans="1:3" x14ac:dyDescent="0.35">
      <c r="A19" s="19">
        <v>2020</v>
      </c>
      <c r="B19" s="38">
        <v>0</v>
      </c>
      <c r="C19" s="38">
        <v>5950</v>
      </c>
    </row>
    <row r="20" spans="1:3" x14ac:dyDescent="0.35">
      <c r="A20" s="42" t="s">
        <v>7</v>
      </c>
      <c r="B20" s="38">
        <v>0</v>
      </c>
      <c r="C20" s="38">
        <v>100</v>
      </c>
    </row>
    <row r="21" spans="1:3" x14ac:dyDescent="0.35">
      <c r="A21" s="42" t="s">
        <v>11</v>
      </c>
      <c r="B21" s="38">
        <v>0</v>
      </c>
      <c r="C21" s="38">
        <v>5000</v>
      </c>
    </row>
    <row r="22" spans="1:3" x14ac:dyDescent="0.35">
      <c r="A22" s="42" t="s">
        <v>62</v>
      </c>
      <c r="B22" s="38">
        <v>0</v>
      </c>
      <c r="C22" s="38">
        <v>100</v>
      </c>
    </row>
    <row r="23" spans="1:3" x14ac:dyDescent="0.35">
      <c r="A23" s="42" t="s">
        <v>63</v>
      </c>
      <c r="B23" s="38">
        <v>0</v>
      </c>
      <c r="C23" s="38">
        <v>50</v>
      </c>
    </row>
    <row r="24" spans="1:3" x14ac:dyDescent="0.35">
      <c r="A24" s="42" t="s">
        <v>64</v>
      </c>
      <c r="B24" s="38">
        <v>0</v>
      </c>
      <c r="C24" s="38">
        <v>100</v>
      </c>
    </row>
    <row r="25" spans="1:3" x14ac:dyDescent="0.35">
      <c r="A25" s="42" t="s">
        <v>65</v>
      </c>
      <c r="B25" s="38">
        <v>0</v>
      </c>
      <c r="C25" s="38">
        <v>50</v>
      </c>
    </row>
    <row r="26" spans="1:3" x14ac:dyDescent="0.35">
      <c r="A26" s="42" t="s">
        <v>66</v>
      </c>
      <c r="B26" s="38">
        <v>0</v>
      </c>
      <c r="C26" s="38">
        <v>500</v>
      </c>
    </row>
    <row r="27" spans="1:3" x14ac:dyDescent="0.35">
      <c r="A27" s="42" t="s">
        <v>67</v>
      </c>
      <c r="B27" s="38">
        <v>0</v>
      </c>
      <c r="C27" s="38">
        <v>50</v>
      </c>
    </row>
    <row r="28" spans="1:3" x14ac:dyDescent="0.35">
      <c r="A28" s="19" t="s">
        <v>23</v>
      </c>
      <c r="B28" s="38">
        <v>690</v>
      </c>
      <c r="C28" s="38">
        <v>10950</v>
      </c>
    </row>
  </sheetData>
  <pageMargins left="0.7" right="0.7" top="0.75" bottom="0.75" header="0.3" footer="0.3"/>
  <pageSetup orientation="portrait" r:id="rId2"/>
  <drawing r:id="rId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codeName="Sheet11"/>
  <dimension ref="A8:B18"/>
  <sheetViews>
    <sheetView topLeftCell="A11" workbookViewId="0">
      <selection activeCell="A10" sqref="A10:A11"/>
    </sheetView>
  </sheetViews>
  <sheetFormatPr defaultColWidth="9.453125" defaultRowHeight="14.5" x14ac:dyDescent="0.35"/>
  <cols>
    <col min="1" max="1" width="21.54296875" bestFit="1" customWidth="1"/>
    <col min="2" max="2" width="30.26953125" bestFit="1" customWidth="1"/>
    <col min="3" max="3" width="8.54296875" bestFit="1" customWidth="1"/>
    <col min="4" max="4" width="10.7265625" bestFit="1" customWidth="1"/>
    <col min="5" max="6" width="12.54296875" bestFit="1" customWidth="1"/>
    <col min="7" max="7" width="14.453125" bestFit="1" customWidth="1"/>
    <col min="8" max="8" width="5.26953125" bestFit="1" customWidth="1"/>
    <col min="9" max="9" width="7.7265625" bestFit="1" customWidth="1"/>
    <col min="10" max="10" width="9.453125" bestFit="1" customWidth="1"/>
    <col min="11" max="11" width="10.7265625" bestFit="1" customWidth="1"/>
  </cols>
  <sheetData>
    <row r="8" spans="1:2" x14ac:dyDescent="0.35">
      <c r="A8" s="18" t="s">
        <v>0</v>
      </c>
      <c r="B8" t="s">
        <v>3</v>
      </c>
    </row>
    <row r="9" spans="1:2" x14ac:dyDescent="0.35">
      <c r="A9" s="18" t="s">
        <v>24</v>
      </c>
      <c r="B9" t="s">
        <v>3</v>
      </c>
    </row>
    <row r="10" spans="1:2" x14ac:dyDescent="0.35">
      <c r="A10" s="18" t="s">
        <v>2</v>
      </c>
      <c r="B10" t="s">
        <v>3</v>
      </c>
    </row>
    <row r="11" spans="1:2" x14ac:dyDescent="0.35">
      <c r="A11" s="18" t="s">
        <v>35</v>
      </c>
      <c r="B11" t="s">
        <v>3</v>
      </c>
    </row>
    <row r="13" spans="1:2" x14ac:dyDescent="0.35">
      <c r="A13" s="18" t="s">
        <v>4</v>
      </c>
      <c r="B13" t="s">
        <v>70</v>
      </c>
    </row>
    <row r="14" spans="1:2" x14ac:dyDescent="0.35">
      <c r="A14" s="19">
        <v>2018</v>
      </c>
      <c r="B14" s="39">
        <v>49</v>
      </c>
    </row>
    <row r="15" spans="1:2" x14ac:dyDescent="0.35">
      <c r="A15" s="19">
        <v>2019</v>
      </c>
      <c r="B15" s="39">
        <v>24</v>
      </c>
    </row>
    <row r="16" spans="1:2" x14ac:dyDescent="0.35">
      <c r="A16" s="19"/>
      <c r="B16" s="39">
        <v>383</v>
      </c>
    </row>
    <row r="17" spans="1:2" x14ac:dyDescent="0.35">
      <c r="A17" s="19">
        <v>2020</v>
      </c>
      <c r="B17" s="39">
        <v>41</v>
      </c>
    </row>
    <row r="18" spans="1:2" x14ac:dyDescent="0.35">
      <c r="A18" s="19" t="s">
        <v>23</v>
      </c>
      <c r="B18" s="39">
        <v>497</v>
      </c>
    </row>
  </sheetData>
  <pageMargins left="0.7" right="0.7" top="0.75" bottom="0.75" header="0.3" footer="0.3"/>
  <pageSetup orientation="portrait" r:id="rId2"/>
  <drawing r:id="rId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codeName="Sheet10"/>
  <dimension ref="A7:F18"/>
  <sheetViews>
    <sheetView topLeftCell="A11" workbookViewId="0">
      <selection activeCell="A13" sqref="A13"/>
    </sheetView>
  </sheetViews>
  <sheetFormatPr defaultColWidth="9.453125" defaultRowHeight="14.5" x14ac:dyDescent="0.35"/>
  <cols>
    <col min="1" max="1" width="22.453125" bestFit="1" customWidth="1"/>
    <col min="2" max="2" width="10.54296875" bestFit="1" customWidth="1"/>
    <col min="3" max="3" width="9.54296875" bestFit="1" customWidth="1"/>
    <col min="4" max="4" width="11.453125" bestFit="1" customWidth="1"/>
    <col min="5" max="5" width="11.1796875" bestFit="1" customWidth="1"/>
    <col min="6" max="6" width="12.26953125" bestFit="1" customWidth="1"/>
    <col min="7" max="7" width="14.54296875" bestFit="1" customWidth="1"/>
    <col min="8" max="8" width="16.54296875" bestFit="1" customWidth="1"/>
    <col min="9" max="9" width="16.26953125" bestFit="1" customWidth="1"/>
    <col min="10" max="10" width="11.54296875" bestFit="1" customWidth="1"/>
    <col min="11" max="11" width="12.26953125" bestFit="1" customWidth="1"/>
    <col min="12" max="12" width="11.453125" bestFit="1" customWidth="1"/>
    <col min="13" max="13" width="13.453125" bestFit="1" customWidth="1"/>
    <col min="14" max="14" width="15.7265625" bestFit="1" customWidth="1"/>
    <col min="15" max="15" width="14.54296875" bestFit="1" customWidth="1"/>
    <col min="16" max="16" width="16.54296875" bestFit="1" customWidth="1"/>
    <col min="17" max="17" width="11.453125" bestFit="1" customWidth="1"/>
    <col min="18" max="18" width="15.7265625" bestFit="1" customWidth="1"/>
    <col min="19" max="19" width="14.54296875" bestFit="1" customWidth="1"/>
    <col min="20" max="21" width="6.54296875" bestFit="1" customWidth="1"/>
    <col min="22" max="22" width="10.7265625" bestFit="1" customWidth="1"/>
  </cols>
  <sheetData>
    <row r="7" spans="1:6" x14ac:dyDescent="0.35">
      <c r="A7" s="18" t="s">
        <v>0</v>
      </c>
      <c r="B7" t="s">
        <v>3</v>
      </c>
    </row>
    <row r="8" spans="1:6" x14ac:dyDescent="0.35">
      <c r="A8" s="18" t="s">
        <v>24</v>
      </c>
      <c r="B8" t="s">
        <v>3</v>
      </c>
    </row>
    <row r="9" spans="1:6" x14ac:dyDescent="0.35">
      <c r="A9" s="18" t="s">
        <v>2</v>
      </c>
      <c r="B9" t="s">
        <v>3</v>
      </c>
    </row>
    <row r="10" spans="1:6" x14ac:dyDescent="0.35">
      <c r="A10" s="18" t="s">
        <v>68</v>
      </c>
      <c r="B10" t="s">
        <v>3</v>
      </c>
    </row>
    <row r="11" spans="1:6" x14ac:dyDescent="0.35">
      <c r="A11" s="18" t="s">
        <v>35</v>
      </c>
      <c r="B11" t="s">
        <v>3</v>
      </c>
    </row>
    <row r="13" spans="1:6" x14ac:dyDescent="0.35">
      <c r="A13" s="18" t="s">
        <v>4</v>
      </c>
      <c r="B13" t="s">
        <v>71</v>
      </c>
      <c r="C13" t="s">
        <v>72</v>
      </c>
      <c r="D13" t="s">
        <v>73</v>
      </c>
      <c r="E13" t="s">
        <v>74</v>
      </c>
      <c r="F13" t="s">
        <v>75</v>
      </c>
    </row>
    <row r="14" spans="1:6" x14ac:dyDescent="0.35">
      <c r="A14" s="19">
        <v>2018</v>
      </c>
      <c r="B14" s="39">
        <v>0</v>
      </c>
      <c r="C14" s="39">
        <v>0</v>
      </c>
      <c r="D14" s="39">
        <v>0</v>
      </c>
      <c r="E14" s="39">
        <v>0</v>
      </c>
      <c r="F14" s="39">
        <v>0</v>
      </c>
    </row>
    <row r="15" spans="1:6" x14ac:dyDescent="0.35">
      <c r="A15" s="19">
        <v>2019</v>
      </c>
      <c r="B15" s="39">
        <v>2</v>
      </c>
      <c r="C15" s="39">
        <v>1</v>
      </c>
      <c r="D15" s="39">
        <v>0</v>
      </c>
      <c r="E15" s="39">
        <v>9</v>
      </c>
      <c r="F15" s="39">
        <v>6</v>
      </c>
    </row>
    <row r="16" spans="1:6" x14ac:dyDescent="0.35">
      <c r="A16" s="19"/>
      <c r="B16" s="39">
        <v>0</v>
      </c>
      <c r="C16" s="39">
        <v>0</v>
      </c>
      <c r="D16" s="39">
        <v>0</v>
      </c>
      <c r="E16" s="39">
        <v>0</v>
      </c>
      <c r="F16" s="39">
        <v>0</v>
      </c>
    </row>
    <row r="17" spans="1:6" x14ac:dyDescent="0.35">
      <c r="A17" s="19">
        <v>2020</v>
      </c>
      <c r="B17" s="39">
        <v>1</v>
      </c>
      <c r="C17" s="39">
        <v>1</v>
      </c>
      <c r="D17" s="39">
        <v>3</v>
      </c>
      <c r="E17" s="39">
        <v>30</v>
      </c>
      <c r="F17" s="39">
        <v>9</v>
      </c>
    </row>
    <row r="18" spans="1:6" x14ac:dyDescent="0.35">
      <c r="A18" s="19" t="s">
        <v>23</v>
      </c>
      <c r="B18" s="39">
        <v>3</v>
      </c>
      <c r="C18" s="39">
        <v>2</v>
      </c>
      <c r="D18" s="39">
        <v>3</v>
      </c>
      <c r="E18" s="39">
        <v>39</v>
      </c>
      <c r="F18" s="39">
        <v>15</v>
      </c>
    </row>
  </sheetData>
  <pageMargins left="0.7" right="0.7" top="0.75" bottom="0.75" header="0.3" footer="0.3"/>
  <pageSetup orientation="portrait" r:id="rId2"/>
  <drawing r:id="rId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sheetPr codeName="Sheet16"/>
  <dimension ref="A1"/>
  <sheetViews>
    <sheetView workbookViewId="0">
      <selection activeCell="B5" sqref="B5"/>
    </sheetView>
  </sheetViews>
  <sheetFormatPr defaultColWidth="11.453125" defaultRowHeight="14.5" x14ac:dyDescent="0.35"/>
  <sheetData/>
  <pageMargins left="0.7" right="0.7" top="0.78740157499999996" bottom="0.78740157499999996"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Sheet3">
    <pageSetUpPr fitToPage="1"/>
  </sheetPr>
  <dimension ref="A1:FT1047754"/>
  <sheetViews>
    <sheetView tabSelected="1" zoomScaleNormal="100" workbookViewId="0">
      <pane xSplit="5" ySplit="3" topLeftCell="F8" activePane="bottomRight" state="frozen"/>
      <selection pane="topRight" activeCell="F1" sqref="F1"/>
      <selection pane="bottomLeft" activeCell="A4" sqref="A4"/>
      <selection pane="bottomRight" activeCell="A8" sqref="A8"/>
    </sheetView>
  </sheetViews>
  <sheetFormatPr defaultColWidth="8.7265625" defaultRowHeight="10" outlineLevelCol="2" x14ac:dyDescent="0.35"/>
  <cols>
    <col min="1" max="1" width="7" style="65" bestFit="1" customWidth="1"/>
    <col min="2" max="2" width="15.36328125" style="63" bestFit="1" customWidth="1"/>
    <col min="3" max="3" width="15.6328125" style="66" bestFit="1" customWidth="1"/>
    <col min="4" max="4" width="9.36328125" style="66" bestFit="1" customWidth="1"/>
    <col min="5" max="5" width="14.453125" style="67" bestFit="1" customWidth="1"/>
    <col min="6" max="6" width="10" style="63" bestFit="1" customWidth="1"/>
    <col min="7" max="10" width="9.36328125" style="63" bestFit="1" customWidth="1" outlineLevel="1"/>
    <col min="11" max="11" width="9.81640625" style="63" bestFit="1" customWidth="1" outlineLevel="1"/>
    <col min="12" max="14" width="11.1796875" style="63" customWidth="1"/>
    <col min="15" max="15" width="13.1796875" style="63" bestFit="1" customWidth="1" outlineLevel="2"/>
    <col min="16" max="16" width="11" style="63" bestFit="1" customWidth="1" outlineLevel="2"/>
    <col min="17" max="17" width="11.7265625" style="63" bestFit="1" customWidth="1" outlineLevel="2"/>
    <col min="18" max="18" width="16.453125" style="63" bestFit="1" customWidth="1" outlineLevel="2"/>
    <col min="19" max="22" width="8.453125" style="63" bestFit="1" customWidth="1" outlineLevel="2"/>
    <col min="23" max="23" width="6.54296875" style="63" customWidth="1" outlineLevel="2"/>
    <col min="24" max="24" width="10.7265625" style="63" bestFit="1" customWidth="1" outlineLevel="2"/>
    <col min="25" max="25" width="16" style="63" bestFit="1" customWidth="1" outlineLevel="2"/>
    <col min="26" max="26" width="16.81640625" style="63" customWidth="1" outlineLevel="2"/>
    <col min="27" max="27" width="15.453125" style="63" customWidth="1" outlineLevel="2"/>
    <col min="28" max="28" width="1.08984375" style="63" customWidth="1" outlineLevel="2" collapsed="1"/>
    <col min="29" max="29" width="15.453125" style="63" customWidth="1" outlineLevel="1"/>
    <col min="30" max="31" width="14.54296875" style="63" customWidth="1" outlineLevel="1"/>
    <col min="32" max="32" width="17.6328125" style="63" bestFit="1" customWidth="1" outlineLevel="1"/>
    <col min="33" max="33" width="17.54296875" style="63" customWidth="1"/>
    <col min="34" max="34" width="18.26953125" style="75" bestFit="1" customWidth="1"/>
    <col min="35" max="35" width="18.26953125" style="83" bestFit="1" customWidth="1"/>
    <col min="36" max="36" width="17.81640625" style="83" bestFit="1" customWidth="1"/>
    <col min="37" max="37" width="22.36328125" style="64" bestFit="1" customWidth="1"/>
    <col min="38" max="56" width="8.7265625" style="61"/>
    <col min="57" max="57" width="12.26953125" style="62" customWidth="1"/>
    <col min="58" max="58" width="12" style="61" customWidth="1"/>
    <col min="59" max="59" width="24.453125" style="61" customWidth="1"/>
    <col min="60" max="176" width="8.7265625" style="61"/>
    <col min="177" max="16384" width="8.7265625" style="63"/>
  </cols>
  <sheetData>
    <row r="1" spans="1:176" s="54" customFormat="1" ht="11.5" x14ac:dyDescent="0.25">
      <c r="A1" s="81"/>
      <c r="B1" s="81"/>
      <c r="C1" s="52"/>
      <c r="D1" s="52"/>
      <c r="E1" s="81"/>
      <c r="F1" s="79"/>
      <c r="G1" s="87" t="s">
        <v>81</v>
      </c>
      <c r="H1" s="87"/>
      <c r="I1" s="87"/>
      <c r="J1" s="87"/>
      <c r="K1" s="87"/>
      <c r="L1" s="86"/>
      <c r="M1" s="85"/>
      <c r="N1" s="86"/>
      <c r="O1" s="81"/>
      <c r="P1" s="81"/>
      <c r="Q1" s="81"/>
      <c r="R1" s="68"/>
      <c r="S1" s="87" t="s">
        <v>82</v>
      </c>
      <c r="T1" s="87"/>
      <c r="U1" s="87"/>
      <c r="V1" s="87"/>
      <c r="W1" s="87"/>
      <c r="X1" s="87"/>
      <c r="Y1" s="81"/>
      <c r="Z1" s="81"/>
      <c r="AA1" s="81"/>
      <c r="AB1" s="89"/>
      <c r="AC1" s="89" t="s">
        <v>94</v>
      </c>
      <c r="AD1" s="89" t="s">
        <v>83</v>
      </c>
      <c r="AE1" s="89" t="s">
        <v>84</v>
      </c>
      <c r="AF1" s="88" t="s">
        <v>184</v>
      </c>
      <c r="AG1" s="89" t="s">
        <v>85</v>
      </c>
      <c r="AH1" s="71"/>
      <c r="AI1" s="90" t="s">
        <v>191</v>
      </c>
      <c r="AJ1" s="90"/>
      <c r="AK1" s="88" t="s">
        <v>86</v>
      </c>
      <c r="AL1" s="53"/>
      <c r="AM1" s="53"/>
      <c r="AN1" s="53"/>
      <c r="AO1" s="53"/>
      <c r="AP1" s="53"/>
      <c r="AQ1" s="53"/>
      <c r="AR1" s="53"/>
      <c r="AS1" s="53"/>
      <c r="AT1" s="53"/>
      <c r="AU1" s="53"/>
      <c r="AV1" s="53"/>
      <c r="AW1" s="53"/>
      <c r="AX1" s="53"/>
      <c r="AY1" s="53"/>
      <c r="AZ1" s="53"/>
      <c r="BA1" s="53"/>
      <c r="BB1" s="53"/>
      <c r="BC1" s="53"/>
      <c r="BD1" s="53"/>
      <c r="BE1" s="91" t="s">
        <v>178</v>
      </c>
      <c r="BF1" s="53"/>
      <c r="BG1" s="53"/>
      <c r="BH1" s="53"/>
      <c r="BI1" s="53"/>
      <c r="BJ1" s="53"/>
      <c r="BK1" s="53"/>
      <c r="BL1" s="53"/>
      <c r="BM1" s="53"/>
      <c r="BN1" s="53"/>
      <c r="BO1" s="53"/>
      <c r="BP1" s="53"/>
      <c r="BQ1" s="53"/>
      <c r="BR1" s="53"/>
      <c r="BS1" s="53"/>
      <c r="BT1" s="53"/>
      <c r="BU1" s="53"/>
      <c r="BV1" s="53"/>
      <c r="BW1" s="53"/>
      <c r="BX1" s="53"/>
      <c r="BY1" s="53"/>
      <c r="BZ1" s="53"/>
      <c r="CA1" s="53"/>
      <c r="CB1" s="53"/>
      <c r="CC1" s="53"/>
      <c r="CD1" s="53"/>
      <c r="CE1" s="53"/>
      <c r="CF1" s="53"/>
      <c r="CG1" s="53"/>
      <c r="CH1" s="53"/>
      <c r="CI1" s="53"/>
      <c r="CJ1" s="53"/>
      <c r="CK1" s="53"/>
      <c r="CL1" s="53"/>
      <c r="CM1" s="53"/>
      <c r="CN1" s="53"/>
      <c r="CO1" s="53"/>
      <c r="CP1" s="53"/>
      <c r="CQ1" s="53"/>
      <c r="CR1" s="53"/>
      <c r="CS1" s="53"/>
      <c r="CT1" s="53"/>
      <c r="CU1" s="53"/>
      <c r="CV1" s="53"/>
      <c r="CW1" s="53"/>
      <c r="CX1" s="53"/>
      <c r="CY1" s="53"/>
      <c r="CZ1" s="53"/>
      <c r="DA1" s="53"/>
      <c r="DB1" s="53"/>
      <c r="DC1" s="53"/>
      <c r="DD1" s="53"/>
      <c r="DE1" s="53"/>
      <c r="DF1" s="53"/>
      <c r="DG1" s="53"/>
      <c r="DH1" s="53"/>
      <c r="DI1" s="53"/>
      <c r="DJ1" s="53"/>
      <c r="DK1" s="53"/>
      <c r="DL1" s="53"/>
      <c r="DM1" s="53"/>
      <c r="DN1" s="53"/>
      <c r="DO1" s="53"/>
      <c r="DP1" s="53"/>
      <c r="DQ1" s="53"/>
      <c r="DR1" s="53"/>
      <c r="DS1" s="53"/>
      <c r="DT1" s="53"/>
      <c r="DU1" s="53"/>
      <c r="DV1" s="53"/>
      <c r="DW1" s="53"/>
      <c r="DX1" s="53"/>
      <c r="DY1" s="53"/>
      <c r="DZ1" s="53"/>
      <c r="EA1" s="53"/>
      <c r="EB1" s="53"/>
      <c r="EC1" s="53"/>
      <c r="ED1" s="53"/>
      <c r="EE1" s="53"/>
      <c r="EF1" s="53"/>
      <c r="EG1" s="53"/>
      <c r="EH1" s="53"/>
      <c r="EI1" s="53"/>
      <c r="EJ1" s="53"/>
      <c r="EK1" s="53"/>
      <c r="EL1" s="53"/>
      <c r="EM1" s="53"/>
      <c r="EN1" s="53"/>
      <c r="EO1" s="53"/>
      <c r="EP1" s="53"/>
      <c r="EQ1" s="53"/>
      <c r="ER1" s="53"/>
      <c r="ES1" s="53"/>
      <c r="ET1" s="53"/>
      <c r="EU1" s="53"/>
      <c r="EV1" s="53"/>
      <c r="EW1" s="53"/>
      <c r="EX1" s="53"/>
      <c r="EY1" s="53"/>
      <c r="EZ1" s="53"/>
      <c r="FA1" s="53"/>
      <c r="FB1" s="53"/>
      <c r="FC1" s="53"/>
      <c r="FD1" s="53"/>
      <c r="FE1" s="53"/>
      <c r="FF1" s="53"/>
      <c r="FG1" s="53"/>
      <c r="FH1" s="53"/>
      <c r="FI1" s="53"/>
      <c r="FJ1" s="53"/>
      <c r="FK1" s="53"/>
      <c r="FL1" s="53"/>
      <c r="FM1" s="53"/>
      <c r="FN1" s="53"/>
      <c r="FO1" s="53"/>
      <c r="FP1" s="53"/>
      <c r="FQ1" s="53"/>
      <c r="FR1" s="53"/>
      <c r="FS1" s="53"/>
      <c r="FT1" s="53"/>
    </row>
    <row r="2" spans="1:176" s="54" customFormat="1" ht="26" customHeight="1" x14ac:dyDescent="0.25">
      <c r="A2" s="55"/>
      <c r="B2" s="55"/>
      <c r="C2" s="56"/>
      <c r="D2" s="56"/>
      <c r="E2" s="55"/>
      <c r="F2" s="57"/>
      <c r="G2" s="87"/>
      <c r="H2" s="87"/>
      <c r="I2" s="87"/>
      <c r="J2" s="87"/>
      <c r="K2" s="87"/>
      <c r="L2" s="55"/>
      <c r="M2" s="57"/>
      <c r="N2" s="55"/>
      <c r="O2" s="55"/>
      <c r="P2" s="55"/>
      <c r="Q2" s="55"/>
      <c r="R2" s="68"/>
      <c r="S2" s="81"/>
      <c r="T2" s="81"/>
      <c r="U2" s="81"/>
      <c r="V2" s="81"/>
      <c r="W2" s="81"/>
      <c r="X2" s="81"/>
      <c r="Y2" s="55"/>
      <c r="Z2" s="55"/>
      <c r="AA2" s="55"/>
      <c r="AB2" s="89"/>
      <c r="AC2" s="89"/>
      <c r="AD2" s="89"/>
      <c r="AE2" s="89"/>
      <c r="AF2" s="88"/>
      <c r="AG2" s="89"/>
      <c r="AH2" s="72"/>
      <c r="AI2" s="82"/>
      <c r="AJ2" s="82"/>
      <c r="AK2" s="88"/>
      <c r="AL2" s="53"/>
      <c r="AM2" s="53"/>
      <c r="AN2" s="53"/>
      <c r="AO2" s="53"/>
      <c r="AP2" s="53"/>
      <c r="AQ2" s="53"/>
      <c r="AR2" s="53"/>
      <c r="AS2" s="53"/>
      <c r="AT2" s="53"/>
      <c r="AU2" s="53"/>
      <c r="AV2" s="53"/>
      <c r="AW2" s="53"/>
      <c r="AX2" s="53"/>
      <c r="AY2" s="53"/>
      <c r="AZ2" s="53"/>
      <c r="BA2" s="53"/>
      <c r="BB2" s="53"/>
      <c r="BC2" s="53"/>
      <c r="BD2" s="53"/>
      <c r="BE2" s="91"/>
      <c r="BF2" s="53"/>
      <c r="BG2" s="53"/>
      <c r="BH2" s="53"/>
      <c r="BI2" s="53"/>
      <c r="BJ2" s="53"/>
      <c r="BK2" s="53"/>
      <c r="BL2" s="53"/>
      <c r="BM2" s="53"/>
      <c r="BN2" s="53"/>
      <c r="BO2" s="53"/>
      <c r="BP2" s="53"/>
      <c r="BQ2" s="53"/>
      <c r="BR2" s="53"/>
      <c r="BS2" s="53"/>
      <c r="BT2" s="53"/>
      <c r="BU2" s="53"/>
      <c r="BV2" s="53"/>
      <c r="BW2" s="53"/>
      <c r="BX2" s="53"/>
      <c r="BY2" s="53"/>
      <c r="BZ2" s="53"/>
      <c r="CA2" s="53"/>
      <c r="CB2" s="53"/>
      <c r="CC2" s="53"/>
      <c r="CD2" s="53"/>
      <c r="CE2" s="53"/>
      <c r="CF2" s="53"/>
      <c r="CG2" s="53"/>
      <c r="CH2" s="53"/>
      <c r="CI2" s="53"/>
      <c r="CJ2" s="53"/>
      <c r="CK2" s="53"/>
      <c r="CL2" s="53"/>
      <c r="CM2" s="53"/>
      <c r="CN2" s="53"/>
      <c r="CO2" s="53"/>
      <c r="CP2" s="53"/>
      <c r="CQ2" s="53"/>
      <c r="CR2" s="53"/>
      <c r="CS2" s="53"/>
      <c r="CT2" s="53"/>
      <c r="CU2" s="53"/>
      <c r="CV2" s="53"/>
      <c r="CW2" s="53"/>
      <c r="CX2" s="53"/>
      <c r="CY2" s="53"/>
      <c r="CZ2" s="53"/>
      <c r="DA2" s="53"/>
      <c r="DB2" s="53"/>
      <c r="DC2" s="53"/>
      <c r="DD2" s="53"/>
      <c r="DE2" s="53"/>
      <c r="DF2" s="53"/>
      <c r="DG2" s="53"/>
      <c r="DH2" s="53"/>
      <c r="DI2" s="53"/>
      <c r="DJ2" s="53"/>
      <c r="DK2" s="53"/>
      <c r="DL2" s="53"/>
      <c r="DM2" s="53"/>
      <c r="DN2" s="53"/>
      <c r="DO2" s="53"/>
      <c r="DP2" s="53"/>
      <c r="DQ2" s="53"/>
      <c r="DR2" s="53"/>
      <c r="DS2" s="53"/>
      <c r="DT2" s="53"/>
      <c r="DU2" s="53"/>
      <c r="DV2" s="53"/>
      <c r="DW2" s="53"/>
      <c r="DX2" s="53"/>
      <c r="DY2" s="53"/>
      <c r="DZ2" s="53"/>
      <c r="EA2" s="53"/>
      <c r="EB2" s="53"/>
      <c r="EC2" s="53"/>
      <c r="ED2" s="53"/>
      <c r="EE2" s="53"/>
      <c r="EF2" s="53"/>
      <c r="EG2" s="53"/>
      <c r="EH2" s="53"/>
      <c r="EI2" s="53"/>
      <c r="EJ2" s="53"/>
      <c r="EK2" s="53"/>
      <c r="EL2" s="53"/>
      <c r="EM2" s="53"/>
      <c r="EN2" s="53"/>
      <c r="EO2" s="53"/>
      <c r="EP2" s="53"/>
      <c r="EQ2" s="53"/>
      <c r="ER2" s="53"/>
      <c r="ES2" s="53"/>
      <c r="ET2" s="53"/>
      <c r="EU2" s="53"/>
      <c r="EV2" s="53"/>
      <c r="EW2" s="53"/>
      <c r="EX2" s="53"/>
      <c r="EY2" s="53"/>
      <c r="EZ2" s="53"/>
      <c r="FA2" s="53"/>
      <c r="FB2" s="53"/>
      <c r="FC2" s="53"/>
      <c r="FD2" s="53"/>
      <c r="FE2" s="53"/>
      <c r="FF2" s="53"/>
      <c r="FG2" s="53"/>
      <c r="FH2" s="53"/>
      <c r="FI2" s="53"/>
      <c r="FJ2" s="53"/>
      <c r="FK2" s="53"/>
      <c r="FL2" s="53"/>
      <c r="FM2" s="53"/>
      <c r="FN2" s="53"/>
      <c r="FO2" s="53"/>
      <c r="FP2" s="53"/>
      <c r="FQ2" s="53"/>
      <c r="FR2" s="53"/>
      <c r="FS2" s="53"/>
      <c r="FT2" s="53"/>
    </row>
    <row r="3" spans="1:176" s="54" customFormat="1" ht="30.75" customHeight="1" x14ac:dyDescent="0.35">
      <c r="A3" s="81" t="s">
        <v>76</v>
      </c>
      <c r="B3" s="81" t="s">
        <v>87</v>
      </c>
      <c r="C3" s="52" t="s">
        <v>88</v>
      </c>
      <c r="D3" s="52" t="s">
        <v>89</v>
      </c>
      <c r="E3" s="81" t="s">
        <v>142</v>
      </c>
      <c r="F3" s="79" t="s">
        <v>79</v>
      </c>
      <c r="G3" s="81" t="s">
        <v>129</v>
      </c>
      <c r="H3" s="81" t="s">
        <v>130</v>
      </c>
      <c r="I3" s="81" t="s">
        <v>131</v>
      </c>
      <c r="J3" s="81" t="s">
        <v>132</v>
      </c>
      <c r="K3" s="81" t="s">
        <v>90</v>
      </c>
      <c r="L3" s="86" t="s">
        <v>174</v>
      </c>
      <c r="M3" s="85" t="s">
        <v>175</v>
      </c>
      <c r="N3" s="86" t="s">
        <v>176</v>
      </c>
      <c r="O3" s="81" t="s">
        <v>80</v>
      </c>
      <c r="P3" s="81" t="s">
        <v>91</v>
      </c>
      <c r="Q3" s="81" t="s">
        <v>37</v>
      </c>
      <c r="R3" s="69" t="s">
        <v>92</v>
      </c>
      <c r="S3" s="81" t="s">
        <v>139</v>
      </c>
      <c r="T3" s="81" t="s">
        <v>140</v>
      </c>
      <c r="U3" s="81" t="s">
        <v>141</v>
      </c>
      <c r="V3" s="81" t="s">
        <v>172</v>
      </c>
      <c r="W3" s="81" t="s">
        <v>173</v>
      </c>
      <c r="X3" s="81" t="s">
        <v>45</v>
      </c>
      <c r="Y3" s="81" t="s">
        <v>48</v>
      </c>
      <c r="Z3" s="81" t="s">
        <v>177</v>
      </c>
      <c r="AA3" s="81" t="s">
        <v>93</v>
      </c>
      <c r="AB3" s="78"/>
      <c r="AC3" s="79" t="s">
        <v>94</v>
      </c>
      <c r="AD3" s="79" t="s">
        <v>95</v>
      </c>
      <c r="AE3" s="79" t="s">
        <v>96</v>
      </c>
      <c r="AF3" s="79" t="s">
        <v>97</v>
      </c>
      <c r="AG3" s="58" t="s">
        <v>36</v>
      </c>
      <c r="AH3" s="71" t="s">
        <v>188</v>
      </c>
      <c r="AI3" s="82" t="s">
        <v>189</v>
      </c>
      <c r="AJ3" s="82" t="s">
        <v>190</v>
      </c>
      <c r="AK3" s="88"/>
      <c r="AL3" s="53"/>
      <c r="AM3" s="53"/>
      <c r="AN3" s="53"/>
      <c r="AO3" s="53"/>
      <c r="AP3" s="53"/>
      <c r="AQ3" s="53"/>
      <c r="AR3" s="53"/>
      <c r="AS3" s="53"/>
      <c r="AT3" s="53"/>
      <c r="AU3" s="53"/>
      <c r="AV3" s="53"/>
      <c r="AW3" s="53"/>
      <c r="AX3" s="53"/>
      <c r="AY3" s="53"/>
      <c r="AZ3" s="53"/>
      <c r="BA3" s="53"/>
      <c r="BB3" s="53"/>
      <c r="BC3" s="53"/>
      <c r="BD3" s="53"/>
      <c r="BE3" s="91"/>
      <c r="BF3" s="53"/>
      <c r="BG3" s="59" t="s">
        <v>98</v>
      </c>
      <c r="BH3" s="53"/>
      <c r="BI3" s="53"/>
      <c r="BJ3" s="53"/>
      <c r="BK3" s="53"/>
      <c r="BL3" s="53"/>
      <c r="BM3" s="53"/>
      <c r="BN3" s="53"/>
      <c r="BO3" s="53"/>
      <c r="BP3" s="53"/>
      <c r="BQ3" s="53"/>
      <c r="BR3" s="53"/>
      <c r="BS3" s="53"/>
      <c r="BT3" s="53"/>
      <c r="BU3" s="53"/>
      <c r="BV3" s="53"/>
      <c r="BW3" s="53"/>
      <c r="BX3" s="53"/>
      <c r="BY3" s="53"/>
      <c r="BZ3" s="53"/>
      <c r="CA3" s="53"/>
      <c r="CB3" s="53"/>
      <c r="CC3" s="53"/>
      <c r="CD3" s="53"/>
      <c r="CE3" s="53"/>
      <c r="CF3" s="53"/>
      <c r="CG3" s="53"/>
      <c r="CH3" s="53"/>
      <c r="CI3" s="53"/>
      <c r="CJ3" s="53"/>
      <c r="CK3" s="53"/>
      <c r="CL3" s="53"/>
      <c r="CM3" s="53"/>
      <c r="CN3" s="53"/>
      <c r="CO3" s="53"/>
      <c r="CP3" s="53"/>
      <c r="CQ3" s="53"/>
      <c r="CR3" s="53"/>
      <c r="CS3" s="53"/>
      <c r="CT3" s="53"/>
      <c r="CU3" s="53"/>
      <c r="CV3" s="53"/>
      <c r="CW3" s="53"/>
      <c r="CX3" s="53"/>
      <c r="CY3" s="53"/>
      <c r="CZ3" s="53"/>
      <c r="DA3" s="53"/>
      <c r="DB3" s="53"/>
      <c r="DC3" s="53"/>
      <c r="DD3" s="53"/>
      <c r="DE3" s="53"/>
      <c r="DF3" s="53"/>
      <c r="DG3" s="53"/>
      <c r="DH3" s="53"/>
      <c r="DI3" s="53"/>
      <c r="DJ3" s="53"/>
      <c r="DK3" s="53"/>
      <c r="DL3" s="53"/>
      <c r="DM3" s="53"/>
      <c r="DN3" s="53"/>
      <c r="DO3" s="53"/>
      <c r="DP3" s="53"/>
      <c r="DQ3" s="53"/>
      <c r="DR3" s="53"/>
      <c r="DS3" s="53"/>
      <c r="DT3" s="53"/>
      <c r="DU3" s="53"/>
      <c r="DV3" s="53"/>
      <c r="DW3" s="53"/>
      <c r="DX3" s="53"/>
      <c r="DY3" s="53"/>
      <c r="DZ3" s="53"/>
      <c r="EA3" s="53"/>
      <c r="EB3" s="53"/>
      <c r="EC3" s="53"/>
      <c r="ED3" s="53"/>
      <c r="EE3" s="53"/>
      <c r="EF3" s="53"/>
      <c r="EG3" s="53"/>
      <c r="EH3" s="53"/>
      <c r="EI3" s="53"/>
      <c r="EJ3" s="53"/>
      <c r="EK3" s="53"/>
      <c r="EL3" s="53"/>
      <c r="EM3" s="53"/>
      <c r="EN3" s="53"/>
      <c r="EO3" s="53"/>
      <c r="EP3" s="53"/>
      <c r="EQ3" s="53"/>
      <c r="ER3" s="53"/>
      <c r="ES3" s="53"/>
      <c r="ET3" s="53"/>
      <c r="EU3" s="53"/>
      <c r="EV3" s="53"/>
      <c r="EW3" s="53"/>
      <c r="EX3" s="53"/>
      <c r="EY3" s="53"/>
      <c r="EZ3" s="53"/>
      <c r="FA3" s="53"/>
      <c r="FB3" s="53"/>
      <c r="FC3" s="53"/>
      <c r="FD3" s="53"/>
      <c r="FE3" s="53"/>
      <c r="FF3" s="53"/>
      <c r="FG3" s="53"/>
      <c r="FH3" s="53"/>
      <c r="FI3" s="53"/>
      <c r="FJ3" s="53"/>
      <c r="FK3" s="53"/>
      <c r="FL3" s="53"/>
      <c r="FM3" s="53"/>
      <c r="FN3" s="53"/>
      <c r="FO3" s="53"/>
      <c r="FP3" s="53"/>
      <c r="FQ3" s="53"/>
      <c r="FR3" s="53"/>
      <c r="FS3" s="53"/>
      <c r="FT3" s="53"/>
    </row>
    <row r="4" spans="1:176" s="54" customFormat="1" ht="11.5" x14ac:dyDescent="0.35">
      <c r="A4" s="43">
        <f>IFERROR(RawData[[#This Row],[ID]],"")</f>
        <v>19</v>
      </c>
      <c r="B4" s="44" t="str">
        <f>IFERROR(IF(RawData[[#This Row],[Name]]="","",RawData[Name]),"")</f>
        <v>Monsieur Toulemonde</v>
      </c>
      <c r="C4" s="45">
        <f>IFERROR(RawData[[#This Row],[Date of entry]],"")</f>
        <v>43637</v>
      </c>
      <c r="D4" s="44">
        <f t="shared" ref="D4" si="0">IFERROR(YEAR(C4),"")</f>
        <v>2019</v>
      </c>
      <c r="E4" s="46" t="str">
        <f>IFERROR(RawData[[#This Row],[Description]],"")</f>
        <v>Description1</v>
      </c>
      <c r="F4" s="63" t="s">
        <v>167</v>
      </c>
      <c r="G4" s="44" t="str">
        <f>IFERROR(IF(SEARCH("Seg1",RawData[[#This Row],[Segment]])&gt;0,"Yes","No"),"")</f>
        <v>Yes</v>
      </c>
      <c r="H4" s="44" t="str">
        <f>IFERROR(IF(SEARCH("Seg2",RawData[[#This Row],[Segment]])&gt;0,"Yes","No"),"")</f>
        <v/>
      </c>
      <c r="I4" s="44" t="str">
        <f>IFERROR(IF(SEARCH("Seg3",RawData[[#This Row],[Segment]])&gt;0,"Yes","No"),"")</f>
        <v/>
      </c>
      <c r="J4" s="44" t="str">
        <f>IFERROR(IF(SEARCH("Seg4",RawData[[#This Row],[Segment]])&gt;0,"Yes","No"),"")</f>
        <v/>
      </c>
      <c r="K4" s="48" t="str">
        <f>IFERROR(IF(MID(RawData[[#This Row],[Segment]],1,4)="Seg1","",IF(MID(RawData[[#This Row],[Segment]],1,4)="Seg2","",IF(MID(RawData[[#This Row],[Segment]],1,4)="Seg3","",IF(MID(RawData[[#This Row],[Segment]],1,4)="Seg4","",MID(RawData[[#This Row],[Segment]],1,IFERROR(SEARCH(",",RawData[[#This Row],[Segment]])-1,LEN(RawData[[#This Row],[Segment]]))))))),"")</f>
        <v/>
      </c>
      <c r="L4" s="46" t="str">
        <f>IFERROR(IF(RawData[[#This Row],[Owner1]]=0,"",RawData[Owner1]),"")</f>
        <v/>
      </c>
      <c r="M4" s="63"/>
      <c r="N4" s="46" t="str">
        <f>IFERROR(IF(RawData[[#This Row],[Owner3]]=0,"",RawData[Owner3]),"")</f>
        <v/>
      </c>
      <c r="O4" s="44" t="str">
        <f>IFERROR(IF(RawData[[#This Row],[Customer]]=0,"",RawData[Customer]),"")</f>
        <v>Cust1</v>
      </c>
      <c r="P4" s="48" t="str">
        <f>IFERROR(IF(RawData[[#This Row],[Region]]=0,"",RawData[Region]),"")</f>
        <v>Oceania</v>
      </c>
      <c r="Q4" s="44" t="str">
        <f>IFERROR(IF(RawData[[#This Row],[Country]]=0,"",RawData[Country]),"")</f>
        <v>Australia</v>
      </c>
      <c r="R4" s="44" t="str">
        <f>IFERROR(IF(RawData[[#This Row],[Attachment]]="Yes","Yes","No"),"")</f>
        <v>No</v>
      </c>
      <c r="S4" s="51">
        <f>IFERROR(IF(SEARCH("PL1",RawData[[#This Row],[Product line(s) involved]])&gt;0,1,0),0)</f>
        <v>1</v>
      </c>
      <c r="T4" s="51">
        <f>IFERROR(IF(SEARCH("PL2",RawData[[#This Row],[Product line(s) involved]])&gt;0,1,0),0)</f>
        <v>0</v>
      </c>
      <c r="U4" s="51">
        <f>IFERROR(IF(SEARCH("PL3",RawData[[#This Row],[Product line(s) involved]])&gt;0,1,0),0)</f>
        <v>0</v>
      </c>
      <c r="V4" s="51">
        <f>IFERROR(IF(SEARCH("PL4",RawData[[#This Row],[Product line(s) involved]])&gt;0,1,0),0)</f>
        <v>0</v>
      </c>
      <c r="W4" s="51">
        <f>IFERROR(IF(SEARCH("PL5",RawData[[#This Row],[Product line(s) involved]])&gt;0,1,0),0)</f>
        <v>0</v>
      </c>
      <c r="X4" s="44" t="str">
        <f>IFERROR(IF(MID(RawData[[#This Row],[Product line(s) involved]],1,2)="PL1","",IF(MID(RawData[[#This Row],[Product line(s) involved]],1,2)="PL2","",IF(MID(RawData[[#This Row],[Product line(s) involved]],1,2)="PL3","",IF(MID(RawData[[#This Row],[Product line(s) involved]],1,2)="PL4","",MID(RawData[[#This Row],[Product line(s) involved]],1,SEARCH(",",RawData[[#This Row],[Product line(s) involved]])-1))))),"")</f>
        <v/>
      </c>
      <c r="Y4" s="44" t="str">
        <f>IFERROR(IF(RawData[[#This Row],[Timeframe]]=0,"",RawData[Timeframe]),"")</f>
        <v>2-3 years</v>
      </c>
      <c r="Z4" s="44" t="str">
        <f>IFERROR(IF(RawData[[#This Row],[Deadline]]=0,"",RawData[Deadline]),"")</f>
        <v/>
      </c>
      <c r="AA4" s="44" t="str">
        <f t="shared" ref="AA4" ca="1" si="1">IFERROR(IF(Z4&gt;0,_xlfn.DAYS(Z4,TODAY()),""),"")</f>
        <v/>
      </c>
      <c r="AB4" s="44"/>
      <c r="AC4" s="63" t="s">
        <v>179</v>
      </c>
      <c r="AD4" s="60">
        <v>6</v>
      </c>
      <c r="AE4" s="60" t="s">
        <v>101</v>
      </c>
      <c r="AF4" s="60" t="s">
        <v>187</v>
      </c>
      <c r="AG4" s="60" t="s">
        <v>100</v>
      </c>
      <c r="AH4" s="73" t="str">
        <f>IFERROR(IF(RIGHT(RawData[[#This Row],[Info3]])="%",RawData[Info3],IF(RawData[[#This Row],[Info3]]="","",_xlfn.CONCAT(RawData[[#This Row],[Info3]],"%"))),"")</f>
        <v>xx%</v>
      </c>
      <c r="AI4" s="74" t="str">
        <f>IFERROR(IF(RawData[[#This Row],[Info1]]=0,"",_xlfn.NUMBERVALUE(RawData[[#This Row],[Info1]])),"")</f>
        <v/>
      </c>
      <c r="AJ4" s="74" t="str">
        <f>IFERROR(IF(RawData[[#This Row],[Info2]]=0,"",_xlfn.NUMBERVALUE(RawData[[#This Row],[Info2]])),"")</f>
        <v/>
      </c>
      <c r="AK4" s="84" t="str">
        <f>IFERROR(RawData[[#This Row],[Attachment]],"")</f>
        <v>No</v>
      </c>
      <c r="AL4" s="53"/>
      <c r="AM4" s="53"/>
      <c r="AN4" s="53"/>
      <c r="AO4" s="53"/>
      <c r="AP4" s="53"/>
      <c r="AQ4" s="53"/>
      <c r="AR4" s="53"/>
      <c r="AS4" s="53"/>
      <c r="AT4" s="53"/>
      <c r="AU4" s="53"/>
      <c r="AV4" s="53"/>
      <c r="AW4" s="53"/>
      <c r="AX4" s="53"/>
      <c r="AY4" s="53"/>
      <c r="AZ4" s="53"/>
      <c r="BA4" s="53"/>
      <c r="BB4" s="53"/>
      <c r="BC4" s="53"/>
      <c r="BD4" s="53"/>
      <c r="BE4" s="80"/>
      <c r="BF4" s="53">
        <v>1</v>
      </c>
      <c r="BG4" s="59"/>
      <c r="BH4" s="53" t="s">
        <v>185</v>
      </c>
      <c r="BI4" s="53"/>
      <c r="BJ4" s="53"/>
      <c r="BK4" s="53"/>
      <c r="BL4" s="53"/>
      <c r="BM4" s="53"/>
      <c r="BN4" s="53"/>
      <c r="BO4" s="53"/>
      <c r="BP4" s="53"/>
      <c r="BQ4" s="53"/>
      <c r="BR4" s="53"/>
      <c r="BS4" s="53"/>
      <c r="BT4" s="53"/>
      <c r="BU4" s="53"/>
      <c r="BV4" s="53"/>
      <c r="BW4" s="53"/>
      <c r="BX4" s="53"/>
      <c r="BY4" s="53"/>
      <c r="BZ4" s="53"/>
      <c r="CA4" s="53"/>
      <c r="CB4" s="53"/>
      <c r="CC4" s="53"/>
      <c r="CD4" s="53"/>
      <c r="CE4" s="53"/>
      <c r="CF4" s="53"/>
      <c r="CG4" s="53"/>
      <c r="CH4" s="53"/>
      <c r="CI4" s="53"/>
      <c r="CJ4" s="53"/>
      <c r="CK4" s="53"/>
      <c r="CL4" s="53"/>
      <c r="CM4" s="53"/>
      <c r="CN4" s="53"/>
      <c r="CO4" s="53"/>
      <c r="CP4" s="53"/>
      <c r="CQ4" s="53"/>
      <c r="CR4" s="53"/>
      <c r="CS4" s="53"/>
      <c r="CT4" s="53"/>
      <c r="CU4" s="53"/>
      <c r="CV4" s="53"/>
      <c r="CW4" s="53"/>
      <c r="CX4" s="53"/>
      <c r="CY4" s="53"/>
      <c r="CZ4" s="53"/>
      <c r="DA4" s="53"/>
      <c r="DB4" s="53"/>
      <c r="DC4" s="53"/>
      <c r="DD4" s="53"/>
      <c r="DE4" s="53"/>
      <c r="DF4" s="53"/>
      <c r="DG4" s="53"/>
      <c r="DH4" s="53"/>
      <c r="DI4" s="53"/>
      <c r="DJ4" s="53"/>
      <c r="DK4" s="53"/>
      <c r="DL4" s="53"/>
      <c r="DM4" s="53"/>
      <c r="DN4" s="53"/>
      <c r="DO4" s="53"/>
      <c r="DP4" s="53"/>
      <c r="DQ4" s="53"/>
      <c r="DR4" s="53"/>
      <c r="DS4" s="53"/>
      <c r="DT4" s="53"/>
      <c r="DU4" s="53"/>
      <c r="DV4" s="53"/>
      <c r="DW4" s="53"/>
      <c r="DX4" s="53"/>
      <c r="DY4" s="53"/>
      <c r="DZ4" s="53"/>
      <c r="EA4" s="53"/>
      <c r="EB4" s="53"/>
      <c r="EC4" s="53"/>
      <c r="ED4" s="53"/>
      <c r="EE4" s="53"/>
      <c r="EF4" s="53"/>
      <c r="EG4" s="53"/>
      <c r="EH4" s="53"/>
      <c r="EI4" s="53"/>
      <c r="EJ4" s="53"/>
      <c r="EK4" s="53"/>
      <c r="EL4" s="53"/>
      <c r="EM4" s="53"/>
      <c r="EN4" s="53"/>
      <c r="EO4" s="53"/>
      <c r="EP4" s="53"/>
      <c r="EQ4" s="53"/>
      <c r="ER4" s="53"/>
      <c r="ES4" s="53"/>
      <c r="ET4" s="53"/>
      <c r="EU4" s="53"/>
      <c r="EV4" s="53"/>
      <c r="EW4" s="53"/>
      <c r="EX4" s="53"/>
      <c r="EY4" s="53"/>
      <c r="EZ4" s="53"/>
      <c r="FA4" s="53"/>
      <c r="FB4" s="53"/>
      <c r="FC4" s="53"/>
      <c r="FD4" s="53"/>
      <c r="FE4" s="53"/>
      <c r="FF4" s="53"/>
      <c r="FG4" s="53"/>
      <c r="FH4" s="53"/>
      <c r="FI4" s="53"/>
      <c r="FJ4" s="53"/>
      <c r="FK4" s="53"/>
      <c r="FL4" s="53"/>
      <c r="FM4" s="53"/>
      <c r="FN4" s="53"/>
      <c r="FO4" s="53"/>
      <c r="FP4" s="53"/>
      <c r="FQ4" s="53"/>
      <c r="FR4" s="53"/>
      <c r="FS4" s="53"/>
      <c r="FT4" s="53"/>
    </row>
    <row r="5" spans="1:176" x14ac:dyDescent="0.35">
      <c r="A5" s="43">
        <f>IFERROR(RawData[[#This Row],[ID]],"")</f>
        <v>20</v>
      </c>
      <c r="B5" s="44" t="str">
        <f>IFERROR(IF(RawData[[#This Row],[Name]]="","",RawData[Name]),"")</f>
        <v>Max Mustermann</v>
      </c>
      <c r="C5" s="45">
        <f>IFERROR(RawData[[#This Row],[Date of entry]],"")</f>
        <v>43635</v>
      </c>
      <c r="D5" s="44">
        <f t="shared" ref="D5:D8" si="2">IFERROR(YEAR(C5),"")</f>
        <v>2019</v>
      </c>
      <c r="E5" s="46" t="str">
        <f>IFERROR(RawData[[#This Row],[Description]],"")</f>
        <v>Description2</v>
      </c>
      <c r="F5" s="63" t="s">
        <v>168</v>
      </c>
      <c r="G5" s="44" t="str">
        <f>IFERROR(IF(SEARCH("Seg1",RawData[[#This Row],[Segment]])&gt;0,"Yes","No"),"")</f>
        <v/>
      </c>
      <c r="H5" s="44" t="str">
        <f>IFERROR(IF(SEARCH("Seg2",RawData[[#This Row],[Segment]])&gt;0,"Yes","No"),"")</f>
        <v/>
      </c>
      <c r="I5" s="44" t="str">
        <f>IFERROR(IF(SEARCH("Seg3",RawData[[#This Row],[Segment]])&gt;0,"Yes","No"),"")</f>
        <v>Yes</v>
      </c>
      <c r="J5" s="44" t="str">
        <f>IFERROR(IF(SEARCH("Seg4",RawData[[#This Row],[Segment]])&gt;0,"Yes","No"),"")</f>
        <v/>
      </c>
      <c r="K5" s="48" t="str">
        <f>IFERROR(IF(MID(RawData[[#This Row],[Segment]],1,4)="Seg1","",IF(MID(RawData[[#This Row],[Segment]],1,4)="Seg2","",IF(MID(RawData[[#This Row],[Segment]],1,4)="Seg3","",IF(MID(RawData[[#This Row],[Segment]],1,4)="Seg4","",MID(RawData[[#This Row],[Segment]],1,IFERROR(SEARCH(",",RawData[[#This Row],[Segment]])-1,LEN(RawData[[#This Row],[Segment]]))))))),"")</f>
        <v/>
      </c>
      <c r="L5" s="46" t="str">
        <f>IFERROR(IF(RawData[[#This Row],[Owner1]]=0,"",RawData[Owner1]),"")</f>
        <v/>
      </c>
      <c r="N5" s="46" t="str">
        <f>IFERROR(IF(RawData[[#This Row],[Owner3]]=0,"",RawData[Owner3]),"")</f>
        <v/>
      </c>
      <c r="O5" s="44" t="str">
        <f>IFERROR(IF(RawData[[#This Row],[Customer]]=0,"",RawData[Customer]),"")</f>
        <v>Cust2</v>
      </c>
      <c r="P5" s="48" t="str">
        <f>IFERROR(IF(RawData[[#This Row],[Region]]=0,"",RawData[Region]),"")</f>
        <v>Europe</v>
      </c>
      <c r="Q5" s="44" t="str">
        <f>IFERROR(IF(RawData[[#This Row],[Country]]=0,"",RawData[Country]),"")</f>
        <v>Spain</v>
      </c>
      <c r="R5" s="44" t="str">
        <f>IFERROR(IF(RawData[[#This Row],[Attachment]]="Yes","Yes","No"),"")</f>
        <v>No</v>
      </c>
      <c r="S5" s="51">
        <f>IFERROR(IF(SEARCH("PL1",RawData[[#This Row],[Product line(s) involved]])&gt;0,1,0),0)</f>
        <v>1</v>
      </c>
      <c r="T5" s="51">
        <f>IFERROR(IF(SEARCH("PL2",RawData[[#This Row],[Product line(s) involved]])&gt;0,1,0),0)</f>
        <v>0</v>
      </c>
      <c r="U5" s="51">
        <f>IFERROR(IF(SEARCH("PL3",RawData[[#This Row],[Product line(s) involved]])&gt;0,1,0),0)</f>
        <v>0</v>
      </c>
      <c r="V5" s="51">
        <f>IFERROR(IF(SEARCH("PL4",RawData[[#This Row],[Product line(s) involved]])&gt;0,1,0),0)</f>
        <v>0</v>
      </c>
      <c r="W5" s="51">
        <f>IFERROR(IF(SEARCH("PL5",RawData[[#This Row],[Product line(s) involved]])&gt;0,1,0),0)</f>
        <v>0</v>
      </c>
      <c r="X5" s="44" t="str">
        <f>IFERROR(IF(MID(RawData[[#This Row],[Product line(s) involved]],1,2)="PL1","",IF(MID(RawData[[#This Row],[Product line(s) involved]],1,2)="PL2","",IF(MID(RawData[[#This Row],[Product line(s) involved]],1,2)="PL3","",IF(MID(RawData[[#This Row],[Product line(s) involved]],1,2)="PL4","",MID(RawData[[#This Row],[Product line(s) involved]],1,SEARCH(",",RawData[[#This Row],[Product line(s) involved]])-1))))),"")</f>
        <v/>
      </c>
      <c r="Y5" s="44" t="str">
        <f>IFERROR(IF(RawData[[#This Row],[Timeframe]]=0,"",RawData[Timeframe]),"")</f>
        <v>1 year</v>
      </c>
      <c r="Z5" s="44" t="str">
        <f>IFERROR(IF(RawData[[#This Row],[Deadline]]=0,"",RawData[Deadline]),"")</f>
        <v/>
      </c>
      <c r="AA5" s="44" t="str">
        <f t="shared" ref="AA5:AA8" ca="1" si="3">IFERROR(IF(Z5&gt;0,_xlfn.DAYS(Z5,TODAY()),""),"")</f>
        <v/>
      </c>
      <c r="AB5" s="44"/>
      <c r="AC5" s="63" t="s">
        <v>180</v>
      </c>
      <c r="AD5" s="60">
        <v>4</v>
      </c>
      <c r="AE5" s="60" t="s">
        <v>101</v>
      </c>
      <c r="AF5" s="60" t="s">
        <v>187</v>
      </c>
      <c r="AG5" s="60" t="s">
        <v>100</v>
      </c>
      <c r="AH5" s="73" t="str">
        <f>IFERROR(IF(RIGHT(RawData[[#This Row],[Info3]])="%",RawData[Info3],IF(RawData[[#This Row],[Info3]]="","",_xlfn.CONCAT(RawData[[#This Row],[Info3]],"%"))),"")</f>
        <v>yy%</v>
      </c>
      <c r="AI5" s="74" t="str">
        <f>IFERROR(IF(RawData[[#This Row],[Info1]]=0,"",_xlfn.NUMBERVALUE(RawData[[#This Row],[Info1]])),"")</f>
        <v/>
      </c>
      <c r="AJ5" s="74" t="str">
        <f>IFERROR(IF(RawData[[#This Row],[Info2]]=0,"",_xlfn.NUMBERVALUE(RawData[[#This Row],[Info2]])),"")</f>
        <v/>
      </c>
      <c r="AK5" s="84" t="str">
        <f>IFERROR(RawData[[#This Row],[Attachment]],"")</f>
        <v>No</v>
      </c>
      <c r="BE5" s="62">
        <v>3</v>
      </c>
      <c r="BF5" s="61">
        <v>2</v>
      </c>
      <c r="BG5" s="70" t="s">
        <v>99</v>
      </c>
      <c r="BH5" s="61" t="s">
        <v>186</v>
      </c>
    </row>
    <row r="6" spans="1:176" x14ac:dyDescent="0.35">
      <c r="A6" s="47">
        <f>IFERROR(RawData[[#This Row],[ID]],"")</f>
        <v>21</v>
      </c>
      <c r="B6" s="48" t="str">
        <f>IFERROR(IF(RawData[[#This Row],[Name]]="","",RawData[Name]),"")</f>
        <v>John Doe</v>
      </c>
      <c r="C6" s="49">
        <f>IFERROR(RawData[[#This Row],[Date of entry]],"")</f>
        <v>43636</v>
      </c>
      <c r="D6" s="44">
        <f t="shared" si="2"/>
        <v>2019</v>
      </c>
      <c r="E6" s="50" t="str">
        <f>IFERROR(RawData[[#This Row],[Description]],"")</f>
        <v>Description3</v>
      </c>
      <c r="F6" s="63" t="s">
        <v>169</v>
      </c>
      <c r="G6" s="44" t="str">
        <f>IFERROR(IF(SEARCH("Seg1",RawData[[#This Row],[Segment]])&gt;0,"Yes","No"),"")</f>
        <v/>
      </c>
      <c r="H6" s="44" t="str">
        <f>IFERROR(IF(SEARCH("Seg2",RawData[[#This Row],[Segment]])&gt;0,"Yes","No"),"")</f>
        <v>Yes</v>
      </c>
      <c r="I6" s="44" t="str">
        <f>IFERROR(IF(SEARCH("Seg3",RawData[[#This Row],[Segment]])&gt;0,"Yes","No"),"")</f>
        <v/>
      </c>
      <c r="J6" s="44" t="str">
        <f>IFERROR(IF(SEARCH("Seg4",RawData[[#This Row],[Segment]])&gt;0,"Yes","No"),"")</f>
        <v/>
      </c>
      <c r="K6" s="48" t="str">
        <f>IFERROR(IF(MID(RawData[[#This Row],[Segment]],1,4)="Seg1","",IF(MID(RawData[[#This Row],[Segment]],1,4)="Seg2","",IF(MID(RawData[[#This Row],[Segment]],1,4)="Seg3","",IF(MID(RawData[[#This Row],[Segment]],1,4)="Seg4","",MID(RawData[[#This Row],[Segment]],1,IFERROR(SEARCH(",",RawData[[#This Row],[Segment]])-1,LEN(RawData[[#This Row],[Segment]]))))))),"")</f>
        <v/>
      </c>
      <c r="L6" s="50" t="str">
        <f>IFERROR(IF(RawData[[#This Row],[Owner1]]=0,"",RawData[Owner1]),"")</f>
        <v/>
      </c>
      <c r="N6" s="50" t="str">
        <f>IFERROR(IF(RawData[[#This Row],[Owner3]]=0,"",RawData[Owner3]),"")</f>
        <v/>
      </c>
      <c r="O6" s="48" t="str">
        <f>IFERROR(IF(RawData[[#This Row],[Customer]]=0,"",RawData[Customer]),"")</f>
        <v>Cust3</v>
      </c>
      <c r="P6" s="48" t="str">
        <f>IFERROR(IF(RawData[[#This Row],[Region]]=0,"",RawData[Region]),"")</f>
        <v>Asia</v>
      </c>
      <c r="Q6" s="48" t="str">
        <f>IFERROR(IF(RawData[[#This Row],[Country]]=0,"",RawData[Country]),"")</f>
        <v>India</v>
      </c>
      <c r="R6" s="44" t="str">
        <f>IFERROR(IF(RawData[[#This Row],[Attachment]]="Yes","Yes","No"),"")</f>
        <v>No</v>
      </c>
      <c r="S6" s="51">
        <f>IFERROR(IF(SEARCH("PL1",RawData[[#This Row],[Product line(s) involved]])&gt;0,1,0),0)</f>
        <v>0</v>
      </c>
      <c r="T6" s="51">
        <f>IFERROR(IF(SEARCH("PL2",RawData[[#This Row],[Product line(s) involved]])&gt;0,1,0),0)</f>
        <v>1</v>
      </c>
      <c r="U6" s="51">
        <f>IFERROR(IF(SEARCH("PL3",RawData[[#This Row],[Product line(s) involved]])&gt;0,1,0),0)</f>
        <v>0</v>
      </c>
      <c r="V6" s="51">
        <f>IFERROR(IF(SEARCH("PL4",RawData[[#This Row],[Product line(s) involved]])&gt;0,1,0),0)</f>
        <v>0</v>
      </c>
      <c r="W6" s="51">
        <f>IFERROR(IF(SEARCH("PL5",RawData[[#This Row],[Product line(s) involved]])&gt;0,1,0),0)</f>
        <v>0</v>
      </c>
      <c r="X6" s="44" t="str">
        <f>IFERROR(IF(MID(RawData[[#This Row],[Product line(s) involved]],1,2)="PL1","",IF(MID(RawData[[#This Row],[Product line(s) involved]],1,2)="PL2","",IF(MID(RawData[[#This Row],[Product line(s) involved]],1,2)="PL3","",IF(MID(RawData[[#This Row],[Product line(s) involved]],1,2)="PL4","",MID(RawData[[#This Row],[Product line(s) involved]],1,SEARCH(",",RawData[[#This Row],[Product line(s) involved]])-1))))),"")</f>
        <v/>
      </c>
      <c r="Y6" s="48" t="str">
        <f>IFERROR(IF(RawData[[#This Row],[Timeframe]]=0,"",RawData[Timeframe]),"")</f>
        <v>1 year</v>
      </c>
      <c r="Z6" s="48" t="str">
        <f>IFERROR(IF(RawData[[#This Row],[Deadline]]=0,"",RawData[Deadline]),"")</f>
        <v/>
      </c>
      <c r="AA6" s="48" t="str">
        <f t="shared" ca="1" si="3"/>
        <v/>
      </c>
      <c r="AB6" s="48"/>
      <c r="AC6" s="63" t="s">
        <v>181</v>
      </c>
      <c r="AD6" s="60">
        <v>4</v>
      </c>
      <c r="AE6" s="60" t="s">
        <v>102</v>
      </c>
      <c r="AF6" s="60" t="s">
        <v>185</v>
      </c>
      <c r="AG6" s="60" t="s">
        <v>103</v>
      </c>
      <c r="AH6" s="73" t="str">
        <f>IFERROR(IF(RIGHT(RawData[[#This Row],[Info3]])="%",RawData[Info3],IF(RawData[[#This Row],[Info3]]="","",_xlfn.CONCAT(RawData[[#This Row],[Info3]],"%"))),"")</f>
        <v>zz%</v>
      </c>
      <c r="AI6" s="74" t="str">
        <f>IFERROR(IF(RawData[[#This Row],[Info1]]=0,"",_xlfn.NUMBERVALUE(RawData[[#This Row],[Info1]])),"")</f>
        <v/>
      </c>
      <c r="AJ6" s="74" t="str">
        <f>IFERROR(IF(RawData[[#This Row],[Info2]]=0,"",_xlfn.NUMBERVALUE(RawData[[#This Row],[Info2]])),"")</f>
        <v/>
      </c>
      <c r="AK6" s="84" t="str">
        <f>IFERROR(RawData[[#This Row],[Attachment]],"")</f>
        <v>No</v>
      </c>
      <c r="BE6" s="62">
        <v>3</v>
      </c>
      <c r="BF6" s="61">
        <v>3</v>
      </c>
      <c r="BG6" s="70" t="s">
        <v>101</v>
      </c>
      <c r="BH6" s="61" t="s">
        <v>187</v>
      </c>
    </row>
    <row r="7" spans="1:176" x14ac:dyDescent="0.35">
      <c r="A7" s="47">
        <f>IFERROR(RawData[[#This Row],[ID]],"")</f>
        <v>29</v>
      </c>
      <c r="B7" s="48" t="str">
        <f>IFERROR(IF(RawData[[#This Row],[Name]]="","",RawData[Name]),"")</f>
        <v>Jane Dough</v>
      </c>
      <c r="C7" s="49">
        <f>IFERROR(RawData[[#This Row],[Date of entry]],"")</f>
        <v>43662</v>
      </c>
      <c r="D7" s="44">
        <f t="shared" si="2"/>
        <v>2019</v>
      </c>
      <c r="E7" s="50" t="str">
        <f>IFERROR(RawData[[#This Row],[Description]],"")</f>
        <v>Description4</v>
      </c>
      <c r="F7" s="63" t="s">
        <v>170</v>
      </c>
      <c r="G7" s="44" t="str">
        <f>IFERROR(IF(SEARCH("Seg1",RawData[[#This Row],[Segment]])&gt;0,"Yes","No"),"")</f>
        <v/>
      </c>
      <c r="H7" s="44" t="str">
        <f>IFERROR(IF(SEARCH("Seg2",RawData[[#This Row],[Segment]])&gt;0,"Yes","No"),"")</f>
        <v/>
      </c>
      <c r="I7" s="44" t="str">
        <f>IFERROR(IF(SEARCH("Seg3",RawData[[#This Row],[Segment]])&gt;0,"Yes","No"),"")</f>
        <v/>
      </c>
      <c r="J7" s="44" t="str">
        <f>IFERROR(IF(SEARCH("Seg4",RawData[[#This Row],[Segment]])&gt;0,"Yes","No"),"")</f>
        <v/>
      </c>
      <c r="K7" s="48" t="str">
        <f>IFERROR(IF(MID(RawData[[#This Row],[Segment]],1,4)="Seg1","",IF(MID(RawData[[#This Row],[Segment]],1,4)="Seg2","",IF(MID(RawData[[#This Row],[Segment]],1,4)="Seg3","",IF(MID(RawData[[#This Row],[Segment]],1,4)="Seg4","",MID(RawData[[#This Row],[Segment]],1,IFERROR(SEARCH(",",RawData[[#This Row],[Segment]])-1,LEN(RawData[[#This Row],[Segment]]))))))),"")</f>
        <v>Seg6</v>
      </c>
      <c r="L7" s="50" t="str">
        <f>IFERROR(IF(RawData[[#This Row],[Owner1]]=0,"",RawData[Owner1]),"")</f>
        <v/>
      </c>
      <c r="N7" s="50" t="str">
        <f>IFERROR(IF(RawData[[#This Row],[Owner3]]=0,"",RawData[Owner3]),"")</f>
        <v/>
      </c>
      <c r="O7" s="48" t="str">
        <f>IFERROR(IF(RawData[[#This Row],[Customer]]=0,"",RawData[Customer]),"")</f>
        <v>Cust4</v>
      </c>
      <c r="P7" s="48" t="str">
        <f>IFERROR(IF(RawData[[#This Row],[Region]]=0,"",RawData[Region]),"")</f>
        <v>Oceania</v>
      </c>
      <c r="Q7" s="48" t="str">
        <f>IFERROR(IF(RawData[[#This Row],[Country]]=0,"",RawData[Country]),"")</f>
        <v>Australia</v>
      </c>
      <c r="R7" s="44" t="str">
        <f>IFERROR(IF(RawData[[#This Row],[Attachment]]="Yes","Yes","No"),"")</f>
        <v>No</v>
      </c>
      <c r="S7" s="51">
        <f>IFERROR(IF(SEARCH("PL1",RawData[[#This Row],[Product line(s) involved]])&gt;0,1,0),0)</f>
        <v>0</v>
      </c>
      <c r="T7" s="51">
        <f>IFERROR(IF(SEARCH("PL2",RawData[[#This Row],[Product line(s) involved]])&gt;0,1,0),0)</f>
        <v>0</v>
      </c>
      <c r="U7" s="51">
        <f>IFERROR(IF(SEARCH("PL3",RawData[[#This Row],[Product line(s) involved]])&gt;0,1,0),0)</f>
        <v>1</v>
      </c>
      <c r="V7" s="51">
        <f>IFERROR(IF(SEARCH("PL4",RawData[[#This Row],[Product line(s) involved]])&gt;0,1,0),0)</f>
        <v>0</v>
      </c>
      <c r="W7" s="51">
        <f>IFERROR(IF(SEARCH("PL5",RawData[[#This Row],[Product line(s) involved]])&gt;0,1,0),0)</f>
        <v>0</v>
      </c>
      <c r="X7" s="44" t="str">
        <f>IFERROR(IF(MID(RawData[[#This Row],[Product line(s) involved]],1,2)="PL1","",IF(MID(RawData[[#This Row],[Product line(s) involved]],1,2)="PL2","",IF(MID(RawData[[#This Row],[Product line(s) involved]],1,2)="PL3","",IF(MID(RawData[[#This Row],[Product line(s) involved]],1,2)="PL4","",MID(RawData[[#This Row],[Product line(s) involved]],1,SEARCH(",",RawData[[#This Row],[Product line(s) involved]])-1))))),"")</f>
        <v/>
      </c>
      <c r="Y7" s="48" t="str">
        <f>IFERROR(IF(RawData[[#This Row],[Timeframe]]=0,"",RawData[Timeframe]),"")</f>
        <v>2-3 years</v>
      </c>
      <c r="Z7" s="48" t="str">
        <f>IFERROR(IF(RawData[[#This Row],[Deadline]]=0,"",RawData[Deadline]),"")</f>
        <v/>
      </c>
      <c r="AA7" s="48" t="str">
        <f t="shared" ca="1" si="3"/>
        <v/>
      </c>
      <c r="AB7" s="48"/>
      <c r="AC7" s="63" t="s">
        <v>182</v>
      </c>
      <c r="AD7" s="60">
        <v>7</v>
      </c>
      <c r="AE7" s="60" t="s">
        <v>101</v>
      </c>
      <c r="AF7" s="60" t="s">
        <v>186</v>
      </c>
      <c r="AG7" s="60" t="s">
        <v>103</v>
      </c>
      <c r="AH7" s="73" t="str">
        <f>IFERROR(IF(RIGHT(RawData[[#This Row],[Info3]])="%",RawData[Info3],IF(RawData[[#This Row],[Info3]]="","",_xlfn.CONCAT(RawData[[#This Row],[Info3]],"%"))),"")</f>
        <v>ww%</v>
      </c>
      <c r="AI7" s="74" t="str">
        <f>IFERROR(IF(RawData[[#This Row],[Info1]]=0,"",_xlfn.NUMBERVALUE(RawData[[#This Row],[Info1]])),"")</f>
        <v/>
      </c>
      <c r="AJ7" s="74" t="str">
        <f>IFERROR(IF(RawData[[#This Row],[Info2]]=0,"",_xlfn.NUMBERVALUE(RawData[[#This Row],[Info2]])),"")</f>
        <v/>
      </c>
      <c r="AK7" s="84" t="str">
        <f>IFERROR(RawData[[#This Row],[Attachment]],"")</f>
        <v>No</v>
      </c>
      <c r="BE7" s="62">
        <v>3</v>
      </c>
      <c r="BF7" s="61">
        <v>4</v>
      </c>
      <c r="BG7" s="70" t="s">
        <v>102</v>
      </c>
    </row>
    <row r="8" spans="1:176" x14ac:dyDescent="0.35">
      <c r="A8" s="47">
        <f>IFERROR(RawData[[#This Row],[ID]],"")</f>
        <v>30</v>
      </c>
      <c r="B8" s="48" t="str">
        <f>IFERROR(IF(RawData[[#This Row],[Name]]="","",RawData[Name]),"")</f>
        <v>Francois Premier</v>
      </c>
      <c r="C8" s="49">
        <f>IFERROR(RawData[[#This Row],[Date of entry]],"")</f>
        <v>43662</v>
      </c>
      <c r="D8" s="44">
        <f t="shared" si="2"/>
        <v>2019</v>
      </c>
      <c r="E8" s="50" t="str">
        <f>IFERROR(RawData[[#This Row],[Description]],"")</f>
        <v>Description5</v>
      </c>
      <c r="F8" s="63" t="s">
        <v>171</v>
      </c>
      <c r="G8" s="44" t="str">
        <f>IFERROR(IF(SEARCH("Seg1",RawData[[#This Row],[Segment]])&gt;0,"Yes","No"),"")</f>
        <v/>
      </c>
      <c r="H8" s="44" t="str">
        <f>IFERROR(IF(SEARCH("Seg2",RawData[[#This Row],[Segment]])&gt;0,"Yes","No"),"")</f>
        <v/>
      </c>
      <c r="I8" s="44" t="str">
        <f>IFERROR(IF(SEARCH("Seg3",RawData[[#This Row],[Segment]])&gt;0,"Yes","No"),"")</f>
        <v/>
      </c>
      <c r="J8" s="44" t="str">
        <f>IFERROR(IF(SEARCH("Seg4",RawData[[#This Row],[Segment]])&gt;0,"Yes","No"),"")</f>
        <v>Yes</v>
      </c>
      <c r="K8" s="48" t="str">
        <f>IFERROR(IF(MID(RawData[[#This Row],[Segment]],1,4)="Seg1","",IF(MID(RawData[[#This Row],[Segment]],1,4)="Seg2","",IF(MID(RawData[[#This Row],[Segment]],1,4)="Seg3","",IF(MID(RawData[[#This Row],[Segment]],1,4)="Seg4","",MID(RawData[[#This Row],[Segment]],1,IFERROR(SEARCH(",",RawData[[#This Row],[Segment]])-1,LEN(RawData[[#This Row],[Segment]]))))))),"")</f>
        <v/>
      </c>
      <c r="L8" s="50" t="str">
        <f>IFERROR(IF(RawData[[#This Row],[Owner1]]=0,"",RawData[Owner1]),"")</f>
        <v/>
      </c>
      <c r="N8" s="50" t="str">
        <f>IFERROR(IF(RawData[[#This Row],[Owner3]]=0,"",RawData[Owner3]),"")</f>
        <v/>
      </c>
      <c r="O8" s="48" t="str">
        <f>IFERROR(IF(RawData[[#This Row],[Customer]]=0,"",RawData[Customer]),"")</f>
        <v>Cust5</v>
      </c>
      <c r="P8" s="48" t="str">
        <f>IFERROR(IF(RawData[[#This Row],[Region]]=0,"",RawData[Region]),"")</f>
        <v>Oceania</v>
      </c>
      <c r="Q8" s="48" t="str">
        <f>IFERROR(IF(RawData[[#This Row],[Country]]=0,"",RawData[Country]),"")</f>
        <v>Australia</v>
      </c>
      <c r="R8" s="44" t="str">
        <f>IFERROR(IF(RawData[[#This Row],[Attachment]]="Yes","Yes","No"),"")</f>
        <v>No</v>
      </c>
      <c r="S8" s="51">
        <f>IFERROR(IF(SEARCH("PL1",RawData[[#This Row],[Product line(s) involved]])&gt;0,1,0),0)</f>
        <v>0</v>
      </c>
      <c r="T8" s="51">
        <f>IFERROR(IF(SEARCH("PL2",RawData[[#This Row],[Product line(s) involved]])&gt;0,1,0),0)</f>
        <v>1</v>
      </c>
      <c r="U8" s="51">
        <f>IFERROR(IF(SEARCH("PL3",RawData[[#This Row],[Product line(s) involved]])&gt;0,1,0),0)</f>
        <v>0</v>
      </c>
      <c r="V8" s="51">
        <f>IFERROR(IF(SEARCH("PL4",RawData[[#This Row],[Product line(s) involved]])&gt;0,1,0),0)</f>
        <v>0</v>
      </c>
      <c r="W8" s="51">
        <f>IFERROR(IF(SEARCH("PL5",RawData[[#This Row],[Product line(s) involved]])&gt;0,1,0),0)</f>
        <v>0</v>
      </c>
      <c r="X8" s="44" t="str">
        <f>IFERROR(IF(MID(RawData[[#This Row],[Product line(s) involved]],1,2)="PL1","",IF(MID(RawData[[#This Row],[Product line(s) involved]],1,2)="PL2","",IF(MID(RawData[[#This Row],[Product line(s) involved]],1,2)="PL3","",IF(MID(RawData[[#This Row],[Product line(s) involved]],1,2)="PL4","",MID(RawData[[#This Row],[Product line(s) involved]],1,SEARCH(",",RawData[[#This Row],[Product line(s) involved]])-1))))),"")</f>
        <v/>
      </c>
      <c r="Y8" s="48" t="str">
        <f>IFERROR(IF(RawData[[#This Row],[Timeframe]]=0,"",RawData[Timeframe]),"")</f>
        <v>2-3 years</v>
      </c>
      <c r="Z8" s="48" t="str">
        <f>IFERROR(IF(RawData[[#This Row],[Deadline]]=0,"",RawData[Deadline]),"")</f>
        <v/>
      </c>
      <c r="AA8" s="48" t="str">
        <f t="shared" ca="1" si="3"/>
        <v/>
      </c>
      <c r="AB8" s="48"/>
      <c r="AC8" s="63" t="s">
        <v>183</v>
      </c>
      <c r="AD8" s="60">
        <v>2</v>
      </c>
      <c r="AE8" s="60" t="s">
        <v>99</v>
      </c>
      <c r="AF8" s="60" t="s">
        <v>185</v>
      </c>
      <c r="AG8" s="60" t="s">
        <v>103</v>
      </c>
      <c r="AH8" s="73" t="str">
        <f>IFERROR(IF(RIGHT(RawData[[#This Row],[Info3]])="%",RawData[Info3],IF(RawData[[#This Row],[Info3]]="","",_xlfn.CONCAT(RawData[[#This Row],[Info3]],"%"))),"")</f>
        <v>jj%</v>
      </c>
      <c r="AI8" s="74" t="str">
        <f>IFERROR(IF(RawData[[#This Row],[Info1]]=0,"",_xlfn.NUMBERVALUE(RawData[[#This Row],[Info1]])),"")</f>
        <v/>
      </c>
      <c r="AJ8" s="74" t="str">
        <f>IFERROR(IF(RawData[[#This Row],[Info2]]=0,"",_xlfn.NUMBERVALUE(RawData[[#This Row],[Info2]])),"")</f>
        <v/>
      </c>
      <c r="AK8" s="84" t="str">
        <f>IFERROR(RawData[[#This Row],[Attachment]],"")</f>
        <v>No</v>
      </c>
      <c r="BE8" s="62">
        <v>3</v>
      </c>
      <c r="BF8" s="61">
        <v>5</v>
      </c>
      <c r="BG8" s="70" t="s">
        <v>104</v>
      </c>
    </row>
    <row r="9" spans="1:176" x14ac:dyDescent="0.35">
      <c r="BF9" s="61">
        <v>6</v>
      </c>
    </row>
    <row r="10" spans="1:176" x14ac:dyDescent="0.35">
      <c r="BF10" s="61">
        <v>7</v>
      </c>
    </row>
    <row r="1047751" spans="29:29" x14ac:dyDescent="0.35">
      <c r="AC1047751" s="89"/>
    </row>
    <row r="1047752" spans="29:29" x14ac:dyDescent="0.35">
      <c r="AC1047752" s="89"/>
    </row>
    <row r="1047753" spans="29:29" ht="11.5" x14ac:dyDescent="0.35">
      <c r="AC1047753" s="79"/>
    </row>
    <row r="1047754" spans="29:29" ht="11.5" x14ac:dyDescent="0.35">
      <c r="AC1047754" s="79"/>
    </row>
  </sheetData>
  <sheetProtection sort="0" autoFilter="0"/>
  <autoFilter ref="A3:FT8" xr:uid="{9C91AD4A-72C2-443C-BB4E-2E571075D735}"/>
  <mergeCells count="12">
    <mergeCell ref="AC1047751:AC1047752"/>
    <mergeCell ref="AK1:AK3"/>
    <mergeCell ref="AE1:AE2"/>
    <mergeCell ref="AI1:AJ1"/>
    <mergeCell ref="BE1:BE3"/>
    <mergeCell ref="G1:K2"/>
    <mergeCell ref="AG1:AG2"/>
    <mergeCell ref="AF1:AF2"/>
    <mergeCell ref="S1:X1"/>
    <mergeCell ref="AD1:AD2"/>
    <mergeCell ref="AB1:AB2"/>
    <mergeCell ref="AC1:AC2"/>
  </mergeCells>
  <phoneticPr fontId="15" type="noConversion"/>
  <conditionalFormatting sqref="S4:W8">
    <cfRule type="cellIs" dxfId="15" priority="380" operator="equal">
      <formula>0</formula>
    </cfRule>
    <cfRule type="cellIs" dxfId="14" priority="381" operator="equal">
      <formula>1</formula>
    </cfRule>
  </conditionalFormatting>
  <conditionalFormatting sqref="G4:J8">
    <cfRule type="containsText" dxfId="13" priority="379" operator="containsText" text="Yes">
      <formula>NOT(ISERROR(SEARCH("Yes",G4)))</formula>
    </cfRule>
  </conditionalFormatting>
  <conditionalFormatting sqref="R4:R8">
    <cfRule type="containsText" dxfId="12" priority="373" operator="containsText" text="&quot;&quot;">
      <formula>NOT(ISERROR(SEARCH("""""",R4)))</formula>
    </cfRule>
    <cfRule type="containsText" dxfId="11" priority="375" operator="containsText" text="Yes">
      <formula>NOT(ISERROR(SEARCH("Yes",R4)))</formula>
    </cfRule>
  </conditionalFormatting>
  <conditionalFormatting sqref="AG1:AG1048576">
    <cfRule type="cellIs" dxfId="7" priority="386" operator="equal">
      <formula>#REF!</formula>
    </cfRule>
    <cfRule type="cellIs" dxfId="6" priority="387" operator="equal">
      <formula>#REF!</formula>
    </cfRule>
    <cfRule type="cellIs" dxfId="5" priority="388" operator="equal">
      <formula>#REF!</formula>
    </cfRule>
    <cfRule type="cellIs" dxfId="4" priority="389" operator="equal">
      <formula>#REF!</formula>
    </cfRule>
    <cfRule type="cellIs" dxfId="3" priority="390" operator="equal">
      <formula>#REF!</formula>
    </cfRule>
    <cfRule type="cellIs" dxfId="2" priority="391" operator="equal">
      <formula>#REF!</formula>
    </cfRule>
    <cfRule type="cellIs" dxfId="1" priority="392" operator="equal">
      <formula>#REF!</formula>
    </cfRule>
    <cfRule type="cellIs" dxfId="0" priority="393" operator="equal">
      <formula>#REF!</formula>
    </cfRule>
  </conditionalFormatting>
  <dataValidations count="5">
    <dataValidation type="list" allowBlank="1" showInputMessage="1" showErrorMessage="1" sqref="AE4:AE8" xr:uid="{4C2DAC51-F272-4F75-93AE-CB0B5C4E2064}">
      <formula1>$BE$4:$BE$6</formula1>
    </dataValidation>
    <dataValidation type="textLength" allowBlank="1" showInputMessage="1" showErrorMessage="1" errorTitle="ERROR!" error="Please, type a name with no more than 25 characters." sqref="F4:F8" xr:uid="{00000000-0002-0000-0100-000003000000}">
      <formula1>1</formula1>
      <formula2>25</formula2>
    </dataValidation>
    <dataValidation type="list" allowBlank="1" showInputMessage="1" showErrorMessage="1" sqref="AD4:AD8" xr:uid="{00000000-0002-0000-0100-000005000000}">
      <formula1>$BF$4:$BF$10</formula1>
    </dataValidation>
    <dataValidation type="list" allowBlank="1" showInputMessage="1" showErrorMessage="1" sqref="AF4:AF8" xr:uid="{CDB09A02-5A3B-4B7A-8F1F-9D23B68FFDCB}">
      <formula1>$BH$4:$BH$6</formula1>
    </dataValidation>
    <dataValidation type="list" allowBlank="1" showInputMessage="1" showErrorMessage="1" sqref="AG4:AG435" xr:uid="{3294208A-B407-40AD-8AFE-DB418B16A873}">
      <formula1>#REF!</formula1>
    </dataValidation>
  </dataValidations>
  <pageMargins left="0.7" right="0.7" top="0.75" bottom="0.75" header="0.3" footer="0.3"/>
  <pageSetup paperSize="9" fitToHeight="0" orientation="landscape"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2"/>
  <dimension ref="A1:S28"/>
  <sheetViews>
    <sheetView zoomScale="70" zoomScaleNormal="70" workbookViewId="0">
      <selection activeCell="F8" sqref="F8"/>
    </sheetView>
  </sheetViews>
  <sheetFormatPr defaultColWidth="9.453125" defaultRowHeight="14.5" x14ac:dyDescent="0.35"/>
  <cols>
    <col min="1" max="1" width="8.1796875" bestFit="1" customWidth="1"/>
    <col min="2" max="2" width="20" customWidth="1"/>
    <col min="3" max="3" width="37.26953125" customWidth="1"/>
    <col min="4" max="4" width="32" customWidth="1"/>
    <col min="5" max="5" width="14.26953125" bestFit="1" customWidth="1"/>
    <col min="6" max="6" width="15.453125" customWidth="1"/>
    <col min="7" max="7" width="12.81640625" bestFit="1" customWidth="1"/>
    <col min="8" max="8" width="13.1796875" bestFit="1" customWidth="1"/>
    <col min="9" max="9" width="15.08984375" bestFit="1" customWidth="1"/>
    <col min="10" max="10" width="12.54296875" bestFit="1" customWidth="1"/>
    <col min="11" max="11" width="13.36328125" bestFit="1" customWidth="1"/>
    <col min="12" max="12" width="30.90625" customWidth="1"/>
    <col min="13" max="13" width="17.26953125" bestFit="1" customWidth="1"/>
    <col min="14" max="14" width="17.453125" bestFit="1" customWidth="1"/>
    <col min="15" max="15" width="16.08984375" bestFit="1" customWidth="1"/>
    <col min="16" max="16" width="14.54296875" customWidth="1"/>
    <col min="17" max="17" width="10.08984375" bestFit="1" customWidth="1"/>
    <col min="18" max="19" width="10.453125" bestFit="1" customWidth="1"/>
    <col min="20" max="20" width="20" bestFit="1" customWidth="1"/>
    <col min="21" max="21" width="26.7265625" bestFit="1" customWidth="1"/>
    <col min="22" max="22" width="20" bestFit="1" customWidth="1"/>
  </cols>
  <sheetData>
    <row r="1" spans="1:19" x14ac:dyDescent="0.35">
      <c r="A1" s="2" t="s">
        <v>76</v>
      </c>
      <c r="B1" s="2" t="s">
        <v>77</v>
      </c>
      <c r="C1" s="2" t="s">
        <v>79</v>
      </c>
      <c r="D1" s="2" t="s">
        <v>78</v>
      </c>
      <c r="E1" s="2" t="s">
        <v>88</v>
      </c>
      <c r="F1" s="2" t="s">
        <v>33</v>
      </c>
      <c r="G1" s="2" t="s">
        <v>174</v>
      </c>
      <c r="H1" s="2" t="s">
        <v>176</v>
      </c>
      <c r="I1" s="2" t="s">
        <v>133</v>
      </c>
      <c r="J1" s="2" t="s">
        <v>91</v>
      </c>
      <c r="K1" s="2" t="s">
        <v>37</v>
      </c>
      <c r="L1" s="2" t="s">
        <v>105</v>
      </c>
      <c r="M1" s="2" t="s">
        <v>142</v>
      </c>
      <c r="N1" s="2" t="s">
        <v>106</v>
      </c>
      <c r="O1" s="2" t="s">
        <v>48</v>
      </c>
      <c r="P1" s="2" t="s">
        <v>107</v>
      </c>
      <c r="Q1" t="s">
        <v>148</v>
      </c>
      <c r="R1" t="s">
        <v>154</v>
      </c>
      <c r="S1" t="s">
        <v>155</v>
      </c>
    </row>
    <row r="2" spans="1:19" x14ac:dyDescent="0.35">
      <c r="A2" s="3"/>
      <c r="B2" s="4"/>
      <c r="C2" s="5"/>
      <c r="D2" s="5"/>
      <c r="E2" s="6"/>
      <c r="F2" s="5"/>
      <c r="G2" s="5"/>
      <c r="H2" s="5"/>
      <c r="I2" s="5"/>
      <c r="J2" s="5"/>
      <c r="K2" s="5"/>
      <c r="L2" s="5"/>
      <c r="M2" s="5"/>
      <c r="N2" s="5"/>
      <c r="O2" s="5"/>
      <c r="P2" s="5"/>
      <c r="Q2" s="41"/>
      <c r="R2" s="41"/>
      <c r="S2" s="41"/>
    </row>
    <row r="3" spans="1:19" x14ac:dyDescent="0.35">
      <c r="A3" s="3"/>
      <c r="B3" s="4"/>
      <c r="C3" s="5"/>
      <c r="D3" s="5"/>
      <c r="E3" s="6"/>
      <c r="F3" s="5"/>
      <c r="G3" s="5"/>
      <c r="H3" s="5"/>
      <c r="I3" s="5"/>
      <c r="J3" s="5"/>
      <c r="K3" s="5"/>
      <c r="L3" s="5"/>
      <c r="M3" s="5"/>
      <c r="N3" s="5"/>
      <c r="O3" s="5"/>
      <c r="P3" s="5"/>
      <c r="Q3" s="41"/>
      <c r="R3" s="41"/>
      <c r="S3" s="41"/>
    </row>
    <row r="4" spans="1:19" x14ac:dyDescent="0.35">
      <c r="A4">
        <v>19</v>
      </c>
      <c r="B4" s="1">
        <v>43643.284594907411</v>
      </c>
      <c r="C4" s="2" t="s">
        <v>119</v>
      </c>
      <c r="D4" s="76" t="s">
        <v>124</v>
      </c>
      <c r="E4" s="77">
        <v>43637</v>
      </c>
      <c r="F4" s="2" t="s">
        <v>129</v>
      </c>
      <c r="G4" s="2"/>
      <c r="H4" s="2"/>
      <c r="I4" s="2" t="s">
        <v>134</v>
      </c>
      <c r="J4" s="2" t="s">
        <v>109</v>
      </c>
      <c r="K4" s="2" t="s">
        <v>110</v>
      </c>
      <c r="L4" s="2" t="s">
        <v>139</v>
      </c>
      <c r="M4" s="2" t="s">
        <v>143</v>
      </c>
      <c r="N4" s="2" t="s">
        <v>108</v>
      </c>
      <c r="O4" s="2" t="s">
        <v>111</v>
      </c>
      <c r="P4" s="2"/>
      <c r="Q4" s="37" t="s">
        <v>149</v>
      </c>
      <c r="R4" s="37" t="s">
        <v>156</v>
      </c>
      <c r="S4" s="37" t="s">
        <v>161</v>
      </c>
    </row>
    <row r="5" spans="1:19" x14ac:dyDescent="0.35">
      <c r="A5">
        <v>20</v>
      </c>
      <c r="B5" s="1">
        <v>43643.341817129629</v>
      </c>
      <c r="C5" s="2" t="s">
        <v>120</v>
      </c>
      <c r="D5" s="76" t="s">
        <v>125</v>
      </c>
      <c r="E5" s="77">
        <v>43635</v>
      </c>
      <c r="F5" s="2" t="s">
        <v>131</v>
      </c>
      <c r="G5" s="2"/>
      <c r="H5" s="2"/>
      <c r="I5" s="2" t="s">
        <v>135</v>
      </c>
      <c r="J5" s="2" t="s">
        <v>115</v>
      </c>
      <c r="K5" s="2" t="s">
        <v>112</v>
      </c>
      <c r="L5" s="2" t="s">
        <v>139</v>
      </c>
      <c r="M5" s="2" t="s">
        <v>144</v>
      </c>
      <c r="N5" s="2" t="s">
        <v>108</v>
      </c>
      <c r="O5" s="2" t="s">
        <v>113</v>
      </c>
      <c r="P5" s="2"/>
      <c r="Q5" s="37" t="s">
        <v>150</v>
      </c>
      <c r="R5" s="37" t="s">
        <v>157</v>
      </c>
      <c r="S5" s="37" t="s">
        <v>162</v>
      </c>
    </row>
    <row r="6" spans="1:19" x14ac:dyDescent="0.35">
      <c r="A6">
        <v>21</v>
      </c>
      <c r="B6" s="1">
        <v>43643.34306712963</v>
      </c>
      <c r="C6" s="2" t="s">
        <v>121</v>
      </c>
      <c r="D6" s="76" t="s">
        <v>126</v>
      </c>
      <c r="E6" s="77">
        <v>43636</v>
      </c>
      <c r="F6" s="2" t="s">
        <v>130</v>
      </c>
      <c r="G6" s="2"/>
      <c r="H6" s="2"/>
      <c r="I6" s="2" t="s">
        <v>136</v>
      </c>
      <c r="J6" s="2" t="s">
        <v>166</v>
      </c>
      <c r="K6" s="2" t="s">
        <v>114</v>
      </c>
      <c r="L6" s="2" t="s">
        <v>140</v>
      </c>
      <c r="M6" s="40" t="s">
        <v>145</v>
      </c>
      <c r="N6" s="40" t="s">
        <v>108</v>
      </c>
      <c r="O6" s="2" t="s">
        <v>113</v>
      </c>
      <c r="P6" s="2"/>
      <c r="Q6" s="37" t="s">
        <v>151</v>
      </c>
      <c r="R6" s="37" t="s">
        <v>158</v>
      </c>
      <c r="S6" s="37" t="s">
        <v>163</v>
      </c>
    </row>
    <row r="7" spans="1:19" x14ac:dyDescent="0.35">
      <c r="A7">
        <v>29</v>
      </c>
      <c r="B7" s="1">
        <v>43662.578067129631</v>
      </c>
      <c r="C7" s="2" t="s">
        <v>122</v>
      </c>
      <c r="D7" s="76" t="s">
        <v>127</v>
      </c>
      <c r="E7" s="77">
        <v>43662</v>
      </c>
      <c r="F7" s="2" t="s">
        <v>192</v>
      </c>
      <c r="G7" s="2"/>
      <c r="H7" s="2"/>
      <c r="I7" s="2" t="s">
        <v>137</v>
      </c>
      <c r="J7" s="2" t="s">
        <v>109</v>
      </c>
      <c r="K7" s="2" t="s">
        <v>110</v>
      </c>
      <c r="L7" s="2" t="s">
        <v>141</v>
      </c>
      <c r="M7" s="40" t="s">
        <v>146</v>
      </c>
      <c r="N7" s="40" t="s">
        <v>108</v>
      </c>
      <c r="O7" s="2" t="s">
        <v>111</v>
      </c>
      <c r="P7" s="2"/>
      <c r="Q7" s="37" t="s">
        <v>152</v>
      </c>
      <c r="R7" s="37" t="s">
        <v>159</v>
      </c>
      <c r="S7" s="37" t="s">
        <v>164</v>
      </c>
    </row>
    <row r="8" spans="1:19" x14ac:dyDescent="0.35">
      <c r="A8">
        <v>30</v>
      </c>
      <c r="B8" s="1">
        <v>43662.578564814816</v>
      </c>
      <c r="C8" s="2" t="s">
        <v>123</v>
      </c>
      <c r="D8" s="76" t="s">
        <v>128</v>
      </c>
      <c r="E8" s="77">
        <v>43662</v>
      </c>
      <c r="F8" s="2" t="s">
        <v>132</v>
      </c>
      <c r="G8" s="2"/>
      <c r="H8" s="2"/>
      <c r="I8" s="2" t="s">
        <v>138</v>
      </c>
      <c r="J8" s="2" t="s">
        <v>109</v>
      </c>
      <c r="K8" s="2" t="s">
        <v>110</v>
      </c>
      <c r="L8" s="2" t="s">
        <v>140</v>
      </c>
      <c r="M8" s="40" t="s">
        <v>147</v>
      </c>
      <c r="N8" s="40" t="s">
        <v>108</v>
      </c>
      <c r="O8" s="2" t="s">
        <v>111</v>
      </c>
      <c r="P8" s="2"/>
      <c r="Q8" s="37" t="s">
        <v>153</v>
      </c>
      <c r="R8" s="37" t="s">
        <v>160</v>
      </c>
      <c r="S8" s="37" t="s">
        <v>165</v>
      </c>
    </row>
    <row r="9" spans="1:19" x14ac:dyDescent="0.35">
      <c r="B9" s="1"/>
      <c r="C9" s="2"/>
      <c r="D9" s="2"/>
      <c r="E9" s="77"/>
      <c r="F9" s="2"/>
      <c r="G9" s="2"/>
      <c r="H9" s="2"/>
      <c r="I9" s="2"/>
      <c r="J9" s="2"/>
      <c r="K9" s="2"/>
      <c r="L9" s="2"/>
      <c r="M9" s="2"/>
      <c r="N9" s="2"/>
      <c r="O9" s="2"/>
      <c r="R9" s="2"/>
    </row>
    <row r="10" spans="1:19" x14ac:dyDescent="0.35">
      <c r="B10" s="1"/>
      <c r="C10" s="2"/>
      <c r="D10" s="2"/>
      <c r="E10" s="77"/>
      <c r="F10" s="2"/>
      <c r="G10" s="2"/>
      <c r="H10" s="2"/>
      <c r="I10" s="2"/>
      <c r="J10" s="2"/>
      <c r="K10" s="2"/>
      <c r="L10" s="2"/>
      <c r="M10" s="2"/>
      <c r="N10" s="2"/>
      <c r="O10" s="2"/>
      <c r="R10" s="2"/>
    </row>
    <row r="11" spans="1:19" x14ac:dyDescent="0.35">
      <c r="B11" s="1"/>
      <c r="C11" s="2"/>
      <c r="D11" s="2"/>
      <c r="E11" s="77"/>
      <c r="F11" s="2"/>
      <c r="G11" s="2"/>
      <c r="H11" s="2"/>
      <c r="I11" s="2"/>
      <c r="J11" s="2"/>
      <c r="K11" s="2"/>
      <c r="L11" s="2"/>
      <c r="M11" s="2"/>
      <c r="N11" s="2"/>
      <c r="O11" s="2"/>
      <c r="R11" s="2"/>
    </row>
    <row r="12" spans="1:19" x14ac:dyDescent="0.35">
      <c r="B12" s="1"/>
      <c r="C12" s="2"/>
      <c r="D12" s="2"/>
      <c r="E12" s="77"/>
      <c r="F12" s="2"/>
      <c r="G12" s="2"/>
      <c r="H12" s="2"/>
      <c r="I12" s="2"/>
      <c r="J12" s="2"/>
      <c r="K12" s="2"/>
      <c r="L12" s="2"/>
      <c r="M12" s="2"/>
      <c r="N12" s="2"/>
      <c r="O12" s="2"/>
      <c r="R12" s="2"/>
    </row>
    <row r="13" spans="1:19" x14ac:dyDescent="0.35">
      <c r="B13" s="1"/>
      <c r="C13" s="2"/>
      <c r="D13" s="2"/>
      <c r="E13" s="77"/>
      <c r="F13" s="2"/>
      <c r="G13" s="2"/>
      <c r="H13" s="2"/>
      <c r="I13" s="2"/>
      <c r="J13" s="2"/>
      <c r="K13" s="2"/>
      <c r="L13" s="2"/>
      <c r="M13" s="2"/>
      <c r="N13" s="2"/>
      <c r="O13" s="2"/>
      <c r="R13" s="2"/>
    </row>
    <row r="14" spans="1:19" x14ac:dyDescent="0.35">
      <c r="B14" s="1"/>
      <c r="C14" s="2"/>
      <c r="D14" s="2"/>
      <c r="E14" s="77"/>
      <c r="F14" s="2"/>
      <c r="G14" s="2"/>
      <c r="H14" s="2"/>
      <c r="I14" s="2"/>
      <c r="J14" s="2"/>
      <c r="K14" s="2"/>
      <c r="L14" s="2"/>
      <c r="M14" s="2"/>
      <c r="N14" s="2"/>
      <c r="O14" s="2"/>
      <c r="R14" s="2"/>
    </row>
    <row r="15" spans="1:19" x14ac:dyDescent="0.35">
      <c r="B15" s="1"/>
      <c r="C15" s="2"/>
      <c r="D15" s="2"/>
      <c r="E15" s="77"/>
      <c r="F15" s="2"/>
      <c r="G15" s="2"/>
      <c r="H15" s="2"/>
      <c r="I15" s="2"/>
      <c r="J15" s="2"/>
      <c r="K15" s="2"/>
      <c r="L15" s="2"/>
      <c r="M15" s="2"/>
      <c r="N15" s="2"/>
      <c r="O15" s="2"/>
      <c r="R15" s="2"/>
    </row>
    <row r="16" spans="1:19" x14ac:dyDescent="0.35">
      <c r="B16" s="1"/>
      <c r="C16" s="2"/>
      <c r="D16" s="2"/>
      <c r="E16" s="77"/>
      <c r="F16" s="2"/>
      <c r="G16" s="2"/>
      <c r="H16" s="2"/>
      <c r="I16" s="2"/>
      <c r="J16" s="2"/>
      <c r="K16" s="2"/>
      <c r="L16" s="2"/>
      <c r="M16" s="2"/>
      <c r="N16" s="2"/>
      <c r="O16" s="2"/>
      <c r="R16" s="2"/>
    </row>
    <row r="17" spans="2:18" x14ac:dyDescent="0.35">
      <c r="B17" s="1"/>
      <c r="C17" s="2"/>
      <c r="D17" s="2"/>
      <c r="E17" s="77"/>
      <c r="F17" s="2"/>
      <c r="G17" s="2"/>
      <c r="H17" s="2"/>
      <c r="I17" s="2"/>
      <c r="J17" s="2"/>
      <c r="K17" s="2"/>
      <c r="L17" s="2"/>
      <c r="M17" s="2"/>
      <c r="N17" s="2"/>
      <c r="O17" s="2"/>
      <c r="R17" s="2"/>
    </row>
    <row r="18" spans="2:18" x14ac:dyDescent="0.35">
      <c r="B18" s="1"/>
      <c r="C18" s="2"/>
      <c r="D18" s="2"/>
      <c r="E18" s="77"/>
      <c r="F18" s="2"/>
      <c r="G18" s="2"/>
      <c r="H18" s="2"/>
      <c r="I18" s="2"/>
      <c r="J18" s="2"/>
      <c r="K18" s="2"/>
      <c r="L18" s="2"/>
      <c r="M18" s="2"/>
      <c r="N18" s="2"/>
      <c r="O18" s="2"/>
      <c r="R18" s="2"/>
    </row>
    <row r="19" spans="2:18" x14ac:dyDescent="0.35">
      <c r="B19" s="1"/>
      <c r="C19" s="2"/>
      <c r="D19" s="2"/>
      <c r="E19" s="77"/>
      <c r="F19" s="2"/>
      <c r="G19" s="2"/>
      <c r="H19" s="2"/>
      <c r="I19" s="2"/>
      <c r="J19" s="2"/>
      <c r="K19" s="2"/>
      <c r="L19" s="2"/>
      <c r="M19" s="2"/>
      <c r="N19" s="2"/>
      <c r="O19" s="2"/>
      <c r="R19" s="2"/>
    </row>
    <row r="20" spans="2:18" x14ac:dyDescent="0.35">
      <c r="B20" s="1"/>
      <c r="C20" s="2"/>
      <c r="D20" s="2"/>
      <c r="E20" s="77"/>
      <c r="F20" s="2"/>
      <c r="G20" s="2"/>
      <c r="H20" s="2"/>
      <c r="I20" s="2"/>
      <c r="J20" s="2"/>
      <c r="K20" s="2"/>
      <c r="L20" s="2"/>
      <c r="M20" s="2"/>
      <c r="N20" s="2"/>
      <c r="O20" s="2"/>
      <c r="R20" s="2"/>
    </row>
    <row r="21" spans="2:18" x14ac:dyDescent="0.35">
      <c r="B21" s="1"/>
      <c r="C21" s="2"/>
      <c r="D21" s="2"/>
      <c r="E21" s="77"/>
      <c r="F21" s="2"/>
      <c r="G21" s="2"/>
      <c r="H21" s="2"/>
      <c r="I21" s="2"/>
      <c r="J21" s="2"/>
      <c r="K21" s="2"/>
      <c r="L21" s="2"/>
      <c r="M21" s="2"/>
      <c r="N21" s="2"/>
      <c r="O21" s="2"/>
      <c r="R21" s="2"/>
    </row>
    <row r="22" spans="2:18" x14ac:dyDescent="0.35">
      <c r="B22" s="1"/>
      <c r="C22" s="2"/>
      <c r="D22" s="2"/>
      <c r="E22" s="77"/>
      <c r="F22" s="2"/>
      <c r="G22" s="2"/>
      <c r="H22" s="2"/>
      <c r="I22" s="2"/>
      <c r="J22" s="2"/>
      <c r="K22" s="2"/>
      <c r="L22" s="2"/>
      <c r="M22" s="2"/>
      <c r="N22" s="2"/>
      <c r="O22" s="2"/>
      <c r="R22" s="2"/>
    </row>
    <row r="23" spans="2:18" x14ac:dyDescent="0.35">
      <c r="B23" s="1"/>
      <c r="C23" s="2"/>
      <c r="D23" s="2"/>
      <c r="E23" s="77"/>
      <c r="F23" s="2"/>
      <c r="G23" s="2"/>
      <c r="H23" s="2"/>
      <c r="I23" s="2"/>
      <c r="J23" s="2"/>
      <c r="K23" s="2"/>
      <c r="L23" s="2"/>
      <c r="M23" s="2"/>
      <c r="N23" s="2"/>
      <c r="O23" s="2"/>
      <c r="R23" s="2"/>
    </row>
    <row r="24" spans="2:18" x14ac:dyDescent="0.35">
      <c r="B24" s="1"/>
      <c r="C24" s="2"/>
      <c r="D24" s="2"/>
      <c r="E24" s="77"/>
      <c r="F24" s="2"/>
      <c r="G24" s="2"/>
      <c r="H24" s="2"/>
      <c r="I24" s="2"/>
      <c r="J24" s="2"/>
      <c r="K24" s="2"/>
      <c r="L24" s="2"/>
      <c r="M24" s="2"/>
      <c r="N24" s="2"/>
      <c r="O24" s="2"/>
      <c r="R24" s="2"/>
    </row>
    <row r="25" spans="2:18" x14ac:dyDescent="0.35">
      <c r="B25" s="1"/>
      <c r="C25" s="2"/>
      <c r="D25" s="2"/>
      <c r="E25" s="77"/>
      <c r="F25" s="2"/>
      <c r="G25" s="2"/>
      <c r="H25" s="2"/>
      <c r="I25" s="2"/>
      <c r="J25" s="2"/>
      <c r="K25" s="2"/>
      <c r="L25" s="2"/>
      <c r="M25" s="2"/>
      <c r="N25" s="2"/>
      <c r="O25" s="2"/>
      <c r="R25" s="2"/>
    </row>
    <row r="26" spans="2:18" x14ac:dyDescent="0.35">
      <c r="B26" s="1"/>
      <c r="C26" s="2"/>
      <c r="D26" s="2"/>
      <c r="E26" s="77"/>
      <c r="F26" s="2"/>
      <c r="G26" s="2"/>
      <c r="H26" s="2"/>
      <c r="I26" s="2"/>
      <c r="J26" s="2"/>
      <c r="K26" s="2"/>
      <c r="L26" s="2"/>
      <c r="M26" s="2"/>
      <c r="N26" s="2"/>
      <c r="O26" s="2"/>
      <c r="R26" s="2"/>
    </row>
    <row r="27" spans="2:18" x14ac:dyDescent="0.35">
      <c r="B27" s="1"/>
      <c r="C27" s="2"/>
      <c r="D27" s="2"/>
      <c r="E27" s="77"/>
      <c r="F27" s="2"/>
      <c r="G27" s="2"/>
      <c r="H27" s="2"/>
      <c r="I27" s="2"/>
      <c r="J27" s="2"/>
      <c r="K27" s="2"/>
      <c r="L27" s="2"/>
      <c r="M27" s="2"/>
      <c r="N27" s="2"/>
      <c r="O27" s="2"/>
      <c r="R27" s="2"/>
    </row>
    <row r="28" spans="2:18" x14ac:dyDescent="0.35">
      <c r="B28" s="1"/>
      <c r="C28" s="2"/>
      <c r="D28" s="2"/>
      <c r="E28" s="77"/>
      <c r="F28" s="2"/>
      <c r="G28" s="2"/>
      <c r="H28" s="2"/>
      <c r="I28" s="2"/>
      <c r="J28" s="2"/>
      <c r="K28" s="2"/>
      <c r="L28" s="2"/>
      <c r="M28" s="2"/>
      <c r="N28" s="2"/>
      <c r="O28" s="2"/>
      <c r="R28" s="35"/>
    </row>
  </sheetData>
  <hyperlinks>
    <hyperlink ref="D4" r:id="rId1" xr:uid="{94EA22C1-DE96-499C-99A0-A9E24E7DCD8A}"/>
    <hyperlink ref="D5:D6" r:id="rId2" display="toulemonde@mail.com" xr:uid="{279AA870-2382-4D69-8D90-1F67C9DC28B5}"/>
    <hyperlink ref="D5" r:id="rId3" xr:uid="{DA3F1072-4494-4F41-9E2F-91885C901E3F}"/>
    <hyperlink ref="D6" r:id="rId4" xr:uid="{50E07DE9-221C-4A0F-9D4E-DBD9C2B159BC}"/>
    <hyperlink ref="D8" r:id="rId5" xr:uid="{1999DC61-1BA8-4BFE-AC15-6DD994C24A91}"/>
    <hyperlink ref="D7" r:id="rId6" xr:uid="{453B03C8-5318-4489-B053-BB4736BA1477}"/>
  </hyperlinks>
  <pageMargins left="0.7" right="0.7" top="0.75" bottom="0.75" header="0.3" footer="0.3"/>
  <pageSetup paperSize="9" orientation="portrait" r:id="rId7"/>
  <tableParts count="1">
    <tablePart r:id="rId8"/>
  </tableParts>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262F9E5-069B-4A95-B47F-AE5B41C3F884}">
  <dimension ref="A1:A3"/>
  <sheetViews>
    <sheetView workbookViewId="0"/>
  </sheetViews>
  <sheetFormatPr defaultColWidth="8.7265625" defaultRowHeight="14.5" x14ac:dyDescent="0.35"/>
  <sheetData>
    <row r="1" spans="1:1" x14ac:dyDescent="0.35">
      <c r="A1" s="2" t="s">
        <v>116</v>
      </c>
    </row>
    <row r="2" spans="1:1" x14ac:dyDescent="0.35">
      <c r="A2" s="2" t="s">
        <v>117</v>
      </c>
    </row>
    <row r="3" spans="1:1" x14ac:dyDescent="0.35">
      <c r="A3" s="2" t="s">
        <v>118</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mso-contentType ?>
<FormTemplates xmlns="http://schemas.microsoft.com/sharepoint/v3/contenttype/forms">
  <Display>DocumentLibraryForm</Display>
  <Edit>DocumentLibraryForm</Edit>
  <New>DocumentLibraryForm</New>
</FormTemplates>
</file>

<file path=customXml/item2.xml><?xml version="1.0" encoding="utf-8"?>
<p:properties xmlns:p="http://schemas.microsoft.com/office/2006/metadata/properties" xmlns:xsi="http://www.w3.org/2001/XMLSchema-instance" xmlns:pc="http://schemas.microsoft.com/office/infopath/2007/PartnerControls">
  <documentManagement>
    <SharedWithUsers xmlns="f6e501b9-007d-43c7-9210-8587cff60ec9">
      <UserInfo>
        <DisplayName>Gomez, Albert</DisplayName>
        <AccountId>6</AccountId>
        <AccountType/>
      </UserInfo>
      <UserInfo>
        <DisplayName>Biasi, Bernhard</DisplayName>
        <AccountId>42</AccountId>
        <AccountType/>
      </UserInfo>
      <UserInfo>
        <DisplayName>Zensch, Roman</DisplayName>
        <AccountId>68</AccountId>
        <AccountType/>
      </UserInfo>
    </SharedWithUsers>
  </documentManagement>
</p:properties>
</file>

<file path=customXml/item3.xml><?xml version="1.0" encoding="utf-8"?>
<ct:contentTypeSchema xmlns:ct="http://schemas.microsoft.com/office/2006/metadata/contentType" xmlns:ma="http://schemas.microsoft.com/office/2006/metadata/properties/metaAttributes" ct:_="" ma:_="" ma:contentTypeName="Document" ma:contentTypeID="0x010100815412D4AE02CF4F96326A56FFBDDB09" ma:contentTypeVersion="13" ma:contentTypeDescription="Create a new document." ma:contentTypeScope="" ma:versionID="af6784355195cff34e5ce3817073746e">
  <xsd:schema xmlns:xsd="http://www.w3.org/2001/XMLSchema" xmlns:xs="http://www.w3.org/2001/XMLSchema" xmlns:p="http://schemas.microsoft.com/office/2006/metadata/properties" xmlns:ns2="fbcf53ac-5624-4fde-84f1-995d0a1fb626" xmlns:ns3="f6e501b9-007d-43c7-9210-8587cff60ec9" targetNamespace="http://schemas.microsoft.com/office/2006/metadata/properties" ma:root="true" ma:fieldsID="0ba05914a4d2a97c69338377189c4d12" ns2:_="" ns3:_="">
    <xsd:import namespace="fbcf53ac-5624-4fde-84f1-995d0a1fb626"/>
    <xsd:import namespace="f6e501b9-007d-43c7-9210-8587cff60ec9"/>
    <xsd:element name="properties">
      <xsd:complexType>
        <xsd:sequence>
          <xsd:element name="documentManagement">
            <xsd:complexType>
              <xsd:all>
                <xsd:element ref="ns2:MediaServiceMetadata" minOccurs="0"/>
                <xsd:element ref="ns2:MediaServiceFastMetadata" minOccurs="0"/>
                <xsd:element ref="ns3:SharedWithUsers" minOccurs="0"/>
                <xsd:element ref="ns3:SharedWithDetails" minOccurs="0"/>
                <xsd:element ref="ns2:MediaServiceAutoKeyPoints" minOccurs="0"/>
                <xsd:element ref="ns2:MediaServiceKeyPoints" minOccurs="0"/>
                <xsd:element ref="ns2:MediaServiceDateTaken" minOccurs="0"/>
                <xsd:element ref="ns2:MediaServiceAutoTags" minOccurs="0"/>
                <xsd:element ref="ns2:MediaServiceLocation" minOccurs="0"/>
                <xsd:element ref="ns2:MediaServiceGenerationTime" minOccurs="0"/>
                <xsd:element ref="ns2:MediaServiceEventHashCode" minOccurs="0"/>
                <xsd:element ref="ns2:MediaServiceOCR" minOccurs="0"/>
                <xsd:element ref="ns2:MediaLengthInSeconds"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fbcf53ac-5624-4fde-84f1-995d0a1fb626"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AutoKeyPoints" ma:index="12" nillable="true" ma:displayName="MediaServiceAutoKeyPoints" ma:hidden="true" ma:internalName="MediaServiceAutoKeyPoints" ma:readOnly="true">
      <xsd:simpleType>
        <xsd:restriction base="dms:Note"/>
      </xsd:simpleType>
    </xsd:element>
    <xsd:element name="MediaServiceKeyPoints" ma:index="13" nillable="true" ma:displayName="KeyPoints" ma:internalName="MediaServiceKeyPoints" ma:readOnly="true">
      <xsd:simpleType>
        <xsd:restriction base="dms:Note">
          <xsd:maxLength value="255"/>
        </xsd:restriction>
      </xsd:simpleType>
    </xsd:element>
    <xsd:element name="MediaServiceDateTaken" ma:index="14" nillable="true" ma:displayName="MediaServiceDateTaken" ma:hidden="true" ma:internalName="MediaServiceDateTaken" ma:readOnly="true">
      <xsd:simpleType>
        <xsd:restriction base="dms:Text"/>
      </xsd:simpleType>
    </xsd:element>
    <xsd:element name="MediaServiceAutoTags" ma:index="15" nillable="true" ma:displayName="Tags" ma:internalName="MediaServiceAutoTags" ma:readOnly="true">
      <xsd:simpleType>
        <xsd:restriction base="dms:Text"/>
      </xsd:simpleType>
    </xsd:element>
    <xsd:element name="MediaServiceLocation" ma:index="16" nillable="true" ma:displayName="Location" ma:internalName="MediaServiceLocation" ma:readOnly="true">
      <xsd:simpleType>
        <xsd:restriction base="dms:Text"/>
      </xsd:simpleType>
    </xsd:element>
    <xsd:element name="MediaServiceGenerationTime" ma:index="17" nillable="true" ma:displayName="MediaServiceGenerationTime" ma:hidden="true" ma:internalName="MediaServiceGenerationTime" ma:readOnly="true">
      <xsd:simpleType>
        <xsd:restriction base="dms:Text"/>
      </xsd:simpleType>
    </xsd:element>
    <xsd:element name="MediaServiceEventHashCode" ma:index="18" nillable="true" ma:displayName="MediaServiceEventHashCode" ma:hidden="true" ma:internalName="MediaServiceEventHashCode" ma:readOnly="true">
      <xsd:simpleType>
        <xsd:restriction base="dms:Text"/>
      </xsd:simpleType>
    </xsd:element>
    <xsd:element name="MediaServiceOCR" ma:index="19" nillable="true" ma:displayName="Extracted Text" ma:internalName="MediaServiceOCR" ma:readOnly="true">
      <xsd:simpleType>
        <xsd:restriction base="dms:Note">
          <xsd:maxLength value="255"/>
        </xsd:restriction>
      </xsd:simpleType>
    </xsd:element>
    <xsd:element name="MediaLengthInSeconds" ma:index="20" nillable="true" ma:displayName="MediaLengthInSeconds" ma:hidden="true" ma:internalName="MediaLengthInSeconds" ma:readOnly="true">
      <xsd:simpleType>
        <xsd:restriction base="dms:Unknown"/>
      </xsd:simpleType>
    </xsd:element>
  </xsd:schema>
  <xsd:schema xmlns:xsd="http://www.w3.org/2001/XMLSchema" xmlns:xs="http://www.w3.org/2001/XMLSchema" xmlns:dms="http://schemas.microsoft.com/office/2006/documentManagement/types" xmlns:pc="http://schemas.microsoft.com/office/infopath/2007/PartnerControls" targetNamespace="f6e501b9-007d-43c7-9210-8587cff60ec9" elementFormDefault="qualified">
    <xsd:import namespace="http://schemas.microsoft.com/office/2006/documentManagement/types"/>
    <xsd:import namespace="http://schemas.microsoft.com/office/infopath/2007/PartnerControls"/>
    <xsd:element name="SharedWithUsers" ma:index="10" nillable="true" ma:displayName="Shared With"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1" nillable="true" ma:displayName="Shared With Details" ma:internalName="SharedWithDetails" ma:readOnly="true">
      <xsd:simpleType>
        <xsd:restriction base="dms:Note">
          <xsd:maxLength value="255"/>
        </xsd:restrictio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Content Type"/>
        <xsd:element ref="dc:title" minOccurs="0" maxOccurs="1" ma:index="4"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Props1.xml><?xml version="1.0" encoding="utf-8"?>
<ds:datastoreItem xmlns:ds="http://schemas.openxmlformats.org/officeDocument/2006/customXml" ds:itemID="{38F5907E-76A8-4BFA-8674-6DCF59D658C5}">
  <ds:schemaRefs>
    <ds:schemaRef ds:uri="http://schemas.microsoft.com/sharepoint/v3/contenttype/forms"/>
  </ds:schemaRefs>
</ds:datastoreItem>
</file>

<file path=customXml/itemProps2.xml><?xml version="1.0" encoding="utf-8"?>
<ds:datastoreItem xmlns:ds="http://schemas.openxmlformats.org/officeDocument/2006/customXml" ds:itemID="{8E1ECEA5-B3F9-4FD2-A094-8E0EF5A1ECDB}">
  <ds:schemaRefs>
    <ds:schemaRef ds:uri="http://schemas.microsoft.com/office/2006/documentManagement/types"/>
    <ds:schemaRef ds:uri="http://schemas.openxmlformats.org/package/2006/metadata/core-properties"/>
    <ds:schemaRef ds:uri="http://purl.org/dc/dcmitype/"/>
    <ds:schemaRef ds:uri="http://schemas.microsoft.com/office/infopath/2007/PartnerControls"/>
    <ds:schemaRef ds:uri="http://purl.org/dc/elements/1.1/"/>
    <ds:schemaRef ds:uri="http://schemas.microsoft.com/office/2006/metadata/properties"/>
    <ds:schemaRef ds:uri="f6e501b9-007d-43c7-9210-8587cff60ec9"/>
    <ds:schemaRef ds:uri="fbcf53ac-5624-4fde-84f1-995d0a1fb626"/>
    <ds:schemaRef ds:uri="http://www.w3.org/XML/1998/namespace"/>
    <ds:schemaRef ds:uri="http://purl.org/dc/terms/"/>
  </ds:schemaRefs>
</ds:datastoreItem>
</file>

<file path=customXml/itemProps3.xml><?xml version="1.0" encoding="utf-8"?>
<ds:datastoreItem xmlns:ds="http://schemas.openxmlformats.org/officeDocument/2006/customXml" ds:itemID="{765F4098-634B-40DB-A23C-DCDF7F730FAF}">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fbcf53ac-5624-4fde-84f1-995d0a1fb626"/>
    <ds:schemaRef ds:uri="f6e501b9-007d-43c7-9210-8587cff60ec9"/>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13</vt:i4>
      </vt:variant>
      <vt:variant>
        <vt:lpstr>Named Ranges</vt:lpstr>
      </vt:variant>
      <vt:variant>
        <vt:i4>30</vt:i4>
      </vt:variant>
    </vt:vector>
  </HeadingPairs>
  <TitlesOfParts>
    <vt:vector size="43" baseType="lpstr">
      <vt:lpstr>mOEM-Started</vt:lpstr>
      <vt:lpstr>mOEM-Pending</vt:lpstr>
      <vt:lpstr>RLC-Started</vt:lpstr>
      <vt:lpstr>RLC-Pending</vt:lpstr>
      <vt:lpstr>Dashboards-input</vt:lpstr>
      <vt:lpstr>CC-Started</vt:lpstr>
      <vt:lpstr>CC-Pending</vt:lpstr>
      <vt:lpstr>Flexible pivot- IvsT</vt:lpstr>
      <vt:lpstr>Flexible pivot- Timeframe</vt:lpstr>
      <vt:lpstr>Flexible pivot- PLs</vt:lpstr>
      <vt:lpstr>Dahsboard Feedback</vt:lpstr>
      <vt:lpstr>Portefeuille</vt:lpstr>
      <vt:lpstr>Raw Data</vt:lpstr>
      <vt:lpstr>ACB</vt:lpstr>
      <vt:lpstr>BA</vt:lpstr>
      <vt:lpstr>CC</vt:lpstr>
      <vt:lpstr>Costumer</vt:lpstr>
      <vt:lpstr>Country</vt:lpstr>
      <vt:lpstr>'Dashboards-input'!Criteria</vt:lpstr>
      <vt:lpstr>Date_of_entry</vt:lpstr>
      <vt:lpstr>Days_remaining</vt:lpstr>
      <vt:lpstr>Description</vt:lpstr>
      <vt:lpstr>ENCL</vt:lpstr>
      <vt:lpstr>Est_cost</vt:lpstr>
      <vt:lpstr>Est_margin</vt:lpstr>
      <vt:lpstr>Expected_Turnover</vt:lpstr>
      <vt:lpstr>ID</vt:lpstr>
      <vt:lpstr>Input_from</vt:lpstr>
      <vt:lpstr>Kind_of_Activity</vt:lpstr>
      <vt:lpstr>MCB</vt:lpstr>
      <vt:lpstr>MCCB</vt:lpstr>
      <vt:lpstr>MOEM</vt:lpstr>
      <vt:lpstr>Other_Product</vt:lpstr>
      <vt:lpstr>Other_Segments</vt:lpstr>
      <vt:lpstr>Owner_Application</vt:lpstr>
      <vt:lpstr>Owner_BDM</vt:lpstr>
      <vt:lpstr>PM</vt:lpstr>
      <vt:lpstr>Priority</vt:lpstr>
      <vt:lpstr>Project_Activity</vt:lpstr>
      <vt:lpstr>RLC</vt:lpstr>
      <vt:lpstr>Specific_Deadline</vt:lpstr>
      <vt:lpstr>Timeframe</vt:lpstr>
      <vt:lpstr>Year</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Gomez Brizuela, Albert</dc:creator>
  <cp:keywords/>
  <dc:description/>
  <cp:lastModifiedBy>Durand-Badel, Nolwenn M</cp:lastModifiedBy>
  <cp:revision/>
  <dcterms:created xsi:type="dcterms:W3CDTF">2019-05-20T14:27:58Z</dcterms:created>
  <dcterms:modified xsi:type="dcterms:W3CDTF">2022-02-24T13:26:03Z</dcterms:modified>
  <cp:category/>
  <cp:contentStatus/>
</cp:coreProperties>
</file>

<file path=docProps/custom.xml><?xml version="1.0" encoding="utf-8"?>
<Properties xmlns="http://schemas.openxmlformats.org/officeDocument/2006/custom-properties" xmlns:vt="http://schemas.openxmlformats.org/officeDocument/2006/docPropsVTypes">
  <property fmtid="{D5CDD505-2E9C-101B-9397-08002B2CF9AE}" pid="2" name="MSIP_Label_f42aa342-8706-4288-bd11-ebb85995028c_Enabled">
    <vt:lpwstr>True</vt:lpwstr>
  </property>
  <property fmtid="{D5CDD505-2E9C-101B-9397-08002B2CF9AE}" pid="3" name="MSIP_Label_f42aa342-8706-4288-bd11-ebb85995028c_SiteId">
    <vt:lpwstr>72f988bf-86f1-41af-91ab-2d7cd011db47</vt:lpwstr>
  </property>
  <property fmtid="{D5CDD505-2E9C-101B-9397-08002B2CF9AE}" pid="4" name="MSIP_Label_f42aa342-8706-4288-bd11-ebb85995028c_Owner">
    <vt:lpwstr>qinzen@microsoft.com</vt:lpwstr>
  </property>
  <property fmtid="{D5CDD505-2E9C-101B-9397-08002B2CF9AE}" pid="5" name="MSIP_Label_f42aa342-8706-4288-bd11-ebb85995028c_SetDate">
    <vt:lpwstr>2018-05-23T11:41:12.6969027Z</vt:lpwstr>
  </property>
  <property fmtid="{D5CDD505-2E9C-101B-9397-08002B2CF9AE}" pid="6" name="MSIP_Label_f42aa342-8706-4288-bd11-ebb85995028c_Name">
    <vt:lpwstr>General</vt:lpwstr>
  </property>
  <property fmtid="{D5CDD505-2E9C-101B-9397-08002B2CF9AE}" pid="7" name="MSIP_Label_f42aa342-8706-4288-bd11-ebb85995028c_Application">
    <vt:lpwstr>Microsoft Azure Information Protection</vt:lpwstr>
  </property>
  <property fmtid="{D5CDD505-2E9C-101B-9397-08002B2CF9AE}" pid="8" name="MSIP_Label_f42aa342-8706-4288-bd11-ebb85995028c_Extended_MSFT_Method">
    <vt:lpwstr>Automatic</vt:lpwstr>
  </property>
  <property fmtid="{D5CDD505-2E9C-101B-9397-08002B2CF9AE}" pid="9" name="Sensitivity">
    <vt:lpwstr>General</vt:lpwstr>
  </property>
  <property fmtid="{D5CDD505-2E9C-101B-9397-08002B2CF9AE}" pid="10" name="ContentTypeId">
    <vt:lpwstr>0x010100815412D4AE02CF4F96326A56FFBDDB09</vt:lpwstr>
  </property>
</Properties>
</file>