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ounessH\Desktop\"/>
    </mc:Choice>
  </mc:AlternateContent>
  <bookViews>
    <workbookView xWindow="0" yWindow="0" windowWidth="21600" windowHeight="9210"/>
  </bookViews>
  <sheets>
    <sheet name="Calcule etaffichage automatique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33" i="1" l="1"/>
  <c r="D33" i="1"/>
  <c r="E33" i="1" s="1"/>
  <c r="C33" i="1"/>
  <c r="R32" i="1"/>
  <c r="D32" i="1"/>
  <c r="E32" i="1" s="1"/>
  <c r="C32" i="1"/>
  <c r="R31" i="1"/>
  <c r="D31" i="1"/>
  <c r="E31" i="1" s="1"/>
  <c r="C31" i="1"/>
  <c r="R30" i="1"/>
  <c r="D30" i="1"/>
  <c r="E30" i="1" s="1"/>
  <c r="C30" i="1"/>
  <c r="R29" i="1"/>
  <c r="D29" i="1"/>
  <c r="E29" i="1" s="1"/>
  <c r="C29" i="1"/>
  <c r="AE28" i="1"/>
  <c r="AA28" i="1"/>
  <c r="W28" i="1"/>
  <c r="R28" i="1"/>
  <c r="D28" i="1"/>
  <c r="E28" i="1" s="1"/>
  <c r="C28" i="1"/>
  <c r="R27" i="1"/>
  <c r="D27" i="1"/>
  <c r="E27" i="1" s="1"/>
  <c r="C27" i="1"/>
  <c r="AE26" i="1"/>
  <c r="AA26" i="1"/>
  <c r="W26" i="1"/>
  <c r="R26" i="1"/>
  <c r="D26" i="1"/>
  <c r="E26" i="1" s="1"/>
  <c r="C26" i="1"/>
  <c r="AC25" i="1"/>
  <c r="Y25" i="1"/>
  <c r="U25" i="1"/>
  <c r="Q25" i="1"/>
  <c r="AE25" i="1" s="1"/>
  <c r="P25" i="1"/>
  <c r="AD25" i="1" s="1"/>
  <c r="O25" i="1"/>
  <c r="N25" i="1"/>
  <c r="AB25" i="1" s="1"/>
  <c r="M25" i="1"/>
  <c r="AA25" i="1" s="1"/>
  <c r="L25" i="1"/>
  <c r="Z25" i="1" s="1"/>
  <c r="K25" i="1"/>
  <c r="J25" i="1"/>
  <c r="X25" i="1" s="1"/>
  <c r="I25" i="1"/>
  <c r="W25" i="1" s="1"/>
  <c r="H25" i="1"/>
  <c r="V25" i="1" s="1"/>
  <c r="G25" i="1"/>
  <c r="F25" i="1"/>
  <c r="T25" i="1" s="1"/>
  <c r="O18" i="1"/>
  <c r="N18" i="1"/>
  <c r="M18" i="1"/>
  <c r="L18" i="1"/>
  <c r="K18" i="1"/>
  <c r="J18" i="1"/>
  <c r="I18" i="1"/>
  <c r="H18" i="1"/>
  <c r="G18" i="1"/>
  <c r="F18" i="1"/>
  <c r="E18" i="1"/>
  <c r="P18" i="1" s="1"/>
  <c r="D18" i="1"/>
  <c r="C18" i="1"/>
  <c r="B18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O16" i="1"/>
  <c r="N16" i="1"/>
  <c r="M16" i="1"/>
  <c r="L16" i="1"/>
  <c r="K16" i="1"/>
  <c r="J16" i="1"/>
  <c r="I16" i="1"/>
  <c r="H16" i="1"/>
  <c r="G16" i="1"/>
  <c r="F16" i="1"/>
  <c r="E16" i="1"/>
  <c r="P16" i="1" s="1"/>
  <c r="D16" i="1"/>
  <c r="C16" i="1"/>
  <c r="B16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O14" i="1"/>
  <c r="N14" i="1"/>
  <c r="M14" i="1"/>
  <c r="L14" i="1"/>
  <c r="K14" i="1"/>
  <c r="J14" i="1"/>
  <c r="I14" i="1"/>
  <c r="H14" i="1"/>
  <c r="G14" i="1"/>
  <c r="F14" i="1"/>
  <c r="E14" i="1"/>
  <c r="P14" i="1" s="1"/>
  <c r="D14" i="1"/>
  <c r="C14" i="1"/>
  <c r="B14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O6" i="1"/>
  <c r="N6" i="1"/>
  <c r="M6" i="1"/>
  <c r="L6" i="1"/>
  <c r="K6" i="1"/>
  <c r="J6" i="1"/>
  <c r="I6" i="1"/>
  <c r="H6" i="1"/>
  <c r="G6" i="1"/>
  <c r="F6" i="1"/>
  <c r="E6" i="1"/>
  <c r="D6" i="1"/>
  <c r="O5" i="1"/>
  <c r="N5" i="1"/>
  <c r="M5" i="1"/>
  <c r="L5" i="1"/>
  <c r="K5" i="1"/>
  <c r="J5" i="1"/>
  <c r="I5" i="1"/>
  <c r="H5" i="1"/>
  <c r="G5" i="1"/>
  <c r="F5" i="1"/>
  <c r="E5" i="1"/>
  <c r="D5" i="1"/>
  <c r="O4" i="1"/>
  <c r="N4" i="1"/>
  <c r="M4" i="1"/>
  <c r="L4" i="1"/>
  <c r="K4" i="1"/>
  <c r="J4" i="1"/>
  <c r="I4" i="1"/>
  <c r="H4" i="1"/>
  <c r="G4" i="1"/>
  <c r="F4" i="1"/>
  <c r="E4" i="1"/>
  <c r="D4" i="1"/>
  <c r="P4" i="1" s="1"/>
  <c r="O3" i="1"/>
  <c r="N3" i="1"/>
  <c r="M3" i="1"/>
  <c r="L3" i="1"/>
  <c r="K3" i="1"/>
  <c r="J3" i="1"/>
  <c r="I3" i="1"/>
  <c r="H3" i="1"/>
  <c r="G3" i="1"/>
  <c r="F3" i="1"/>
  <c r="E3" i="1"/>
  <c r="D3" i="1"/>
  <c r="O2" i="1"/>
  <c r="N2" i="1"/>
  <c r="M2" i="1"/>
  <c r="L2" i="1"/>
  <c r="K2" i="1"/>
  <c r="J2" i="1"/>
  <c r="I2" i="1"/>
  <c r="H2" i="1"/>
  <c r="G2" i="1"/>
  <c r="F2" i="1"/>
  <c r="E2" i="1"/>
  <c r="D2" i="1"/>
  <c r="O1" i="1"/>
  <c r="N1" i="1"/>
  <c r="M1" i="1"/>
  <c r="L1" i="1"/>
  <c r="K1" i="1"/>
  <c r="J1" i="1"/>
  <c r="I1" i="1"/>
  <c r="H1" i="1"/>
  <c r="G1" i="1"/>
  <c r="F1" i="1"/>
  <c r="E1" i="1"/>
  <c r="D1" i="1"/>
  <c r="AD27" i="1" l="1"/>
  <c r="AB27" i="1"/>
  <c r="Z27" i="1"/>
  <c r="X27" i="1"/>
  <c r="V27" i="1"/>
  <c r="T27" i="1"/>
  <c r="U27" i="1"/>
  <c r="Y27" i="1"/>
  <c r="AC27" i="1"/>
  <c r="AD29" i="1"/>
  <c r="AB29" i="1"/>
  <c r="Z29" i="1"/>
  <c r="X29" i="1"/>
  <c r="V29" i="1"/>
  <c r="T29" i="1"/>
  <c r="U29" i="1"/>
  <c r="Y29" i="1"/>
  <c r="AC29" i="1"/>
  <c r="AD32" i="1"/>
  <c r="AB32" i="1"/>
  <c r="Z32" i="1"/>
  <c r="X32" i="1"/>
  <c r="V32" i="1"/>
  <c r="T32" i="1"/>
  <c r="AE32" i="1"/>
  <c r="AC32" i="1"/>
  <c r="AA32" i="1"/>
  <c r="Y32" i="1"/>
  <c r="W32" i="1"/>
  <c r="U32" i="1"/>
  <c r="AD26" i="1"/>
  <c r="AB26" i="1"/>
  <c r="Z26" i="1"/>
  <c r="X26" i="1"/>
  <c r="V26" i="1"/>
  <c r="T26" i="1"/>
  <c r="U26" i="1"/>
  <c r="Y26" i="1"/>
  <c r="AC26" i="1"/>
  <c r="W27" i="1"/>
  <c r="AA27" i="1"/>
  <c r="AE27" i="1"/>
  <c r="AD28" i="1"/>
  <c r="AB28" i="1"/>
  <c r="Z28" i="1"/>
  <c r="X28" i="1"/>
  <c r="V28" i="1"/>
  <c r="T28" i="1"/>
  <c r="U28" i="1"/>
  <c r="Y28" i="1"/>
  <c r="AC28" i="1"/>
  <c r="W29" i="1"/>
  <c r="AA29" i="1"/>
  <c r="AE29" i="1"/>
  <c r="AD30" i="1"/>
  <c r="AB30" i="1"/>
  <c r="Z30" i="1"/>
  <c r="X30" i="1"/>
  <c r="V30" i="1"/>
  <c r="T30" i="1"/>
  <c r="AE30" i="1"/>
  <c r="AC30" i="1"/>
  <c r="AA30" i="1"/>
  <c r="Y30" i="1"/>
  <c r="W30" i="1"/>
  <c r="U30" i="1"/>
  <c r="AD31" i="1"/>
  <c r="AB31" i="1"/>
  <c r="Z31" i="1"/>
  <c r="X31" i="1"/>
  <c r="V31" i="1"/>
  <c r="T31" i="1"/>
  <c r="AE31" i="1"/>
  <c r="AC31" i="1"/>
  <c r="AA31" i="1"/>
  <c r="Y31" i="1"/>
  <c r="W31" i="1"/>
  <c r="U31" i="1"/>
  <c r="AD33" i="1"/>
  <c r="AB33" i="1"/>
  <c r="Z33" i="1"/>
  <c r="X33" i="1"/>
  <c r="V33" i="1"/>
  <c r="T33" i="1"/>
  <c r="AE33" i="1"/>
  <c r="AC33" i="1"/>
  <c r="AA33" i="1"/>
  <c r="Y33" i="1"/>
  <c r="W33" i="1"/>
  <c r="U33" i="1"/>
  <c r="P1" i="1"/>
  <c r="P2" i="1"/>
  <c r="P3" i="1"/>
  <c r="P5" i="1"/>
  <c r="P6" i="1"/>
  <c r="P13" i="1"/>
  <c r="P15" i="1"/>
  <c r="P17" i="1"/>
</calcChain>
</file>

<file path=xl/sharedStrings.xml><?xml version="1.0" encoding="utf-8"?>
<sst xmlns="http://schemas.openxmlformats.org/spreadsheetml/2006/main" count="45" uniqueCount="19">
  <si>
    <t>Client</t>
  </si>
  <si>
    <t>Référence</t>
  </si>
  <si>
    <t>Surface unitaire</t>
  </si>
  <si>
    <t>C0001 SNOP</t>
  </si>
  <si>
    <t>Moyenne/Sem</t>
  </si>
  <si>
    <t>Client1</t>
  </si>
  <si>
    <t>Client2</t>
  </si>
  <si>
    <t>Client3</t>
  </si>
  <si>
    <t>Client4</t>
  </si>
  <si>
    <t>Client5</t>
  </si>
  <si>
    <t>Client6</t>
  </si>
  <si>
    <t>semaineX</t>
  </si>
  <si>
    <t>Nombre de barres</t>
  </si>
  <si>
    <t>Nombre de minutes</t>
  </si>
  <si>
    <t>Article</t>
  </si>
  <si>
    <t>Nbr / barre</t>
  </si>
  <si>
    <t>PU</t>
  </si>
  <si>
    <t>temps vendu en min</t>
  </si>
  <si>
    <t>xyz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</si>
</sst>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0"/>
    <numFmt numFmtId="165" formatCode="0.0000"/>
    <numFmt numFmtId="166" formatCode="#,##0.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0000"/>
      <name val="Calibri"/>
      <family val="2"/>
    </font>
    <font>
      <sz val="10"/>
      <name val="Arial"/>
      <family val="2"/>
    </font>
    <font>
      <b/>
      <sz val="11"/>
      <color rgb="FF375623"/>
      <name val="Calibri"/>
      <family val="2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rgb="FFB4C6E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4" fillId="0" borderId="0"/>
  </cellStyleXfs>
  <cellXfs count="66">
    <xf numFmtId="0" fontId="0" fillId="0" borderId="0" xfId="0"/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4" fillId="7" borderId="5" xfId="2" applyFill="1" applyBorder="1" applyAlignment="1">
      <alignment vertical="center"/>
    </xf>
    <xf numFmtId="0" fontId="3" fillId="8" borderId="2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0" fontId="5" fillId="9" borderId="8" xfId="0" applyFont="1" applyFill="1" applyBorder="1" applyAlignment="1">
      <alignment horizontal="center" vertical="center"/>
    </xf>
    <xf numFmtId="164" fontId="5" fillId="9" borderId="8" xfId="0" applyNumberFormat="1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9" borderId="12" xfId="0" applyFont="1" applyFill="1" applyBorder="1" applyAlignment="1">
      <alignment horizontal="center" vertical="center"/>
    </xf>
    <xf numFmtId="164" fontId="5" fillId="9" borderId="12" xfId="0" applyNumberFormat="1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0" fontId="5" fillId="9" borderId="14" xfId="0" applyFont="1" applyFill="1" applyBorder="1" applyAlignment="1">
      <alignment horizontal="center" vertical="center"/>
    </xf>
    <xf numFmtId="164" fontId="5" fillId="9" borderId="1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11" borderId="0" xfId="0" applyFont="1" applyFill="1"/>
    <xf numFmtId="0" fontId="1" fillId="12" borderId="6" xfId="0" applyFont="1" applyFill="1" applyBorder="1" applyAlignment="1">
      <alignment vertical="center"/>
    </xf>
    <xf numFmtId="0" fontId="1" fillId="12" borderId="15" xfId="0" applyFont="1" applyFill="1" applyBorder="1" applyAlignment="1">
      <alignment horizontal="center" vertical="center"/>
    </xf>
    <xf numFmtId="0" fontId="1" fillId="12" borderId="16" xfId="0" applyFont="1" applyFill="1" applyBorder="1" applyAlignment="1">
      <alignment horizontal="center" vertical="center"/>
    </xf>
    <xf numFmtId="0" fontId="0" fillId="13" borderId="17" xfId="0" applyFill="1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1" fontId="0" fillId="0" borderId="6" xfId="0" applyNumberFormat="1" applyBorder="1" applyAlignment="1">
      <alignment horizontal="center" vertical="center"/>
    </xf>
    <xf numFmtId="0" fontId="0" fillId="0" borderId="19" xfId="0" applyBorder="1" applyAlignment="1">
      <alignment vertical="center"/>
    </xf>
    <xf numFmtId="0" fontId="0" fillId="10" borderId="20" xfId="0" applyFill="1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1" fontId="0" fillId="0" borderId="10" xfId="0" applyNumberFormat="1" applyBorder="1" applyAlignment="1">
      <alignment horizontal="center" vertical="center"/>
    </xf>
    <xf numFmtId="0" fontId="0" fillId="0" borderId="19" xfId="0" applyFill="1" applyBorder="1" applyAlignment="1">
      <alignment vertical="center"/>
    </xf>
    <xf numFmtId="0" fontId="0" fillId="0" borderId="20" xfId="0" applyFill="1" applyBorder="1" applyAlignment="1">
      <alignment vertical="center"/>
    </xf>
    <xf numFmtId="0" fontId="0" fillId="0" borderId="21" xfId="0" applyFill="1" applyBorder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2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13" borderId="18" xfId="0" applyFont="1" applyFill="1" applyBorder="1" applyAlignment="1">
      <alignment vertical="center"/>
    </xf>
    <xf numFmtId="0" fontId="1" fillId="13" borderId="8" xfId="0" applyFont="1" applyFill="1" applyBorder="1" applyAlignment="1">
      <alignment vertical="center"/>
    </xf>
    <xf numFmtId="0" fontId="1" fillId="13" borderId="8" xfId="0" applyFont="1" applyFill="1" applyBorder="1" applyAlignment="1">
      <alignment horizontal="left" vertical="center" wrapText="1"/>
    </xf>
    <xf numFmtId="0" fontId="1" fillId="13" borderId="23" xfId="0" applyFont="1" applyFill="1" applyBorder="1" applyAlignment="1">
      <alignment horizontal="left" vertical="center" wrapText="1"/>
    </xf>
    <xf numFmtId="0" fontId="6" fillId="6" borderId="15" xfId="1" applyFont="1" applyFill="1" applyBorder="1" applyAlignment="1">
      <alignment horizontal="center" vertical="center"/>
    </xf>
    <xf numFmtId="0" fontId="6" fillId="14" borderId="15" xfId="1" applyFont="1" applyFill="1" applyBorder="1" applyAlignment="1">
      <alignment horizontal="center" vertical="center"/>
    </xf>
    <xf numFmtId="0" fontId="0" fillId="13" borderId="18" xfId="0" applyFill="1" applyBorder="1" applyAlignment="1">
      <alignment vertical="center"/>
    </xf>
    <xf numFmtId="0" fontId="0" fillId="13" borderId="8" xfId="0" applyFill="1" applyBorder="1" applyAlignment="1">
      <alignment vertical="center"/>
    </xf>
    <xf numFmtId="0" fontId="0" fillId="13" borderId="23" xfId="0" applyFill="1" applyBorder="1" applyAlignment="1">
      <alignment vertical="center"/>
    </xf>
    <xf numFmtId="165" fontId="0" fillId="13" borderId="23" xfId="0" applyNumberFormat="1" applyFill="1" applyBorder="1" applyAlignment="1">
      <alignment vertical="center"/>
    </xf>
    <xf numFmtId="3" fontId="0" fillId="13" borderId="18" xfId="0" applyNumberFormat="1" applyFill="1" applyBorder="1" applyAlignment="1">
      <alignment horizontal="center" vertical="center"/>
    </xf>
    <xf numFmtId="3" fontId="0" fillId="12" borderId="8" xfId="0" applyNumberFormat="1" applyFill="1" applyBorder="1" applyAlignment="1">
      <alignment horizontal="center" vertical="center"/>
    </xf>
    <xf numFmtId="3" fontId="0" fillId="0" borderId="8" xfId="0" applyNumberFormat="1" applyBorder="1" applyAlignment="1">
      <alignment horizontal="center" vertical="center"/>
    </xf>
    <xf numFmtId="166" fontId="0" fillId="0" borderId="0" xfId="0" applyNumberFormat="1" applyAlignment="1">
      <alignment vertical="center"/>
    </xf>
    <xf numFmtId="3" fontId="0" fillId="0" borderId="18" xfId="0" applyNumberFormat="1" applyBorder="1" applyAlignment="1">
      <alignment horizontal="center" vertical="center"/>
    </xf>
    <xf numFmtId="0" fontId="0" fillId="13" borderId="21" xfId="0" applyFill="1" applyBorder="1" applyAlignment="1">
      <alignment vertical="center"/>
    </xf>
    <xf numFmtId="0" fontId="0" fillId="13" borderId="24" xfId="0" applyFill="1" applyBorder="1" applyAlignment="1">
      <alignment vertical="center"/>
    </xf>
    <xf numFmtId="165" fontId="0" fillId="13" borderId="24" xfId="0" applyNumberFormat="1" applyFill="1" applyBorder="1" applyAlignment="1">
      <alignment vertical="center"/>
    </xf>
    <xf numFmtId="3" fontId="0" fillId="13" borderId="19" xfId="0" applyNumberFormat="1" applyFill="1" applyBorder="1" applyAlignment="1">
      <alignment horizontal="center" vertical="center"/>
    </xf>
    <xf numFmtId="3" fontId="0" fillId="12" borderId="21" xfId="0" applyNumberFormat="1" applyFill="1" applyBorder="1" applyAlignment="1">
      <alignment horizontal="center" vertical="center"/>
    </xf>
    <xf numFmtId="3" fontId="0" fillId="0" borderId="21" xfId="0" applyNumberFormat="1" applyBorder="1" applyAlignment="1">
      <alignment horizontal="center" vertical="center"/>
    </xf>
    <xf numFmtId="3" fontId="0" fillId="0" borderId="19" xfId="0" applyNumberFormat="1" applyBorder="1" applyAlignment="1">
      <alignment horizontal="center" vertical="center"/>
    </xf>
  </cellXfs>
  <cellStyles count="3">
    <cellStyle name="Accent5" xfId="1" builtinId="45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523875</xdr:colOff>
      <xdr:row>0</xdr:row>
      <xdr:rowOff>161926</xdr:rowOff>
    </xdr:from>
    <xdr:to>
      <xdr:col>18</xdr:col>
      <xdr:colOff>1133475</xdr:colOff>
      <xdr:row>3</xdr:row>
      <xdr:rowOff>171451</xdr:rowOff>
    </xdr:to>
    <xdr:sp macro="" textlink="">
      <xdr:nvSpPr>
        <xdr:cNvPr id="2" name="TextBox 1"/>
        <xdr:cNvSpPr txBox="1"/>
      </xdr:nvSpPr>
      <xdr:spPr>
        <a:xfrm>
          <a:off x="10668000" y="161926"/>
          <a:ext cx="1828800" cy="609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calcule de la surface apres la charge du fichier excel client</a:t>
          </a:r>
        </a:p>
      </xdr:txBody>
    </xdr:sp>
    <xdr:clientData/>
  </xdr:twoCellAnchor>
  <xdr:twoCellAnchor>
    <xdr:from>
      <xdr:col>16</xdr:col>
      <xdr:colOff>485775</xdr:colOff>
      <xdr:row>11</xdr:row>
      <xdr:rowOff>95250</xdr:rowOff>
    </xdr:from>
    <xdr:to>
      <xdr:col>18</xdr:col>
      <xdr:colOff>1304925</xdr:colOff>
      <xdr:row>16</xdr:row>
      <xdr:rowOff>180975</xdr:rowOff>
    </xdr:to>
    <xdr:sp macro="" textlink="">
      <xdr:nvSpPr>
        <xdr:cNvPr id="3" name="TextBox 2"/>
        <xdr:cNvSpPr txBox="1"/>
      </xdr:nvSpPr>
      <xdr:spPr>
        <a:xfrm>
          <a:off x="11020425" y="2257425"/>
          <a:ext cx="2038350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calcule des nombres de pieces/semaine/clients</a:t>
          </a:r>
        </a:p>
      </xdr:txBody>
    </xdr:sp>
    <xdr:clientData/>
  </xdr:twoCellAnchor>
  <xdr:twoCellAnchor>
    <xdr:from>
      <xdr:col>31</xdr:col>
      <xdr:colOff>600075</xdr:colOff>
      <xdr:row>24</xdr:row>
      <xdr:rowOff>285750</xdr:rowOff>
    </xdr:from>
    <xdr:to>
      <xdr:col>35</xdr:col>
      <xdr:colOff>200025</xdr:colOff>
      <xdr:row>28</xdr:row>
      <xdr:rowOff>152400</xdr:rowOff>
    </xdr:to>
    <xdr:sp macro="" textlink="">
      <xdr:nvSpPr>
        <xdr:cNvPr id="4" name="TextBox 3"/>
        <xdr:cNvSpPr txBox="1"/>
      </xdr:nvSpPr>
      <xdr:spPr>
        <a:xfrm>
          <a:off x="21097875" y="4953000"/>
          <a:ext cx="2038350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calcule des nombres de barres et minutes pour chaque</a:t>
          </a:r>
          <a:r>
            <a:rPr lang="en-US" sz="1100" baseline="0"/>
            <a:t> references et cliens</a:t>
          </a:r>
          <a:endParaRPr lang="en-US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y%20of%20Copie%20de%20RCCP%20par%20client%20S0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 Site"/>
      <sheetName val="Prév CA"/>
      <sheetName val="Préc CA par client"/>
      <sheetName val="Surface"/>
      <sheetName val="Pièces par Client"/>
      <sheetName val="Mtgs par Client"/>
      <sheetName val="MOD par client"/>
      <sheetName val="Prév par Ligne"/>
      <sheetName val="RCCP C1"/>
      <sheetName val="MPS C1"/>
      <sheetName val="RCCP C20"/>
      <sheetName val="MPS C20"/>
      <sheetName val="RCCP Tribo"/>
      <sheetName val="Prev C0001"/>
      <sheetName val="Prev C0003"/>
      <sheetName val="Données"/>
      <sheetName val="Prev C0004"/>
      <sheetName val="Prev C0006"/>
      <sheetName val="Prev C0007"/>
      <sheetName val="Prev C0008"/>
      <sheetName val="Prev C0010"/>
      <sheetName val="Prev C0011"/>
      <sheetName val="Prev C0012"/>
      <sheetName val="Outillages"/>
    </sheetNames>
    <sheetDataSet>
      <sheetData sheetId="0">
        <row r="1">
          <cell r="A1" t="str">
            <v>Date:</v>
          </cell>
        </row>
        <row r="2">
          <cell r="A2" t="str">
            <v>Semaine:</v>
          </cell>
        </row>
        <row r="4">
          <cell r="A4" t="str">
            <v>Client</v>
          </cell>
          <cell r="F4" t="str">
            <v>S47</v>
          </cell>
          <cell r="I4" t="str">
            <v>RAP S47 C20</v>
          </cell>
          <cell r="J4" t="str">
            <v>S48</v>
          </cell>
          <cell r="K4" t="str">
            <v>S49</v>
          </cell>
          <cell r="L4" t="str">
            <v>S50</v>
          </cell>
          <cell r="M4" t="str">
            <v>S51</v>
          </cell>
          <cell r="N4" t="str">
            <v>S52</v>
          </cell>
          <cell r="O4" t="str">
            <v>S1</v>
          </cell>
          <cell r="P4" t="str">
            <v>S2</v>
          </cell>
          <cell r="Q4" t="str">
            <v>S3</v>
          </cell>
          <cell r="R4" t="str">
            <v>S4</v>
          </cell>
          <cell r="S4" t="str">
            <v>S5</v>
          </cell>
          <cell r="T4" t="str">
            <v>S6</v>
          </cell>
        </row>
        <row r="5">
          <cell r="A5" t="str">
            <v>C0001 SNOP</v>
          </cell>
          <cell r="F5">
            <v>2560</v>
          </cell>
          <cell r="I5">
            <v>754</v>
          </cell>
          <cell r="J5">
            <v>2560</v>
          </cell>
          <cell r="K5">
            <v>3840</v>
          </cell>
          <cell r="L5">
            <v>4480</v>
          </cell>
          <cell r="M5">
            <v>0</v>
          </cell>
          <cell r="N5">
            <v>4480</v>
          </cell>
          <cell r="O5">
            <v>4480</v>
          </cell>
          <cell r="P5">
            <v>4480</v>
          </cell>
          <cell r="Q5">
            <v>4480</v>
          </cell>
          <cell r="R5">
            <v>4480</v>
          </cell>
          <cell r="S5">
            <v>4480</v>
          </cell>
          <cell r="T5">
            <v>4480</v>
          </cell>
          <cell r="V5">
            <v>2560</v>
          </cell>
        </row>
        <row r="6">
          <cell r="A6" t="str">
            <v>C0001 SNOP</v>
          </cell>
          <cell r="F6">
            <v>6400</v>
          </cell>
          <cell r="I6">
            <v>977</v>
          </cell>
          <cell r="J6">
            <v>6400</v>
          </cell>
          <cell r="K6">
            <v>6400</v>
          </cell>
          <cell r="L6">
            <v>6400</v>
          </cell>
          <cell r="M6">
            <v>0</v>
          </cell>
          <cell r="N6">
            <v>5120</v>
          </cell>
          <cell r="O6">
            <v>7680</v>
          </cell>
          <cell r="P6">
            <v>7680</v>
          </cell>
          <cell r="Q6">
            <v>7680</v>
          </cell>
          <cell r="R6">
            <v>7680</v>
          </cell>
          <cell r="S6">
            <v>7680</v>
          </cell>
          <cell r="T6">
            <v>6400</v>
          </cell>
          <cell r="V6">
            <v>6400</v>
          </cell>
        </row>
        <row r="7">
          <cell r="A7" t="str">
            <v>C0001 SNOP</v>
          </cell>
          <cell r="I7">
            <v>7030</v>
          </cell>
          <cell r="J7">
            <v>10000</v>
          </cell>
          <cell r="K7">
            <v>10000</v>
          </cell>
          <cell r="L7">
            <v>10000</v>
          </cell>
          <cell r="M7">
            <v>0</v>
          </cell>
          <cell r="N7">
            <v>10000</v>
          </cell>
          <cell r="O7">
            <v>10000</v>
          </cell>
          <cell r="P7">
            <v>15000</v>
          </cell>
          <cell r="Q7">
            <v>15000</v>
          </cell>
          <cell r="R7">
            <v>10000</v>
          </cell>
          <cell r="S7">
            <v>15000</v>
          </cell>
          <cell r="T7">
            <v>15000</v>
          </cell>
          <cell r="V7">
            <v>10000</v>
          </cell>
        </row>
        <row r="8">
          <cell r="A8" t="str">
            <v>C0001 SNOP</v>
          </cell>
          <cell r="I8">
            <v>4000</v>
          </cell>
          <cell r="J8">
            <v>8000</v>
          </cell>
          <cell r="K8">
            <v>6000</v>
          </cell>
          <cell r="L8">
            <v>6000</v>
          </cell>
          <cell r="M8">
            <v>0</v>
          </cell>
          <cell r="N8">
            <v>8000</v>
          </cell>
          <cell r="O8">
            <v>8000</v>
          </cell>
          <cell r="P8">
            <v>8000</v>
          </cell>
          <cell r="Q8">
            <v>8000</v>
          </cell>
          <cell r="R8">
            <v>6000</v>
          </cell>
          <cell r="S8">
            <v>8000</v>
          </cell>
          <cell r="T8">
            <v>8000</v>
          </cell>
          <cell r="V8">
            <v>7000</v>
          </cell>
        </row>
        <row r="9">
          <cell r="A9" t="str">
            <v>C0001 SNOP</v>
          </cell>
          <cell r="I9">
            <v>2047</v>
          </cell>
          <cell r="J9">
            <v>4000</v>
          </cell>
          <cell r="K9">
            <v>4000</v>
          </cell>
          <cell r="L9">
            <v>4000</v>
          </cell>
          <cell r="M9">
            <v>0</v>
          </cell>
          <cell r="N9">
            <v>4000</v>
          </cell>
          <cell r="O9">
            <v>6000</v>
          </cell>
          <cell r="P9">
            <v>4000</v>
          </cell>
          <cell r="Q9">
            <v>6000</v>
          </cell>
          <cell r="R9">
            <v>4000</v>
          </cell>
          <cell r="S9">
            <v>6000</v>
          </cell>
          <cell r="T9">
            <v>6000</v>
          </cell>
          <cell r="V9">
            <v>4000</v>
          </cell>
        </row>
        <row r="10">
          <cell r="A10" t="str">
            <v>C0001 SNOP</v>
          </cell>
          <cell r="I10">
            <v>0</v>
          </cell>
          <cell r="J10">
            <v>5600</v>
          </cell>
          <cell r="K10">
            <v>5600</v>
          </cell>
          <cell r="L10">
            <v>5600</v>
          </cell>
          <cell r="M10">
            <v>0</v>
          </cell>
          <cell r="N10">
            <v>5600</v>
          </cell>
          <cell r="O10">
            <v>5600</v>
          </cell>
          <cell r="P10">
            <v>5600</v>
          </cell>
          <cell r="Q10">
            <v>5600</v>
          </cell>
          <cell r="R10">
            <v>5600</v>
          </cell>
          <cell r="S10">
            <v>5600</v>
          </cell>
          <cell r="T10">
            <v>5600</v>
          </cell>
          <cell r="V10">
            <v>2800</v>
          </cell>
        </row>
        <row r="11">
          <cell r="A11" t="str">
            <v>C0001 SNOP</v>
          </cell>
          <cell r="I11">
            <v>2800</v>
          </cell>
          <cell r="J11">
            <v>5600</v>
          </cell>
          <cell r="K11">
            <v>5600</v>
          </cell>
          <cell r="L11">
            <v>5600</v>
          </cell>
          <cell r="M11">
            <v>0</v>
          </cell>
          <cell r="N11">
            <v>5600</v>
          </cell>
          <cell r="O11">
            <v>5600</v>
          </cell>
          <cell r="P11">
            <v>8400</v>
          </cell>
          <cell r="Q11">
            <v>8400</v>
          </cell>
          <cell r="R11">
            <v>8400</v>
          </cell>
          <cell r="S11">
            <v>5600</v>
          </cell>
          <cell r="T11">
            <v>8400</v>
          </cell>
          <cell r="V11">
            <v>5600</v>
          </cell>
        </row>
        <row r="12">
          <cell r="A12" t="str">
            <v>C0001 SNOP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5600</v>
          </cell>
          <cell r="P12">
            <v>5600</v>
          </cell>
          <cell r="Q12">
            <v>5600</v>
          </cell>
          <cell r="R12">
            <v>5600</v>
          </cell>
          <cell r="S12">
            <v>5600</v>
          </cell>
          <cell r="T12">
            <v>5600</v>
          </cell>
          <cell r="V12">
            <v>0</v>
          </cell>
        </row>
        <row r="13">
          <cell r="A13" t="str">
            <v>C0001 SNOP</v>
          </cell>
          <cell r="I13">
            <v>1000</v>
          </cell>
          <cell r="J13">
            <v>5600</v>
          </cell>
          <cell r="K13">
            <v>5600</v>
          </cell>
          <cell r="L13">
            <v>5600</v>
          </cell>
          <cell r="M13">
            <v>0</v>
          </cell>
          <cell r="N13">
            <v>5600</v>
          </cell>
          <cell r="O13">
            <v>5600</v>
          </cell>
          <cell r="P13">
            <v>5600</v>
          </cell>
          <cell r="Q13">
            <v>5600</v>
          </cell>
          <cell r="R13">
            <v>5600</v>
          </cell>
          <cell r="S13">
            <v>6000</v>
          </cell>
          <cell r="T13">
            <v>6500</v>
          </cell>
          <cell r="V13">
            <v>4550</v>
          </cell>
        </row>
        <row r="14">
          <cell r="A14" t="str">
            <v>C0001 SNOP</v>
          </cell>
          <cell r="I14">
            <v>0</v>
          </cell>
          <cell r="J14">
            <v>1386</v>
          </cell>
          <cell r="K14">
            <v>2772</v>
          </cell>
          <cell r="L14">
            <v>2772</v>
          </cell>
          <cell r="M14">
            <v>0</v>
          </cell>
          <cell r="N14">
            <v>4389</v>
          </cell>
          <cell r="O14">
            <v>4389</v>
          </cell>
          <cell r="P14">
            <v>4389</v>
          </cell>
          <cell r="Q14">
            <v>5082</v>
          </cell>
          <cell r="R14">
            <v>5082</v>
          </cell>
          <cell r="S14">
            <v>5313</v>
          </cell>
          <cell r="T14">
            <v>5313</v>
          </cell>
          <cell r="V14">
            <v>693</v>
          </cell>
        </row>
        <row r="15">
          <cell r="A15" t="str">
            <v>C0001 SNOP</v>
          </cell>
          <cell r="I15">
            <v>231</v>
          </cell>
          <cell r="J15">
            <v>5775</v>
          </cell>
          <cell r="K15">
            <v>7392</v>
          </cell>
          <cell r="L15">
            <v>7392</v>
          </cell>
          <cell r="M15">
            <v>0</v>
          </cell>
          <cell r="N15">
            <v>7392</v>
          </cell>
          <cell r="O15">
            <v>7392</v>
          </cell>
          <cell r="P15">
            <v>7392</v>
          </cell>
          <cell r="Q15">
            <v>8085</v>
          </cell>
          <cell r="R15">
            <v>8085</v>
          </cell>
          <cell r="S15">
            <v>8085</v>
          </cell>
          <cell r="T15">
            <v>8085</v>
          </cell>
          <cell r="V15">
            <v>5775</v>
          </cell>
        </row>
        <row r="16">
          <cell r="A16" t="str">
            <v>C0001 SNOP</v>
          </cell>
          <cell r="I16">
            <v>1664</v>
          </cell>
          <cell r="J16">
            <v>4160</v>
          </cell>
          <cell r="K16">
            <v>3328</v>
          </cell>
          <cell r="L16">
            <v>3328</v>
          </cell>
          <cell r="M16">
            <v>0</v>
          </cell>
          <cell r="N16">
            <v>4160</v>
          </cell>
          <cell r="O16">
            <v>4160</v>
          </cell>
          <cell r="P16">
            <v>4160</v>
          </cell>
          <cell r="Q16">
            <v>4160</v>
          </cell>
          <cell r="R16">
            <v>4160</v>
          </cell>
          <cell r="S16">
            <v>4160</v>
          </cell>
          <cell r="T16">
            <v>4160</v>
          </cell>
          <cell r="V16">
            <v>3744</v>
          </cell>
        </row>
        <row r="17">
          <cell r="A17" t="str">
            <v>C0001 SNOP</v>
          </cell>
          <cell r="I17">
            <v>0</v>
          </cell>
          <cell r="J17">
            <v>5824</v>
          </cell>
          <cell r="K17">
            <v>5824</v>
          </cell>
          <cell r="L17">
            <v>5824</v>
          </cell>
          <cell r="M17">
            <v>0</v>
          </cell>
          <cell r="N17">
            <v>8320</v>
          </cell>
          <cell r="O17">
            <v>8320</v>
          </cell>
          <cell r="P17">
            <v>8320</v>
          </cell>
          <cell r="Q17">
            <v>8320</v>
          </cell>
          <cell r="R17">
            <v>5824</v>
          </cell>
          <cell r="S17">
            <v>8320</v>
          </cell>
          <cell r="T17">
            <v>8320</v>
          </cell>
          <cell r="V17">
            <v>3744</v>
          </cell>
        </row>
        <row r="18">
          <cell r="A18" t="str">
            <v>C0001 SNOP</v>
          </cell>
          <cell r="I18">
            <v>0</v>
          </cell>
          <cell r="J18">
            <v>3200</v>
          </cell>
          <cell r="K18">
            <v>4000</v>
          </cell>
          <cell r="L18">
            <v>4000</v>
          </cell>
          <cell r="M18">
            <v>0</v>
          </cell>
          <cell r="N18">
            <v>4000</v>
          </cell>
          <cell r="O18">
            <v>4000</v>
          </cell>
          <cell r="P18">
            <v>4000</v>
          </cell>
          <cell r="Q18">
            <v>4800</v>
          </cell>
          <cell r="R18">
            <v>4800</v>
          </cell>
          <cell r="S18">
            <v>4800</v>
          </cell>
          <cell r="T18">
            <v>4800</v>
          </cell>
          <cell r="V18">
            <v>1600</v>
          </cell>
        </row>
        <row r="19">
          <cell r="A19" t="str">
            <v>C0001 SNOP</v>
          </cell>
          <cell r="I19">
            <v>7416</v>
          </cell>
          <cell r="J19">
            <v>8000</v>
          </cell>
          <cell r="K19">
            <v>5600</v>
          </cell>
          <cell r="L19">
            <v>5600</v>
          </cell>
          <cell r="M19">
            <v>0</v>
          </cell>
          <cell r="N19">
            <v>5600</v>
          </cell>
          <cell r="O19">
            <v>5600</v>
          </cell>
          <cell r="P19">
            <v>5600</v>
          </cell>
          <cell r="Q19">
            <v>5600</v>
          </cell>
          <cell r="R19">
            <v>5600</v>
          </cell>
          <cell r="S19">
            <v>8000</v>
          </cell>
          <cell r="T19">
            <v>8000</v>
          </cell>
          <cell r="V19">
            <v>8800</v>
          </cell>
        </row>
        <row r="20">
          <cell r="A20" t="str">
            <v>C0001 SNOP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V20">
            <v>0</v>
          </cell>
        </row>
        <row r="21">
          <cell r="A21" t="str">
            <v>C0001 SNOP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V21">
            <v>0</v>
          </cell>
        </row>
        <row r="22">
          <cell r="A22" t="str">
            <v>C0001 SNOP</v>
          </cell>
          <cell r="I22">
            <v>0</v>
          </cell>
          <cell r="J22">
            <v>6840</v>
          </cell>
          <cell r="K22">
            <v>7920</v>
          </cell>
          <cell r="L22">
            <v>5760</v>
          </cell>
          <cell r="M22">
            <v>7200</v>
          </cell>
          <cell r="N22">
            <v>0</v>
          </cell>
          <cell r="O22">
            <v>8280</v>
          </cell>
          <cell r="P22">
            <v>6840</v>
          </cell>
          <cell r="Q22">
            <v>6480</v>
          </cell>
          <cell r="R22">
            <v>7920</v>
          </cell>
          <cell r="S22">
            <v>8280</v>
          </cell>
          <cell r="T22">
            <v>7920</v>
          </cell>
          <cell r="V22">
            <v>5040</v>
          </cell>
        </row>
        <row r="23">
          <cell r="A23" t="str">
            <v>C0001 SNOP</v>
          </cell>
          <cell r="I23">
            <v>0</v>
          </cell>
          <cell r="J23">
            <v>5478</v>
          </cell>
          <cell r="K23">
            <v>3652</v>
          </cell>
          <cell r="L23">
            <v>10043</v>
          </cell>
          <cell r="M23">
            <v>0</v>
          </cell>
          <cell r="N23">
            <v>0</v>
          </cell>
          <cell r="O23">
            <v>13695</v>
          </cell>
          <cell r="P23">
            <v>8217</v>
          </cell>
          <cell r="Q23">
            <v>7304</v>
          </cell>
          <cell r="R23">
            <v>8217</v>
          </cell>
          <cell r="S23">
            <v>7304</v>
          </cell>
          <cell r="T23">
            <v>9130</v>
          </cell>
          <cell r="V23">
            <v>2739</v>
          </cell>
        </row>
        <row r="24">
          <cell r="A24" t="str">
            <v>C0001 SNOP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V24">
            <v>0</v>
          </cell>
        </row>
        <row r="25">
          <cell r="A25" t="str">
            <v>C0001 SNOP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V25">
            <v>0</v>
          </cell>
        </row>
        <row r="26">
          <cell r="A26" t="str">
            <v>C0003 SOGEFI</v>
          </cell>
          <cell r="I26">
            <v>27367</v>
          </cell>
          <cell r="J26">
            <v>41120</v>
          </cell>
          <cell r="K26">
            <v>45200</v>
          </cell>
          <cell r="L26">
            <v>0</v>
          </cell>
          <cell r="M26">
            <v>11920</v>
          </cell>
          <cell r="N26">
            <v>51120</v>
          </cell>
          <cell r="O26">
            <v>38320</v>
          </cell>
          <cell r="P26">
            <v>20800</v>
          </cell>
          <cell r="Q26">
            <v>48760</v>
          </cell>
          <cell r="R26">
            <v>45000</v>
          </cell>
          <cell r="S26">
            <v>45040</v>
          </cell>
          <cell r="T26">
            <v>24040</v>
          </cell>
          <cell r="V26">
            <v>46243.5</v>
          </cell>
        </row>
        <row r="27">
          <cell r="A27" t="str">
            <v>C0003 SOGEFI</v>
          </cell>
          <cell r="I27">
            <v>22704</v>
          </cell>
          <cell r="J27">
            <v>41040</v>
          </cell>
          <cell r="K27">
            <v>45180</v>
          </cell>
          <cell r="L27">
            <v>0</v>
          </cell>
          <cell r="M27">
            <v>11910</v>
          </cell>
          <cell r="N27">
            <v>51135</v>
          </cell>
          <cell r="O27">
            <v>38340</v>
          </cell>
          <cell r="P27">
            <v>20760</v>
          </cell>
          <cell r="Q27">
            <v>48780</v>
          </cell>
          <cell r="R27">
            <v>45015</v>
          </cell>
          <cell r="S27">
            <v>45015</v>
          </cell>
          <cell r="T27">
            <v>24060</v>
          </cell>
          <cell r="V27">
            <v>44688</v>
          </cell>
        </row>
        <row r="28">
          <cell r="A28" t="str">
            <v>C0004 GMD</v>
          </cell>
          <cell r="I28">
            <v>2400</v>
          </cell>
          <cell r="J28">
            <v>4800</v>
          </cell>
          <cell r="K28">
            <v>4800</v>
          </cell>
          <cell r="L28">
            <v>5695</v>
          </cell>
          <cell r="M28">
            <v>0</v>
          </cell>
          <cell r="N28">
            <v>0</v>
          </cell>
          <cell r="O28">
            <v>0</v>
          </cell>
          <cell r="P28">
            <v>3000</v>
          </cell>
          <cell r="Q28">
            <v>3000</v>
          </cell>
          <cell r="R28">
            <v>3000</v>
          </cell>
          <cell r="S28">
            <v>3000</v>
          </cell>
          <cell r="T28">
            <v>3000</v>
          </cell>
          <cell r="V28">
            <v>4800</v>
          </cell>
        </row>
        <row r="29">
          <cell r="A29" t="str">
            <v>C0004 GMD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596</v>
          </cell>
          <cell r="R29">
            <v>0</v>
          </cell>
          <cell r="S29">
            <v>20</v>
          </cell>
          <cell r="T29">
            <v>750</v>
          </cell>
          <cell r="V29">
            <v>0</v>
          </cell>
        </row>
        <row r="30">
          <cell r="A30" t="str">
            <v>C0004 GMD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300</v>
          </cell>
          <cell r="R30">
            <v>0</v>
          </cell>
          <cell r="S30">
            <v>0</v>
          </cell>
          <cell r="T30">
            <v>0</v>
          </cell>
          <cell r="V30">
            <v>0</v>
          </cell>
        </row>
        <row r="31">
          <cell r="A31" t="str">
            <v>C0004 GMD</v>
          </cell>
          <cell r="I31">
            <v>0</v>
          </cell>
          <cell r="J31">
            <v>0</v>
          </cell>
          <cell r="K31">
            <v>0</v>
          </cell>
          <cell r="L31">
            <v>1900</v>
          </cell>
          <cell r="M31">
            <v>0</v>
          </cell>
          <cell r="N31">
            <v>6650</v>
          </cell>
          <cell r="O31">
            <v>760</v>
          </cell>
          <cell r="P31">
            <v>3040</v>
          </cell>
          <cell r="Q31">
            <v>2850</v>
          </cell>
          <cell r="R31">
            <v>3800</v>
          </cell>
          <cell r="S31">
            <v>2850</v>
          </cell>
          <cell r="T31">
            <v>3800</v>
          </cell>
          <cell r="V31">
            <v>0</v>
          </cell>
        </row>
        <row r="32">
          <cell r="A32" t="str">
            <v>C0004 GMD</v>
          </cell>
          <cell r="I32">
            <v>1007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27</v>
          </cell>
          <cell r="R32">
            <v>1100</v>
          </cell>
          <cell r="S32">
            <v>1300</v>
          </cell>
          <cell r="T32">
            <v>1250</v>
          </cell>
          <cell r="V32">
            <v>1080</v>
          </cell>
        </row>
        <row r="33">
          <cell r="A33" t="str">
            <v>C0004 GMD</v>
          </cell>
          <cell r="I33">
            <v>0</v>
          </cell>
          <cell r="J33">
            <v>0</v>
          </cell>
          <cell r="K33">
            <v>1250</v>
          </cell>
          <cell r="L33">
            <v>900</v>
          </cell>
          <cell r="M33">
            <v>0</v>
          </cell>
          <cell r="N33">
            <v>0</v>
          </cell>
          <cell r="O33">
            <v>559</v>
          </cell>
          <cell r="P33">
            <v>1791</v>
          </cell>
          <cell r="Q33">
            <v>1900</v>
          </cell>
          <cell r="R33">
            <v>2250</v>
          </cell>
          <cell r="S33">
            <v>2250</v>
          </cell>
          <cell r="T33">
            <v>2250</v>
          </cell>
          <cell r="V33">
            <v>0</v>
          </cell>
        </row>
        <row r="34">
          <cell r="A34" t="str">
            <v>C0004 GMD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V34">
            <v>0</v>
          </cell>
        </row>
        <row r="35">
          <cell r="A35" t="str">
            <v>C0004 GMD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58</v>
          </cell>
          <cell r="S35">
            <v>0</v>
          </cell>
          <cell r="T35">
            <v>0</v>
          </cell>
          <cell r="V35">
            <v>0</v>
          </cell>
        </row>
        <row r="36">
          <cell r="A36" t="str">
            <v>C0004 GMD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V36">
            <v>0</v>
          </cell>
        </row>
        <row r="37">
          <cell r="A37" t="str">
            <v>C0004 GMD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659</v>
          </cell>
          <cell r="P37">
            <v>0</v>
          </cell>
          <cell r="Q37">
            <v>0</v>
          </cell>
          <cell r="R37">
            <v>0</v>
          </cell>
          <cell r="S37">
            <v>3150</v>
          </cell>
          <cell r="T37">
            <v>0</v>
          </cell>
          <cell r="V37">
            <v>0</v>
          </cell>
        </row>
        <row r="38">
          <cell r="A38" t="str">
            <v>C0004 GMD</v>
          </cell>
          <cell r="I38">
            <v>0</v>
          </cell>
          <cell r="J38">
            <v>0</v>
          </cell>
          <cell r="K38">
            <v>0</v>
          </cell>
          <cell r="L38">
            <v>660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660</v>
          </cell>
          <cell r="S38">
            <v>334</v>
          </cell>
          <cell r="T38">
            <v>0</v>
          </cell>
          <cell r="V38">
            <v>0</v>
          </cell>
        </row>
        <row r="39">
          <cell r="A39" t="str">
            <v>C0004 GMD</v>
          </cell>
          <cell r="I39">
            <v>2310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1320</v>
          </cell>
          <cell r="P39">
            <v>0</v>
          </cell>
          <cell r="Q39">
            <v>1320</v>
          </cell>
          <cell r="R39">
            <v>1320</v>
          </cell>
          <cell r="S39">
            <v>1320</v>
          </cell>
          <cell r="T39">
            <v>1980</v>
          </cell>
          <cell r="V39">
            <v>1650</v>
          </cell>
        </row>
        <row r="40">
          <cell r="A40" t="str">
            <v>C0004 GMD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660</v>
          </cell>
          <cell r="P40">
            <v>0</v>
          </cell>
          <cell r="Q40">
            <v>0</v>
          </cell>
          <cell r="R40">
            <v>0</v>
          </cell>
          <cell r="S40">
            <v>660</v>
          </cell>
          <cell r="T40">
            <v>0</v>
          </cell>
          <cell r="V40">
            <v>0</v>
          </cell>
        </row>
        <row r="41">
          <cell r="A41" t="str">
            <v>C0004 GMD</v>
          </cell>
          <cell r="I41">
            <v>0</v>
          </cell>
          <cell r="J41">
            <v>0</v>
          </cell>
          <cell r="K41">
            <v>1320</v>
          </cell>
          <cell r="L41">
            <v>0</v>
          </cell>
          <cell r="M41">
            <v>0</v>
          </cell>
          <cell r="N41">
            <v>660</v>
          </cell>
          <cell r="O41">
            <v>1980</v>
          </cell>
          <cell r="P41">
            <v>0</v>
          </cell>
          <cell r="Q41">
            <v>1980</v>
          </cell>
          <cell r="R41">
            <v>1980</v>
          </cell>
          <cell r="S41">
            <v>1980</v>
          </cell>
          <cell r="T41">
            <v>660</v>
          </cell>
          <cell r="V41">
            <v>0</v>
          </cell>
        </row>
        <row r="42">
          <cell r="A42" t="str">
            <v>C0004 GMD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V42">
            <v>0</v>
          </cell>
        </row>
        <row r="43">
          <cell r="A43" t="str">
            <v>C0004 GMD</v>
          </cell>
          <cell r="I43">
            <v>0</v>
          </cell>
          <cell r="J43">
            <v>6500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6500</v>
          </cell>
          <cell r="P43">
            <v>0</v>
          </cell>
          <cell r="Q43">
            <v>6500</v>
          </cell>
          <cell r="R43">
            <v>0</v>
          </cell>
          <cell r="S43">
            <v>6500</v>
          </cell>
          <cell r="T43">
            <v>0</v>
          </cell>
          <cell r="V43">
            <v>3250</v>
          </cell>
        </row>
        <row r="44">
          <cell r="A44" t="str">
            <v>C0004 GMD</v>
          </cell>
          <cell r="I44">
            <v>0</v>
          </cell>
          <cell r="J44">
            <v>4000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1320</v>
          </cell>
          <cell r="P44">
            <v>1320</v>
          </cell>
          <cell r="Q44">
            <v>660</v>
          </cell>
          <cell r="R44">
            <v>660</v>
          </cell>
          <cell r="S44">
            <v>1980</v>
          </cell>
          <cell r="T44">
            <v>1320</v>
          </cell>
          <cell r="V44">
            <v>2000</v>
          </cell>
        </row>
        <row r="45">
          <cell r="A45" t="str">
            <v>C0004 GMD</v>
          </cell>
          <cell r="I45">
            <v>2304</v>
          </cell>
          <cell r="J45">
            <v>0</v>
          </cell>
          <cell r="K45">
            <v>4000</v>
          </cell>
          <cell r="L45">
            <v>0</v>
          </cell>
          <cell r="M45">
            <v>0</v>
          </cell>
          <cell r="N45">
            <v>0</v>
          </cell>
          <cell r="O45">
            <v>9900</v>
          </cell>
          <cell r="P45">
            <v>0</v>
          </cell>
          <cell r="Q45">
            <v>0</v>
          </cell>
          <cell r="R45">
            <v>0</v>
          </cell>
          <cell r="S45">
            <v>8100</v>
          </cell>
          <cell r="T45">
            <v>0</v>
          </cell>
          <cell r="V45">
            <v>2000</v>
          </cell>
        </row>
        <row r="46">
          <cell r="A46" t="str">
            <v>C0004 GMD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5280</v>
          </cell>
          <cell r="P46">
            <v>1980</v>
          </cell>
          <cell r="Q46">
            <v>2640</v>
          </cell>
          <cell r="R46">
            <v>3300</v>
          </cell>
          <cell r="S46">
            <v>4620</v>
          </cell>
          <cell r="T46">
            <v>2640</v>
          </cell>
          <cell r="V46">
            <v>0</v>
          </cell>
        </row>
        <row r="47">
          <cell r="A47" t="str">
            <v>C0004 GMD</v>
          </cell>
          <cell r="I47">
            <v>4000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660</v>
          </cell>
          <cell r="Q47">
            <v>1320</v>
          </cell>
          <cell r="R47">
            <v>1320</v>
          </cell>
          <cell r="S47">
            <v>1320</v>
          </cell>
          <cell r="T47">
            <v>660</v>
          </cell>
          <cell r="V47">
            <v>2000</v>
          </cell>
        </row>
        <row r="48">
          <cell r="A48" t="str">
            <v>C0004 GMD</v>
          </cell>
          <cell r="I48">
            <v>2264</v>
          </cell>
          <cell r="J48">
            <v>0</v>
          </cell>
          <cell r="K48">
            <v>2190</v>
          </cell>
          <cell r="L48">
            <v>0</v>
          </cell>
          <cell r="M48">
            <v>0</v>
          </cell>
          <cell r="N48">
            <v>0</v>
          </cell>
          <cell r="O48">
            <v>2943</v>
          </cell>
          <cell r="P48">
            <v>1000</v>
          </cell>
          <cell r="Q48">
            <v>3200</v>
          </cell>
          <cell r="R48">
            <v>2000</v>
          </cell>
          <cell r="S48">
            <v>1500</v>
          </cell>
          <cell r="T48">
            <v>2000</v>
          </cell>
          <cell r="V48">
            <v>2500</v>
          </cell>
        </row>
        <row r="49">
          <cell r="A49" t="str">
            <v>C0004 GMD</v>
          </cell>
          <cell r="I49">
            <v>0</v>
          </cell>
          <cell r="J49">
            <v>0</v>
          </cell>
          <cell r="K49">
            <v>4000</v>
          </cell>
          <cell r="L49">
            <v>2137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3510</v>
          </cell>
          <cell r="R49">
            <v>4050</v>
          </cell>
          <cell r="S49">
            <v>0</v>
          </cell>
          <cell r="T49">
            <v>3240</v>
          </cell>
          <cell r="V49">
            <v>0</v>
          </cell>
        </row>
        <row r="50">
          <cell r="A50" t="str">
            <v>C0004 GMD</v>
          </cell>
          <cell r="I50">
            <v>3793</v>
          </cell>
          <cell r="J50">
            <v>0</v>
          </cell>
          <cell r="K50">
            <v>2000</v>
          </cell>
          <cell r="L50">
            <v>0</v>
          </cell>
          <cell r="M50">
            <v>0</v>
          </cell>
          <cell r="N50">
            <v>0</v>
          </cell>
          <cell r="O50">
            <v>4100</v>
          </cell>
          <cell r="P50">
            <v>0</v>
          </cell>
          <cell r="Q50">
            <v>0</v>
          </cell>
          <cell r="R50">
            <v>0</v>
          </cell>
          <cell r="S50">
            <v>3000</v>
          </cell>
          <cell r="T50">
            <v>0</v>
          </cell>
          <cell r="V50">
            <v>2250</v>
          </cell>
        </row>
        <row r="51">
          <cell r="A51" t="str">
            <v>C0004 GMD</v>
          </cell>
          <cell r="I51">
            <v>0</v>
          </cell>
          <cell r="J51">
            <v>0</v>
          </cell>
          <cell r="K51">
            <v>6124</v>
          </cell>
          <cell r="L51">
            <v>0</v>
          </cell>
          <cell r="M51">
            <v>0</v>
          </cell>
          <cell r="N51">
            <v>0</v>
          </cell>
          <cell r="O51">
            <v>5832</v>
          </cell>
          <cell r="P51">
            <v>0</v>
          </cell>
          <cell r="Q51">
            <v>0</v>
          </cell>
          <cell r="R51">
            <v>0</v>
          </cell>
          <cell r="S51">
            <v>8375</v>
          </cell>
          <cell r="T51">
            <v>0</v>
          </cell>
          <cell r="V51">
            <v>0</v>
          </cell>
        </row>
        <row r="52">
          <cell r="A52" t="str">
            <v>C0004 GMD</v>
          </cell>
          <cell r="I52">
            <v>0</v>
          </cell>
          <cell r="J52">
            <v>0</v>
          </cell>
          <cell r="K52">
            <v>7908</v>
          </cell>
          <cell r="L52">
            <v>0</v>
          </cell>
          <cell r="M52">
            <v>0</v>
          </cell>
          <cell r="N52">
            <v>0</v>
          </cell>
          <cell r="O52">
            <v>7000</v>
          </cell>
          <cell r="P52">
            <v>7000</v>
          </cell>
          <cell r="Q52">
            <v>8000</v>
          </cell>
          <cell r="R52">
            <v>9000</v>
          </cell>
          <cell r="S52">
            <v>7000</v>
          </cell>
          <cell r="T52">
            <v>7000</v>
          </cell>
          <cell r="V52">
            <v>0</v>
          </cell>
        </row>
        <row r="53">
          <cell r="A53" t="str">
            <v>C0004 GMD</v>
          </cell>
          <cell r="I53">
            <v>0</v>
          </cell>
          <cell r="J53">
            <v>0</v>
          </cell>
          <cell r="K53">
            <v>4287</v>
          </cell>
          <cell r="L53">
            <v>0</v>
          </cell>
          <cell r="M53">
            <v>0</v>
          </cell>
          <cell r="N53">
            <v>0</v>
          </cell>
          <cell r="O53">
            <v>15000</v>
          </cell>
          <cell r="P53">
            <v>0</v>
          </cell>
          <cell r="Q53">
            <v>16250</v>
          </cell>
          <cell r="R53">
            <v>0</v>
          </cell>
          <cell r="S53">
            <v>13750</v>
          </cell>
          <cell r="T53">
            <v>0</v>
          </cell>
          <cell r="V53">
            <v>2000</v>
          </cell>
        </row>
        <row r="54">
          <cell r="A54" t="str">
            <v>C0004 GMD</v>
          </cell>
          <cell r="I54">
            <v>0</v>
          </cell>
          <cell r="J54">
            <v>4000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3042</v>
          </cell>
          <cell r="P54">
            <v>0</v>
          </cell>
          <cell r="Q54">
            <v>10000</v>
          </cell>
          <cell r="R54">
            <v>5000</v>
          </cell>
          <cell r="S54">
            <v>10000</v>
          </cell>
          <cell r="T54">
            <v>10000</v>
          </cell>
          <cell r="V54">
            <v>4000</v>
          </cell>
        </row>
        <row r="55">
          <cell r="A55" t="str">
            <v>C0004 GMD</v>
          </cell>
          <cell r="I55">
            <v>0</v>
          </cell>
          <cell r="J55">
            <v>8400</v>
          </cell>
          <cell r="K55">
            <v>0</v>
          </cell>
          <cell r="L55">
            <v>662</v>
          </cell>
          <cell r="M55">
            <v>0</v>
          </cell>
          <cell r="N55">
            <v>0</v>
          </cell>
          <cell r="O55">
            <v>0</v>
          </cell>
          <cell r="P55">
            <v>2100</v>
          </cell>
          <cell r="Q55">
            <v>4200</v>
          </cell>
          <cell r="R55">
            <v>2100</v>
          </cell>
          <cell r="S55">
            <v>4200</v>
          </cell>
          <cell r="T55">
            <v>2100</v>
          </cell>
          <cell r="V55">
            <v>4200</v>
          </cell>
        </row>
        <row r="56">
          <cell r="A56" t="str">
            <v>C0004 GMD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V56">
            <v>0</v>
          </cell>
        </row>
        <row r="57">
          <cell r="A57" t="str">
            <v>C0004 GMD</v>
          </cell>
          <cell r="I57">
            <v>120</v>
          </cell>
          <cell r="J57">
            <v>0</v>
          </cell>
          <cell r="K57">
            <v>558</v>
          </cell>
          <cell r="L57">
            <v>0</v>
          </cell>
          <cell r="M57">
            <v>0</v>
          </cell>
          <cell r="N57">
            <v>0</v>
          </cell>
          <cell r="O57">
            <v>130</v>
          </cell>
          <cell r="P57">
            <v>0</v>
          </cell>
          <cell r="Q57">
            <v>690</v>
          </cell>
          <cell r="R57">
            <v>320</v>
          </cell>
          <cell r="S57">
            <v>260</v>
          </cell>
          <cell r="T57">
            <v>280</v>
          </cell>
          <cell r="V57">
            <v>300</v>
          </cell>
        </row>
        <row r="58">
          <cell r="A58" t="str">
            <v>C0004 GMD</v>
          </cell>
          <cell r="I58">
            <v>0</v>
          </cell>
          <cell r="J58">
            <v>0</v>
          </cell>
          <cell r="K58">
            <v>4500</v>
          </cell>
          <cell r="L58">
            <v>0</v>
          </cell>
          <cell r="M58">
            <v>0</v>
          </cell>
          <cell r="N58">
            <v>0</v>
          </cell>
          <cell r="O58">
            <v>3200</v>
          </cell>
          <cell r="P58">
            <v>2400</v>
          </cell>
          <cell r="Q58">
            <v>3200</v>
          </cell>
          <cell r="R58">
            <v>2400</v>
          </cell>
          <cell r="S58">
            <v>3200</v>
          </cell>
          <cell r="T58">
            <v>3200</v>
          </cell>
          <cell r="V58">
            <v>0</v>
          </cell>
        </row>
        <row r="59">
          <cell r="A59" t="str">
            <v>C0004 GMD</v>
          </cell>
          <cell r="I59">
            <v>0</v>
          </cell>
          <cell r="J59">
            <v>8000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10800</v>
          </cell>
          <cell r="P59">
            <v>0</v>
          </cell>
          <cell r="Q59">
            <v>0</v>
          </cell>
          <cell r="R59">
            <v>0</v>
          </cell>
          <cell r="S59">
            <v>11340</v>
          </cell>
          <cell r="T59">
            <v>0</v>
          </cell>
          <cell r="V59">
            <v>4000</v>
          </cell>
        </row>
        <row r="60">
          <cell r="A60" t="str">
            <v>C0004 GMD</v>
          </cell>
          <cell r="I60">
            <v>0</v>
          </cell>
          <cell r="J60">
            <v>0</v>
          </cell>
          <cell r="K60">
            <v>100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900</v>
          </cell>
          <cell r="R60">
            <v>0</v>
          </cell>
          <cell r="S60">
            <v>0</v>
          </cell>
          <cell r="T60">
            <v>0</v>
          </cell>
          <cell r="V60">
            <v>0</v>
          </cell>
        </row>
        <row r="61">
          <cell r="A61" t="str">
            <v>C0004 GMD</v>
          </cell>
          <cell r="I61">
            <v>0</v>
          </cell>
          <cell r="J61">
            <v>4000</v>
          </cell>
          <cell r="K61">
            <v>4911</v>
          </cell>
          <cell r="L61">
            <v>0</v>
          </cell>
          <cell r="M61">
            <v>0</v>
          </cell>
          <cell r="N61">
            <v>0</v>
          </cell>
          <cell r="O61">
            <v>3000</v>
          </cell>
          <cell r="P61">
            <v>3000</v>
          </cell>
          <cell r="Q61">
            <v>2625</v>
          </cell>
          <cell r="R61">
            <v>3000</v>
          </cell>
          <cell r="S61">
            <v>3000</v>
          </cell>
          <cell r="T61">
            <v>3000</v>
          </cell>
          <cell r="V61">
            <v>2000</v>
          </cell>
        </row>
        <row r="62">
          <cell r="A62" t="str">
            <v>C0004 GMD</v>
          </cell>
          <cell r="I62">
            <v>0</v>
          </cell>
          <cell r="J62">
            <v>0</v>
          </cell>
          <cell r="K62">
            <v>8400</v>
          </cell>
          <cell r="L62">
            <v>0</v>
          </cell>
          <cell r="M62">
            <v>0</v>
          </cell>
          <cell r="N62">
            <v>0</v>
          </cell>
          <cell r="O62">
            <v>10019</v>
          </cell>
          <cell r="P62">
            <v>0</v>
          </cell>
          <cell r="Q62">
            <v>0</v>
          </cell>
          <cell r="R62">
            <v>0</v>
          </cell>
          <cell r="S62">
            <v>11550</v>
          </cell>
          <cell r="T62">
            <v>0</v>
          </cell>
          <cell r="V62">
            <v>0</v>
          </cell>
        </row>
        <row r="63">
          <cell r="A63" t="str">
            <v>C0004 GMD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223</v>
          </cell>
          <cell r="R63">
            <v>0</v>
          </cell>
          <cell r="S63">
            <v>0</v>
          </cell>
          <cell r="T63">
            <v>0</v>
          </cell>
          <cell r="V63">
            <v>0</v>
          </cell>
        </row>
        <row r="64">
          <cell r="A64" t="str">
            <v>C0004 GMD</v>
          </cell>
          <cell r="I64">
            <v>0</v>
          </cell>
          <cell r="J64">
            <v>4500</v>
          </cell>
          <cell r="K64">
            <v>6000</v>
          </cell>
          <cell r="L64">
            <v>4500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3923</v>
          </cell>
          <cell r="R64">
            <v>0</v>
          </cell>
          <cell r="S64">
            <v>4500</v>
          </cell>
          <cell r="T64">
            <v>0</v>
          </cell>
          <cell r="V64">
            <v>2250</v>
          </cell>
        </row>
        <row r="65">
          <cell r="A65" t="str">
            <v>C0004 GMD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2846</v>
          </cell>
          <cell r="R65">
            <v>0</v>
          </cell>
          <cell r="S65">
            <v>0</v>
          </cell>
          <cell r="T65">
            <v>0</v>
          </cell>
          <cell r="V65">
            <v>0</v>
          </cell>
        </row>
        <row r="66">
          <cell r="A66" t="str">
            <v>C0004 GMD</v>
          </cell>
          <cell r="I66">
            <v>0</v>
          </cell>
          <cell r="J66">
            <v>594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660</v>
          </cell>
          <cell r="P66">
            <v>1980</v>
          </cell>
          <cell r="Q66">
            <v>1320</v>
          </cell>
          <cell r="R66">
            <v>1980</v>
          </cell>
          <cell r="S66">
            <v>1980</v>
          </cell>
          <cell r="T66">
            <v>1320</v>
          </cell>
          <cell r="V66">
            <v>297</v>
          </cell>
        </row>
        <row r="67">
          <cell r="A67" t="str">
            <v>C0004 GMD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2451</v>
          </cell>
          <cell r="S67">
            <v>0</v>
          </cell>
          <cell r="T67">
            <v>0</v>
          </cell>
          <cell r="V67">
            <v>0</v>
          </cell>
        </row>
        <row r="68">
          <cell r="A68" t="str">
            <v>C0004 GMD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V68">
            <v>0</v>
          </cell>
        </row>
        <row r="69">
          <cell r="A69" t="str">
            <v>C0004 GMD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V69">
            <v>0</v>
          </cell>
        </row>
        <row r="70">
          <cell r="A70" t="str">
            <v>C0004 GMD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V70">
            <v>0</v>
          </cell>
        </row>
        <row r="71">
          <cell r="A71" t="str">
            <v>C0004 GMD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V71">
            <v>0</v>
          </cell>
        </row>
        <row r="72">
          <cell r="A72" t="str">
            <v>C0004 GMD</v>
          </cell>
          <cell r="I72">
            <v>5300</v>
          </cell>
          <cell r="J72">
            <v>10000</v>
          </cell>
          <cell r="K72">
            <v>10000</v>
          </cell>
          <cell r="L72">
            <v>1920</v>
          </cell>
          <cell r="M72">
            <v>0</v>
          </cell>
          <cell r="N72">
            <v>0</v>
          </cell>
          <cell r="O72">
            <v>8874</v>
          </cell>
          <cell r="P72">
            <v>2400</v>
          </cell>
          <cell r="Q72">
            <v>9414</v>
          </cell>
          <cell r="R72">
            <v>12168</v>
          </cell>
          <cell r="S72">
            <v>12552</v>
          </cell>
          <cell r="T72">
            <v>9414</v>
          </cell>
          <cell r="V72">
            <v>9000</v>
          </cell>
        </row>
        <row r="73">
          <cell r="A73" t="str">
            <v>C0004 GMD</v>
          </cell>
          <cell r="I73">
            <v>0</v>
          </cell>
          <cell r="J73">
            <v>9000</v>
          </cell>
          <cell r="K73">
            <v>9000</v>
          </cell>
          <cell r="L73">
            <v>1320</v>
          </cell>
          <cell r="M73">
            <v>0</v>
          </cell>
          <cell r="N73">
            <v>0</v>
          </cell>
          <cell r="O73">
            <v>8580</v>
          </cell>
          <cell r="P73">
            <v>3300</v>
          </cell>
          <cell r="Q73">
            <v>7920</v>
          </cell>
          <cell r="R73">
            <v>10560</v>
          </cell>
          <cell r="S73">
            <v>9240</v>
          </cell>
          <cell r="T73">
            <v>9240</v>
          </cell>
          <cell r="V73">
            <v>4500</v>
          </cell>
        </row>
        <row r="74">
          <cell r="A74" t="str">
            <v>C0004 GMD</v>
          </cell>
          <cell r="I74">
            <v>6307</v>
          </cell>
          <cell r="J74">
            <v>10000</v>
          </cell>
          <cell r="K74">
            <v>0</v>
          </cell>
          <cell r="L74">
            <v>1000</v>
          </cell>
          <cell r="M74">
            <v>0</v>
          </cell>
          <cell r="N74">
            <v>0</v>
          </cell>
          <cell r="O74">
            <v>9340</v>
          </cell>
          <cell r="P74">
            <v>3200</v>
          </cell>
          <cell r="Q74">
            <v>7340</v>
          </cell>
          <cell r="R74">
            <v>10320</v>
          </cell>
          <cell r="S74">
            <v>9700</v>
          </cell>
          <cell r="T74">
            <v>9100</v>
          </cell>
          <cell r="V74">
            <v>10000</v>
          </cell>
        </row>
        <row r="75">
          <cell r="A75" t="str">
            <v>C0004 GMD</v>
          </cell>
          <cell r="I75">
            <v>0</v>
          </cell>
          <cell r="J75">
            <v>9000</v>
          </cell>
          <cell r="K75">
            <v>9000</v>
          </cell>
          <cell r="L75">
            <v>7858</v>
          </cell>
          <cell r="M75">
            <v>0</v>
          </cell>
          <cell r="N75">
            <v>0</v>
          </cell>
          <cell r="O75">
            <v>0</v>
          </cell>
          <cell r="P75">
            <v>11064</v>
          </cell>
          <cell r="Q75">
            <v>0</v>
          </cell>
          <cell r="R75">
            <v>14494</v>
          </cell>
          <cell r="S75">
            <v>0</v>
          </cell>
          <cell r="T75">
            <v>17504</v>
          </cell>
          <cell r="V75">
            <v>4500</v>
          </cell>
        </row>
        <row r="76">
          <cell r="A76" t="str">
            <v>C0004 GMD</v>
          </cell>
          <cell r="I76">
            <v>0</v>
          </cell>
          <cell r="J76">
            <v>8000</v>
          </cell>
          <cell r="K76">
            <v>12240</v>
          </cell>
          <cell r="L76">
            <v>1200</v>
          </cell>
          <cell r="M76">
            <v>0</v>
          </cell>
          <cell r="N76">
            <v>0</v>
          </cell>
          <cell r="O76">
            <v>9600</v>
          </cell>
          <cell r="P76">
            <v>5160</v>
          </cell>
          <cell r="Q76">
            <v>9840</v>
          </cell>
          <cell r="R76">
            <v>6600</v>
          </cell>
          <cell r="S76">
            <v>8400</v>
          </cell>
          <cell r="T76">
            <v>12000</v>
          </cell>
          <cell r="V76">
            <v>4000</v>
          </cell>
        </row>
        <row r="77">
          <cell r="A77" t="str">
            <v>C0004 GMD</v>
          </cell>
          <cell r="I77">
            <v>0</v>
          </cell>
          <cell r="J77">
            <v>0</v>
          </cell>
          <cell r="K77">
            <v>0</v>
          </cell>
          <cell r="L77">
            <v>660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V77">
            <v>0</v>
          </cell>
        </row>
        <row r="78">
          <cell r="A78" t="str">
            <v>C0004 GMD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660</v>
          </cell>
          <cell r="S78">
            <v>0</v>
          </cell>
          <cell r="T78">
            <v>0</v>
          </cell>
          <cell r="V78">
            <v>0</v>
          </cell>
        </row>
        <row r="79">
          <cell r="A79" t="str">
            <v>C0004 GMD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V79">
            <v>0</v>
          </cell>
        </row>
        <row r="80">
          <cell r="A80" t="str">
            <v>C0004 GMD</v>
          </cell>
          <cell r="I80">
            <v>2000</v>
          </cell>
          <cell r="J80">
            <v>0</v>
          </cell>
          <cell r="K80">
            <v>2879</v>
          </cell>
          <cell r="L80">
            <v>0</v>
          </cell>
          <cell r="M80">
            <v>0</v>
          </cell>
          <cell r="N80">
            <v>0</v>
          </cell>
          <cell r="O80">
            <v>2700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V80">
            <v>1000</v>
          </cell>
        </row>
        <row r="81">
          <cell r="A81" t="str">
            <v>C0004 GMD</v>
          </cell>
          <cell r="I81">
            <v>0</v>
          </cell>
          <cell r="J81">
            <v>0</v>
          </cell>
          <cell r="K81">
            <v>23100</v>
          </cell>
          <cell r="L81">
            <v>0</v>
          </cell>
          <cell r="M81">
            <v>0</v>
          </cell>
          <cell r="N81">
            <v>0</v>
          </cell>
          <cell r="O81">
            <v>15180</v>
          </cell>
          <cell r="P81">
            <v>2640</v>
          </cell>
          <cell r="Q81">
            <v>11880</v>
          </cell>
          <cell r="R81">
            <v>7260</v>
          </cell>
          <cell r="S81">
            <v>11880</v>
          </cell>
          <cell r="T81">
            <v>8580</v>
          </cell>
          <cell r="V81">
            <v>0</v>
          </cell>
        </row>
        <row r="82">
          <cell r="A82" t="str">
            <v>C0004 GMD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V82">
            <v>0</v>
          </cell>
        </row>
        <row r="83">
          <cell r="A83" t="str">
            <v>C0004 GMD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3000</v>
          </cell>
          <cell r="R83">
            <v>0</v>
          </cell>
          <cell r="S83">
            <v>0</v>
          </cell>
          <cell r="T83">
            <v>0</v>
          </cell>
          <cell r="V83">
            <v>0</v>
          </cell>
        </row>
        <row r="84">
          <cell r="A84" t="str">
            <v>C0004 GMD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V84">
            <v>0</v>
          </cell>
        </row>
        <row r="85">
          <cell r="A85" t="str">
            <v>C0004 GMD</v>
          </cell>
          <cell r="I85">
            <v>0</v>
          </cell>
          <cell r="J85">
            <v>0</v>
          </cell>
          <cell r="K85">
            <v>7500</v>
          </cell>
          <cell r="L85">
            <v>0</v>
          </cell>
          <cell r="M85">
            <v>0</v>
          </cell>
          <cell r="N85">
            <v>0</v>
          </cell>
          <cell r="O85">
            <v>1276</v>
          </cell>
          <cell r="P85">
            <v>0</v>
          </cell>
          <cell r="Q85">
            <v>0</v>
          </cell>
          <cell r="R85">
            <v>0</v>
          </cell>
          <cell r="S85">
            <v>2800</v>
          </cell>
          <cell r="T85">
            <v>0</v>
          </cell>
          <cell r="V85">
            <v>0</v>
          </cell>
        </row>
        <row r="86">
          <cell r="A86" t="str">
            <v>C0004 GMD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4186</v>
          </cell>
          <cell r="V86">
            <v>0</v>
          </cell>
        </row>
        <row r="87">
          <cell r="A87" t="str">
            <v>C0004 GMD</v>
          </cell>
          <cell r="I87">
            <v>0</v>
          </cell>
          <cell r="J87">
            <v>6679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10000</v>
          </cell>
          <cell r="P87">
            <v>0</v>
          </cell>
          <cell r="Q87">
            <v>0</v>
          </cell>
          <cell r="R87">
            <v>0</v>
          </cell>
          <cell r="S87">
            <v>10000</v>
          </cell>
          <cell r="T87">
            <v>0</v>
          </cell>
          <cell r="V87">
            <v>3339.5</v>
          </cell>
        </row>
        <row r="88">
          <cell r="A88" t="str">
            <v>C0004 GMD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V88">
            <v>0</v>
          </cell>
        </row>
        <row r="89">
          <cell r="A89" t="str">
            <v>C0004 GMD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  <cell r="V89">
            <v>0</v>
          </cell>
        </row>
        <row r="90">
          <cell r="A90" t="str">
            <v>C0004 GMD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8000</v>
          </cell>
          <cell r="P90">
            <v>0</v>
          </cell>
          <cell r="Q90">
            <v>250</v>
          </cell>
          <cell r="R90">
            <v>0</v>
          </cell>
          <cell r="S90">
            <v>0</v>
          </cell>
          <cell r="T90">
            <v>250</v>
          </cell>
          <cell r="V90">
            <v>0</v>
          </cell>
        </row>
        <row r="91">
          <cell r="A91" t="str">
            <v>C0004 GMD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4250</v>
          </cell>
          <cell r="P91">
            <v>0</v>
          </cell>
          <cell r="Q91">
            <v>0</v>
          </cell>
          <cell r="R91">
            <v>250</v>
          </cell>
          <cell r="S91">
            <v>4000</v>
          </cell>
          <cell r="T91">
            <v>0</v>
          </cell>
          <cell r="V91">
            <v>0</v>
          </cell>
        </row>
        <row r="92">
          <cell r="A92" t="str">
            <v>C0004 GMD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V92">
            <v>0</v>
          </cell>
        </row>
        <row r="93">
          <cell r="A93" t="str">
            <v>C0004 GMD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392</v>
          </cell>
          <cell r="P93">
            <v>0</v>
          </cell>
          <cell r="Q93">
            <v>0</v>
          </cell>
          <cell r="R93">
            <v>1000</v>
          </cell>
          <cell r="S93">
            <v>1000</v>
          </cell>
          <cell r="T93">
            <v>0</v>
          </cell>
          <cell r="V93">
            <v>0</v>
          </cell>
        </row>
        <row r="94">
          <cell r="A94" t="str">
            <v>C0004 GMD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V94">
            <v>0</v>
          </cell>
        </row>
        <row r="95">
          <cell r="A95" t="str">
            <v>C0004 GMD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  <cell r="V95">
            <v>0</v>
          </cell>
        </row>
        <row r="96">
          <cell r="A96" t="str">
            <v>C0004 GMD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V96">
            <v>0</v>
          </cell>
        </row>
        <row r="97">
          <cell r="A97" t="str">
            <v>C0004 GMD</v>
          </cell>
          <cell r="I97">
            <v>3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1783</v>
          </cell>
          <cell r="P97">
            <v>0</v>
          </cell>
          <cell r="Q97">
            <v>0</v>
          </cell>
          <cell r="R97">
            <v>2000</v>
          </cell>
          <cell r="S97">
            <v>0</v>
          </cell>
          <cell r="T97">
            <v>0</v>
          </cell>
          <cell r="V97">
            <v>500</v>
          </cell>
        </row>
        <row r="98">
          <cell r="A98" t="str">
            <v>C0004 GMD</v>
          </cell>
          <cell r="I98">
            <v>0</v>
          </cell>
          <cell r="J98">
            <v>0</v>
          </cell>
          <cell r="K98">
            <v>3090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3000</v>
          </cell>
          <cell r="T98">
            <v>0</v>
          </cell>
          <cell r="V98">
            <v>0</v>
          </cell>
        </row>
        <row r="99">
          <cell r="A99" t="str">
            <v>C0004 GMD</v>
          </cell>
          <cell r="I99">
            <v>889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>
            <v>0</v>
          </cell>
          <cell r="Q99">
            <v>359</v>
          </cell>
          <cell r="R99">
            <v>0</v>
          </cell>
          <cell r="S99">
            <v>0</v>
          </cell>
          <cell r="T99">
            <v>0</v>
          </cell>
          <cell r="V99">
            <v>675</v>
          </cell>
        </row>
        <row r="100">
          <cell r="A100" t="str">
            <v>C0004 GMD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V100">
            <v>0</v>
          </cell>
        </row>
        <row r="101">
          <cell r="A101" t="str">
            <v>C0004 GMD</v>
          </cell>
          <cell r="I101">
            <v>0</v>
          </cell>
          <cell r="J101">
            <v>0</v>
          </cell>
          <cell r="K101">
            <v>770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800</v>
          </cell>
          <cell r="R101">
            <v>0</v>
          </cell>
          <cell r="S101">
            <v>800</v>
          </cell>
          <cell r="T101">
            <v>0</v>
          </cell>
          <cell r="V101">
            <v>0</v>
          </cell>
        </row>
        <row r="102">
          <cell r="A102" t="str">
            <v>C0004 GMD</v>
          </cell>
          <cell r="I102">
            <v>0</v>
          </cell>
          <cell r="J102">
            <v>0</v>
          </cell>
          <cell r="K102">
            <v>1851</v>
          </cell>
          <cell r="L102">
            <v>300</v>
          </cell>
          <cell r="M102">
            <v>0</v>
          </cell>
          <cell r="N102">
            <v>0</v>
          </cell>
          <cell r="O102">
            <v>1700</v>
          </cell>
          <cell r="P102">
            <v>2500</v>
          </cell>
          <cell r="Q102">
            <v>2700</v>
          </cell>
          <cell r="R102">
            <v>2700</v>
          </cell>
          <cell r="S102">
            <v>3000</v>
          </cell>
          <cell r="T102">
            <v>2400</v>
          </cell>
          <cell r="V102">
            <v>1500</v>
          </cell>
        </row>
        <row r="103">
          <cell r="A103" t="str">
            <v>C0004 GMD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V103">
            <v>0</v>
          </cell>
        </row>
        <row r="104">
          <cell r="A104" t="str">
            <v>C0006 ORHAN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2100</v>
          </cell>
          <cell r="N104">
            <v>0</v>
          </cell>
          <cell r="O104">
            <v>2100</v>
          </cell>
          <cell r="P104">
            <v>0</v>
          </cell>
          <cell r="Q104">
            <v>2100</v>
          </cell>
          <cell r="R104">
            <v>2100</v>
          </cell>
          <cell r="S104">
            <v>2100</v>
          </cell>
          <cell r="T104">
            <v>2100</v>
          </cell>
          <cell r="V104">
            <v>0</v>
          </cell>
        </row>
        <row r="105">
          <cell r="A105" t="str">
            <v>C0006 ORHAN</v>
          </cell>
          <cell r="I105">
            <v>750</v>
          </cell>
          <cell r="J105">
            <v>250</v>
          </cell>
          <cell r="K105">
            <v>500</v>
          </cell>
          <cell r="L105">
            <v>250</v>
          </cell>
          <cell r="M105">
            <v>250</v>
          </cell>
          <cell r="N105">
            <v>250</v>
          </cell>
          <cell r="O105">
            <v>250</v>
          </cell>
          <cell r="P105">
            <v>250</v>
          </cell>
          <cell r="Q105">
            <v>250</v>
          </cell>
          <cell r="R105">
            <v>250</v>
          </cell>
          <cell r="S105">
            <v>250</v>
          </cell>
          <cell r="T105">
            <v>250</v>
          </cell>
          <cell r="V105">
            <v>500</v>
          </cell>
        </row>
        <row r="106">
          <cell r="A106" t="str">
            <v>C0006 ORHAN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V106">
            <v>0</v>
          </cell>
        </row>
        <row r="107">
          <cell r="A107" t="str">
            <v>C0006 ORHAN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V107">
            <v>0</v>
          </cell>
        </row>
        <row r="108">
          <cell r="A108" t="str">
            <v>C0007 MM</v>
          </cell>
          <cell r="I108">
            <v>16467</v>
          </cell>
          <cell r="J108">
            <v>25004</v>
          </cell>
          <cell r="K108">
            <v>21034</v>
          </cell>
          <cell r="L108">
            <v>24720</v>
          </cell>
          <cell r="M108">
            <v>0</v>
          </cell>
          <cell r="N108">
            <v>0</v>
          </cell>
          <cell r="O108">
            <v>21770</v>
          </cell>
          <cell r="P108">
            <v>23912</v>
          </cell>
          <cell r="Q108">
            <v>30506</v>
          </cell>
          <cell r="R108">
            <v>24952</v>
          </cell>
          <cell r="S108">
            <v>30464</v>
          </cell>
          <cell r="T108">
            <v>30505</v>
          </cell>
          <cell r="V108">
            <v>24834</v>
          </cell>
        </row>
        <row r="109">
          <cell r="A109" t="str">
            <v>C0007 MM</v>
          </cell>
          <cell r="I109">
            <v>17447</v>
          </cell>
          <cell r="J109">
            <v>24240</v>
          </cell>
          <cell r="K109">
            <v>23700</v>
          </cell>
          <cell r="L109">
            <v>20772</v>
          </cell>
          <cell r="M109">
            <v>0</v>
          </cell>
          <cell r="N109">
            <v>0</v>
          </cell>
          <cell r="O109">
            <v>22816</v>
          </cell>
          <cell r="P109">
            <v>25072</v>
          </cell>
          <cell r="Q109">
            <v>30216</v>
          </cell>
          <cell r="R109">
            <v>25072</v>
          </cell>
          <cell r="S109">
            <v>30216</v>
          </cell>
          <cell r="T109">
            <v>30216</v>
          </cell>
          <cell r="V109">
            <v>24720</v>
          </cell>
        </row>
        <row r="110">
          <cell r="A110" t="str">
            <v>C0008 LEMAN</v>
          </cell>
          <cell r="I110">
            <v>0</v>
          </cell>
          <cell r="J110">
            <v>12800</v>
          </cell>
          <cell r="K110">
            <v>12800</v>
          </cell>
          <cell r="L110">
            <v>12800</v>
          </cell>
          <cell r="M110">
            <v>0</v>
          </cell>
          <cell r="N110">
            <v>0</v>
          </cell>
          <cell r="O110">
            <v>12800</v>
          </cell>
          <cell r="P110">
            <v>12800</v>
          </cell>
          <cell r="Q110">
            <v>12800</v>
          </cell>
          <cell r="R110">
            <v>12800</v>
          </cell>
          <cell r="S110">
            <v>12800</v>
          </cell>
          <cell r="T110">
            <v>12800</v>
          </cell>
          <cell r="V110">
            <v>12800</v>
          </cell>
        </row>
        <row r="111">
          <cell r="A111" t="str">
            <v>C0008 LEMAN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V111">
            <v>0</v>
          </cell>
        </row>
        <row r="112">
          <cell r="A112" t="str">
            <v>C0008 LEMAN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V112">
            <v>0</v>
          </cell>
        </row>
        <row r="113">
          <cell r="A113" t="str">
            <v>C0008 LEMAN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V113">
            <v>0</v>
          </cell>
        </row>
        <row r="114">
          <cell r="A114" t="str">
            <v>C0010 TOOLPRESSE</v>
          </cell>
          <cell r="I114">
            <v>3000</v>
          </cell>
          <cell r="J114">
            <v>2160</v>
          </cell>
          <cell r="K114">
            <v>2052</v>
          </cell>
          <cell r="L114">
            <v>2808</v>
          </cell>
          <cell r="M114">
            <v>1080</v>
          </cell>
          <cell r="N114">
            <v>0</v>
          </cell>
          <cell r="O114">
            <v>0</v>
          </cell>
          <cell r="P114">
            <v>1080</v>
          </cell>
          <cell r="Q114">
            <v>2160</v>
          </cell>
          <cell r="R114">
            <v>2700</v>
          </cell>
          <cell r="S114">
            <v>3672</v>
          </cell>
          <cell r="T114">
            <v>3024</v>
          </cell>
          <cell r="V114">
            <v>2580</v>
          </cell>
        </row>
        <row r="115">
          <cell r="A115" t="str">
            <v>C0010 TOOLPRESSE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0</v>
          </cell>
          <cell r="P115">
            <v>0</v>
          </cell>
          <cell r="Q115">
            <v>0</v>
          </cell>
          <cell r="R115">
            <v>108</v>
          </cell>
          <cell r="S115">
            <v>432</v>
          </cell>
          <cell r="T115">
            <v>0</v>
          </cell>
          <cell r="V115">
            <v>0</v>
          </cell>
        </row>
        <row r="116">
          <cell r="A116" t="str">
            <v>C0010 TOOLPRESSE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0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V116">
            <v>0</v>
          </cell>
        </row>
        <row r="117">
          <cell r="A117" t="str">
            <v>C0010 TOOLPRESSE</v>
          </cell>
          <cell r="I117">
            <v>1963</v>
          </cell>
          <cell r="J117">
            <v>6074</v>
          </cell>
          <cell r="K117">
            <v>7084</v>
          </cell>
          <cell r="L117">
            <v>5765</v>
          </cell>
          <cell r="M117">
            <v>4984</v>
          </cell>
          <cell r="N117">
            <v>1656</v>
          </cell>
          <cell r="O117">
            <v>1971</v>
          </cell>
          <cell r="P117">
            <v>2644</v>
          </cell>
          <cell r="Q117">
            <v>6642</v>
          </cell>
          <cell r="R117">
            <v>6377</v>
          </cell>
          <cell r="S117">
            <v>6069</v>
          </cell>
          <cell r="T117">
            <v>7686</v>
          </cell>
          <cell r="V117">
            <v>6537</v>
          </cell>
        </row>
        <row r="118">
          <cell r="A118" t="str">
            <v>C0011 TESCA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V118">
            <v>0</v>
          </cell>
        </row>
        <row r="119">
          <cell r="A119" t="str">
            <v>C0011 TESCA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V119">
            <v>0</v>
          </cell>
        </row>
        <row r="120">
          <cell r="A120" t="str">
            <v>C0011 TESCA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V120">
            <v>0</v>
          </cell>
        </row>
        <row r="121">
          <cell r="A121" t="str">
            <v>C0011 TESCA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V121">
            <v>0</v>
          </cell>
        </row>
        <row r="122">
          <cell r="A122" t="str">
            <v>C0012 MARTUR</v>
          </cell>
          <cell r="I122">
            <v>5022</v>
          </cell>
          <cell r="J122">
            <v>7056</v>
          </cell>
          <cell r="K122">
            <v>7182</v>
          </cell>
          <cell r="L122">
            <v>7056</v>
          </cell>
          <cell r="M122">
            <v>0</v>
          </cell>
          <cell r="N122">
            <v>0</v>
          </cell>
          <cell r="O122">
            <v>7056</v>
          </cell>
          <cell r="P122">
            <v>7056</v>
          </cell>
          <cell r="Q122">
            <v>7326</v>
          </cell>
          <cell r="R122">
            <v>6894</v>
          </cell>
          <cell r="S122">
            <v>7182</v>
          </cell>
          <cell r="T122">
            <v>7056</v>
          </cell>
          <cell r="V122">
            <v>7119</v>
          </cell>
        </row>
        <row r="123">
          <cell r="A123" t="str">
            <v>C0012 MARTUR</v>
          </cell>
          <cell r="I123">
            <v>580</v>
          </cell>
          <cell r="J123">
            <v>560</v>
          </cell>
          <cell r="K123">
            <v>580</v>
          </cell>
          <cell r="L123">
            <v>560</v>
          </cell>
          <cell r="M123">
            <v>0</v>
          </cell>
          <cell r="N123">
            <v>0</v>
          </cell>
          <cell r="O123">
            <v>560</v>
          </cell>
          <cell r="P123">
            <v>560</v>
          </cell>
          <cell r="Q123">
            <v>420</v>
          </cell>
          <cell r="R123">
            <v>460</v>
          </cell>
          <cell r="S123">
            <v>580</v>
          </cell>
          <cell r="T123">
            <v>560</v>
          </cell>
          <cell r="V123">
            <v>570</v>
          </cell>
        </row>
        <row r="124">
          <cell r="A124" t="str">
            <v>C0012 MARTUR</v>
          </cell>
          <cell r="I124">
            <v>2788</v>
          </cell>
          <cell r="J124">
            <v>6860</v>
          </cell>
          <cell r="K124">
            <v>6430</v>
          </cell>
          <cell r="L124">
            <v>6860</v>
          </cell>
          <cell r="M124">
            <v>0</v>
          </cell>
          <cell r="N124">
            <v>0</v>
          </cell>
          <cell r="O124">
            <v>6860</v>
          </cell>
          <cell r="P124">
            <v>6860</v>
          </cell>
          <cell r="Q124">
            <v>7110</v>
          </cell>
          <cell r="R124">
            <v>6760</v>
          </cell>
          <cell r="S124">
            <v>6430</v>
          </cell>
          <cell r="T124">
            <v>6860</v>
          </cell>
          <cell r="V124">
            <v>6645</v>
          </cell>
        </row>
        <row r="125">
          <cell r="A125" t="str">
            <v>C0012 MARTUR</v>
          </cell>
          <cell r="I125">
            <v>140</v>
          </cell>
          <cell r="J125">
            <v>200</v>
          </cell>
          <cell r="K125">
            <v>140</v>
          </cell>
          <cell r="L125">
            <v>200</v>
          </cell>
          <cell r="M125">
            <v>0</v>
          </cell>
          <cell r="N125">
            <v>0</v>
          </cell>
          <cell r="O125">
            <v>200</v>
          </cell>
          <cell r="P125">
            <v>200</v>
          </cell>
          <cell r="Q125">
            <v>210</v>
          </cell>
          <cell r="R125">
            <v>250</v>
          </cell>
          <cell r="S125">
            <v>140</v>
          </cell>
          <cell r="T125">
            <v>200</v>
          </cell>
          <cell r="V125">
            <v>170</v>
          </cell>
        </row>
        <row r="126">
          <cell r="A126" t="str">
            <v>C0012 MARTUR</v>
          </cell>
          <cell r="I126">
            <v>3570</v>
          </cell>
          <cell r="J126">
            <v>7060</v>
          </cell>
          <cell r="K126">
            <v>6570</v>
          </cell>
          <cell r="L126">
            <v>7060</v>
          </cell>
          <cell r="M126">
            <v>0</v>
          </cell>
          <cell r="N126">
            <v>0</v>
          </cell>
          <cell r="O126">
            <v>7060</v>
          </cell>
          <cell r="P126">
            <v>7060</v>
          </cell>
          <cell r="Q126">
            <v>7320</v>
          </cell>
          <cell r="R126">
            <v>7010</v>
          </cell>
          <cell r="S126">
            <v>6570</v>
          </cell>
          <cell r="T126">
            <v>7060</v>
          </cell>
          <cell r="V126">
            <v>6815</v>
          </cell>
        </row>
        <row r="127">
          <cell r="A127" t="str">
            <v>C0012 MARTUR</v>
          </cell>
          <cell r="I127">
            <v>3448</v>
          </cell>
          <cell r="J127">
            <v>6860</v>
          </cell>
          <cell r="K127">
            <v>6430</v>
          </cell>
          <cell r="L127">
            <v>6860</v>
          </cell>
          <cell r="M127">
            <v>0</v>
          </cell>
          <cell r="N127">
            <v>0</v>
          </cell>
          <cell r="O127">
            <v>6860</v>
          </cell>
          <cell r="P127">
            <v>6860</v>
          </cell>
          <cell r="Q127">
            <v>7110</v>
          </cell>
          <cell r="R127">
            <v>6760</v>
          </cell>
          <cell r="S127">
            <v>6430</v>
          </cell>
          <cell r="T127">
            <v>6860</v>
          </cell>
          <cell r="V127">
            <v>6645</v>
          </cell>
        </row>
        <row r="128">
          <cell r="A128" t="str">
            <v>C0012 MARTUR</v>
          </cell>
          <cell r="I128">
            <v>140</v>
          </cell>
          <cell r="J128">
            <v>200</v>
          </cell>
          <cell r="K128">
            <v>140</v>
          </cell>
          <cell r="L128">
            <v>200</v>
          </cell>
          <cell r="M128">
            <v>0</v>
          </cell>
          <cell r="N128">
            <v>0</v>
          </cell>
          <cell r="O128">
            <v>200</v>
          </cell>
          <cell r="P128">
            <v>200</v>
          </cell>
          <cell r="Q128">
            <v>210</v>
          </cell>
          <cell r="R128">
            <v>250</v>
          </cell>
          <cell r="S128">
            <v>140</v>
          </cell>
          <cell r="T128">
            <v>200</v>
          </cell>
          <cell r="V128">
            <v>170</v>
          </cell>
        </row>
        <row r="129">
          <cell r="A129" t="str">
            <v>C0012 MARTUR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V129">
            <v>0</v>
          </cell>
        </row>
        <row r="130">
          <cell r="A130" t="str">
            <v>C0012 MARTUR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V130">
            <v>0</v>
          </cell>
        </row>
        <row r="131">
          <cell r="A131" t="str">
            <v>C0012 MARTUR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V131">
            <v>0</v>
          </cell>
        </row>
        <row r="132">
          <cell r="A132" t="str">
            <v>TOTAL</v>
          </cell>
          <cell r="I132">
            <v>166002</v>
          </cell>
          <cell r="J132">
            <v>367380</v>
          </cell>
          <cell r="K132">
            <v>414328</v>
          </cell>
          <cell r="L132">
            <v>219022</v>
          </cell>
          <cell r="M132">
            <v>39444</v>
          </cell>
          <cell r="N132">
            <v>193732</v>
          </cell>
          <cell r="O132">
            <v>457898</v>
          </cell>
          <cell r="P132">
            <v>308927</v>
          </cell>
          <cell r="Q132">
            <v>465594</v>
          </cell>
          <cell r="R132">
            <v>419567</v>
          </cell>
          <cell r="S132">
            <v>521163</v>
          </cell>
          <cell r="T132">
            <v>408309</v>
          </cell>
        </row>
        <row r="133">
          <cell r="I133">
            <v>0.51240562281227042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25">
          <cell r="F25">
            <v>0.99</v>
          </cell>
          <cell r="G25">
            <v>0.99</v>
          </cell>
          <cell r="H25">
            <v>0.99</v>
          </cell>
          <cell r="I25">
            <v>0.99</v>
          </cell>
          <cell r="J25">
            <v>0.99</v>
          </cell>
          <cell r="K25">
            <v>0.99</v>
          </cell>
          <cell r="L25">
            <v>0.99</v>
          </cell>
          <cell r="M25">
            <v>0.99</v>
          </cell>
          <cell r="N25">
            <v>0.99</v>
          </cell>
          <cell r="O25">
            <v>0.99</v>
          </cell>
          <cell r="P25">
            <v>0.99</v>
          </cell>
          <cell r="Q25">
            <v>0.99</v>
          </cell>
        </row>
      </sheetData>
      <sheetData sheetId="9"/>
      <sheetData sheetId="10"/>
      <sheetData sheetId="11"/>
      <sheetData sheetId="12"/>
      <sheetData sheetId="13"/>
      <sheetData sheetId="14"/>
      <sheetData sheetId="15">
        <row r="1">
          <cell r="C1" t="str">
            <v>Info Pièce</v>
          </cell>
          <cell r="H1" t="str">
            <v>Traitement</v>
          </cell>
          <cell r="K1" t="str">
            <v>Prix (€/p)</v>
          </cell>
          <cell r="N1" t="str">
            <v>Ligne Zn/Ni</v>
          </cell>
        </row>
        <row r="2">
          <cell r="C2" t="str">
            <v>Référence</v>
          </cell>
          <cell r="D2" t="str">
            <v>Désignation</v>
          </cell>
          <cell r="E2" t="str">
            <v>Statut projet</v>
          </cell>
          <cell r="F2" t="str">
            <v>Poids U (Kg)</v>
          </cell>
          <cell r="G2" t="str">
            <v>Surface U (M2)</v>
          </cell>
          <cell r="H2" t="str">
            <v>Ligne C1</v>
          </cell>
          <cell r="I2" t="str">
            <v>Ligne C20</v>
          </cell>
          <cell r="J2" t="str">
            <v>Tribifinition</v>
          </cell>
          <cell r="K2" t="str">
            <v>C1</v>
          </cell>
          <cell r="L2" t="str">
            <v>C20</v>
          </cell>
          <cell r="M2" t="str">
            <v>Total</v>
          </cell>
          <cell r="N2" t="str">
            <v>Montage N°</v>
          </cell>
          <cell r="O2" t="str">
            <v>Qté/Barre</v>
          </cell>
        </row>
        <row r="3">
          <cell r="C3">
            <v>108062</v>
          </cell>
          <cell r="D3" t="str">
            <v>bras ADP G</v>
          </cell>
          <cell r="E3" t="str">
            <v>Série</v>
          </cell>
          <cell r="F3">
            <v>2.1999999999999999E-2</v>
          </cell>
          <cell r="G3">
            <v>2E-3</v>
          </cell>
          <cell r="H3" t="str">
            <v>O</v>
          </cell>
          <cell r="I3" t="str">
            <v>O</v>
          </cell>
          <cell r="J3" t="str">
            <v>N</v>
          </cell>
          <cell r="K3">
            <v>4.7093635348540434E-2</v>
          </cell>
          <cell r="L3">
            <v>6.1051216609200341E-2</v>
          </cell>
          <cell r="M3">
            <v>0.10814485195774078</v>
          </cell>
          <cell r="N3">
            <v>2</v>
          </cell>
          <cell r="O3">
            <v>936</v>
          </cell>
        </row>
        <row r="4">
          <cell r="C4">
            <v>108063</v>
          </cell>
          <cell r="D4" t="str">
            <v xml:space="preserve">bras ADP D </v>
          </cell>
          <cell r="E4" t="str">
            <v>Série</v>
          </cell>
          <cell r="F4">
            <v>2.1999999999999999E-2</v>
          </cell>
          <cell r="G4">
            <v>2E-3</v>
          </cell>
          <cell r="H4" t="str">
            <v>O</v>
          </cell>
          <cell r="I4" t="str">
            <v>O</v>
          </cell>
          <cell r="J4" t="str">
            <v>N</v>
          </cell>
          <cell r="K4">
            <v>4.7093635348540434E-2</v>
          </cell>
          <cell r="L4">
            <v>6.1051216609200341E-2</v>
          </cell>
          <cell r="M4">
            <v>0.10814485195774078</v>
          </cell>
          <cell r="N4">
            <v>2</v>
          </cell>
          <cell r="O4">
            <v>936</v>
          </cell>
        </row>
        <row r="5">
          <cell r="C5">
            <v>108704</v>
          </cell>
          <cell r="D5" t="str">
            <v>bras sup G</v>
          </cell>
          <cell r="E5" t="str">
            <v>Série</v>
          </cell>
          <cell r="F5">
            <v>0.378</v>
          </cell>
          <cell r="G5">
            <v>3.4000000000000002E-2</v>
          </cell>
          <cell r="H5" t="str">
            <v>O</v>
          </cell>
          <cell r="I5" t="str">
            <v>O</v>
          </cell>
          <cell r="J5" t="str">
            <v>N</v>
          </cell>
          <cell r="K5">
            <v>0.18335393736374755</v>
          </cell>
          <cell r="L5">
            <v>8.1525575583559315E-2</v>
          </cell>
          <cell r="M5">
            <v>0.26487951294730688</v>
          </cell>
          <cell r="N5">
            <v>4</v>
          </cell>
          <cell r="O5">
            <v>240</v>
          </cell>
        </row>
        <row r="6">
          <cell r="C6">
            <v>108705</v>
          </cell>
          <cell r="D6" t="str">
            <v xml:space="preserve">bras sup D </v>
          </cell>
          <cell r="E6" t="str">
            <v>Série</v>
          </cell>
          <cell r="F6">
            <v>0.378</v>
          </cell>
          <cell r="G6">
            <v>3.4000000000000002E-2</v>
          </cell>
          <cell r="H6" t="str">
            <v>O</v>
          </cell>
          <cell r="I6" t="str">
            <v>O</v>
          </cell>
          <cell r="J6" t="str">
            <v>N</v>
          </cell>
          <cell r="K6">
            <v>0.18335393736374755</v>
          </cell>
          <cell r="L6">
            <v>8.1525575583559315E-2</v>
          </cell>
          <cell r="M6">
            <v>0.26487951294730688</v>
          </cell>
          <cell r="N6">
            <v>4</v>
          </cell>
          <cell r="O6">
            <v>240</v>
          </cell>
        </row>
        <row r="7">
          <cell r="C7">
            <v>108707</v>
          </cell>
          <cell r="D7" t="str">
            <v xml:space="preserve">chariot inf 108707 </v>
          </cell>
          <cell r="E7" t="str">
            <v>Série</v>
          </cell>
          <cell r="F7">
            <v>0.14899999999999999</v>
          </cell>
          <cell r="G7">
            <v>1.2E-2</v>
          </cell>
          <cell r="H7" t="str">
            <v>O</v>
          </cell>
          <cell r="I7" t="str">
            <v>O</v>
          </cell>
          <cell r="J7" t="str">
            <v>N</v>
          </cell>
          <cell r="K7">
            <v>6.0426968681873798E-2</v>
          </cell>
          <cell r="L7">
            <v>4.6801216609200301E-2</v>
          </cell>
          <cell r="M7">
            <v>0.1072281852910741</v>
          </cell>
          <cell r="N7">
            <v>1</v>
          </cell>
          <cell r="O7">
            <v>540</v>
          </cell>
        </row>
        <row r="8">
          <cell r="C8">
            <v>108708</v>
          </cell>
          <cell r="D8" t="str">
            <v>bras inf G</v>
          </cell>
          <cell r="E8" t="str">
            <v>Série</v>
          </cell>
          <cell r="F8">
            <v>1.5960000000000001</v>
          </cell>
          <cell r="G8">
            <v>5.6000000000000001E-2</v>
          </cell>
          <cell r="H8" t="str">
            <v>O</v>
          </cell>
          <cell r="I8" t="str">
            <v>O</v>
          </cell>
          <cell r="J8" t="str">
            <v>N</v>
          </cell>
          <cell r="K8">
            <v>0.35628090604562102</v>
          </cell>
          <cell r="L8">
            <v>0.22756393895889801</v>
          </cell>
          <cell r="M8">
            <v>0.58384484500451905</v>
          </cell>
          <cell r="N8">
            <v>3</v>
          </cell>
          <cell r="O8">
            <v>128</v>
          </cell>
        </row>
        <row r="9">
          <cell r="C9">
            <v>108709</v>
          </cell>
          <cell r="D9" t="str">
            <v>bras inf D</v>
          </cell>
          <cell r="E9" t="str">
            <v>Série</v>
          </cell>
          <cell r="F9">
            <v>1.5960000000000001</v>
          </cell>
          <cell r="G9">
            <v>5.6000000000000001E-2</v>
          </cell>
          <cell r="H9" t="str">
            <v>O</v>
          </cell>
          <cell r="I9" t="str">
            <v>O</v>
          </cell>
          <cell r="J9" t="str">
            <v>N</v>
          </cell>
          <cell r="K9">
            <v>0.35628090604562129</v>
          </cell>
          <cell r="L9">
            <v>0.22756393895889829</v>
          </cell>
          <cell r="M9">
            <v>0.58384484500451961</v>
          </cell>
          <cell r="N9">
            <v>3</v>
          </cell>
          <cell r="O9">
            <v>128</v>
          </cell>
        </row>
        <row r="10">
          <cell r="C10">
            <v>108225</v>
          </cell>
          <cell r="D10" t="str">
            <v>support butée inf G</v>
          </cell>
          <cell r="E10" t="str">
            <v>Série</v>
          </cell>
          <cell r="F10">
            <v>0.115</v>
          </cell>
          <cell r="G10">
            <v>1.2999999999999999E-2</v>
          </cell>
          <cell r="H10" t="str">
            <v>O</v>
          </cell>
          <cell r="I10" t="str">
            <v>O</v>
          </cell>
          <cell r="J10" t="str">
            <v>N</v>
          </cell>
          <cell r="K10">
            <v>7.709363534854044E-2</v>
          </cell>
          <cell r="L10">
            <v>4.0858908916892651E-2</v>
          </cell>
          <cell r="M10">
            <v>0.11795254426543308</v>
          </cell>
          <cell r="N10">
            <v>1</v>
          </cell>
          <cell r="O10">
            <v>540</v>
          </cell>
        </row>
        <row r="11">
          <cell r="C11">
            <v>108226</v>
          </cell>
          <cell r="D11" t="str">
            <v xml:space="preserve">support butée inf D </v>
          </cell>
          <cell r="E11" t="str">
            <v>Série</v>
          </cell>
          <cell r="F11">
            <v>0.115</v>
          </cell>
          <cell r="G11">
            <v>1.2999999999999999E-2</v>
          </cell>
          <cell r="H11" t="str">
            <v>O</v>
          </cell>
          <cell r="I11" t="str">
            <v>O</v>
          </cell>
          <cell r="J11" t="str">
            <v>N</v>
          </cell>
          <cell r="K11">
            <v>7.709363534854044E-2</v>
          </cell>
          <cell r="L11">
            <v>4.0858908916892651E-2</v>
          </cell>
          <cell r="M11">
            <v>0.11795254426543308</v>
          </cell>
          <cell r="N11">
            <v>1</v>
          </cell>
          <cell r="O11">
            <v>540</v>
          </cell>
        </row>
        <row r="12">
          <cell r="C12">
            <v>108047</v>
          </cell>
          <cell r="D12" t="str">
            <v>bras centr G</v>
          </cell>
          <cell r="E12" t="str">
            <v>Série</v>
          </cell>
          <cell r="F12">
            <v>0.60099999999999998</v>
          </cell>
          <cell r="G12">
            <v>3.5999999999999997E-2</v>
          </cell>
          <cell r="H12" t="str">
            <v>O</v>
          </cell>
          <cell r="I12" t="str">
            <v>O</v>
          </cell>
          <cell r="J12" t="str">
            <v>N</v>
          </cell>
          <cell r="K12">
            <v>0.16820242221223242</v>
          </cell>
          <cell r="L12">
            <v>0.10203836337533896</v>
          </cell>
          <cell r="M12">
            <v>0.27024078558757136</v>
          </cell>
          <cell r="N12">
            <v>4</v>
          </cell>
          <cell r="O12">
            <v>240</v>
          </cell>
        </row>
        <row r="13">
          <cell r="C13">
            <v>108048</v>
          </cell>
          <cell r="D13" t="str">
            <v>bras centr D</v>
          </cell>
          <cell r="E13" t="str">
            <v>Série</v>
          </cell>
          <cell r="F13">
            <v>0.60099999999999998</v>
          </cell>
          <cell r="G13">
            <v>3.5999999999999997E-2</v>
          </cell>
          <cell r="H13" t="str">
            <v>O</v>
          </cell>
          <cell r="I13" t="str">
            <v>O</v>
          </cell>
          <cell r="J13" t="str">
            <v>N</v>
          </cell>
          <cell r="K13">
            <v>0.16820242221223242</v>
          </cell>
          <cell r="L13">
            <v>0.10203836337533896</v>
          </cell>
          <cell r="M13">
            <v>0.27024078558757136</v>
          </cell>
          <cell r="N13">
            <v>4</v>
          </cell>
          <cell r="O13">
            <v>240</v>
          </cell>
        </row>
        <row r="14">
          <cell r="C14">
            <v>109017</v>
          </cell>
          <cell r="D14" t="str">
            <v>sup central G</v>
          </cell>
          <cell r="E14" t="str">
            <v>Série</v>
          </cell>
          <cell r="F14">
            <v>0.27200000000000002</v>
          </cell>
          <cell r="G14">
            <v>1.7000000000000001E-2</v>
          </cell>
          <cell r="H14" t="str">
            <v>O</v>
          </cell>
          <cell r="I14" t="str">
            <v>O</v>
          </cell>
          <cell r="J14" t="str">
            <v>N</v>
          </cell>
          <cell r="K14">
            <v>6.7569825824730922E-2</v>
          </cell>
          <cell r="L14">
            <v>4.6291341349325076E-2</v>
          </cell>
          <cell r="M14">
            <v>0.113861167174056</v>
          </cell>
          <cell r="N14">
            <v>1</v>
          </cell>
          <cell r="O14">
            <v>288</v>
          </cell>
        </row>
        <row r="15">
          <cell r="C15">
            <v>109016</v>
          </cell>
          <cell r="D15" t="str">
            <v>sup central D</v>
          </cell>
          <cell r="E15" t="str">
            <v>Série</v>
          </cell>
          <cell r="F15">
            <v>0.27200000000000002</v>
          </cell>
          <cell r="G15">
            <v>1.7000000000000001E-2</v>
          </cell>
          <cell r="H15" t="str">
            <v>O</v>
          </cell>
          <cell r="I15" t="str">
            <v>O</v>
          </cell>
          <cell r="J15" t="str">
            <v>N</v>
          </cell>
          <cell r="K15">
            <v>6.7569825824730922E-2</v>
          </cell>
          <cell r="L15">
            <v>4.6291341349325076E-2</v>
          </cell>
          <cell r="M15">
            <v>0.113861167174056</v>
          </cell>
          <cell r="N15">
            <v>1</v>
          </cell>
          <cell r="O15">
            <v>288</v>
          </cell>
        </row>
        <row r="16">
          <cell r="C16">
            <v>108398</v>
          </cell>
          <cell r="D16" t="str">
            <v xml:space="preserve">Support ADP ASS  G </v>
          </cell>
          <cell r="E16" t="str">
            <v>Série</v>
          </cell>
          <cell r="F16">
            <v>0.17100000000000001</v>
          </cell>
          <cell r="G16">
            <v>2.1999999999999999E-2</v>
          </cell>
          <cell r="H16" t="str">
            <v>O</v>
          </cell>
          <cell r="I16" t="str">
            <v>O</v>
          </cell>
          <cell r="J16" t="str">
            <v>N</v>
          </cell>
          <cell r="K16">
            <v>7.9871413126318222E-2</v>
          </cell>
          <cell r="L16">
            <v>6.0358908916892641E-2</v>
          </cell>
          <cell r="M16">
            <v>0.14023032204321087</v>
          </cell>
          <cell r="N16">
            <v>1</v>
          </cell>
          <cell r="O16">
            <v>540</v>
          </cell>
        </row>
        <row r="17">
          <cell r="C17">
            <v>108399</v>
          </cell>
          <cell r="D17" t="str">
            <v xml:space="preserve">Support ADP ASS D </v>
          </cell>
          <cell r="E17" t="str">
            <v>Série</v>
          </cell>
          <cell r="F17">
            <v>0.17100000000000001</v>
          </cell>
          <cell r="G17">
            <v>2.1999999999999999E-2</v>
          </cell>
          <cell r="H17" t="str">
            <v>O</v>
          </cell>
          <cell r="I17" t="str">
            <v>O</v>
          </cell>
          <cell r="J17" t="str">
            <v>N</v>
          </cell>
          <cell r="K17">
            <v>7.9871413126318194E-2</v>
          </cell>
          <cell r="L17">
            <v>6.0358908916892641E-2</v>
          </cell>
          <cell r="M17">
            <v>0.14023032204321084</v>
          </cell>
          <cell r="N17">
            <v>1</v>
          </cell>
          <cell r="O17">
            <v>540</v>
          </cell>
        </row>
        <row r="18">
          <cell r="C18" t="str">
            <v>3DRN917318/CPO8464967</v>
          </cell>
          <cell r="D18" t="str">
            <v>Structure Face avant ASS</v>
          </cell>
          <cell r="E18" t="str">
            <v>Indus</v>
          </cell>
          <cell r="F18">
            <v>4</v>
          </cell>
          <cell r="G18">
            <v>0.6</v>
          </cell>
          <cell r="H18" t="str">
            <v>N</v>
          </cell>
          <cell r="I18" t="str">
            <v>O</v>
          </cell>
          <cell r="J18" t="str">
            <v>N</v>
          </cell>
          <cell r="L18">
            <v>1.8</v>
          </cell>
          <cell r="M18">
            <v>1.8</v>
          </cell>
          <cell r="N18" t="str">
            <v>-</v>
          </cell>
          <cell r="O18" t="str">
            <v>-</v>
          </cell>
        </row>
        <row r="19">
          <cell r="C19">
            <v>109908</v>
          </cell>
          <cell r="D19" t="str">
            <v>Support bloc hydraulique DAD partie SUP</v>
          </cell>
          <cell r="E19" t="str">
            <v>Indus</v>
          </cell>
          <cell r="F19">
            <v>0.14199999999999999</v>
          </cell>
          <cell r="G19">
            <v>1.6E-2</v>
          </cell>
          <cell r="H19" t="str">
            <v>N</v>
          </cell>
          <cell r="I19" t="str">
            <v>O</v>
          </cell>
          <cell r="J19" t="str">
            <v>N</v>
          </cell>
          <cell r="K19">
            <v>0</v>
          </cell>
          <cell r="L19">
            <v>8.2000000000000003E-2</v>
          </cell>
          <cell r="M19">
            <v>8.2000000000000003E-2</v>
          </cell>
          <cell r="N19" t="str">
            <v>-</v>
          </cell>
          <cell r="O19" t="str">
            <v>-</v>
          </cell>
        </row>
        <row r="20">
          <cell r="C20">
            <v>109756</v>
          </cell>
          <cell r="D20" t="str">
            <v>Support bloc hydraulique ESC DAG PARTIE INF</v>
          </cell>
          <cell r="E20" t="str">
            <v>Indus</v>
          </cell>
          <cell r="F20">
            <v>0.57799999999999996</v>
          </cell>
          <cell r="G20">
            <v>6.5000000000000002E-2</v>
          </cell>
          <cell r="H20" t="str">
            <v>N</v>
          </cell>
          <cell r="I20" t="str">
            <v>O</v>
          </cell>
          <cell r="J20" t="str">
            <v>N</v>
          </cell>
          <cell r="L20">
            <v>0.21199999999999999</v>
          </cell>
          <cell r="M20">
            <v>0.21199999999999999</v>
          </cell>
          <cell r="N20" t="str">
            <v>-</v>
          </cell>
          <cell r="O20" t="str">
            <v>-</v>
          </cell>
        </row>
        <row r="21">
          <cell r="C21">
            <v>109755</v>
          </cell>
          <cell r="D21" t="str">
            <v>Support bloc hydraulique ESC DAG PARTIE SUP</v>
          </cell>
          <cell r="E21" t="str">
            <v>Indus</v>
          </cell>
          <cell r="F21">
            <v>0.193</v>
          </cell>
          <cell r="G21">
            <v>2.3E-2</v>
          </cell>
          <cell r="H21" t="str">
            <v>N</v>
          </cell>
          <cell r="I21" t="str">
            <v>O</v>
          </cell>
          <cell r="J21" t="str">
            <v>N</v>
          </cell>
          <cell r="L21">
            <v>8.8999999999999996E-2</v>
          </cell>
          <cell r="M21">
            <v>8.8999999999999996E-2</v>
          </cell>
        </row>
        <row r="22">
          <cell r="C22">
            <v>109909</v>
          </cell>
          <cell r="D22" t="str">
            <v>Support bloc hydraulique DAD partie INF</v>
          </cell>
          <cell r="E22" t="str">
            <v>Indus</v>
          </cell>
          <cell r="F22">
            <v>0.40500000000000003</v>
          </cell>
          <cell r="G22">
            <v>4.4999999999999998E-2</v>
          </cell>
          <cell r="H22" t="str">
            <v>N</v>
          </cell>
          <cell r="I22" t="str">
            <v>O</v>
          </cell>
          <cell r="J22" t="str">
            <v>N</v>
          </cell>
          <cell r="L22">
            <v>0.16500000000000001</v>
          </cell>
          <cell r="M22">
            <v>0.16500000000000001</v>
          </cell>
        </row>
        <row r="23">
          <cell r="C23">
            <v>109751</v>
          </cell>
          <cell r="D23" t="str">
            <v>Support bloc hydraulique ABS DAG monopièce</v>
          </cell>
          <cell r="E23" t="str">
            <v>Indus</v>
          </cell>
          <cell r="F23">
            <v>0.45400000000000001</v>
          </cell>
          <cell r="G23">
            <v>5.5E-2</v>
          </cell>
          <cell r="H23" t="str">
            <v>N</v>
          </cell>
          <cell r="I23" t="str">
            <v>O</v>
          </cell>
          <cell r="J23" t="str">
            <v>N</v>
          </cell>
          <cell r="L23">
            <v>0.24299999999999999</v>
          </cell>
          <cell r="M23">
            <v>0.24299999999999999</v>
          </cell>
        </row>
        <row r="24">
          <cell r="C24" t="str">
            <v>Z12007936</v>
          </cell>
          <cell r="D24" t="str">
            <v>Collar/Bague</v>
          </cell>
          <cell r="E24" t="str">
            <v>Série</v>
          </cell>
          <cell r="F24">
            <v>0.112</v>
          </cell>
          <cell r="G24">
            <v>1.6E-2</v>
          </cell>
          <cell r="H24" t="str">
            <v>N</v>
          </cell>
          <cell r="I24" t="str">
            <v>O</v>
          </cell>
          <cell r="J24" t="str">
            <v>N</v>
          </cell>
          <cell r="K24">
            <v>0</v>
          </cell>
          <cell r="L24">
            <v>0.11799999999999999</v>
          </cell>
          <cell r="M24">
            <v>0.11799999999999999</v>
          </cell>
          <cell r="N24" t="str">
            <v>-</v>
          </cell>
          <cell r="O24" t="str">
            <v>-</v>
          </cell>
        </row>
        <row r="25">
          <cell r="C25" t="str">
            <v>Z12007937</v>
          </cell>
          <cell r="D25" t="str">
            <v>Cover plate/ couvercle</v>
          </cell>
          <cell r="E25" t="str">
            <v>Série</v>
          </cell>
          <cell r="F25">
            <v>0.23300000000000001</v>
          </cell>
          <cell r="G25">
            <v>2.1999999999999999E-2</v>
          </cell>
          <cell r="H25" t="str">
            <v>N</v>
          </cell>
          <cell r="I25" t="str">
            <v>O</v>
          </cell>
          <cell r="J25" t="str">
            <v>N</v>
          </cell>
          <cell r="K25">
            <v>0</v>
          </cell>
          <cell r="L25">
            <v>0.16500000000000001</v>
          </cell>
          <cell r="M25">
            <v>0.16500000000000001</v>
          </cell>
          <cell r="N25" t="str">
            <v>-</v>
          </cell>
          <cell r="O25" t="str">
            <v>-</v>
          </cell>
        </row>
        <row r="26">
          <cell r="C26" t="str">
            <v>M000323N01</v>
          </cell>
          <cell r="D26" t="str">
            <v>Carter d'huile</v>
          </cell>
          <cell r="E26" t="str">
            <v>SERIE</v>
          </cell>
          <cell r="F26">
            <v>2.4449999999999998</v>
          </cell>
          <cell r="G26">
            <v>0.78</v>
          </cell>
          <cell r="H26" t="str">
            <v>N</v>
          </cell>
          <cell r="I26" t="str">
            <v>O</v>
          </cell>
          <cell r="J26" t="str">
            <v>N</v>
          </cell>
          <cell r="L26">
            <v>0.92500000000000004</v>
          </cell>
          <cell r="M26">
            <v>0.92500000000000004</v>
          </cell>
          <cell r="N26" t="str">
            <v>-</v>
          </cell>
          <cell r="O26" t="str">
            <v>-</v>
          </cell>
        </row>
        <row r="27">
          <cell r="C27" t="str">
            <v>M000352A01</v>
          </cell>
          <cell r="D27" t="str">
            <v>Protecteur pompe haute pression gazole</v>
          </cell>
          <cell r="E27" t="str">
            <v>SERIE</v>
          </cell>
          <cell r="F27">
            <v>0.443</v>
          </cell>
          <cell r="G27">
            <v>3.9699999999999999E-2</v>
          </cell>
          <cell r="H27" t="str">
            <v>N</v>
          </cell>
          <cell r="I27" t="str">
            <v>O</v>
          </cell>
          <cell r="J27" t="str">
            <v>N</v>
          </cell>
          <cell r="L27">
            <v>0.125</v>
          </cell>
          <cell r="M27">
            <v>0.125</v>
          </cell>
          <cell r="N27" t="str">
            <v>-</v>
          </cell>
          <cell r="O27" t="str">
            <v>-</v>
          </cell>
        </row>
        <row r="28">
          <cell r="C28" t="str">
            <v>M000325N01</v>
          </cell>
          <cell r="D28" t="str">
            <v>Carter d'huile</v>
          </cell>
          <cell r="E28" t="str">
            <v>SERIE</v>
          </cell>
          <cell r="F28">
            <v>0.56899999999999995</v>
          </cell>
          <cell r="G28">
            <v>0.14599999999999999</v>
          </cell>
          <cell r="H28" t="str">
            <v>N</v>
          </cell>
          <cell r="I28" t="str">
            <v>O</v>
          </cell>
          <cell r="J28" t="str">
            <v>N</v>
          </cell>
          <cell r="L28">
            <v>0.35799999999999998</v>
          </cell>
          <cell r="M28">
            <v>0.35799999999999998</v>
          </cell>
          <cell r="N28" t="str">
            <v>-</v>
          </cell>
          <cell r="O28" t="str">
            <v>-</v>
          </cell>
        </row>
        <row r="29">
          <cell r="C29" t="str">
            <v>M000380N01</v>
          </cell>
          <cell r="D29" t="str">
            <v>Support crochet sécurité capot</v>
          </cell>
          <cell r="E29" t="str">
            <v>SERIE</v>
          </cell>
          <cell r="F29">
            <v>0.105</v>
          </cell>
          <cell r="G29">
            <v>1.6E-2</v>
          </cell>
          <cell r="H29" t="str">
            <v>N</v>
          </cell>
          <cell r="I29" t="str">
            <v>O</v>
          </cell>
          <cell r="J29" t="str">
            <v>N</v>
          </cell>
          <cell r="L29">
            <v>8.3500000000000005E-2</v>
          </cell>
          <cell r="M29">
            <v>8.3500000000000005E-2</v>
          </cell>
          <cell r="N29" t="str">
            <v>-</v>
          </cell>
          <cell r="O29" t="str">
            <v>-</v>
          </cell>
        </row>
        <row r="30">
          <cell r="C30" t="str">
            <v>M000402N01</v>
          </cell>
          <cell r="D30" t="str">
            <v>Coffre de protection unité de commande airbag haut du corps</v>
          </cell>
          <cell r="E30" t="str">
            <v>PRESERIE</v>
          </cell>
          <cell r="F30">
            <v>0.21</v>
          </cell>
          <cell r="G30">
            <v>2.5000000000000001E-2</v>
          </cell>
          <cell r="H30" t="str">
            <v>N</v>
          </cell>
          <cell r="I30" t="str">
            <v>O</v>
          </cell>
          <cell r="J30" t="str">
            <v>N</v>
          </cell>
          <cell r="L30">
            <v>6.8000000000000005E-2</v>
          </cell>
          <cell r="M30">
            <v>6.8000000000000005E-2</v>
          </cell>
          <cell r="N30" t="str">
            <v>-</v>
          </cell>
          <cell r="O30" t="str">
            <v>-</v>
          </cell>
        </row>
        <row r="31">
          <cell r="C31" t="str">
            <v>M000403N01</v>
          </cell>
          <cell r="D31" t="str">
            <v>Caisson de protection de l'unité de commande d'airbag en bas</v>
          </cell>
          <cell r="E31" t="str">
            <v>PRESERIE</v>
          </cell>
          <cell r="F31">
            <v>0.23</v>
          </cell>
          <cell r="G31">
            <v>0.03</v>
          </cell>
          <cell r="H31" t="str">
            <v>N</v>
          </cell>
          <cell r="I31" t="str">
            <v>O</v>
          </cell>
          <cell r="J31" t="str">
            <v>N</v>
          </cell>
          <cell r="L31">
            <v>0.09</v>
          </cell>
          <cell r="M31">
            <v>0.09</v>
          </cell>
          <cell r="N31" t="str">
            <v>-</v>
          </cell>
          <cell r="O31" t="str">
            <v>-</v>
          </cell>
        </row>
        <row r="32">
          <cell r="C32" t="str">
            <v>M100409N01</v>
          </cell>
          <cell r="D32" t="str">
            <v>BRACKET RLY MING OTR-091217-P4V-161117</v>
          </cell>
          <cell r="E32" t="str">
            <v>SERIE</v>
          </cell>
          <cell r="F32">
            <v>0.22600000000000001</v>
          </cell>
          <cell r="G32">
            <v>3.9E-2</v>
          </cell>
          <cell r="H32" t="str">
            <v>N</v>
          </cell>
          <cell r="I32" t="str">
            <v>O</v>
          </cell>
          <cell r="J32" t="str">
            <v>N</v>
          </cell>
          <cell r="L32">
            <v>0.27500000000000002</v>
          </cell>
          <cell r="M32">
            <v>0.27500000000000002</v>
          </cell>
          <cell r="N32" t="str">
            <v>-</v>
          </cell>
          <cell r="O32" t="str">
            <v>-</v>
          </cell>
        </row>
        <row r="33">
          <cell r="C33" t="str">
            <v xml:space="preserve">
M000407N01</v>
          </cell>
          <cell r="D33" t="str">
            <v>BRACKET WIR -091217-P4V-161117</v>
          </cell>
          <cell r="E33" t="str">
            <v>PRESERIE</v>
          </cell>
          <cell r="F33">
            <v>0.124</v>
          </cell>
          <cell r="G33">
            <v>1.6E-2</v>
          </cell>
          <cell r="H33" t="str">
            <v>N</v>
          </cell>
          <cell r="I33" t="str">
            <v>O</v>
          </cell>
          <cell r="J33" t="str">
            <v>N</v>
          </cell>
          <cell r="L33">
            <v>9.8000000000000004E-2</v>
          </cell>
          <cell r="M33">
            <v>9.8000000000000004E-2</v>
          </cell>
          <cell r="N33" t="str">
            <v>-</v>
          </cell>
          <cell r="O33" t="str">
            <v>-</v>
          </cell>
        </row>
        <row r="34">
          <cell r="C34" t="str">
            <v>M000408N01</v>
          </cell>
          <cell r="D34" t="str">
            <v>14A301-E-BRACKET WIR -091217-P4V-161117</v>
          </cell>
          <cell r="E34" t="str">
            <v>PRESERIE</v>
          </cell>
          <cell r="F34">
            <v>3.6999999999999998E-2</v>
          </cell>
          <cell r="G34">
            <v>5.0000000000000001E-3</v>
          </cell>
          <cell r="H34" t="str">
            <v>N</v>
          </cell>
          <cell r="I34" t="str">
            <v>O</v>
          </cell>
          <cell r="J34" t="str">
            <v>N</v>
          </cell>
          <cell r="L34">
            <v>6.8000000000000005E-2</v>
          </cell>
          <cell r="M34">
            <v>6.8000000000000005E-2</v>
          </cell>
          <cell r="N34" t="str">
            <v>-</v>
          </cell>
          <cell r="O34" t="str">
            <v>-</v>
          </cell>
        </row>
        <row r="35">
          <cell r="C35" t="str">
            <v xml:space="preserve">
M000406N01
</v>
          </cell>
          <cell r="D35" t="str">
            <v>BRACKET WIR -091217-P4V-161117</v>
          </cell>
          <cell r="E35" t="str">
            <v>PRESERIE</v>
          </cell>
          <cell r="F35">
            <v>7.2999999999999995E-2</v>
          </cell>
          <cell r="G35">
            <v>9.4999999999999998E-3</v>
          </cell>
          <cell r="H35" t="str">
            <v>N</v>
          </cell>
          <cell r="I35" t="str">
            <v>O</v>
          </cell>
          <cell r="J35" t="str">
            <v>N</v>
          </cell>
          <cell r="L35">
            <v>7.4999999999999997E-2</v>
          </cell>
          <cell r="M35">
            <v>7.4999999999999997E-2</v>
          </cell>
          <cell r="N35" t="str">
            <v>-</v>
          </cell>
          <cell r="O35" t="str">
            <v>-</v>
          </cell>
        </row>
        <row r="36">
          <cell r="C36" t="str">
            <v>M000448N01</v>
          </cell>
          <cell r="D36" t="str">
            <v xml:space="preserve">Patte maintien cablage 
</v>
          </cell>
          <cell r="E36" t="str">
            <v>PRESERIE</v>
          </cell>
          <cell r="F36">
            <v>8.4000000000000005E-2</v>
          </cell>
          <cell r="G36">
            <v>1.1000000000000001E-2</v>
          </cell>
          <cell r="H36" t="str">
            <v>N</v>
          </cell>
          <cell r="I36" t="str">
            <v>O</v>
          </cell>
          <cell r="J36" t="str">
            <v>N</v>
          </cell>
          <cell r="L36">
            <v>0.112</v>
          </cell>
          <cell r="M36">
            <v>0.112</v>
          </cell>
          <cell r="N36" t="str">
            <v>-</v>
          </cell>
          <cell r="O36" t="str">
            <v>-</v>
          </cell>
        </row>
        <row r="37">
          <cell r="C37" t="str">
            <v>M000447N01</v>
          </cell>
          <cell r="D37" t="str">
            <v xml:space="preserve">Patte maintien cablage 
</v>
          </cell>
          <cell r="E37" t="str">
            <v>SERIE</v>
          </cell>
          <cell r="F37">
            <v>0.22900000000000001</v>
          </cell>
          <cell r="G37">
            <v>2.7999999999999997E-2</v>
          </cell>
          <cell r="H37" t="str">
            <v>N</v>
          </cell>
          <cell r="I37" t="str">
            <v>O</v>
          </cell>
          <cell r="J37" t="str">
            <v>N</v>
          </cell>
          <cell r="L37">
            <v>0.126</v>
          </cell>
          <cell r="M37">
            <v>0.126</v>
          </cell>
          <cell r="N37" t="str">
            <v>-</v>
          </cell>
          <cell r="O37" t="str">
            <v>-</v>
          </cell>
        </row>
        <row r="38">
          <cell r="C38" t="str">
            <v>M100428N01</v>
          </cell>
          <cell r="D38" t="str">
            <v xml:space="preserve">Patte maintien cablage 
</v>
          </cell>
          <cell r="E38" t="str">
            <v>SERIE</v>
          </cell>
          <cell r="F38">
            <v>8.7999999999999995E-2</v>
          </cell>
          <cell r="G38">
            <v>1.3000000000000001E-2</v>
          </cell>
          <cell r="H38" t="str">
            <v>N</v>
          </cell>
          <cell r="I38" t="str">
            <v>O</v>
          </cell>
          <cell r="J38" t="str">
            <v>N</v>
          </cell>
          <cell r="L38">
            <v>0.115</v>
          </cell>
          <cell r="M38">
            <v>0.115</v>
          </cell>
          <cell r="N38" t="str">
            <v>-</v>
          </cell>
          <cell r="O38" t="str">
            <v>-</v>
          </cell>
        </row>
        <row r="39">
          <cell r="C39" t="str">
            <v>M100449N01</v>
          </cell>
          <cell r="D39" t="str">
            <v xml:space="preserve">Patte maintien cablage 
</v>
          </cell>
          <cell r="E39" t="str">
            <v>SERIE</v>
          </cell>
          <cell r="F39">
            <v>4.1000000000000002E-2</v>
          </cell>
          <cell r="G39">
            <v>6.5000000000000006E-3</v>
          </cell>
          <cell r="H39" t="str">
            <v>N</v>
          </cell>
          <cell r="I39" t="str">
            <v>O</v>
          </cell>
          <cell r="J39" t="str">
            <v>N</v>
          </cell>
          <cell r="L39">
            <v>8.7999999999999995E-2</v>
          </cell>
          <cell r="M39">
            <v>8.7999999999999995E-2</v>
          </cell>
          <cell r="N39" t="str">
            <v>-</v>
          </cell>
          <cell r="O39" t="str">
            <v>-</v>
          </cell>
        </row>
        <row r="40">
          <cell r="C40" t="str">
            <v>M100427N01</v>
          </cell>
          <cell r="D40" t="str">
            <v xml:space="preserve">Patte maintien cablage 
</v>
          </cell>
          <cell r="E40" t="str">
            <v>SERIE</v>
          </cell>
          <cell r="F40">
            <v>5.1999999999999998E-2</v>
          </cell>
          <cell r="G40">
            <v>8.0000000000000002E-3</v>
          </cell>
          <cell r="H40" t="str">
            <v>N</v>
          </cell>
          <cell r="I40" t="str">
            <v>O</v>
          </cell>
          <cell r="J40" t="str">
            <v>N</v>
          </cell>
          <cell r="L40">
            <v>9.0999999999999998E-2</v>
          </cell>
          <cell r="M40">
            <v>9.0999999999999998E-2</v>
          </cell>
          <cell r="N40" t="str">
            <v>-</v>
          </cell>
          <cell r="O40" t="str">
            <v>-</v>
          </cell>
        </row>
        <row r="41">
          <cell r="C41" t="str">
            <v>M000324N01</v>
          </cell>
          <cell r="D41" t="str">
            <v>ARRET GAINE COMMANDE VITESSE</v>
          </cell>
          <cell r="E41" t="str">
            <v>PRESERIE</v>
          </cell>
          <cell r="F41">
            <v>0.93700000000000006</v>
          </cell>
          <cell r="G41">
            <v>0.06</v>
          </cell>
          <cell r="H41" t="str">
            <v>N</v>
          </cell>
          <cell r="I41" t="str">
            <v>O</v>
          </cell>
          <cell r="J41" t="str">
            <v>O</v>
          </cell>
          <cell r="L41">
            <v>0.377</v>
          </cell>
          <cell r="M41">
            <v>0.377</v>
          </cell>
          <cell r="N41" t="str">
            <v>-</v>
          </cell>
          <cell r="O41" t="str">
            <v>-</v>
          </cell>
        </row>
        <row r="42">
          <cell r="C42" t="str">
            <v>M100538N01</v>
          </cell>
          <cell r="D42" t="str">
            <v xml:space="preserve">SUPPORT CAPTEUR OXYDE AZOTE POT CTLT </v>
          </cell>
          <cell r="E42" t="str">
            <v>SERIE</v>
          </cell>
          <cell r="F42">
            <v>0.22900000000000001</v>
          </cell>
          <cell r="G42">
            <v>3.5000000000000003E-2</v>
          </cell>
          <cell r="H42" t="str">
            <v>N</v>
          </cell>
          <cell r="I42" t="str">
            <v>O</v>
          </cell>
          <cell r="J42" t="str">
            <v>N</v>
          </cell>
          <cell r="L42">
            <v>0.151</v>
          </cell>
          <cell r="M42">
            <v>0.151</v>
          </cell>
          <cell r="N42" t="str">
            <v>-</v>
          </cell>
          <cell r="O42" t="str">
            <v>-</v>
          </cell>
        </row>
        <row r="43">
          <cell r="C43" t="str">
            <v>M100541N01</v>
          </cell>
          <cell r="D43" t="str">
            <v xml:space="preserve">SUPPORT CAPTEUR PARTICULE SUIE </v>
          </cell>
          <cell r="E43" t="str">
            <v>SERIE</v>
          </cell>
          <cell r="F43">
            <v>0.28000000000000003</v>
          </cell>
          <cell r="G43">
            <v>4.7E-2</v>
          </cell>
          <cell r="H43" t="str">
            <v>N</v>
          </cell>
          <cell r="I43" t="str">
            <v>O</v>
          </cell>
          <cell r="J43" t="str">
            <v>N</v>
          </cell>
          <cell r="L43">
            <v>0.13200000000000001</v>
          </cell>
          <cell r="M43">
            <v>0.13200000000000001</v>
          </cell>
          <cell r="N43" t="str">
            <v>-</v>
          </cell>
          <cell r="O43" t="str">
            <v>-</v>
          </cell>
        </row>
        <row r="44">
          <cell r="C44" t="str">
            <v>M000539N01</v>
          </cell>
          <cell r="D44" t="str">
            <v>PROTECTEUR POMPE HP GAZOLE</v>
          </cell>
          <cell r="E44" t="str">
            <v>SERIE</v>
          </cell>
          <cell r="F44">
            <v>0.28199999999999997</v>
          </cell>
          <cell r="G44">
            <v>2.7000000000000003E-2</v>
          </cell>
          <cell r="H44" t="str">
            <v>N</v>
          </cell>
          <cell r="I44" t="str">
            <v>O</v>
          </cell>
          <cell r="J44" t="str">
            <v>N</v>
          </cell>
          <cell r="L44">
            <v>0.10199999999999999</v>
          </cell>
          <cell r="M44">
            <v>0.10199999999999999</v>
          </cell>
          <cell r="N44" t="str">
            <v>-</v>
          </cell>
          <cell r="O44" t="str">
            <v>-</v>
          </cell>
        </row>
        <row r="45">
          <cell r="C45" t="str">
            <v>M000583N01</v>
          </cell>
          <cell r="D45" t="str">
            <v>SUPPORT CAPTEUR OXYDE AZOTE POT CTLT</v>
          </cell>
          <cell r="E45" t="str">
            <v>PRESERIE</v>
          </cell>
          <cell r="F45">
            <v>0.315</v>
          </cell>
          <cell r="G45">
            <v>4.4999999999999998E-2</v>
          </cell>
          <cell r="H45" t="str">
            <v>N</v>
          </cell>
          <cell r="I45" t="str">
            <v>O</v>
          </cell>
          <cell r="J45" t="str">
            <v>N</v>
          </cell>
          <cell r="L45">
            <v>0.152</v>
          </cell>
          <cell r="M45">
            <v>0.152</v>
          </cell>
          <cell r="N45" t="str">
            <v>-</v>
          </cell>
          <cell r="O45" t="str">
            <v>-</v>
          </cell>
        </row>
        <row r="46">
          <cell r="C46" t="str">
            <v>M000530N01</v>
          </cell>
          <cell r="D46" t="str">
            <v xml:space="preserve">SUPPORT MODULE INJECTION UREE </v>
          </cell>
          <cell r="E46" t="str">
            <v>SERIE</v>
          </cell>
          <cell r="F46">
            <v>0.13700000000000001</v>
          </cell>
          <cell r="G46">
            <v>0.02</v>
          </cell>
          <cell r="H46" t="str">
            <v>N</v>
          </cell>
          <cell r="I46" t="str">
            <v>O</v>
          </cell>
          <cell r="J46" t="str">
            <v>N</v>
          </cell>
          <cell r="L46">
            <v>9.4500000000000001E-2</v>
          </cell>
          <cell r="M46">
            <v>9.4500000000000001E-2</v>
          </cell>
          <cell r="N46" t="str">
            <v>-</v>
          </cell>
          <cell r="O46" t="str">
            <v>-</v>
          </cell>
        </row>
        <row r="47">
          <cell r="C47" t="str">
            <v>M000589N01</v>
          </cell>
          <cell r="D47" t="str">
            <v xml:space="preserve">SUPPORT CONNECTEUR MODULE INJN UREE </v>
          </cell>
          <cell r="E47" t="str">
            <v>SERIE</v>
          </cell>
          <cell r="F47">
            <v>0.11</v>
          </cell>
          <cell r="G47">
            <v>0.02</v>
          </cell>
          <cell r="H47" t="str">
            <v>N</v>
          </cell>
          <cell r="I47" t="str">
            <v>O</v>
          </cell>
          <cell r="J47" t="str">
            <v>N</v>
          </cell>
          <cell r="L47">
            <v>9.5299999999999996E-2</v>
          </cell>
          <cell r="M47">
            <v>9.5299999999999996E-2</v>
          </cell>
          <cell r="N47" t="str">
            <v>-</v>
          </cell>
          <cell r="O47" t="str">
            <v>-</v>
          </cell>
        </row>
        <row r="48">
          <cell r="C48" t="str">
            <v>M000593N01</v>
          </cell>
          <cell r="D48" t="str">
            <v>PROTECTEUR POMPE HP GAZOLE</v>
          </cell>
          <cell r="E48" t="str">
            <v>PRESERIE</v>
          </cell>
          <cell r="F48">
            <v>0.25600000000000001</v>
          </cell>
          <cell r="G48">
            <v>2.5000000000000001E-2</v>
          </cell>
          <cell r="H48" t="str">
            <v>N</v>
          </cell>
          <cell r="I48" t="str">
            <v>O</v>
          </cell>
          <cell r="J48" t="str">
            <v>N</v>
          </cell>
          <cell r="L48">
            <v>9.8000000000000004E-2</v>
          </cell>
          <cell r="M48">
            <v>9.8000000000000004E-2</v>
          </cell>
          <cell r="N48" t="str">
            <v>-</v>
          </cell>
          <cell r="O48" t="str">
            <v>-</v>
          </cell>
        </row>
        <row r="49">
          <cell r="C49" t="str">
            <v>M000563N01</v>
          </cell>
          <cell r="D49" t="str">
            <v>SUPPORT CAPTEUR / OXYDE AZOTE POT CTLT</v>
          </cell>
          <cell r="E49" t="str">
            <v>SERIE</v>
          </cell>
          <cell r="F49">
            <v>0.28699999999999998</v>
          </cell>
          <cell r="G49">
            <v>3.7999999999999999E-2</v>
          </cell>
          <cell r="H49" t="str">
            <v>N</v>
          </cell>
          <cell r="I49" t="str">
            <v>O</v>
          </cell>
          <cell r="J49" t="str">
            <v>N</v>
          </cell>
          <cell r="L49">
            <v>0.106</v>
          </cell>
          <cell r="M49">
            <v>0.106</v>
          </cell>
          <cell r="N49" t="str">
            <v>-</v>
          </cell>
          <cell r="O49" t="str">
            <v>-</v>
          </cell>
        </row>
        <row r="50">
          <cell r="C50" t="str">
            <v>M100548N01</v>
          </cell>
          <cell r="D50" t="str">
            <v xml:space="preserve">SUPPORT ELECTROVANNE </v>
          </cell>
          <cell r="E50" t="str">
            <v>SERIE</v>
          </cell>
          <cell r="F50">
            <v>0.28399999999999997</v>
          </cell>
          <cell r="G50">
            <v>3.5000000000000003E-2</v>
          </cell>
          <cell r="H50" t="str">
            <v>O</v>
          </cell>
          <cell r="I50" t="str">
            <v>N</v>
          </cell>
          <cell r="J50" t="str">
            <v>N</v>
          </cell>
          <cell r="K50">
            <v>0.251</v>
          </cell>
          <cell r="M50">
            <v>0.251</v>
          </cell>
          <cell r="N50">
            <v>4</v>
          </cell>
          <cell r="O50">
            <v>160</v>
          </cell>
        </row>
        <row r="51">
          <cell r="C51" t="str">
            <v>M100545N01</v>
          </cell>
          <cell r="D51" t="str">
            <v>SUPPORT POT CATALYTIQUE PRIMAIRE</v>
          </cell>
          <cell r="E51" t="str">
            <v>SERIE</v>
          </cell>
          <cell r="F51">
            <v>0.44</v>
          </cell>
          <cell r="G51">
            <v>0.04</v>
          </cell>
          <cell r="H51" t="str">
            <v>O</v>
          </cell>
          <cell r="I51" t="str">
            <v>N</v>
          </cell>
          <cell r="J51" t="str">
            <v>N</v>
          </cell>
          <cell r="K51">
            <v>0.28199999999999997</v>
          </cell>
          <cell r="M51">
            <v>0.28199999999999997</v>
          </cell>
          <cell r="N51">
            <v>4</v>
          </cell>
          <cell r="O51">
            <v>240</v>
          </cell>
        </row>
        <row r="52">
          <cell r="C52" t="str">
            <v>M000537N01</v>
          </cell>
          <cell r="D52" t="str">
            <v xml:space="preserve">SUPPORT POT CATALYTIQUE PRIMAIRE </v>
          </cell>
          <cell r="E52" t="str">
            <v>SERIE</v>
          </cell>
          <cell r="F52">
            <v>0.11799999999999999</v>
          </cell>
          <cell r="G52">
            <v>1.1000000000000001E-2</v>
          </cell>
          <cell r="H52" t="str">
            <v>O</v>
          </cell>
          <cell r="I52" t="str">
            <v>N</v>
          </cell>
          <cell r="J52" t="str">
            <v>N</v>
          </cell>
          <cell r="K52">
            <v>0.13100000000000001</v>
          </cell>
          <cell r="M52">
            <v>0.13100000000000001</v>
          </cell>
          <cell r="N52">
            <v>1</v>
          </cell>
          <cell r="O52">
            <v>540</v>
          </cell>
        </row>
        <row r="53">
          <cell r="C53" t="str">
            <v>M000566N01</v>
          </cell>
          <cell r="D53" t="str">
            <v xml:space="preserve">SUPPORT CABLAGE MOTEUR </v>
          </cell>
          <cell r="E53" t="str">
            <v>SERIE</v>
          </cell>
          <cell r="F53">
            <v>0.115</v>
          </cell>
          <cell r="G53">
            <v>1.1200000000000002E-2</v>
          </cell>
          <cell r="H53" t="str">
            <v>O</v>
          </cell>
          <cell r="I53" t="str">
            <v>N</v>
          </cell>
          <cell r="J53" t="str">
            <v>N</v>
          </cell>
          <cell r="K53">
            <v>0.154</v>
          </cell>
          <cell r="M53">
            <v>0.154</v>
          </cell>
          <cell r="N53">
            <v>1</v>
          </cell>
          <cell r="O53">
            <v>540</v>
          </cell>
        </row>
        <row r="54">
          <cell r="C54" t="str">
            <v>M100582N01</v>
          </cell>
          <cell r="D54" t="str">
            <v>PATTE SUPPORT TUYAU CARBURANT</v>
          </cell>
          <cell r="E54" t="str">
            <v>SERIE</v>
          </cell>
          <cell r="F54">
            <v>0.08</v>
          </cell>
          <cell r="G54">
            <v>8.0000000000000002E-3</v>
          </cell>
          <cell r="H54" t="str">
            <v>N</v>
          </cell>
          <cell r="I54" t="str">
            <v>O</v>
          </cell>
          <cell r="J54" t="str">
            <v>N</v>
          </cell>
          <cell r="L54">
            <v>8.5000000000000006E-2</v>
          </cell>
          <cell r="M54">
            <v>8.5000000000000006E-2</v>
          </cell>
          <cell r="N54" t="str">
            <v>-</v>
          </cell>
          <cell r="O54" t="str">
            <v>-</v>
          </cell>
        </row>
        <row r="55">
          <cell r="C55" t="str">
            <v>M000587N01</v>
          </cell>
          <cell r="D55" t="str">
            <v>SUPPORT CAPTEUR PARTICULES SUIES</v>
          </cell>
          <cell r="E55" t="str">
            <v>SERIE</v>
          </cell>
          <cell r="F55">
            <v>0.436</v>
          </cell>
          <cell r="G55">
            <v>6.8600000000000008E-2</v>
          </cell>
          <cell r="H55" t="str">
            <v>N</v>
          </cell>
          <cell r="I55" t="str">
            <v>O</v>
          </cell>
          <cell r="J55" t="str">
            <v>N</v>
          </cell>
          <cell r="L55">
            <v>0.36499999999999999</v>
          </cell>
          <cell r="M55">
            <v>0.36499999999999999</v>
          </cell>
          <cell r="N55" t="str">
            <v>-</v>
          </cell>
          <cell r="O55" t="str">
            <v>-</v>
          </cell>
        </row>
        <row r="56">
          <cell r="C56" t="str">
            <v>M000564N01</v>
          </cell>
          <cell r="D56" t="str">
            <v xml:space="preserve">SUPPORT MULTIFONCTION 1 COMPARTIMENT MOTEUR </v>
          </cell>
          <cell r="E56" t="str">
            <v>SERIE</v>
          </cell>
          <cell r="F56">
            <v>8.7999999999999995E-2</v>
          </cell>
          <cell r="G56">
            <v>9.0000000000000011E-3</v>
          </cell>
          <cell r="H56" t="str">
            <v>N</v>
          </cell>
          <cell r="I56" t="str">
            <v>O</v>
          </cell>
          <cell r="J56" t="str">
            <v>N</v>
          </cell>
          <cell r="L56">
            <v>8.5000000000000006E-2</v>
          </cell>
          <cell r="M56">
            <v>8.5000000000000006E-2</v>
          </cell>
          <cell r="N56" t="str">
            <v>-</v>
          </cell>
          <cell r="O56" t="str">
            <v>-</v>
          </cell>
        </row>
        <row r="57">
          <cell r="C57" t="str">
            <v>M000580N01</v>
          </cell>
          <cell r="D57" t="str">
            <v>SUPPORT CAPTEUR OXYDE AZOTE POT CTLT</v>
          </cell>
          <cell r="E57" t="str">
            <v>PRESERIE</v>
          </cell>
          <cell r="F57">
            <v>0.626</v>
          </cell>
          <cell r="G57">
            <v>8.1000000000000003E-2</v>
          </cell>
          <cell r="H57" t="str">
            <v>N</v>
          </cell>
          <cell r="I57" t="str">
            <v>O</v>
          </cell>
          <cell r="J57" t="str">
            <v>N</v>
          </cell>
          <cell r="L57">
            <v>0.26200000000000001</v>
          </cell>
          <cell r="M57">
            <v>0.26200000000000001</v>
          </cell>
          <cell r="N57" t="str">
            <v>-</v>
          </cell>
          <cell r="O57" t="str">
            <v>-</v>
          </cell>
        </row>
        <row r="58">
          <cell r="C58" t="str">
            <v>M000577N01</v>
          </cell>
          <cell r="D58" t="str">
            <v>PROTECTEUR TUYAU CARBURANT HZG</v>
          </cell>
          <cell r="E58" t="str">
            <v>SERIE</v>
          </cell>
          <cell r="F58">
            <v>0.45</v>
          </cell>
          <cell r="G58">
            <v>0.03</v>
          </cell>
          <cell r="H58" t="str">
            <v>N</v>
          </cell>
          <cell r="I58" t="str">
            <v>O</v>
          </cell>
          <cell r="J58" t="str">
            <v>N</v>
          </cell>
          <cell r="L58">
            <v>0.19800000000000001</v>
          </cell>
          <cell r="M58">
            <v>0.19800000000000001</v>
          </cell>
          <cell r="N58" t="str">
            <v>-</v>
          </cell>
          <cell r="O58" t="str">
            <v>-</v>
          </cell>
        </row>
        <row r="59">
          <cell r="C59" t="str">
            <v>M000565N01</v>
          </cell>
          <cell r="D59" t="str">
            <v>SUPPORT CABLAGE MOTEUR</v>
          </cell>
          <cell r="E59" t="str">
            <v>SERIE</v>
          </cell>
          <cell r="F59">
            <v>0.44900000000000001</v>
          </cell>
          <cell r="G59">
            <v>5.0700000000000002E-2</v>
          </cell>
          <cell r="H59" t="str">
            <v>N</v>
          </cell>
          <cell r="I59" t="str">
            <v>O</v>
          </cell>
          <cell r="J59" t="str">
            <v>N</v>
          </cell>
          <cell r="L59">
            <v>0.21199999999999999</v>
          </cell>
          <cell r="M59">
            <v>0.21199999999999999</v>
          </cell>
          <cell r="N59" t="str">
            <v>-</v>
          </cell>
          <cell r="O59" t="str">
            <v>-</v>
          </cell>
        </row>
        <row r="60">
          <cell r="C60" t="str">
            <v>M000573N01</v>
          </cell>
          <cell r="D60" t="str">
            <v xml:space="preserve">SUPPORT CONDUIT AIR SORTIE TURBO </v>
          </cell>
          <cell r="E60" t="str">
            <v>SERIE</v>
          </cell>
          <cell r="F60">
            <v>0.23</v>
          </cell>
          <cell r="G60">
            <v>2.5000000000000001E-2</v>
          </cell>
          <cell r="H60" t="str">
            <v>N</v>
          </cell>
          <cell r="I60" t="str">
            <v>O</v>
          </cell>
          <cell r="J60" t="str">
            <v>N</v>
          </cell>
          <cell r="L60">
            <v>0.151</v>
          </cell>
          <cell r="M60">
            <v>0.151</v>
          </cell>
          <cell r="N60" t="str">
            <v>-</v>
          </cell>
          <cell r="O60" t="str">
            <v>-</v>
          </cell>
        </row>
        <row r="61">
          <cell r="C61" t="str">
            <v>M000570N01</v>
          </cell>
          <cell r="D61" t="str">
            <v xml:space="preserve">PROTECTEUR TUYAU CARBURANT </v>
          </cell>
          <cell r="E61" t="str">
            <v>PRESERIE</v>
          </cell>
          <cell r="F61">
            <v>0.28100000000000003</v>
          </cell>
          <cell r="G61">
            <v>1.4999999999999999E-2</v>
          </cell>
          <cell r="H61" t="str">
            <v>N</v>
          </cell>
          <cell r="I61" t="str">
            <v>O</v>
          </cell>
          <cell r="J61" t="str">
            <v>N</v>
          </cell>
          <cell r="L61">
            <v>0.14599999999999999</v>
          </cell>
          <cell r="M61">
            <v>0.14599999999999999</v>
          </cell>
          <cell r="N61" t="str">
            <v>-</v>
          </cell>
          <cell r="O61" t="str">
            <v>-</v>
          </cell>
        </row>
        <row r="62">
          <cell r="C62" t="str">
            <v>M100606N01</v>
          </cell>
          <cell r="D62" t="str">
            <v>PATTE SUPPORT TUYAU CARBURANT</v>
          </cell>
          <cell r="E62" t="str">
            <v>PRESERIE</v>
          </cell>
          <cell r="F62">
            <v>0.08</v>
          </cell>
          <cell r="G62">
            <v>8.0000000000000002E-3</v>
          </cell>
          <cell r="H62" t="str">
            <v>N</v>
          </cell>
          <cell r="I62" t="str">
            <v>O</v>
          </cell>
          <cell r="J62" t="str">
            <v>N</v>
          </cell>
          <cell r="L62">
            <v>8.5000000000000006E-2</v>
          </cell>
          <cell r="M62">
            <v>8.5000000000000006E-2</v>
          </cell>
          <cell r="N62" t="str">
            <v>-</v>
          </cell>
          <cell r="O62" t="str">
            <v>-</v>
          </cell>
        </row>
        <row r="63">
          <cell r="C63" t="str">
            <v>M000561N01</v>
          </cell>
          <cell r="D63" t="str">
            <v xml:space="preserve">PATTE MAINTIEN CABLAGE 
</v>
          </cell>
          <cell r="E63" t="str">
            <v>PRESERIE</v>
          </cell>
          <cell r="F63">
            <v>5.8999999999999997E-2</v>
          </cell>
          <cell r="G63">
            <v>1.1000000000000001E-2</v>
          </cell>
          <cell r="H63" t="str">
            <v>N</v>
          </cell>
          <cell r="I63" t="str">
            <v>O</v>
          </cell>
          <cell r="J63" t="str">
            <v>N</v>
          </cell>
          <cell r="L63">
            <v>7.2999999999999995E-2</v>
          </cell>
          <cell r="M63">
            <v>7.2999999999999995E-2</v>
          </cell>
          <cell r="N63" t="str">
            <v>-</v>
          </cell>
          <cell r="O63" t="str">
            <v>-</v>
          </cell>
        </row>
        <row r="64">
          <cell r="C64" t="str">
            <v>M000592N01</v>
          </cell>
          <cell r="D64" t="str">
            <v xml:space="preserve">PATTE SUPPORT CABLAGE
</v>
          </cell>
          <cell r="E64" t="str">
            <v>PRESERIE</v>
          </cell>
          <cell r="F64">
            <v>3.5000000000000003E-2</v>
          </cell>
          <cell r="G64">
            <v>6.0000000000000001E-3</v>
          </cell>
          <cell r="H64" t="str">
            <v>N</v>
          </cell>
          <cell r="I64" t="str">
            <v>O</v>
          </cell>
          <cell r="J64" t="str">
            <v>N</v>
          </cell>
          <cell r="L64">
            <v>8.6599999999999996E-2</v>
          </cell>
          <cell r="M64">
            <v>8.6599999999999996E-2</v>
          </cell>
          <cell r="N64" t="str">
            <v>-</v>
          </cell>
          <cell r="O64" t="str">
            <v>-</v>
          </cell>
        </row>
        <row r="65">
          <cell r="C65" t="str">
            <v>M000562N01</v>
          </cell>
          <cell r="D65" t="str">
            <v xml:space="preserve">PATTE MAINTIEN CABLAGE
</v>
          </cell>
          <cell r="E65" t="str">
            <v>PRESERIE</v>
          </cell>
          <cell r="F65">
            <v>6.3E-2</v>
          </cell>
          <cell r="G65">
            <v>9.0000000000000011E-3</v>
          </cell>
          <cell r="H65" t="str">
            <v>N</v>
          </cell>
          <cell r="I65" t="str">
            <v>O</v>
          </cell>
          <cell r="J65" t="str">
            <v>N</v>
          </cell>
          <cell r="L65">
            <v>9.2999999999999999E-2</v>
          </cell>
          <cell r="M65">
            <v>9.2999999999999999E-2</v>
          </cell>
          <cell r="N65" t="str">
            <v>-</v>
          </cell>
          <cell r="O65" t="str">
            <v>-</v>
          </cell>
        </row>
        <row r="66">
          <cell r="C66" t="str">
            <v>M000604N01</v>
          </cell>
          <cell r="D66" t="str">
            <v xml:space="preserve">PATTE MAINTIEN CABLAGE
</v>
          </cell>
          <cell r="E66" t="str">
            <v>INDUS</v>
          </cell>
          <cell r="F66">
            <v>6.8000000000000005E-2</v>
          </cell>
          <cell r="G66">
            <v>8.3000000000000001E-3</v>
          </cell>
          <cell r="H66" t="str">
            <v>N</v>
          </cell>
          <cell r="I66" t="str">
            <v>O</v>
          </cell>
          <cell r="J66" t="str">
            <v>N</v>
          </cell>
          <cell r="L66">
            <v>9.1999999999999998E-2</v>
          </cell>
          <cell r="M66">
            <v>9.1999999999999998E-2</v>
          </cell>
          <cell r="N66" t="str">
            <v>-</v>
          </cell>
          <cell r="O66" t="str">
            <v>-</v>
          </cell>
        </row>
        <row r="67">
          <cell r="C67" t="str">
            <v>M000601N01</v>
          </cell>
          <cell r="D67" t="str">
            <v xml:space="preserve">PATTE MAINTIEN CABLAGE
</v>
          </cell>
          <cell r="E67" t="str">
            <v>INDUS</v>
          </cell>
          <cell r="F67">
            <v>7.1999999999999995E-2</v>
          </cell>
          <cell r="G67">
            <v>8.6999999999999994E-3</v>
          </cell>
          <cell r="H67" t="str">
            <v>N</v>
          </cell>
          <cell r="I67" t="str">
            <v>O</v>
          </cell>
          <cell r="J67" t="str">
            <v>N</v>
          </cell>
          <cell r="L67">
            <v>7.9000000000000001E-2</v>
          </cell>
          <cell r="M67">
            <v>7.9000000000000001E-2</v>
          </cell>
          <cell r="N67" t="str">
            <v>-</v>
          </cell>
          <cell r="O67" t="str">
            <v>-</v>
          </cell>
        </row>
        <row r="68">
          <cell r="C68" t="str">
            <v>M000600N01</v>
          </cell>
          <cell r="D68" t="str">
            <v xml:space="preserve">PATTE MAINTIEN CABLAGE
</v>
          </cell>
          <cell r="E68" t="str">
            <v>INDUS</v>
          </cell>
          <cell r="F68">
            <v>0</v>
          </cell>
          <cell r="G68">
            <v>0</v>
          </cell>
          <cell r="H68" t="str">
            <v>N</v>
          </cell>
          <cell r="I68" t="str">
            <v>O</v>
          </cell>
          <cell r="J68" t="str">
            <v>N</v>
          </cell>
          <cell r="L68">
            <v>7.0999999999999994E-2</v>
          </cell>
          <cell r="M68">
            <v>7.0999999999999994E-2</v>
          </cell>
          <cell r="N68" t="str">
            <v>-</v>
          </cell>
          <cell r="O68" t="str">
            <v>-</v>
          </cell>
        </row>
        <row r="69">
          <cell r="C69" t="str">
            <v>M000599N01</v>
          </cell>
          <cell r="D69" t="str">
            <v xml:space="preserve">PATTE MAINTIEN CABLAGE
</v>
          </cell>
          <cell r="E69" t="str">
            <v>INDUS</v>
          </cell>
          <cell r="F69">
            <v>7.6999999999999999E-2</v>
          </cell>
          <cell r="G69">
            <v>8.0000000000000002E-3</v>
          </cell>
          <cell r="H69" t="str">
            <v>N</v>
          </cell>
          <cell r="I69" t="str">
            <v>O</v>
          </cell>
          <cell r="J69" t="str">
            <v>N</v>
          </cell>
          <cell r="L69">
            <v>7.1999999999999995E-2</v>
          </cell>
          <cell r="M69">
            <v>7.1999999999999995E-2</v>
          </cell>
          <cell r="N69" t="str">
            <v>-</v>
          </cell>
          <cell r="O69" t="str">
            <v>-</v>
          </cell>
        </row>
        <row r="70">
          <cell r="C70" t="str">
            <v>M000438N01</v>
          </cell>
          <cell r="D70" t="str">
            <v xml:space="preserve"> ELEMENT FRMT PUITS JAUGE </v>
          </cell>
          <cell r="E70" t="str">
            <v>SERIE</v>
          </cell>
          <cell r="F70">
            <v>0.434</v>
          </cell>
          <cell r="G70">
            <v>0.16</v>
          </cell>
          <cell r="H70" t="str">
            <v>N</v>
          </cell>
          <cell r="I70" t="str">
            <v>O</v>
          </cell>
          <cell r="J70" t="str">
            <v>N</v>
          </cell>
          <cell r="L70">
            <v>0.28499999999999998</v>
          </cell>
          <cell r="M70">
            <v>0.28499999999999998</v>
          </cell>
          <cell r="N70" t="str">
            <v>-</v>
          </cell>
          <cell r="O70" t="str">
            <v>-</v>
          </cell>
        </row>
        <row r="71">
          <cell r="C71" t="str">
            <v>M000450N01</v>
          </cell>
          <cell r="D71" t="str">
            <v>RENFORT FIX SUPPORT BAC BATTERIE ASS</v>
          </cell>
          <cell r="E71" t="str">
            <v>SERIE</v>
          </cell>
          <cell r="F71">
            <v>0.69299999999999995</v>
          </cell>
          <cell r="G71">
            <v>0.1215</v>
          </cell>
          <cell r="H71" t="str">
            <v>N</v>
          </cell>
          <cell r="I71" t="str">
            <v>O</v>
          </cell>
          <cell r="J71" t="str">
            <v>N</v>
          </cell>
          <cell r="L71">
            <v>0.21299999999999999</v>
          </cell>
          <cell r="M71">
            <v>0.21299999999999999</v>
          </cell>
          <cell r="N71" t="str">
            <v>-</v>
          </cell>
          <cell r="O71" t="str">
            <v>-</v>
          </cell>
        </row>
        <row r="72">
          <cell r="C72" t="str">
            <v>M000529N01</v>
          </cell>
          <cell r="D72" t="str">
            <v>SUPPORT CTL BOITIER UNITE PRTC CMTN ASS</v>
          </cell>
          <cell r="E72" t="str">
            <v>SERIE</v>
          </cell>
          <cell r="F72">
            <v>0</v>
          </cell>
          <cell r="G72">
            <v>7.4999999999999997E-2</v>
          </cell>
          <cell r="H72" t="str">
            <v>N</v>
          </cell>
          <cell r="I72" t="str">
            <v>O</v>
          </cell>
          <cell r="J72" t="str">
            <v>N</v>
          </cell>
          <cell r="L72">
            <v>0.25595000000000001</v>
          </cell>
          <cell r="M72">
            <v>0.25595000000000001</v>
          </cell>
          <cell r="N72" t="str">
            <v>-</v>
          </cell>
          <cell r="O72" t="str">
            <v>-</v>
          </cell>
        </row>
        <row r="73">
          <cell r="C73" t="str">
            <v>M000590N01</v>
          </cell>
          <cell r="D73" t="str">
            <v>SUPPORT CANISTER</v>
          </cell>
          <cell r="E73" t="str">
            <v>SERIE</v>
          </cell>
          <cell r="F73">
            <v>0.38500000000000001</v>
          </cell>
          <cell r="G73">
            <v>4.5999999999999999E-2</v>
          </cell>
          <cell r="H73" t="str">
            <v>N</v>
          </cell>
          <cell r="I73" t="str">
            <v>O</v>
          </cell>
          <cell r="J73" t="str">
            <v>N</v>
          </cell>
          <cell r="L73">
            <v>0.128</v>
          </cell>
          <cell r="M73">
            <v>0.128</v>
          </cell>
          <cell r="N73" t="str">
            <v>-</v>
          </cell>
          <cell r="O73" t="str">
            <v>-</v>
          </cell>
        </row>
        <row r="74">
          <cell r="C74" t="str">
            <v>M100560N01</v>
          </cell>
          <cell r="D74" t="str">
            <v>PATTE ARRET FLEXIBLE</v>
          </cell>
          <cell r="E74" t="str">
            <v>SERIE</v>
          </cell>
          <cell r="F74">
            <v>0.107</v>
          </cell>
          <cell r="G74">
            <v>1.6E-2</v>
          </cell>
          <cell r="H74" t="str">
            <v>N</v>
          </cell>
          <cell r="I74" t="str">
            <v>O</v>
          </cell>
          <cell r="J74" t="str">
            <v>N</v>
          </cell>
          <cell r="L74">
            <v>8.5500000000000007E-2</v>
          </cell>
          <cell r="M74">
            <v>8.5500000000000007E-2</v>
          </cell>
          <cell r="N74" t="str">
            <v>-</v>
          </cell>
          <cell r="O74" t="str">
            <v>-</v>
          </cell>
        </row>
        <row r="75">
          <cell r="C75" t="str">
            <v>M000598N01</v>
          </cell>
          <cell r="D75" t="str">
            <v>SUPPORT ABSORBEUR VAPEUR ESSENCE EQP</v>
          </cell>
          <cell r="E75" t="str">
            <v>INDUS</v>
          </cell>
          <cell r="F75">
            <v>0.29799999999999999</v>
          </cell>
          <cell r="G75">
            <v>4.0500000000000001E-2</v>
          </cell>
          <cell r="H75" t="str">
            <v>N</v>
          </cell>
          <cell r="I75" t="str">
            <v>O</v>
          </cell>
          <cell r="J75" t="str">
            <v>N</v>
          </cell>
          <cell r="L75">
            <v>0.121</v>
          </cell>
          <cell r="M75">
            <v>0.121</v>
          </cell>
          <cell r="N75" t="str">
            <v>-</v>
          </cell>
          <cell r="O75" t="str">
            <v>-</v>
          </cell>
        </row>
        <row r="76">
          <cell r="C76" t="str">
            <v>M000603N01</v>
          </cell>
          <cell r="D76" t="str">
            <v>TIRANT MISE EN CHAPE</v>
          </cell>
          <cell r="E76" t="str">
            <v>INDUS</v>
          </cell>
          <cell r="F76">
            <v>0.754</v>
          </cell>
          <cell r="G76">
            <v>6.5000000000000002E-2</v>
          </cell>
          <cell r="H76" t="str">
            <v>N</v>
          </cell>
          <cell r="I76" t="str">
            <v>O</v>
          </cell>
          <cell r="J76" t="str">
            <v>N</v>
          </cell>
          <cell r="L76">
            <v>0.188</v>
          </cell>
          <cell r="M76">
            <v>0.188</v>
          </cell>
          <cell r="N76" t="str">
            <v>-</v>
          </cell>
          <cell r="O76" t="str">
            <v>-</v>
          </cell>
        </row>
        <row r="77">
          <cell r="C77" t="str">
            <v>M000159N01</v>
          </cell>
          <cell r="D77" t="str">
            <v>GK-SUPPORT TUYAU K7M JH</v>
          </cell>
          <cell r="E77" t="str">
            <v>INDUS</v>
          </cell>
          <cell r="F77">
            <v>0</v>
          </cell>
          <cell r="G77">
            <v>0</v>
          </cell>
          <cell r="H77" t="str">
            <v>N</v>
          </cell>
          <cell r="I77" t="str">
            <v>O</v>
          </cell>
          <cell r="J77" t="str">
            <v>N</v>
          </cell>
          <cell r="L77">
            <v>7.8E-2</v>
          </cell>
          <cell r="M77">
            <v>8.5000000000000006E-2</v>
          </cell>
          <cell r="N77" t="str">
            <v>-</v>
          </cell>
          <cell r="O77" t="str">
            <v>-</v>
          </cell>
        </row>
        <row r="78">
          <cell r="C78" t="str">
            <v>M000161N01</v>
          </cell>
          <cell r="D78" t="str">
            <v>V2-SUPPORT TUYAU K7M JRQ</v>
          </cell>
          <cell r="E78" t="str">
            <v>INDUS</v>
          </cell>
          <cell r="F78">
            <v>0</v>
          </cell>
          <cell r="G78">
            <v>0</v>
          </cell>
          <cell r="H78" t="str">
            <v>N</v>
          </cell>
          <cell r="I78" t="str">
            <v>O</v>
          </cell>
          <cell r="J78" t="str">
            <v>N</v>
          </cell>
          <cell r="L78">
            <v>9.5000000000000001E-2</v>
          </cell>
          <cell r="M78">
            <v>9.5000000000000001E-2</v>
          </cell>
          <cell r="N78" t="str">
            <v>-</v>
          </cell>
          <cell r="O78" t="str">
            <v>-</v>
          </cell>
        </row>
        <row r="79">
          <cell r="C79" t="str">
            <v>M000241N01</v>
          </cell>
          <cell r="D79" t="str">
            <v>PATTE DE FIXATION</v>
          </cell>
          <cell r="E79" t="str">
            <v>INDUS</v>
          </cell>
          <cell r="F79">
            <v>0</v>
          </cell>
          <cell r="G79">
            <v>0</v>
          </cell>
          <cell r="H79" t="str">
            <v>N</v>
          </cell>
          <cell r="I79" t="str">
            <v>O</v>
          </cell>
          <cell r="J79" t="str">
            <v>N</v>
          </cell>
          <cell r="L79">
            <v>9.1999999999999998E-2</v>
          </cell>
          <cell r="M79">
            <v>9.1999999999999998E-2</v>
          </cell>
          <cell r="N79" t="str">
            <v>-</v>
          </cell>
          <cell r="O79" t="str">
            <v>-</v>
          </cell>
        </row>
        <row r="80">
          <cell r="C80" t="str">
            <v>M000242N01</v>
          </cell>
          <cell r="D80" t="str">
            <v>35-PATTE DE FIXATION</v>
          </cell>
          <cell r="E80" t="str">
            <v>INDUS</v>
          </cell>
          <cell r="F80">
            <v>0</v>
          </cell>
          <cell r="G80">
            <v>0</v>
          </cell>
          <cell r="H80" t="str">
            <v>N</v>
          </cell>
          <cell r="I80" t="str">
            <v>O</v>
          </cell>
          <cell r="J80" t="str">
            <v>N</v>
          </cell>
          <cell r="L80">
            <v>7.1999999999999995E-2</v>
          </cell>
          <cell r="M80">
            <v>7.1999999999999995E-2</v>
          </cell>
          <cell r="N80" t="str">
            <v>-</v>
          </cell>
          <cell r="O80" t="str">
            <v>-</v>
          </cell>
        </row>
        <row r="81">
          <cell r="C81" t="str">
            <v>M000326D01</v>
          </cell>
          <cell r="D81" t="str">
            <v>PATTE MAINTIEN CABLAGE DROITE</v>
          </cell>
          <cell r="E81" t="str">
            <v>INDUS</v>
          </cell>
          <cell r="F81">
            <v>0</v>
          </cell>
          <cell r="G81">
            <v>0</v>
          </cell>
          <cell r="H81" t="str">
            <v>N</v>
          </cell>
          <cell r="I81" t="str">
            <v>O</v>
          </cell>
          <cell r="J81" t="str">
            <v>N</v>
          </cell>
          <cell r="L81">
            <v>7.0000000000000007E-2</v>
          </cell>
          <cell r="M81">
            <v>7.0000000000000007E-2</v>
          </cell>
          <cell r="N81" t="str">
            <v>-</v>
          </cell>
          <cell r="O81" t="str">
            <v>-</v>
          </cell>
        </row>
        <row r="82">
          <cell r="C82" t="str">
            <v>M000326G01</v>
          </cell>
          <cell r="D82" t="str">
            <v>PATTE MAINTIEN CABLAGE GAUCHE</v>
          </cell>
          <cell r="E82" t="str">
            <v>INDUS</v>
          </cell>
          <cell r="F82">
            <v>0</v>
          </cell>
          <cell r="G82">
            <v>0</v>
          </cell>
          <cell r="H82" t="str">
            <v>N</v>
          </cell>
          <cell r="I82" t="str">
            <v>O</v>
          </cell>
          <cell r="J82" t="str">
            <v>N</v>
          </cell>
          <cell r="L82">
            <v>7.0000000000000007E-2</v>
          </cell>
          <cell r="M82">
            <v>7.0000000000000007E-2</v>
          </cell>
          <cell r="N82" t="str">
            <v>-</v>
          </cell>
          <cell r="O82" t="str">
            <v>-</v>
          </cell>
        </row>
        <row r="83">
          <cell r="C83" t="str">
            <v>M000327D01</v>
          </cell>
          <cell r="D83" t="str">
            <v>PATTE MAINTIEN CABLAGE DROITE</v>
          </cell>
          <cell r="E83" t="str">
            <v>INDUS</v>
          </cell>
          <cell r="F83">
            <v>0</v>
          </cell>
          <cell r="G83">
            <v>0</v>
          </cell>
          <cell r="H83" t="str">
            <v>N</v>
          </cell>
          <cell r="I83" t="str">
            <v>O</v>
          </cell>
          <cell r="J83" t="str">
            <v>N</v>
          </cell>
          <cell r="L83">
            <v>7.1999999999999995E-2</v>
          </cell>
          <cell r="M83">
            <v>7.1999999999999995E-2</v>
          </cell>
        </row>
        <row r="84">
          <cell r="C84" t="str">
            <v>M000327G01</v>
          </cell>
          <cell r="D84" t="str">
            <v>PATTE MAINTIEN CABLAGE GAUCHE</v>
          </cell>
          <cell r="E84" t="str">
            <v>INDUS</v>
          </cell>
          <cell r="F84">
            <v>0</v>
          </cell>
          <cell r="G84">
            <v>0</v>
          </cell>
          <cell r="H84" t="str">
            <v>N</v>
          </cell>
          <cell r="I84" t="str">
            <v>O</v>
          </cell>
          <cell r="J84" t="str">
            <v>N</v>
          </cell>
          <cell r="L84">
            <v>7.1999999999999995E-2</v>
          </cell>
          <cell r="M84">
            <v>7.1999999999999995E-2</v>
          </cell>
        </row>
        <row r="85">
          <cell r="C85" t="str">
            <v>M000329N01</v>
          </cell>
          <cell r="D85" t="str">
            <v>PATTE MAINTIEN CABLAGE</v>
          </cell>
          <cell r="E85" t="str">
            <v>INDUS</v>
          </cell>
          <cell r="F85">
            <v>0</v>
          </cell>
          <cell r="G85">
            <v>0</v>
          </cell>
          <cell r="H85" t="str">
            <v>N</v>
          </cell>
          <cell r="I85" t="str">
            <v>O</v>
          </cell>
          <cell r="J85" t="str">
            <v>N</v>
          </cell>
          <cell r="L85">
            <v>7.1999999999999995E-2</v>
          </cell>
          <cell r="M85">
            <v>7.1999999999999995E-2</v>
          </cell>
        </row>
        <row r="86">
          <cell r="C86" t="str">
            <v>M000330D01</v>
          </cell>
          <cell r="D86" t="str">
            <v>PATTE MAINTIEN CABLAGE DROITE</v>
          </cell>
          <cell r="E86" t="str">
            <v>INDUS</v>
          </cell>
          <cell r="F86">
            <v>0</v>
          </cell>
          <cell r="G86">
            <v>0</v>
          </cell>
          <cell r="H86" t="str">
            <v>N</v>
          </cell>
          <cell r="I86" t="str">
            <v>O</v>
          </cell>
          <cell r="J86" t="str">
            <v>N</v>
          </cell>
          <cell r="L86">
            <v>7.4999999999999997E-2</v>
          </cell>
          <cell r="M86">
            <v>7.4999999999999997E-2</v>
          </cell>
        </row>
        <row r="87">
          <cell r="C87" t="str">
            <v>M000330G01</v>
          </cell>
          <cell r="D87" t="str">
            <v>PATTE MAINTIEN CABLAGE GAUCHE</v>
          </cell>
          <cell r="E87" t="str">
            <v>INDUS</v>
          </cell>
          <cell r="F87">
            <v>0</v>
          </cell>
          <cell r="G87">
            <v>0</v>
          </cell>
          <cell r="H87" t="str">
            <v>N</v>
          </cell>
          <cell r="I87" t="str">
            <v>O</v>
          </cell>
          <cell r="J87" t="str">
            <v>N</v>
          </cell>
          <cell r="L87">
            <v>7.4999999999999997E-2</v>
          </cell>
          <cell r="M87">
            <v>7.4999999999999997E-2</v>
          </cell>
        </row>
        <row r="88">
          <cell r="C88" t="str">
            <v>M000331D01</v>
          </cell>
          <cell r="D88" t="str">
            <v>PATTE MAINTIEN CABLAGE DROITE</v>
          </cell>
          <cell r="E88" t="str">
            <v>INDUS</v>
          </cell>
          <cell r="F88">
            <v>0</v>
          </cell>
          <cell r="G88">
            <v>0</v>
          </cell>
          <cell r="H88" t="str">
            <v>N</v>
          </cell>
          <cell r="I88" t="str">
            <v>O</v>
          </cell>
          <cell r="J88" t="str">
            <v>N</v>
          </cell>
          <cell r="L88">
            <v>0.08</v>
          </cell>
          <cell r="M88">
            <v>0.08</v>
          </cell>
        </row>
        <row r="89">
          <cell r="C89" t="str">
            <v>M000331G01</v>
          </cell>
          <cell r="D89" t="str">
            <v>PATTE MAINTIEN CABLAGE GAUCHE</v>
          </cell>
          <cell r="E89" t="str">
            <v>INDUS</v>
          </cell>
          <cell r="F89">
            <v>0</v>
          </cell>
          <cell r="G89">
            <v>0</v>
          </cell>
          <cell r="H89" t="str">
            <v>N</v>
          </cell>
          <cell r="I89" t="str">
            <v>O</v>
          </cell>
          <cell r="J89" t="str">
            <v>N</v>
          </cell>
          <cell r="L89">
            <v>0.08</v>
          </cell>
          <cell r="M89">
            <v>0.08</v>
          </cell>
        </row>
        <row r="90">
          <cell r="C90" t="str">
            <v>M000334N01</v>
          </cell>
          <cell r="D90" t="str">
            <v>PATTE MAINTIEN CABLAGE</v>
          </cell>
          <cell r="E90" t="str">
            <v>INDUS</v>
          </cell>
          <cell r="F90">
            <v>0</v>
          </cell>
          <cell r="G90">
            <v>0</v>
          </cell>
          <cell r="H90" t="str">
            <v>N</v>
          </cell>
          <cell r="I90" t="str">
            <v>O</v>
          </cell>
          <cell r="J90" t="str">
            <v>N</v>
          </cell>
          <cell r="L90">
            <v>1</v>
          </cell>
          <cell r="M90">
            <v>1</v>
          </cell>
        </row>
        <row r="91">
          <cell r="C91" t="str">
            <v>M000335D01</v>
          </cell>
          <cell r="D91" t="str">
            <v>PATTE MAINTIEN CABLAGE DROITE</v>
          </cell>
          <cell r="E91" t="str">
            <v>INDUS</v>
          </cell>
          <cell r="F91">
            <v>0</v>
          </cell>
          <cell r="G91">
            <v>0</v>
          </cell>
          <cell r="H91" t="str">
            <v>N</v>
          </cell>
          <cell r="I91" t="str">
            <v>O</v>
          </cell>
          <cell r="J91" t="str">
            <v>N</v>
          </cell>
          <cell r="L91">
            <v>8.3000000000000004E-2</v>
          </cell>
          <cell r="M91">
            <v>8.3000000000000004E-2</v>
          </cell>
        </row>
        <row r="92">
          <cell r="C92" t="str">
            <v>M000335G01</v>
          </cell>
          <cell r="D92" t="str">
            <v>PATTE MAINTIEN CABLAGE GAUCHE</v>
          </cell>
          <cell r="E92" t="str">
            <v>INDUS</v>
          </cell>
          <cell r="F92">
            <v>0</v>
          </cell>
          <cell r="G92">
            <v>0</v>
          </cell>
          <cell r="H92" t="str">
            <v>N</v>
          </cell>
          <cell r="I92" t="str">
            <v>O</v>
          </cell>
          <cell r="J92" t="str">
            <v>N</v>
          </cell>
          <cell r="L92">
            <v>8.3000000000000004E-2</v>
          </cell>
          <cell r="M92">
            <v>8.3000000000000004E-2</v>
          </cell>
          <cell r="N92" t="str">
            <v>-</v>
          </cell>
          <cell r="O92" t="str">
            <v>-</v>
          </cell>
        </row>
        <row r="93">
          <cell r="C93" t="str">
            <v>M000336D01</v>
          </cell>
          <cell r="D93" t="str">
            <v>PATTE MAINTIEN CABLAGE DROITE</v>
          </cell>
          <cell r="E93" t="str">
            <v>INDUS</v>
          </cell>
          <cell r="F93">
            <v>0</v>
          </cell>
          <cell r="G93">
            <v>0</v>
          </cell>
          <cell r="H93" t="str">
            <v>N</v>
          </cell>
          <cell r="I93" t="str">
            <v>O</v>
          </cell>
          <cell r="J93" t="str">
            <v>N</v>
          </cell>
          <cell r="L93">
            <v>7.9000000000000001E-2</v>
          </cell>
          <cell r="M93">
            <v>7.9000000000000001E-2</v>
          </cell>
          <cell r="N93" t="str">
            <v>-</v>
          </cell>
          <cell r="O93" t="str">
            <v>-</v>
          </cell>
        </row>
        <row r="94">
          <cell r="C94" t="str">
            <v>M000336G01</v>
          </cell>
          <cell r="D94" t="str">
            <v>PATTE MAINTIEN CABLAGE GAUCHE</v>
          </cell>
          <cell r="E94" t="str">
            <v>INDUS</v>
          </cell>
          <cell r="F94">
            <v>0</v>
          </cell>
          <cell r="G94">
            <v>0</v>
          </cell>
          <cell r="H94" t="str">
            <v>N</v>
          </cell>
          <cell r="I94" t="str">
            <v>O</v>
          </cell>
          <cell r="J94" t="str">
            <v>N</v>
          </cell>
          <cell r="L94">
            <v>7.9000000000000001E-2</v>
          </cell>
          <cell r="M94">
            <v>7.9000000000000001E-2</v>
          </cell>
          <cell r="N94" t="str">
            <v>-</v>
          </cell>
          <cell r="O94" t="str">
            <v>-</v>
          </cell>
        </row>
        <row r="95">
          <cell r="C95" t="str">
            <v>M000338N01</v>
          </cell>
          <cell r="D95" t="str">
            <v>SUPPORT BOITIER RELAIS FUSIBLE B</v>
          </cell>
          <cell r="E95" t="str">
            <v>INDUS</v>
          </cell>
          <cell r="F95">
            <v>0</v>
          </cell>
          <cell r="G95">
            <v>0</v>
          </cell>
          <cell r="H95" t="str">
            <v>N</v>
          </cell>
          <cell r="I95" t="str">
            <v>O</v>
          </cell>
          <cell r="J95" t="str">
            <v>N</v>
          </cell>
          <cell r="L95">
            <v>0.108</v>
          </cell>
          <cell r="M95">
            <v>0.108</v>
          </cell>
          <cell r="N95" t="str">
            <v>-</v>
          </cell>
          <cell r="O95" t="str">
            <v>-</v>
          </cell>
        </row>
        <row r="96">
          <cell r="C96" t="str">
            <v>M000339N01</v>
          </cell>
          <cell r="D96" t="str">
            <v>SUPPORT BOITIER RELAIS FUSIBLE A</v>
          </cell>
          <cell r="E96" t="str">
            <v>INDUS</v>
          </cell>
          <cell r="F96">
            <v>0</v>
          </cell>
          <cell r="G96">
            <v>0</v>
          </cell>
          <cell r="H96" t="str">
            <v>N</v>
          </cell>
          <cell r="I96" t="str">
            <v>O</v>
          </cell>
          <cell r="J96" t="str">
            <v>N</v>
          </cell>
          <cell r="L96">
            <v>0.115</v>
          </cell>
          <cell r="M96">
            <v>0.115</v>
          </cell>
          <cell r="N96" t="str">
            <v>-</v>
          </cell>
          <cell r="O96" t="str">
            <v>-</v>
          </cell>
        </row>
        <row r="97">
          <cell r="C97" t="str">
            <v>M000353N01</v>
          </cell>
          <cell r="D97" t="str">
            <v>PATTE LEVAGE MOTEUR</v>
          </cell>
          <cell r="E97" t="str">
            <v>INDUS</v>
          </cell>
          <cell r="F97">
            <v>0</v>
          </cell>
          <cell r="G97">
            <v>0</v>
          </cell>
          <cell r="H97" t="str">
            <v>N</v>
          </cell>
          <cell r="I97" t="str">
            <v>O</v>
          </cell>
          <cell r="J97" t="str">
            <v>N</v>
          </cell>
          <cell r="L97">
            <v>0.26500000000000001</v>
          </cell>
          <cell r="M97">
            <v>0.26500000000000001</v>
          </cell>
          <cell r="N97" t="str">
            <v>-</v>
          </cell>
          <cell r="O97" t="str">
            <v>-</v>
          </cell>
        </row>
        <row r="98">
          <cell r="C98" t="str">
            <v>M000354N01</v>
          </cell>
          <cell r="D98" t="str">
            <v>ANNEAU DE LEVAGE</v>
          </cell>
          <cell r="E98" t="str">
            <v>INDUS</v>
          </cell>
          <cell r="F98">
            <v>0</v>
          </cell>
          <cell r="G98">
            <v>0</v>
          </cell>
          <cell r="H98" t="str">
            <v>N</v>
          </cell>
          <cell r="I98" t="str">
            <v>O</v>
          </cell>
          <cell r="J98" t="str">
            <v>N</v>
          </cell>
          <cell r="L98">
            <v>0.245</v>
          </cell>
          <cell r="M98">
            <v>0.245</v>
          </cell>
          <cell r="N98" t="str">
            <v>-</v>
          </cell>
          <cell r="O98" t="str">
            <v>-</v>
          </cell>
        </row>
        <row r="99">
          <cell r="C99" t="str">
            <v>M000361N01</v>
          </cell>
          <cell r="D99" t="str">
            <v>PROTECTEUR POMPE HAUTE PRESSION GAZOLE</v>
          </cell>
          <cell r="E99" t="str">
            <v>INDUS</v>
          </cell>
          <cell r="F99">
            <v>0</v>
          </cell>
          <cell r="G99">
            <v>0</v>
          </cell>
          <cell r="H99" t="str">
            <v>N</v>
          </cell>
          <cell r="I99" t="str">
            <v>O</v>
          </cell>
          <cell r="J99" t="str">
            <v>N</v>
          </cell>
          <cell r="L99">
            <v>9.8000000000000004E-2</v>
          </cell>
          <cell r="M99">
            <v>9.8000000000000004E-2</v>
          </cell>
          <cell r="N99" t="str">
            <v>-</v>
          </cell>
          <cell r="O99" t="str">
            <v>-</v>
          </cell>
        </row>
        <row r="100">
          <cell r="C100" t="str">
            <v>M000374N02</v>
          </cell>
          <cell r="D100" t="str">
            <v>PONTET FIX CONDAMNATION TRAPPE CRBT</v>
          </cell>
          <cell r="E100" t="str">
            <v>INDUS</v>
          </cell>
          <cell r="F100">
            <v>0</v>
          </cell>
          <cell r="G100">
            <v>0</v>
          </cell>
          <cell r="H100" t="str">
            <v>N</v>
          </cell>
          <cell r="I100" t="str">
            <v>O</v>
          </cell>
          <cell r="J100" t="str">
            <v>N</v>
          </cell>
          <cell r="L100">
            <v>0.09</v>
          </cell>
          <cell r="M100">
            <v>0.09</v>
          </cell>
          <cell r="N100" t="str">
            <v>-</v>
          </cell>
          <cell r="O100" t="str">
            <v>-</v>
          </cell>
        </row>
        <row r="101">
          <cell r="C101" t="str">
            <v>M000404N01</v>
          </cell>
          <cell r="D101" t="str">
            <v>PATTE DE FIXATION</v>
          </cell>
          <cell r="E101" t="str">
            <v>INDUS</v>
          </cell>
          <cell r="F101">
            <v>0</v>
          </cell>
          <cell r="G101">
            <v>0</v>
          </cell>
          <cell r="H101" t="str">
            <v>N</v>
          </cell>
          <cell r="I101" t="str">
            <v>O</v>
          </cell>
          <cell r="J101" t="str">
            <v>N</v>
          </cell>
          <cell r="L101">
            <v>0.11899999999999999</v>
          </cell>
          <cell r="M101">
            <v>0.11899999999999999</v>
          </cell>
          <cell r="N101" t="str">
            <v>-</v>
          </cell>
          <cell r="O101" t="str">
            <v>-</v>
          </cell>
        </row>
        <row r="102">
          <cell r="C102" t="str">
            <v>LHD - 465A28485R</v>
          </cell>
          <cell r="D102" t="str">
            <v>Anti intrusion Brake pedal (Petit)</v>
          </cell>
          <cell r="E102" t="str">
            <v>Série</v>
          </cell>
          <cell r="F102">
            <v>0.38</v>
          </cell>
          <cell r="G102">
            <v>2.0799999999999999E-2</v>
          </cell>
          <cell r="H102" t="str">
            <v>N</v>
          </cell>
          <cell r="I102" t="str">
            <v>O</v>
          </cell>
          <cell r="J102" t="str">
            <v>O</v>
          </cell>
          <cell r="K102">
            <v>0</v>
          </cell>
          <cell r="L102">
            <v>0.13250000000000001</v>
          </cell>
          <cell r="M102">
            <v>0.13250000000000001</v>
          </cell>
          <cell r="N102" t="str">
            <v>-</v>
          </cell>
          <cell r="O102" t="str">
            <v>-</v>
          </cell>
        </row>
        <row r="103">
          <cell r="C103" t="str">
            <v>RHD - 465A23473R</v>
          </cell>
          <cell r="D103" t="str">
            <v>Anti intrusion Brake pedal (Grand)</v>
          </cell>
          <cell r="E103" t="str">
            <v>Série</v>
          </cell>
          <cell r="F103">
            <v>0.65</v>
          </cell>
          <cell r="G103">
            <v>3.7600000000000001E-2</v>
          </cell>
          <cell r="H103" t="str">
            <v>N</v>
          </cell>
          <cell r="I103" t="str">
            <v>O</v>
          </cell>
          <cell r="J103" t="str">
            <v>O</v>
          </cell>
          <cell r="K103">
            <v>0</v>
          </cell>
          <cell r="L103">
            <v>0.16350000000000001</v>
          </cell>
          <cell r="M103">
            <v>0.16350000000000001</v>
          </cell>
          <cell r="N103" t="str">
            <v>-</v>
          </cell>
          <cell r="O103" t="str">
            <v>-</v>
          </cell>
        </row>
        <row r="104">
          <cell r="C104">
            <v>371071000</v>
          </cell>
          <cell r="D104" t="str">
            <v>FRONT P21A RH</v>
          </cell>
          <cell r="E104" t="str">
            <v>Série</v>
          </cell>
          <cell r="F104">
            <v>2.4</v>
          </cell>
          <cell r="G104">
            <v>0.15598899999999999</v>
          </cell>
          <cell r="H104" t="str">
            <v>N</v>
          </cell>
          <cell r="I104" t="str">
            <v>O</v>
          </cell>
          <cell r="J104" t="str">
            <v>N</v>
          </cell>
          <cell r="L104">
            <v>0.36840000000000001</v>
          </cell>
          <cell r="M104">
            <v>0.36840000000000001</v>
          </cell>
          <cell r="N104" t="str">
            <v>-</v>
          </cell>
          <cell r="O104" t="str">
            <v>-</v>
          </cell>
        </row>
        <row r="105">
          <cell r="C105">
            <v>371072000</v>
          </cell>
          <cell r="D105" t="str">
            <v>FRONT P21A LH</v>
          </cell>
          <cell r="E105" t="str">
            <v>Série</v>
          </cell>
          <cell r="F105">
            <v>2.4</v>
          </cell>
          <cell r="G105">
            <v>0.15598899999999999</v>
          </cell>
          <cell r="H105" t="str">
            <v>N</v>
          </cell>
          <cell r="I105" t="str">
            <v>O</v>
          </cell>
          <cell r="J105" t="str">
            <v>N</v>
          </cell>
          <cell r="L105">
            <v>0.36840000000000001</v>
          </cell>
          <cell r="M105">
            <v>0.36840000000000001</v>
          </cell>
          <cell r="N105" t="str">
            <v>-</v>
          </cell>
          <cell r="O105" t="str">
            <v>-</v>
          </cell>
        </row>
        <row r="106">
          <cell r="C106">
            <v>371073000</v>
          </cell>
          <cell r="D106" t="str">
            <v>FRONT P24 RH</v>
          </cell>
          <cell r="E106" t="str">
            <v>Série</v>
          </cell>
          <cell r="F106">
            <v>2.62</v>
          </cell>
          <cell r="G106">
            <v>0.16504099999999999</v>
          </cell>
          <cell r="H106" t="str">
            <v>N</v>
          </cell>
          <cell r="I106" t="str">
            <v>O</v>
          </cell>
          <cell r="J106" t="str">
            <v>N</v>
          </cell>
          <cell r="L106">
            <v>0.37251200000000001</v>
          </cell>
          <cell r="M106">
            <v>0.37251200000000001</v>
          </cell>
          <cell r="N106" t="str">
            <v>-</v>
          </cell>
          <cell r="O106" t="str">
            <v>-</v>
          </cell>
        </row>
        <row r="107">
          <cell r="C107">
            <v>371074000</v>
          </cell>
          <cell r="D107" t="str">
            <v>FRONT P24 LH</v>
          </cell>
          <cell r="E107" t="str">
            <v>Série</v>
          </cell>
          <cell r="F107">
            <v>2.62</v>
          </cell>
          <cell r="G107">
            <v>0.16504099999999999</v>
          </cell>
          <cell r="H107" t="str">
            <v>N</v>
          </cell>
          <cell r="I107" t="str">
            <v>O</v>
          </cell>
          <cell r="J107" t="str">
            <v>N</v>
          </cell>
          <cell r="L107">
            <v>0.37251200000000001</v>
          </cell>
          <cell r="M107">
            <v>0.37251200000000001</v>
          </cell>
          <cell r="N107" t="str">
            <v>-</v>
          </cell>
          <cell r="O107" t="str">
            <v>-</v>
          </cell>
        </row>
        <row r="108">
          <cell r="C108">
            <v>371085000</v>
          </cell>
          <cell r="D108" t="str">
            <v>FRONT P21B RH</v>
          </cell>
          <cell r="E108" t="str">
            <v>Série</v>
          </cell>
          <cell r="F108">
            <v>2.423</v>
          </cell>
          <cell r="G108">
            <v>0.15758900000000001</v>
          </cell>
          <cell r="H108" t="str">
            <v>N</v>
          </cell>
          <cell r="I108" t="str">
            <v>O</v>
          </cell>
          <cell r="J108" t="str">
            <v>N</v>
          </cell>
          <cell r="L108">
            <v>0.3705</v>
          </cell>
          <cell r="M108">
            <v>0.3705</v>
          </cell>
          <cell r="N108" t="str">
            <v>-</v>
          </cell>
          <cell r="O108" t="str">
            <v>-</v>
          </cell>
        </row>
        <row r="109">
          <cell r="C109">
            <v>371086000</v>
          </cell>
          <cell r="D109" t="str">
            <v>FRONT P21B LH</v>
          </cell>
          <cell r="E109" t="str">
            <v>Série</v>
          </cell>
          <cell r="F109">
            <v>2.423</v>
          </cell>
          <cell r="G109">
            <v>0.15758900000000001</v>
          </cell>
          <cell r="H109" t="str">
            <v>N</v>
          </cell>
          <cell r="I109" t="str">
            <v>O</v>
          </cell>
          <cell r="J109" t="str">
            <v>N</v>
          </cell>
          <cell r="L109">
            <v>0.3705</v>
          </cell>
          <cell r="M109">
            <v>0.3705</v>
          </cell>
          <cell r="N109" t="str">
            <v>-</v>
          </cell>
          <cell r="O109" t="str">
            <v>-</v>
          </cell>
        </row>
        <row r="110">
          <cell r="C110">
            <v>371089000</v>
          </cell>
          <cell r="D110" t="str">
            <v>FRONT EP21 RH</v>
          </cell>
          <cell r="E110" t="str">
            <v>Série</v>
          </cell>
          <cell r="F110">
            <v>2.423</v>
          </cell>
          <cell r="G110">
            <v>0.15758900000000001</v>
          </cell>
          <cell r="H110" t="str">
            <v>N</v>
          </cell>
          <cell r="I110" t="str">
            <v>O</v>
          </cell>
          <cell r="J110" t="str">
            <v>N</v>
          </cell>
          <cell r="L110">
            <v>0.3705</v>
          </cell>
          <cell r="M110">
            <v>0.3705</v>
          </cell>
          <cell r="N110" t="str">
            <v>-</v>
          </cell>
          <cell r="O110" t="str">
            <v>-</v>
          </cell>
        </row>
        <row r="111">
          <cell r="C111">
            <v>371090000</v>
          </cell>
          <cell r="D111" t="str">
            <v>FRONT EP21 LH</v>
          </cell>
          <cell r="E111" t="str">
            <v>Série</v>
          </cell>
          <cell r="F111">
            <v>2.423</v>
          </cell>
          <cell r="G111">
            <v>0.15758900000000001</v>
          </cell>
          <cell r="H111" t="str">
            <v>N</v>
          </cell>
          <cell r="I111" t="str">
            <v>O</v>
          </cell>
          <cell r="J111" t="str">
            <v>N</v>
          </cell>
          <cell r="L111">
            <v>0.3705</v>
          </cell>
          <cell r="M111">
            <v>0.3705</v>
          </cell>
          <cell r="N111" t="str">
            <v>-</v>
          </cell>
          <cell r="O111" t="str">
            <v>-</v>
          </cell>
        </row>
        <row r="112">
          <cell r="C112">
            <v>1370837000</v>
          </cell>
          <cell r="D112" t="str">
            <v>REAR P21</v>
          </cell>
          <cell r="E112" t="str">
            <v>Série</v>
          </cell>
          <cell r="F112">
            <v>0.46899999999999997</v>
          </cell>
          <cell r="G112">
            <v>4.3288E-2</v>
          </cell>
          <cell r="H112" t="str">
            <v>N</v>
          </cell>
          <cell r="I112" t="str">
            <v>O</v>
          </cell>
          <cell r="J112" t="str">
            <v>N</v>
          </cell>
          <cell r="L112">
            <v>0.19600000000000001</v>
          </cell>
          <cell r="M112">
            <v>0.19600000000000001</v>
          </cell>
          <cell r="N112" t="str">
            <v>-</v>
          </cell>
          <cell r="O112" t="str">
            <v>-</v>
          </cell>
        </row>
        <row r="113">
          <cell r="C113">
            <v>1370838000</v>
          </cell>
          <cell r="D113" t="str">
            <v>REAR P24</v>
          </cell>
          <cell r="E113" t="str">
            <v>Série</v>
          </cell>
          <cell r="F113">
            <v>0.505</v>
          </cell>
          <cell r="G113">
            <v>4.9812000000000002E-2</v>
          </cell>
          <cell r="H113" t="str">
            <v>N</v>
          </cell>
          <cell r="I113" t="str">
            <v>O</v>
          </cell>
          <cell r="J113" t="str">
            <v>N</v>
          </cell>
          <cell r="L113">
            <v>0.19819999999999999</v>
          </cell>
          <cell r="M113">
            <v>0.19819999999999999</v>
          </cell>
          <cell r="N113" t="str">
            <v>-</v>
          </cell>
          <cell r="O113" t="str">
            <v>-</v>
          </cell>
        </row>
        <row r="114">
          <cell r="C114">
            <v>1370861000</v>
          </cell>
          <cell r="D114" t="str">
            <v>Rear EP 24</v>
          </cell>
          <cell r="E114" t="str">
            <v>Série</v>
          </cell>
          <cell r="F114">
            <v>0.47499999999999998</v>
          </cell>
          <cell r="G114">
            <v>4.4088000000000002E-2</v>
          </cell>
          <cell r="H114" t="str">
            <v>N</v>
          </cell>
          <cell r="I114" t="str">
            <v>O</v>
          </cell>
          <cell r="J114" t="str">
            <v>N</v>
          </cell>
          <cell r="L114">
            <v>0.19649999999999998</v>
          </cell>
          <cell r="M114">
            <v>0.19649999999999998</v>
          </cell>
          <cell r="N114" t="str">
            <v>-</v>
          </cell>
          <cell r="O114" t="str">
            <v>-</v>
          </cell>
        </row>
        <row r="115">
          <cell r="C115">
            <v>1370859000</v>
          </cell>
          <cell r="D115" t="str">
            <v>REAR EP21</v>
          </cell>
          <cell r="E115" t="str">
            <v>Série</v>
          </cell>
          <cell r="F115">
            <v>0.52</v>
          </cell>
          <cell r="G115">
            <v>4.8787999999999998E-2</v>
          </cell>
          <cell r="H115" t="str">
            <v>N</v>
          </cell>
          <cell r="I115" t="str">
            <v>O</v>
          </cell>
          <cell r="J115" t="str">
            <v>N</v>
          </cell>
          <cell r="L115">
            <v>0.20120000000000002</v>
          </cell>
          <cell r="M115">
            <v>0.20120000000000002</v>
          </cell>
          <cell r="N115" t="str">
            <v>-</v>
          </cell>
          <cell r="O115" t="str">
            <v>-</v>
          </cell>
        </row>
        <row r="116">
          <cell r="C116">
            <v>1370860000</v>
          </cell>
          <cell r="D116" t="str">
            <v>ED34-EP24 REAR</v>
          </cell>
          <cell r="E116" t="str">
            <v>Série</v>
          </cell>
          <cell r="F116">
            <v>0.54</v>
          </cell>
          <cell r="G116">
            <v>5.0788E-2</v>
          </cell>
          <cell r="H116" t="str">
            <v>N</v>
          </cell>
          <cell r="I116" t="str">
            <v>O</v>
          </cell>
          <cell r="J116" t="str">
            <v>N</v>
          </cell>
          <cell r="L116">
            <v>0.20319999999999999</v>
          </cell>
          <cell r="M116">
            <v>0.20319999999999999</v>
          </cell>
          <cell r="N116" t="str">
            <v>-</v>
          </cell>
          <cell r="O116" t="str">
            <v>-</v>
          </cell>
        </row>
        <row r="117">
          <cell r="C117">
            <v>90123164</v>
          </cell>
          <cell r="D117" t="str">
            <v>LIGHT SHIELD</v>
          </cell>
          <cell r="E117" t="str">
            <v>Indus</v>
          </cell>
          <cell r="F117">
            <v>1.4999999999999999E-2</v>
          </cell>
          <cell r="G117">
            <v>7.0000000000000001E-3</v>
          </cell>
          <cell r="H117" t="str">
            <v>N</v>
          </cell>
          <cell r="I117" t="str">
            <v>O</v>
          </cell>
          <cell r="J117" t="str">
            <v>N</v>
          </cell>
          <cell r="L117">
            <v>8.8499999999999995E-2</v>
          </cell>
          <cell r="M117">
            <v>8.8499999999999995E-2</v>
          </cell>
          <cell r="N117" t="str">
            <v>-</v>
          </cell>
          <cell r="O117" t="str">
            <v>-</v>
          </cell>
        </row>
        <row r="124">
          <cell r="C124">
            <v>8201093428</v>
          </cell>
          <cell r="D124" t="str">
            <v>PEDAL FREIN BVM ASS</v>
          </cell>
          <cell r="E124" t="str">
            <v>Série</v>
          </cell>
          <cell r="F124">
            <v>0.9</v>
          </cell>
          <cell r="G124">
            <v>3.5000000000000003E-2</v>
          </cell>
          <cell r="H124" t="str">
            <v>N</v>
          </cell>
          <cell r="I124" t="str">
            <v>O</v>
          </cell>
          <cell r="J124" t="str">
            <v>N</v>
          </cell>
          <cell r="L124">
            <v>0.19</v>
          </cell>
          <cell r="M124">
            <v>0.19</v>
          </cell>
          <cell r="N124" t="str">
            <v>-</v>
          </cell>
          <cell r="O124" t="str">
            <v>-</v>
          </cell>
        </row>
        <row r="125">
          <cell r="C125" t="str">
            <v>OCI995294</v>
          </cell>
          <cell r="E125" t="str">
            <v>Série</v>
          </cell>
          <cell r="F125">
            <v>0.9</v>
          </cell>
          <cell r="G125">
            <v>3.5000000000000003E-2</v>
          </cell>
          <cell r="H125" t="str">
            <v>N</v>
          </cell>
          <cell r="I125" t="str">
            <v>O</v>
          </cell>
          <cell r="J125" t="str">
            <v>N</v>
          </cell>
          <cell r="L125">
            <v>0.19</v>
          </cell>
          <cell r="M125">
            <v>0.19</v>
          </cell>
          <cell r="N125" t="str">
            <v>-</v>
          </cell>
          <cell r="O125" t="str">
            <v>-</v>
          </cell>
        </row>
        <row r="126">
          <cell r="C126">
            <v>8201093429</v>
          </cell>
          <cell r="D126" t="str">
            <v>PEDAL FREIN BVM ASS 2</v>
          </cell>
          <cell r="E126" t="str">
            <v>Série</v>
          </cell>
          <cell r="F126">
            <v>0.9</v>
          </cell>
          <cell r="G126">
            <v>3.5000000000000003E-2</v>
          </cell>
          <cell r="H126" t="str">
            <v>N</v>
          </cell>
          <cell r="I126" t="str">
            <v>O</v>
          </cell>
          <cell r="J126" t="str">
            <v>N</v>
          </cell>
          <cell r="L126">
            <v>0.19</v>
          </cell>
          <cell r="M126">
            <v>0.19</v>
          </cell>
          <cell r="N126" t="str">
            <v>-</v>
          </cell>
          <cell r="O126" t="str">
            <v>-</v>
          </cell>
        </row>
        <row r="127">
          <cell r="C127">
            <v>8201096114</v>
          </cell>
          <cell r="D127" t="str">
            <v>PEDAL BVA AUTO</v>
          </cell>
          <cell r="E127" t="str">
            <v>Série</v>
          </cell>
          <cell r="F127">
            <v>0.96899999999999997</v>
          </cell>
          <cell r="G127">
            <v>3.5000000000000003E-2</v>
          </cell>
          <cell r="H127" t="str">
            <v>N</v>
          </cell>
          <cell r="I127" t="str">
            <v>O</v>
          </cell>
          <cell r="J127" t="str">
            <v>N</v>
          </cell>
          <cell r="L127">
            <v>0.19</v>
          </cell>
          <cell r="M127">
            <v>0.19</v>
          </cell>
          <cell r="N127" t="str">
            <v>-</v>
          </cell>
          <cell r="O127" t="str">
            <v>-</v>
          </cell>
        </row>
        <row r="128">
          <cell r="C128">
            <v>350385935</v>
          </cell>
          <cell r="D128" t="str">
            <v>Headrest tube 2R center</v>
          </cell>
          <cell r="E128" t="str">
            <v>Indus</v>
          </cell>
          <cell r="F128">
            <v>0.30499999999999999</v>
          </cell>
          <cell r="G128">
            <v>2.9000000000000001E-2</v>
          </cell>
          <cell r="H128" t="str">
            <v>N</v>
          </cell>
          <cell r="I128" t="str">
            <v>O</v>
          </cell>
          <cell r="J128" t="str">
            <v>N</v>
          </cell>
          <cell r="K128">
            <v>0</v>
          </cell>
          <cell r="L128">
            <v>0.11600000000000001</v>
          </cell>
          <cell r="M128">
            <v>0.11600000000000001</v>
          </cell>
          <cell r="N128" t="str">
            <v>-</v>
          </cell>
          <cell r="O128" t="str">
            <v>-</v>
          </cell>
        </row>
        <row r="129">
          <cell r="C129">
            <v>350385930</v>
          </cell>
          <cell r="D129" t="str">
            <v xml:space="preserve">Headrest tube 2R Lateral </v>
          </cell>
          <cell r="E129" t="str">
            <v>Indus</v>
          </cell>
          <cell r="F129">
            <v>0.5</v>
          </cell>
          <cell r="G129">
            <v>4.7500000000000001E-2</v>
          </cell>
          <cell r="H129" t="str">
            <v>N</v>
          </cell>
          <cell r="I129" t="str">
            <v>O</v>
          </cell>
          <cell r="J129" t="str">
            <v>N</v>
          </cell>
          <cell r="K129">
            <v>0</v>
          </cell>
          <cell r="L129">
            <v>0.13800000000000001</v>
          </cell>
          <cell r="M129">
            <v>0.13800000000000001</v>
          </cell>
          <cell r="N129" t="str">
            <v>-</v>
          </cell>
          <cell r="O129" t="str">
            <v>-</v>
          </cell>
        </row>
        <row r="130">
          <cell r="C130">
            <v>350385898</v>
          </cell>
          <cell r="D130" t="str">
            <v xml:space="preserve">Insert headrest metal front </v>
          </cell>
          <cell r="E130" t="str">
            <v>Indus</v>
          </cell>
          <cell r="F130">
            <v>0.36899999999999999</v>
          </cell>
          <cell r="G130">
            <v>3.5999999999999997E-2</v>
          </cell>
          <cell r="H130" t="str">
            <v>N</v>
          </cell>
          <cell r="I130" t="str">
            <v>O</v>
          </cell>
          <cell r="J130" t="str">
            <v>N</v>
          </cell>
          <cell r="K130">
            <v>0</v>
          </cell>
          <cell r="L130">
            <v>0.16500000000000001</v>
          </cell>
          <cell r="M130">
            <v>0.16500000000000001</v>
          </cell>
          <cell r="N130" t="str">
            <v>-</v>
          </cell>
          <cell r="O130" t="str">
            <v>-</v>
          </cell>
        </row>
        <row r="131">
          <cell r="C131" t="str">
            <v>M250SY520</v>
          </cell>
          <cell r="D131" t="str">
            <v>SUPPORT CTL SIEGE AR 3 POINTS</v>
          </cell>
          <cell r="E131" t="str">
            <v>Indus</v>
          </cell>
          <cell r="F131">
            <v>0.66</v>
          </cell>
          <cell r="G131">
            <v>6.8000000000000005E-2</v>
          </cell>
          <cell r="H131" t="str">
            <v>N</v>
          </cell>
          <cell r="I131" t="str">
            <v>O</v>
          </cell>
          <cell r="J131" t="str">
            <v>N</v>
          </cell>
          <cell r="L131">
            <v>0.192</v>
          </cell>
          <cell r="M131">
            <v>0.192</v>
          </cell>
          <cell r="N131" t="str">
            <v>-</v>
          </cell>
          <cell r="O131" t="str">
            <v>-</v>
          </cell>
        </row>
        <row r="132">
          <cell r="C132" t="str">
            <v>M250SY521</v>
          </cell>
          <cell r="D132" t="str">
            <v>SUPPORT CTL SIEGE AR 3 POINTS</v>
          </cell>
          <cell r="E132" t="str">
            <v>Indus</v>
          </cell>
          <cell r="F132">
            <v>0.53</v>
          </cell>
          <cell r="G132">
            <v>6.7000000000000004E-2</v>
          </cell>
          <cell r="H132" t="str">
            <v>N</v>
          </cell>
          <cell r="I132" t="str">
            <v>O</v>
          </cell>
          <cell r="J132" t="str">
            <v>N</v>
          </cell>
          <cell r="L132">
            <v>0.17199999999999999</v>
          </cell>
          <cell r="M132">
            <v>0.17199999999999999</v>
          </cell>
          <cell r="N132" t="str">
            <v>-</v>
          </cell>
          <cell r="O132" t="str">
            <v>-</v>
          </cell>
        </row>
        <row r="133">
          <cell r="C133" t="str">
            <v>M250SY014</v>
          </cell>
          <cell r="D133" t="str">
            <v>ASSY SEATBELT BRACKET LH</v>
          </cell>
          <cell r="E133" t="str">
            <v>Indus</v>
          </cell>
          <cell r="F133">
            <v>0.22900000000000001</v>
          </cell>
          <cell r="G133">
            <v>1.8000000000000002E-2</v>
          </cell>
          <cell r="H133" t="str">
            <v>N</v>
          </cell>
          <cell r="I133" t="str">
            <v>O</v>
          </cell>
          <cell r="J133" t="str">
            <v>N</v>
          </cell>
          <cell r="L133">
            <v>9.6000000000000002E-2</v>
          </cell>
          <cell r="M133">
            <v>9.6000000000000002E-2</v>
          </cell>
          <cell r="N133" t="str">
            <v>-</v>
          </cell>
          <cell r="O133" t="str">
            <v>-</v>
          </cell>
        </row>
        <row r="134">
          <cell r="C134" t="str">
            <v>M250SY214</v>
          </cell>
          <cell r="D134" t="str">
            <v>ASSY SEATBELT BRACKET RH</v>
          </cell>
          <cell r="E134" t="str">
            <v>Indus</v>
          </cell>
          <cell r="F134">
            <v>0.22900000000000001</v>
          </cell>
          <cell r="G134">
            <v>1.8000000000000002E-2</v>
          </cell>
          <cell r="H134" t="str">
            <v>N</v>
          </cell>
          <cell r="I134" t="str">
            <v>O</v>
          </cell>
          <cell r="J134" t="str">
            <v>N</v>
          </cell>
          <cell r="L134">
            <v>9.6000000000000002E-2</v>
          </cell>
          <cell r="M134">
            <v>9.6000000000000002E-2</v>
          </cell>
          <cell r="N134" t="str">
            <v>-</v>
          </cell>
          <cell r="O134" t="str">
            <v>-</v>
          </cell>
        </row>
        <row r="135">
          <cell r="C135" t="str">
            <v>M250SY013</v>
          </cell>
          <cell r="D135" t="str">
            <v>ASSY FSC 6W FRONT LINK WELDED</v>
          </cell>
          <cell r="E135" t="str">
            <v>Indus</v>
          </cell>
          <cell r="F135">
            <v>0.66700000000000004</v>
          </cell>
          <cell r="G135">
            <v>0.08</v>
          </cell>
          <cell r="H135" t="str">
            <v>N</v>
          </cell>
          <cell r="I135" t="str">
            <v>O</v>
          </cell>
          <cell r="J135" t="str">
            <v>N</v>
          </cell>
          <cell r="L135">
            <v>0.20200000000000001</v>
          </cell>
          <cell r="M135">
            <v>0.20200000000000001</v>
          </cell>
          <cell r="N135" t="str">
            <v>-</v>
          </cell>
          <cell r="O135" t="str">
            <v>-</v>
          </cell>
        </row>
        <row r="136">
          <cell r="C136" t="str">
            <v>M250SY011</v>
          </cell>
          <cell r="D136" t="str">
            <v>ASSY FSC 6W REAR LINK LH</v>
          </cell>
          <cell r="E136" t="str">
            <v>Indus</v>
          </cell>
          <cell r="F136">
            <v>0.86899999999999999</v>
          </cell>
          <cell r="G136">
            <v>0.106</v>
          </cell>
          <cell r="H136" t="str">
            <v>N</v>
          </cell>
          <cell r="I136" t="str">
            <v>O</v>
          </cell>
          <cell r="J136" t="str">
            <v>N</v>
          </cell>
          <cell r="L136">
            <v>0.254</v>
          </cell>
          <cell r="M136">
            <v>0.254</v>
          </cell>
          <cell r="N136" t="str">
            <v>-</v>
          </cell>
          <cell r="O136" t="str">
            <v>-</v>
          </cell>
        </row>
        <row r="137">
          <cell r="C137" t="str">
            <v>M250SY211</v>
          </cell>
          <cell r="D137" t="str">
            <v>ASSY FSC 6W REAR LINK RH</v>
          </cell>
          <cell r="E137" t="str">
            <v>Indus</v>
          </cell>
          <cell r="F137">
            <v>0.86899999999999999</v>
          </cell>
          <cell r="G137">
            <v>0.106</v>
          </cell>
          <cell r="H137" t="str">
            <v>N</v>
          </cell>
          <cell r="I137" t="str">
            <v>O</v>
          </cell>
          <cell r="J137" t="str">
            <v>N</v>
          </cell>
          <cell r="L137">
            <v>0.254</v>
          </cell>
          <cell r="M137">
            <v>0.254</v>
          </cell>
          <cell r="N137" t="str">
            <v>-</v>
          </cell>
          <cell r="O137" t="str">
            <v>-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3"/>
  <sheetViews>
    <sheetView tabSelected="1" topLeftCell="X13" zoomScaleNormal="100" workbookViewId="0">
      <selection activeCell="AK25" sqref="AK25"/>
    </sheetView>
  </sheetViews>
  <sheetFormatPr defaultRowHeight="15" x14ac:dyDescent="0.25"/>
  <cols>
    <col min="2" max="2" width="10.140625" bestFit="1" customWidth="1"/>
    <col min="3" max="3" width="15.140625" bestFit="1" customWidth="1"/>
    <col min="4" max="4" width="8.5703125" bestFit="1" customWidth="1"/>
    <col min="16" max="16" width="14.42578125" bestFit="1" customWidth="1"/>
    <col min="19" max="19" width="21.42578125" customWidth="1"/>
  </cols>
  <sheetData>
    <row r="1" spans="1:19" ht="15.75" thickBot="1" x14ac:dyDescent="0.3">
      <c r="A1" s="1" t="s">
        <v>0</v>
      </c>
      <c r="B1" s="1" t="s">
        <v>1</v>
      </c>
      <c r="C1" s="2" t="s">
        <v>2</v>
      </c>
      <c r="D1" s="3" t="e">
        <f>"S"&amp;#REF!</f>
        <v>#REF!</v>
      </c>
      <c r="E1" s="4" t="str">
        <f>"S"&amp;$B$2+1</f>
        <v>S108226</v>
      </c>
      <c r="F1" s="4" t="str">
        <f>"S"&amp;$B$2+2</f>
        <v>S108227</v>
      </c>
      <c r="G1" s="4" t="str">
        <f>"S"&amp;$B$2+3</f>
        <v>S108228</v>
      </c>
      <c r="H1" s="4" t="str">
        <f>"S"&amp;$B$2+4</f>
        <v>S108229</v>
      </c>
      <c r="I1" s="4" t="str">
        <f>"S"&amp;$B$2+5</f>
        <v>S108230</v>
      </c>
      <c r="J1" s="4" t="str">
        <f>"S"&amp;$B$2+6</f>
        <v>S108231</v>
      </c>
      <c r="K1" s="4" t="str">
        <f>"S"&amp;$B$2+7</f>
        <v>S108232</v>
      </c>
      <c r="L1" s="4" t="str">
        <f>"S"&amp;$B$2+8</f>
        <v>S108233</v>
      </c>
      <c r="M1" s="4" t="str">
        <f>"S"&amp;$B$2+9</f>
        <v>S108234</v>
      </c>
      <c r="N1" s="4" t="str">
        <f>"S"&amp;$B$2+10</f>
        <v>S108235</v>
      </c>
      <c r="O1" s="5" t="str">
        <f>"S"&amp;$B$2+11</f>
        <v>S108236</v>
      </c>
      <c r="P1" s="6" t="e">
        <f>"Surface moy du "&amp;D1&amp;" au "&amp;O1</f>
        <v>#REF!</v>
      </c>
    </row>
    <row r="2" spans="1:19" ht="15.75" thickBot="1" x14ac:dyDescent="0.3">
      <c r="A2" s="7" t="s">
        <v>3</v>
      </c>
      <c r="B2" s="8">
        <v>108225</v>
      </c>
      <c r="C2" s="9">
        <v>1.2999999999999999E-2</v>
      </c>
      <c r="D2" s="10">
        <f>C2*'[1]Prev Site'!F2</f>
        <v>0</v>
      </c>
      <c r="E2" s="11">
        <f>$C2*'[1]Prev Site'!J2</f>
        <v>0</v>
      </c>
      <c r="F2" s="11">
        <f>$C2*'[1]Prev Site'!K2</f>
        <v>0</v>
      </c>
      <c r="G2" s="11">
        <f>$C2*'[1]Prev Site'!L2</f>
        <v>0</v>
      </c>
      <c r="H2" s="11">
        <f>$C2*'[1]Prev Site'!M2</f>
        <v>0</v>
      </c>
      <c r="I2" s="11">
        <f>$C2*'[1]Prev Site'!N2</f>
        <v>0</v>
      </c>
      <c r="J2" s="11">
        <f>$C2*'[1]Prev Site'!O2</f>
        <v>0</v>
      </c>
      <c r="K2" s="11">
        <f>$C2*'[1]Prev Site'!P2</f>
        <v>0</v>
      </c>
      <c r="L2" s="11">
        <f>$C2*'[1]Prev Site'!Q2</f>
        <v>0</v>
      </c>
      <c r="M2" s="11">
        <f>$C2*'[1]Prev Site'!R2</f>
        <v>0</v>
      </c>
      <c r="N2" s="11">
        <f>$C2*'[1]Prev Site'!S2</f>
        <v>0</v>
      </c>
      <c r="O2" s="11">
        <f>$C2*'[1]Prev Site'!T2</f>
        <v>0</v>
      </c>
      <c r="P2" s="12">
        <f>AVERAGE(D2:O2)</f>
        <v>0</v>
      </c>
      <c r="R2" s="22"/>
      <c r="S2" s="22"/>
    </row>
    <row r="3" spans="1:19" ht="15.75" thickBot="1" x14ac:dyDescent="0.3">
      <c r="A3" s="7" t="s">
        <v>3</v>
      </c>
      <c r="B3" s="13">
        <v>108226</v>
      </c>
      <c r="C3" s="14">
        <v>1.2999999999999999E-2</v>
      </c>
      <c r="D3" s="15">
        <f>C3*'[1]Prev Site'!F3</f>
        <v>0</v>
      </c>
      <c r="E3" s="16">
        <f>$C3*'[1]Prev Site'!J3</f>
        <v>0</v>
      </c>
      <c r="F3" s="16">
        <f>$C3*'[1]Prev Site'!K3</f>
        <v>0</v>
      </c>
      <c r="G3" s="16">
        <f>$C3*'[1]Prev Site'!L3</f>
        <v>0</v>
      </c>
      <c r="H3" s="16">
        <f>$C3*'[1]Prev Site'!M3</f>
        <v>0</v>
      </c>
      <c r="I3" s="16">
        <f>$C3*'[1]Prev Site'!N3</f>
        <v>0</v>
      </c>
      <c r="J3" s="16">
        <f>$C3*'[1]Prev Site'!O3</f>
        <v>0</v>
      </c>
      <c r="K3" s="16">
        <f>$C3*'[1]Prev Site'!P3</f>
        <v>0</v>
      </c>
      <c r="L3" s="16">
        <f>$C3*'[1]Prev Site'!Q3</f>
        <v>0</v>
      </c>
      <c r="M3" s="16">
        <f>$C3*'[1]Prev Site'!R3</f>
        <v>0</v>
      </c>
      <c r="N3" s="16">
        <f>$C3*'[1]Prev Site'!S3</f>
        <v>0</v>
      </c>
      <c r="O3" s="16">
        <f>$C3*'[1]Prev Site'!T3</f>
        <v>0</v>
      </c>
      <c r="P3" s="17">
        <f t="shared" ref="P3:P6" si="0">AVERAGE(D3:O3)</f>
        <v>0</v>
      </c>
      <c r="R3" s="22"/>
      <c r="S3" s="22"/>
    </row>
    <row r="4" spans="1:19" ht="15.75" thickBot="1" x14ac:dyDescent="0.3">
      <c r="A4" s="7" t="s">
        <v>3</v>
      </c>
      <c r="B4" s="18">
        <v>108707</v>
      </c>
      <c r="C4" s="14">
        <v>1.2E-2</v>
      </c>
      <c r="D4" s="19" t="e">
        <f>C4*'[1]Prev Site'!F4</f>
        <v>#VALUE!</v>
      </c>
      <c r="E4" s="20" t="e">
        <f>$C4*'[1]Prev Site'!J4</f>
        <v>#VALUE!</v>
      </c>
      <c r="F4" s="20" t="e">
        <f>$C4*'[1]Prev Site'!K4</f>
        <v>#VALUE!</v>
      </c>
      <c r="G4" s="20" t="e">
        <f>$C4*'[1]Prev Site'!L4</f>
        <v>#VALUE!</v>
      </c>
      <c r="H4" s="20" t="e">
        <f>$C4*'[1]Prev Site'!M4</f>
        <v>#VALUE!</v>
      </c>
      <c r="I4" s="20" t="e">
        <f>$C4*'[1]Prev Site'!N4</f>
        <v>#VALUE!</v>
      </c>
      <c r="J4" s="20" t="e">
        <f>$C4*'[1]Prev Site'!O4</f>
        <v>#VALUE!</v>
      </c>
      <c r="K4" s="20" t="e">
        <f>$C4*'[1]Prev Site'!P4</f>
        <v>#VALUE!</v>
      </c>
      <c r="L4" s="20" t="e">
        <f>$C4*'[1]Prev Site'!Q4</f>
        <v>#VALUE!</v>
      </c>
      <c r="M4" s="20" t="e">
        <f>$C4*'[1]Prev Site'!R4</f>
        <v>#VALUE!</v>
      </c>
      <c r="N4" s="20" t="e">
        <f>$C4*'[1]Prev Site'!S4</f>
        <v>#VALUE!</v>
      </c>
      <c r="O4" s="20" t="e">
        <f>$C4*'[1]Prev Site'!T4</f>
        <v>#VALUE!</v>
      </c>
      <c r="P4" s="21" t="e">
        <f t="shared" si="0"/>
        <v>#VALUE!</v>
      </c>
    </row>
    <row r="5" spans="1:19" ht="15.75" thickBot="1" x14ac:dyDescent="0.3">
      <c r="A5" s="7" t="s">
        <v>3</v>
      </c>
      <c r="B5" s="8">
        <v>109016</v>
      </c>
      <c r="C5" s="14">
        <v>1.7000000000000001E-2</v>
      </c>
      <c r="D5" s="10">
        <f>C5*'[1]Prev Site'!F5</f>
        <v>43.52</v>
      </c>
      <c r="E5" s="11">
        <f>$C5*'[1]Prev Site'!J5</f>
        <v>43.52</v>
      </c>
      <c r="F5" s="11">
        <f>$C5*'[1]Prev Site'!K5</f>
        <v>65.28</v>
      </c>
      <c r="G5" s="11">
        <f>$C5*'[1]Prev Site'!L5</f>
        <v>76.160000000000011</v>
      </c>
      <c r="H5" s="11">
        <f>$C5*'[1]Prev Site'!M5</f>
        <v>0</v>
      </c>
      <c r="I5" s="11">
        <f>$C5*'[1]Prev Site'!N5</f>
        <v>76.160000000000011</v>
      </c>
      <c r="J5" s="11">
        <f>$C5*'[1]Prev Site'!O5</f>
        <v>76.160000000000011</v>
      </c>
      <c r="K5" s="11">
        <f>$C5*'[1]Prev Site'!P5</f>
        <v>76.160000000000011</v>
      </c>
      <c r="L5" s="11">
        <f>$C5*'[1]Prev Site'!Q5</f>
        <v>76.160000000000011</v>
      </c>
      <c r="M5" s="11">
        <f>$C5*'[1]Prev Site'!R5</f>
        <v>76.160000000000011</v>
      </c>
      <c r="N5" s="11">
        <f>$C5*'[1]Prev Site'!S5</f>
        <v>76.160000000000011</v>
      </c>
      <c r="O5" s="11">
        <f>$C5*'[1]Prev Site'!T5</f>
        <v>76.160000000000011</v>
      </c>
      <c r="P5" s="12">
        <f t="shared" si="0"/>
        <v>63.466666666666669</v>
      </c>
    </row>
    <row r="6" spans="1:19" ht="15.75" thickBot="1" x14ac:dyDescent="0.3">
      <c r="A6" s="7" t="s">
        <v>3</v>
      </c>
      <c r="B6" s="13">
        <v>109017</v>
      </c>
      <c r="C6" s="14">
        <v>1.7000000000000001E-2</v>
      </c>
      <c r="D6" s="15">
        <f>C6*'[1]Prev Site'!F6</f>
        <v>108.80000000000001</v>
      </c>
      <c r="E6" s="16">
        <f>$C6*'[1]Prev Site'!J6</f>
        <v>108.80000000000001</v>
      </c>
      <c r="F6" s="16">
        <f>$C6*'[1]Prev Site'!K6</f>
        <v>108.80000000000001</v>
      </c>
      <c r="G6" s="16">
        <f>$C6*'[1]Prev Site'!L6</f>
        <v>108.80000000000001</v>
      </c>
      <c r="H6" s="16">
        <f>$C6*'[1]Prev Site'!M6</f>
        <v>0</v>
      </c>
      <c r="I6" s="16">
        <f>$C6*'[1]Prev Site'!N6</f>
        <v>87.04</v>
      </c>
      <c r="J6" s="16">
        <f>$C6*'[1]Prev Site'!O6</f>
        <v>130.56</v>
      </c>
      <c r="K6" s="16">
        <f>$C6*'[1]Prev Site'!P6</f>
        <v>130.56</v>
      </c>
      <c r="L6" s="16">
        <f>$C6*'[1]Prev Site'!Q6</f>
        <v>130.56</v>
      </c>
      <c r="M6" s="16">
        <f>$C6*'[1]Prev Site'!R6</f>
        <v>130.56</v>
      </c>
      <c r="N6" s="16">
        <f>$C6*'[1]Prev Site'!S6</f>
        <v>130.56</v>
      </c>
      <c r="O6" s="16">
        <f>$C6*'[1]Prev Site'!T6</f>
        <v>108.80000000000001</v>
      </c>
      <c r="P6" s="17">
        <f t="shared" si="0"/>
        <v>106.98666666666664</v>
      </c>
    </row>
    <row r="10" spans="1:19" x14ac:dyDescent="0.25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</row>
    <row r="11" spans="1:19" ht="15.75" thickBot="1" x14ac:dyDescent="0.3"/>
    <row r="12" spans="1:19" ht="15.75" thickBot="1" x14ac:dyDescent="0.3">
      <c r="A12" s="24" t="s">
        <v>0</v>
      </c>
      <c r="B12" s="25" t="s">
        <v>11</v>
      </c>
      <c r="C12" s="25" t="s">
        <v>11</v>
      </c>
      <c r="D12" s="25" t="s">
        <v>11</v>
      </c>
      <c r="E12" s="25" t="s">
        <v>11</v>
      </c>
      <c r="F12" s="25" t="s">
        <v>11</v>
      </c>
      <c r="G12" s="25" t="s">
        <v>11</v>
      </c>
      <c r="H12" s="25" t="s">
        <v>11</v>
      </c>
      <c r="I12" s="25" t="s">
        <v>11</v>
      </c>
      <c r="J12" s="25" t="s">
        <v>11</v>
      </c>
      <c r="K12" s="25" t="s">
        <v>11</v>
      </c>
      <c r="L12" s="25" t="s">
        <v>11</v>
      </c>
      <c r="M12" s="25" t="s">
        <v>11</v>
      </c>
      <c r="N12" s="25" t="s">
        <v>11</v>
      </c>
      <c r="O12" s="25" t="s">
        <v>11</v>
      </c>
      <c r="P12" s="26" t="s">
        <v>4</v>
      </c>
    </row>
    <row r="13" spans="1:19" x14ac:dyDescent="0.25">
      <c r="A13" s="27" t="s">
        <v>5</v>
      </c>
      <c r="B13" s="28">
        <f>SUMIF('[1]Prev Site'!$A:$A,#REF!,'[1]Prev Site'!I:I)</f>
        <v>0</v>
      </c>
      <c r="C13" s="29">
        <f>SUMIF('[1]Prev Site'!$A:$A,#REF!,'[1]Prev Site'!J:J)</f>
        <v>0</v>
      </c>
      <c r="D13" s="29">
        <f>SUMIF('[1]Prev Site'!$A:$A,#REF!,'[1]Prev Site'!K:K)</f>
        <v>0</v>
      </c>
      <c r="E13" s="30">
        <f>SUMIF('[1]Prev Site'!$A:$A,#REF!,'[1]Prev Site'!L:L)</f>
        <v>0</v>
      </c>
      <c r="F13" s="30">
        <f>SUMIF('[1]Prev Site'!$A:$A,#REF!,'[1]Prev Site'!M:M)</f>
        <v>0</v>
      </c>
      <c r="G13" s="30">
        <f>SUMIF('[1]Prev Site'!$A:$A,#REF!,'[1]Prev Site'!N:N)</f>
        <v>0</v>
      </c>
      <c r="H13" s="30">
        <f>SUMIF('[1]Prev Site'!$A:$A,#REF!,'[1]Prev Site'!O:O)</f>
        <v>0</v>
      </c>
      <c r="I13" s="30">
        <f>SUMIF('[1]Prev Site'!$A:$A,#REF!,'[1]Prev Site'!P:P)</f>
        <v>0</v>
      </c>
      <c r="J13" s="30">
        <f>SUMIF('[1]Prev Site'!$A:$A,#REF!,'[1]Prev Site'!Q:Q)</f>
        <v>0</v>
      </c>
      <c r="K13" s="30">
        <f>SUMIF('[1]Prev Site'!$A:$A,#REF!,'[1]Prev Site'!R:R)</f>
        <v>0</v>
      </c>
      <c r="L13" s="30">
        <f>SUMIF('[1]Prev Site'!$A:$A,#REF!,'[1]Prev Site'!S:S)</f>
        <v>0</v>
      </c>
      <c r="M13" s="30">
        <f>SUMIF('[1]Prev Site'!$A:$A,#REF!,'[1]Prev Site'!T:T)</f>
        <v>0</v>
      </c>
      <c r="N13" s="30">
        <f>SUMIF('[1]Prev Site'!$A:$A,#REF!,'[1]Prev Site'!U:U)</f>
        <v>0</v>
      </c>
      <c r="O13" s="30">
        <f>SUMIF('[1]Prev Site'!$A:$A,#REF!,'[1]Prev Site'!V:V)</f>
        <v>0</v>
      </c>
      <c r="P13" s="31">
        <f>AVERAGE(E13:O13)</f>
        <v>0</v>
      </c>
    </row>
    <row r="14" spans="1:19" x14ac:dyDescent="0.25">
      <c r="A14" s="27" t="s">
        <v>6</v>
      </c>
      <c r="B14" s="32">
        <f>SUMIF('[1]Prev Site'!$A:$A,#REF!,'[1]Prev Site'!I:I)</f>
        <v>0</v>
      </c>
      <c r="C14" s="33">
        <f>SUMIF('[1]Prev Site'!$A:$A,#REF!,'[1]Prev Site'!J:J)</f>
        <v>0</v>
      </c>
      <c r="D14" s="34">
        <f>SUMIF('[1]Prev Site'!$A:$A,#REF!,'[1]Prev Site'!K:K)</f>
        <v>0</v>
      </c>
      <c r="E14" s="35">
        <f>SUMIF('[1]Prev Site'!$A:$A,#REF!,'[1]Prev Site'!L:L)</f>
        <v>0</v>
      </c>
      <c r="F14" s="35">
        <f>SUMIF('[1]Prev Site'!$A:$A,#REF!,'[1]Prev Site'!M:M)</f>
        <v>0</v>
      </c>
      <c r="G14" s="35">
        <f>SUMIF('[1]Prev Site'!$A:$A,#REF!,'[1]Prev Site'!N:N)</f>
        <v>0</v>
      </c>
      <c r="H14" s="35">
        <f>SUMIF('[1]Prev Site'!$A:$A,#REF!,'[1]Prev Site'!O:O)</f>
        <v>0</v>
      </c>
      <c r="I14" s="35">
        <f>SUMIF('[1]Prev Site'!$A:$A,#REF!,'[1]Prev Site'!P:P)</f>
        <v>0</v>
      </c>
      <c r="J14" s="35">
        <f>SUMIF('[1]Prev Site'!$A:$A,#REF!,'[1]Prev Site'!Q:Q)</f>
        <v>0</v>
      </c>
      <c r="K14" s="35">
        <f>SUMIF('[1]Prev Site'!$A:$A,#REF!,'[1]Prev Site'!R:R)</f>
        <v>0</v>
      </c>
      <c r="L14" s="35">
        <f>SUMIF('[1]Prev Site'!$A:$A,#REF!,'[1]Prev Site'!S:S)</f>
        <v>0</v>
      </c>
      <c r="M14" s="35">
        <f>SUMIF('[1]Prev Site'!$A:$A,#REF!,'[1]Prev Site'!T:T)</f>
        <v>0</v>
      </c>
      <c r="N14" s="35">
        <f>SUMIF('[1]Prev Site'!$A:$A,#REF!,'[1]Prev Site'!U:U)</f>
        <v>0</v>
      </c>
      <c r="O14" s="35">
        <f>SUMIF('[1]Prev Site'!$A:$A,#REF!,'[1]Prev Site'!V:V)</f>
        <v>0</v>
      </c>
      <c r="P14" s="36">
        <f t="shared" ref="P14:P18" si="1">AVERAGE(E14:O14)</f>
        <v>0</v>
      </c>
    </row>
    <row r="15" spans="1:19" x14ac:dyDescent="0.25">
      <c r="A15" s="27" t="s">
        <v>7</v>
      </c>
      <c r="B15" s="37">
        <f>SUMIF('[1]Prev Site'!$A:$A,#REF!,'[1]Prev Site'!I:I)</f>
        <v>0</v>
      </c>
      <c r="C15" s="38">
        <f>SUMIF('[1]Prev Site'!$A:$A,#REF!,'[1]Prev Site'!J:J)</f>
        <v>0</v>
      </c>
      <c r="D15" s="38">
        <f>SUMIF('[1]Prev Site'!$A:$A,#REF!,'[1]Prev Site'!K:K)</f>
        <v>0</v>
      </c>
      <c r="E15" s="39">
        <f>SUMIF('[1]Prev Site'!$A:$A,#REF!,'[1]Prev Site'!L:L)</f>
        <v>0</v>
      </c>
      <c r="F15" s="39">
        <f>SUMIF('[1]Prev Site'!$A:$A,#REF!,'[1]Prev Site'!M:M)</f>
        <v>0</v>
      </c>
      <c r="G15" s="39">
        <f>SUMIF('[1]Prev Site'!$A:$A,#REF!,'[1]Prev Site'!N:N)</f>
        <v>0</v>
      </c>
      <c r="H15" s="39">
        <f>SUMIF('[1]Prev Site'!$A:$A,#REF!,'[1]Prev Site'!O:O)</f>
        <v>0</v>
      </c>
      <c r="I15" s="39">
        <f>SUMIF('[1]Prev Site'!$A:$A,#REF!,'[1]Prev Site'!P:P)</f>
        <v>0</v>
      </c>
      <c r="J15" s="39">
        <f>SUMIF('[1]Prev Site'!$A:$A,#REF!,'[1]Prev Site'!Q:Q)</f>
        <v>0</v>
      </c>
      <c r="K15" s="39">
        <f>SUMIF('[1]Prev Site'!$A:$A,#REF!,'[1]Prev Site'!R:R)</f>
        <v>0</v>
      </c>
      <c r="L15" s="39">
        <f>SUMIF('[1]Prev Site'!$A:$A,#REF!,'[1]Prev Site'!S:S)</f>
        <v>0</v>
      </c>
      <c r="M15" s="39">
        <f>SUMIF('[1]Prev Site'!$A:$A,#REF!,'[1]Prev Site'!T:T)</f>
        <v>0</v>
      </c>
      <c r="N15" s="39">
        <f>SUMIF('[1]Prev Site'!$A:$A,#REF!,'[1]Prev Site'!U:U)</f>
        <v>0</v>
      </c>
      <c r="O15" s="39">
        <f>SUMIF('[1]Prev Site'!$A:$A,#REF!,'[1]Prev Site'!V:V)</f>
        <v>0</v>
      </c>
      <c r="P15" s="40">
        <f>AVERAGE(E15:O15)</f>
        <v>0</v>
      </c>
    </row>
    <row r="16" spans="1:19" x14ac:dyDescent="0.25">
      <c r="A16" s="27" t="s">
        <v>8</v>
      </c>
      <c r="B16" s="37">
        <f>SUMIF('[1]Prev Site'!$A:$A,#REF!,'[1]Prev Site'!I:I)</f>
        <v>0</v>
      </c>
      <c r="C16" s="33">
        <f>SUMIF('[1]Prev Site'!$A:$A,#REF!,'[1]Prev Site'!J:J)</f>
        <v>0</v>
      </c>
      <c r="D16" s="38">
        <f>SUMIF('[1]Prev Site'!$A:$A,#REF!,'[1]Prev Site'!K:K)</f>
        <v>0</v>
      </c>
      <c r="E16" s="39">
        <f>SUMIF('[1]Prev Site'!$A:$A,#REF!,'[1]Prev Site'!L:L)</f>
        <v>0</v>
      </c>
      <c r="F16" s="39">
        <f>SUMIF('[1]Prev Site'!$A:$A,#REF!,'[1]Prev Site'!M:M)</f>
        <v>0</v>
      </c>
      <c r="G16" s="39">
        <f>SUMIF('[1]Prev Site'!$A:$A,#REF!,'[1]Prev Site'!N:N)</f>
        <v>0</v>
      </c>
      <c r="H16" s="39">
        <f>SUMIF('[1]Prev Site'!$A:$A,#REF!,'[1]Prev Site'!O:O)</f>
        <v>0</v>
      </c>
      <c r="I16" s="39">
        <f>SUMIF('[1]Prev Site'!$A:$A,#REF!,'[1]Prev Site'!P:P)</f>
        <v>0</v>
      </c>
      <c r="J16" s="39">
        <f>SUMIF('[1]Prev Site'!$A:$A,#REF!,'[1]Prev Site'!Q:Q)</f>
        <v>0</v>
      </c>
      <c r="K16" s="39">
        <f>SUMIF('[1]Prev Site'!$A:$A,#REF!,'[1]Prev Site'!R:R)</f>
        <v>0</v>
      </c>
      <c r="L16" s="39">
        <f>SUMIF('[1]Prev Site'!$A:$A,#REF!,'[1]Prev Site'!S:S)</f>
        <v>0</v>
      </c>
      <c r="M16" s="39">
        <f>SUMIF('[1]Prev Site'!$A:$A,#REF!,'[1]Prev Site'!T:T)</f>
        <v>0</v>
      </c>
      <c r="N16" s="39">
        <f>SUMIF('[1]Prev Site'!$A:$A,#REF!,'[1]Prev Site'!U:U)</f>
        <v>0</v>
      </c>
      <c r="O16" s="39">
        <f>SUMIF('[1]Prev Site'!$A:$A,#REF!,'[1]Prev Site'!V:V)</f>
        <v>0</v>
      </c>
      <c r="P16" s="36">
        <f t="shared" si="1"/>
        <v>0</v>
      </c>
    </row>
    <row r="17" spans="1:32" x14ac:dyDescent="0.25">
      <c r="A17" s="27" t="s">
        <v>9</v>
      </c>
      <c r="B17" s="37">
        <f>SUMIF('[1]Prev Site'!$A:$A,#REF!,'[1]Prev Site'!I:I)</f>
        <v>0</v>
      </c>
      <c r="C17" s="33">
        <f>SUMIF('[1]Prev Site'!$A:$A,#REF!,'[1]Prev Site'!J:J)</f>
        <v>0</v>
      </c>
      <c r="D17" s="38">
        <f>SUMIF('[1]Prev Site'!$A:$A,#REF!,'[1]Prev Site'!K:K)</f>
        <v>0</v>
      </c>
      <c r="E17" s="39">
        <f>SUMIF('[1]Prev Site'!$A:$A,#REF!,'[1]Prev Site'!L:L)</f>
        <v>0</v>
      </c>
      <c r="F17" s="39">
        <f>SUMIF('[1]Prev Site'!$A:$A,#REF!,'[1]Prev Site'!M:M)</f>
        <v>0</v>
      </c>
      <c r="G17" s="39">
        <f>SUMIF('[1]Prev Site'!$A:$A,#REF!,'[1]Prev Site'!N:N)</f>
        <v>0</v>
      </c>
      <c r="H17" s="39">
        <f>SUMIF('[1]Prev Site'!$A:$A,#REF!,'[1]Prev Site'!O:O)</f>
        <v>0</v>
      </c>
      <c r="I17" s="39">
        <f>SUMIF('[1]Prev Site'!$A:$A,#REF!,'[1]Prev Site'!P:P)</f>
        <v>0</v>
      </c>
      <c r="J17" s="39">
        <f>SUMIF('[1]Prev Site'!$A:$A,#REF!,'[1]Prev Site'!Q:Q)</f>
        <v>0</v>
      </c>
      <c r="K17" s="39">
        <f>SUMIF('[1]Prev Site'!$A:$A,#REF!,'[1]Prev Site'!R:R)</f>
        <v>0</v>
      </c>
      <c r="L17" s="39">
        <f>SUMIF('[1]Prev Site'!$A:$A,#REF!,'[1]Prev Site'!S:S)</f>
        <v>0</v>
      </c>
      <c r="M17" s="39">
        <f>SUMIF('[1]Prev Site'!$A:$A,#REF!,'[1]Prev Site'!T:T)</f>
        <v>0</v>
      </c>
      <c r="N17" s="39">
        <f>SUMIF('[1]Prev Site'!$A:$A,#REF!,'[1]Prev Site'!U:U)</f>
        <v>0</v>
      </c>
      <c r="O17" s="39">
        <f>SUMIF('[1]Prev Site'!$A:$A,#REF!,'[1]Prev Site'!V:V)</f>
        <v>0</v>
      </c>
      <c r="P17" s="40">
        <f t="shared" si="1"/>
        <v>0</v>
      </c>
    </row>
    <row r="18" spans="1:32" x14ac:dyDescent="0.25">
      <c r="A18" s="27" t="s">
        <v>10</v>
      </c>
      <c r="B18" s="37">
        <f>SUMIF('[1]Prev Site'!$A:$A,#REF!,'[1]Prev Site'!I:I)</f>
        <v>0</v>
      </c>
      <c r="C18" s="33">
        <f>SUMIF('[1]Prev Site'!$A:$A,#REF!,'[1]Prev Site'!J:J)</f>
        <v>0</v>
      </c>
      <c r="D18" s="38">
        <f>SUMIF('[1]Prev Site'!$A:$A,#REF!,'[1]Prev Site'!K:K)</f>
        <v>0</v>
      </c>
      <c r="E18" s="39">
        <f>SUMIF('[1]Prev Site'!$A:$A,#REF!,'[1]Prev Site'!L:L)</f>
        <v>0</v>
      </c>
      <c r="F18" s="39">
        <f>SUMIF('[1]Prev Site'!$A:$A,#REF!,'[1]Prev Site'!M:M)</f>
        <v>0</v>
      </c>
      <c r="G18" s="39">
        <f>SUMIF('[1]Prev Site'!$A:$A,#REF!,'[1]Prev Site'!N:N)</f>
        <v>0</v>
      </c>
      <c r="H18" s="39">
        <f>SUMIF('[1]Prev Site'!$A:$A,#REF!,'[1]Prev Site'!O:O)</f>
        <v>0</v>
      </c>
      <c r="I18" s="39">
        <f>SUMIF('[1]Prev Site'!$A:$A,#REF!,'[1]Prev Site'!P:P)</f>
        <v>0</v>
      </c>
      <c r="J18" s="39">
        <f>SUMIF('[1]Prev Site'!$A:$A,#REF!,'[1]Prev Site'!Q:Q)</f>
        <v>0</v>
      </c>
      <c r="K18" s="39">
        <f>SUMIF('[1]Prev Site'!$A:$A,#REF!,'[1]Prev Site'!R:R)</f>
        <v>0</v>
      </c>
      <c r="L18" s="39">
        <f>SUMIF('[1]Prev Site'!$A:$A,#REF!,'[1]Prev Site'!S:S)</f>
        <v>0</v>
      </c>
      <c r="M18" s="39">
        <f>SUMIF('[1]Prev Site'!$A:$A,#REF!,'[1]Prev Site'!T:T)</f>
        <v>0</v>
      </c>
      <c r="N18" s="39">
        <f>SUMIF('[1]Prev Site'!$A:$A,#REF!,'[1]Prev Site'!U:U)</f>
        <v>0</v>
      </c>
      <c r="O18" s="39">
        <f>SUMIF('[1]Prev Site'!$A:$A,#REF!,'[1]Prev Site'!V:V)</f>
        <v>0</v>
      </c>
      <c r="P18" s="36">
        <f t="shared" si="1"/>
        <v>0</v>
      </c>
    </row>
    <row r="22" spans="1:32" x14ac:dyDescent="0.25">
      <c r="A22" s="23"/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</row>
    <row r="23" spans="1:32" ht="15.75" thickBot="1" x14ac:dyDescent="0.3"/>
    <row r="24" spans="1:32" ht="15.75" thickBot="1" x14ac:dyDescent="0.3">
      <c r="A24" s="41"/>
      <c r="B24" s="41"/>
      <c r="C24" s="41"/>
      <c r="D24" s="41"/>
      <c r="E24" s="41"/>
      <c r="F24" s="42" t="s">
        <v>12</v>
      </c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1"/>
      <c r="S24" s="41"/>
      <c r="T24" s="42" t="s">
        <v>13</v>
      </c>
      <c r="U24" s="43"/>
      <c r="V24" s="43"/>
      <c r="W24" s="43"/>
      <c r="X24" s="43"/>
      <c r="Y24" s="43"/>
      <c r="Z24" s="43"/>
      <c r="AA24" s="43"/>
      <c r="AB24" s="43"/>
      <c r="AC24" s="43"/>
      <c r="AD24" s="43"/>
      <c r="AE24" s="43"/>
      <c r="AF24" s="41"/>
    </row>
    <row r="25" spans="1:32" ht="45.75" thickBot="1" x14ac:dyDescent="0.3">
      <c r="A25" s="44" t="s">
        <v>0</v>
      </c>
      <c r="B25" s="45" t="s">
        <v>14</v>
      </c>
      <c r="C25" s="46" t="s">
        <v>15</v>
      </c>
      <c r="D25" s="47" t="s">
        <v>16</v>
      </c>
      <c r="E25" s="47" t="s">
        <v>17</v>
      </c>
      <c r="F25" s="48">
        <f>'[1]RCCP C1'!F25</f>
        <v>0.99</v>
      </c>
      <c r="G25" s="48">
        <f>'[1]RCCP C1'!G25</f>
        <v>0.99</v>
      </c>
      <c r="H25" s="48">
        <f>'[1]RCCP C1'!H25</f>
        <v>0.99</v>
      </c>
      <c r="I25" s="48">
        <f>'[1]RCCP C1'!I25</f>
        <v>0.99</v>
      </c>
      <c r="J25" s="48">
        <f>'[1]RCCP C1'!J25</f>
        <v>0.99</v>
      </c>
      <c r="K25" s="48">
        <f>'[1]RCCP C1'!K25</f>
        <v>0.99</v>
      </c>
      <c r="L25" s="48">
        <f>'[1]RCCP C1'!L25</f>
        <v>0.99</v>
      </c>
      <c r="M25" s="48">
        <f>'[1]RCCP C1'!M25</f>
        <v>0.99</v>
      </c>
      <c r="N25" s="48">
        <f>'[1]RCCP C1'!N25</f>
        <v>0.99</v>
      </c>
      <c r="O25" s="48">
        <f>'[1]RCCP C1'!O25</f>
        <v>0.99</v>
      </c>
      <c r="P25" s="48">
        <f>'[1]RCCP C1'!P25</f>
        <v>0.99</v>
      </c>
      <c r="Q25" s="48">
        <f>'[1]RCCP C1'!Q25</f>
        <v>0.99</v>
      </c>
      <c r="R25" s="41"/>
      <c r="S25" s="41"/>
      <c r="T25" s="49">
        <f t="shared" ref="T25:AE25" si="2">F25</f>
        <v>0.99</v>
      </c>
      <c r="U25" s="49">
        <f t="shared" si="2"/>
        <v>0.99</v>
      </c>
      <c r="V25" s="49">
        <f t="shared" si="2"/>
        <v>0.99</v>
      </c>
      <c r="W25" s="49">
        <f t="shared" si="2"/>
        <v>0.99</v>
      </c>
      <c r="X25" s="49">
        <f t="shared" si="2"/>
        <v>0.99</v>
      </c>
      <c r="Y25" s="49">
        <f t="shared" si="2"/>
        <v>0.99</v>
      </c>
      <c r="Z25" s="49">
        <f t="shared" si="2"/>
        <v>0.99</v>
      </c>
      <c r="AA25" s="49">
        <f t="shared" si="2"/>
        <v>0.99</v>
      </c>
      <c r="AB25" s="49">
        <f t="shared" si="2"/>
        <v>0.99</v>
      </c>
      <c r="AC25" s="49">
        <f t="shared" si="2"/>
        <v>0.99</v>
      </c>
      <c r="AD25" s="49">
        <f t="shared" si="2"/>
        <v>0.99</v>
      </c>
      <c r="AE25" s="49">
        <f t="shared" si="2"/>
        <v>0.99</v>
      </c>
      <c r="AF25" s="41"/>
    </row>
    <row r="26" spans="1:32" ht="15.75" thickBot="1" x14ac:dyDescent="0.3">
      <c r="A26" s="50" t="s">
        <v>18</v>
      </c>
      <c r="B26" s="51">
        <v>108225</v>
      </c>
      <c r="C26" s="51">
        <f>VLOOKUP(B26,[1]Données!C:O,13,0)</f>
        <v>540</v>
      </c>
      <c r="D26" s="52">
        <f>VLOOKUP(B26,[1]Données!C:L,9,0)</f>
        <v>7.709363534854044E-2</v>
      </c>
      <c r="E26" s="53">
        <f>((D26*0.1*0.7)/5)*60</f>
        <v>6.4758653692773963E-2</v>
      </c>
      <c r="F26" s="54">
        <v>0</v>
      </c>
      <c r="G26" s="55">
        <v>4.7407407407407405</v>
      </c>
      <c r="H26" s="55">
        <v>7.1111111111111107</v>
      </c>
      <c r="I26" s="55">
        <v>8.2962962962962958</v>
      </c>
      <c r="J26" s="56">
        <v>0</v>
      </c>
      <c r="K26" s="56">
        <v>8.2962962962962958</v>
      </c>
      <c r="L26" s="56">
        <v>8.2962962962962958</v>
      </c>
      <c r="M26" s="56">
        <v>8.2962962962962958</v>
      </c>
      <c r="N26" s="56">
        <v>8.2962962962962958</v>
      </c>
      <c r="O26" s="56">
        <v>8.2962962962962958</v>
      </c>
      <c r="P26" s="56">
        <v>8.2962962962962958</v>
      </c>
      <c r="Q26" s="56">
        <v>8.2962962962962958</v>
      </c>
      <c r="R26" s="57">
        <f t="shared" ref="R26:R33" si="3">SUM(F26:Q26)</f>
        <v>78.222222222222214</v>
      </c>
      <c r="S26" s="57">
        <v>94.146296296296285</v>
      </c>
      <c r="T26" s="58">
        <f t="shared" ref="T26:AE33" si="4">F26*$E26*$C26</f>
        <v>0</v>
      </c>
      <c r="U26" s="56">
        <f t="shared" si="4"/>
        <v>165.78215345350134</v>
      </c>
      <c r="V26" s="56">
        <f t="shared" si="4"/>
        <v>248.67323018025198</v>
      </c>
      <c r="W26" s="56">
        <f t="shared" si="4"/>
        <v>290.11876854362737</v>
      </c>
      <c r="X26" s="56">
        <f t="shared" si="4"/>
        <v>0</v>
      </c>
      <c r="Y26" s="56">
        <f t="shared" si="4"/>
        <v>290.11876854362737</v>
      </c>
      <c r="Z26" s="56">
        <f t="shared" si="4"/>
        <v>290.11876854362737</v>
      </c>
      <c r="AA26" s="56">
        <f t="shared" si="4"/>
        <v>290.11876854362737</v>
      </c>
      <c r="AB26" s="56">
        <f t="shared" si="4"/>
        <v>290.11876854362737</v>
      </c>
      <c r="AC26" s="56">
        <f t="shared" si="4"/>
        <v>290.11876854362737</v>
      </c>
      <c r="AD26" s="56">
        <f t="shared" si="4"/>
        <v>290.11876854362737</v>
      </c>
      <c r="AE26" s="56">
        <f t="shared" si="4"/>
        <v>290.11876854362737</v>
      </c>
      <c r="AF26" s="41"/>
    </row>
    <row r="27" spans="1:32" ht="15.75" thickBot="1" x14ac:dyDescent="0.3">
      <c r="A27" s="50" t="s">
        <v>18</v>
      </c>
      <c r="B27" s="59">
        <v>108226</v>
      </c>
      <c r="C27" s="59">
        <f>VLOOKUP(B27,[1]Données!C:O,13,0)</f>
        <v>540</v>
      </c>
      <c r="D27" s="60">
        <f>VLOOKUP(B27,[1]Données!C:L,9,0)</f>
        <v>7.709363534854044E-2</v>
      </c>
      <c r="E27" s="61">
        <f t="shared" ref="E27:E33" si="5">((D27*0.1*0.7)/5)*60</f>
        <v>6.4758653692773963E-2</v>
      </c>
      <c r="F27" s="62">
        <v>0</v>
      </c>
      <c r="G27" s="63">
        <v>11.851851851851851</v>
      </c>
      <c r="H27" s="63">
        <v>11.851851851851851</v>
      </c>
      <c r="I27" s="63">
        <v>11.851851851851851</v>
      </c>
      <c r="J27" s="64">
        <v>0</v>
      </c>
      <c r="K27" s="64">
        <v>9.481481481481481</v>
      </c>
      <c r="L27" s="64">
        <v>14.222222222222221</v>
      </c>
      <c r="M27" s="64">
        <v>14.222222222222221</v>
      </c>
      <c r="N27" s="64">
        <v>14.222222222222221</v>
      </c>
      <c r="O27" s="64">
        <v>14.222222222222221</v>
      </c>
      <c r="P27" s="64">
        <v>14.222222222222221</v>
      </c>
      <c r="Q27" s="64">
        <v>11.851851851851851</v>
      </c>
      <c r="R27" s="57">
        <f t="shared" si="3"/>
        <v>128</v>
      </c>
      <c r="S27" s="57">
        <v>143.49629629629629</v>
      </c>
      <c r="T27" s="65">
        <f t="shared" si="4"/>
        <v>0</v>
      </c>
      <c r="U27" s="64">
        <f t="shared" si="4"/>
        <v>414.45538363375334</v>
      </c>
      <c r="V27" s="64">
        <f t="shared" si="4"/>
        <v>414.45538363375334</v>
      </c>
      <c r="W27" s="64">
        <f t="shared" si="4"/>
        <v>414.45538363375334</v>
      </c>
      <c r="X27" s="64">
        <f t="shared" si="4"/>
        <v>0</v>
      </c>
      <c r="Y27" s="64">
        <f t="shared" si="4"/>
        <v>331.56430690700267</v>
      </c>
      <c r="Z27" s="64">
        <f t="shared" si="4"/>
        <v>497.34646036050395</v>
      </c>
      <c r="AA27" s="64">
        <f t="shared" si="4"/>
        <v>497.34646036050395</v>
      </c>
      <c r="AB27" s="64">
        <f t="shared" si="4"/>
        <v>497.34646036050395</v>
      </c>
      <c r="AC27" s="64">
        <f t="shared" si="4"/>
        <v>497.34646036050395</v>
      </c>
      <c r="AD27" s="64">
        <f t="shared" si="4"/>
        <v>497.34646036050395</v>
      </c>
      <c r="AE27" s="64">
        <f t="shared" si="4"/>
        <v>414.45538363375334</v>
      </c>
      <c r="AF27" s="41"/>
    </row>
    <row r="28" spans="1:32" ht="15.75" thickBot="1" x14ac:dyDescent="0.3">
      <c r="A28" s="50" t="s">
        <v>18</v>
      </c>
      <c r="B28" s="59">
        <v>108707</v>
      </c>
      <c r="C28" s="59">
        <f>VLOOKUP(B28,[1]Données!C:O,13,0)</f>
        <v>540</v>
      </c>
      <c r="D28" s="60">
        <f>VLOOKUP(B28,[1]Données!C:L,9,0)</f>
        <v>6.0426968681873798E-2</v>
      </c>
      <c r="E28" s="61">
        <f t="shared" si="5"/>
        <v>5.0758653692773992E-2</v>
      </c>
      <c r="F28" s="62">
        <v>0</v>
      </c>
      <c r="G28" s="63">
        <v>18.518518518518519</v>
      </c>
      <c r="H28" s="63">
        <v>18.518518518518519</v>
      </c>
      <c r="I28" s="63">
        <v>18.518518518518519</v>
      </c>
      <c r="J28" s="64">
        <v>0</v>
      </c>
      <c r="K28" s="64">
        <v>18.518518518518519</v>
      </c>
      <c r="L28" s="64">
        <v>18.518518518518519</v>
      </c>
      <c r="M28" s="64">
        <v>27.777777777777779</v>
      </c>
      <c r="N28" s="64">
        <v>27.777777777777779</v>
      </c>
      <c r="O28" s="64">
        <v>18.518518518518519</v>
      </c>
      <c r="P28" s="64">
        <v>27.777777777777779</v>
      </c>
      <c r="Q28" s="64">
        <v>27.777777777777779</v>
      </c>
      <c r="R28" s="57">
        <f t="shared" si="3"/>
        <v>222.22222222222223</v>
      </c>
      <c r="S28" s="57">
        <v>229.32592592592601</v>
      </c>
      <c r="T28" s="65">
        <f t="shared" si="4"/>
        <v>0</v>
      </c>
      <c r="U28" s="64">
        <f t="shared" si="4"/>
        <v>507.58653692773993</v>
      </c>
      <c r="V28" s="64">
        <f t="shared" si="4"/>
        <v>507.58653692773993</v>
      </c>
      <c r="W28" s="64">
        <f t="shared" si="4"/>
        <v>507.58653692773993</v>
      </c>
      <c r="X28" s="64">
        <f t="shared" si="4"/>
        <v>0</v>
      </c>
      <c r="Y28" s="64">
        <f t="shared" si="4"/>
        <v>507.58653692773993</v>
      </c>
      <c r="Z28" s="64">
        <f t="shared" si="4"/>
        <v>507.58653692773993</v>
      </c>
      <c r="AA28" s="64">
        <f t="shared" si="4"/>
        <v>761.37980539160981</v>
      </c>
      <c r="AB28" s="64">
        <f t="shared" si="4"/>
        <v>761.37980539160981</v>
      </c>
      <c r="AC28" s="64">
        <f t="shared" si="4"/>
        <v>507.58653692773993</v>
      </c>
      <c r="AD28" s="64">
        <f t="shared" si="4"/>
        <v>761.37980539160981</v>
      </c>
      <c r="AE28" s="64">
        <f t="shared" si="4"/>
        <v>761.37980539160981</v>
      </c>
      <c r="AF28" s="41"/>
    </row>
    <row r="29" spans="1:32" ht="15.75" thickBot="1" x14ac:dyDescent="0.3">
      <c r="A29" s="50" t="s">
        <v>18</v>
      </c>
      <c r="B29" s="59">
        <v>109016</v>
      </c>
      <c r="C29" s="59">
        <f>VLOOKUP(B29,[1]Données!C:O,13,0)</f>
        <v>288</v>
      </c>
      <c r="D29" s="60">
        <f>VLOOKUP(B29,[1]Données!C:L,9,0)</f>
        <v>6.7569825824730922E-2</v>
      </c>
      <c r="E29" s="61">
        <f t="shared" si="5"/>
        <v>5.6758653692773969E-2</v>
      </c>
      <c r="F29" s="62">
        <v>6.9444444444444446</v>
      </c>
      <c r="G29" s="63">
        <v>27.777777777777779</v>
      </c>
      <c r="H29" s="63">
        <v>20.833333333333332</v>
      </c>
      <c r="I29" s="63">
        <v>20.833333333333332</v>
      </c>
      <c r="J29" s="64">
        <v>0</v>
      </c>
      <c r="K29" s="64">
        <v>27.777777777777779</v>
      </c>
      <c r="L29" s="64">
        <v>27.777777777777779</v>
      </c>
      <c r="M29" s="64">
        <v>27.777777777777779</v>
      </c>
      <c r="N29" s="64">
        <v>27.777777777777779</v>
      </c>
      <c r="O29" s="64">
        <v>20.833333333333332</v>
      </c>
      <c r="P29" s="64">
        <v>27.777777777777779</v>
      </c>
      <c r="Q29" s="64">
        <v>27.777777777777779</v>
      </c>
      <c r="R29" s="57">
        <f t="shared" si="3"/>
        <v>263.88888888888886</v>
      </c>
      <c r="S29" s="57">
        <v>222.22222222222226</v>
      </c>
      <c r="T29" s="65">
        <f t="shared" si="4"/>
        <v>113.51730738554794</v>
      </c>
      <c r="U29" s="64">
        <f t="shared" si="4"/>
        <v>454.06922954219175</v>
      </c>
      <c r="V29" s="64">
        <f t="shared" si="4"/>
        <v>340.55192215664374</v>
      </c>
      <c r="W29" s="64">
        <f t="shared" si="4"/>
        <v>340.55192215664374</v>
      </c>
      <c r="X29" s="64">
        <f t="shared" si="4"/>
        <v>0</v>
      </c>
      <c r="Y29" s="64">
        <f t="shared" si="4"/>
        <v>454.06922954219175</v>
      </c>
      <c r="Z29" s="64">
        <f t="shared" si="4"/>
        <v>454.06922954219175</v>
      </c>
      <c r="AA29" s="64">
        <f t="shared" si="4"/>
        <v>454.06922954219175</v>
      </c>
      <c r="AB29" s="64">
        <f t="shared" si="4"/>
        <v>454.06922954219175</v>
      </c>
      <c r="AC29" s="64">
        <f t="shared" si="4"/>
        <v>340.55192215664374</v>
      </c>
      <c r="AD29" s="64">
        <f t="shared" si="4"/>
        <v>454.06922954219175</v>
      </c>
      <c r="AE29" s="64">
        <f t="shared" si="4"/>
        <v>454.06922954219175</v>
      </c>
      <c r="AF29" s="41"/>
    </row>
    <row r="30" spans="1:32" ht="15.75" thickBot="1" x14ac:dyDescent="0.3">
      <c r="A30" s="50" t="s">
        <v>18</v>
      </c>
      <c r="B30" s="59">
        <v>109017</v>
      </c>
      <c r="C30" s="59">
        <f>VLOOKUP(B30,[1]Données!C:O,13,0)</f>
        <v>288</v>
      </c>
      <c r="D30" s="60">
        <f>VLOOKUP(B30,[1]Données!C:L,9,0)</f>
        <v>6.7569825824730922E-2</v>
      </c>
      <c r="E30" s="61">
        <f t="shared" si="5"/>
        <v>5.6758653692773969E-2</v>
      </c>
      <c r="F30" s="62">
        <v>0.16319444444444445</v>
      </c>
      <c r="G30" s="63">
        <v>13.888888888888889</v>
      </c>
      <c r="H30" s="63">
        <v>13.888888888888889</v>
      </c>
      <c r="I30" s="63">
        <v>13.888888888888889</v>
      </c>
      <c r="J30" s="64">
        <v>0</v>
      </c>
      <c r="K30" s="64">
        <v>13.888888888888889</v>
      </c>
      <c r="L30" s="64">
        <v>20.833333333333332</v>
      </c>
      <c r="M30" s="64">
        <v>13.888888888888889</v>
      </c>
      <c r="N30" s="64">
        <v>20.833333333333332</v>
      </c>
      <c r="O30" s="64">
        <v>13.888888888888889</v>
      </c>
      <c r="P30" s="64">
        <v>20.833333333333332</v>
      </c>
      <c r="Q30" s="64">
        <v>20.833333333333332</v>
      </c>
      <c r="R30" s="57">
        <f t="shared" si="3"/>
        <v>166.82986111111111</v>
      </c>
      <c r="S30" s="57">
        <v>203.19791666666666</v>
      </c>
      <c r="T30" s="65">
        <f t="shared" si="4"/>
        <v>2.667656723560377</v>
      </c>
      <c r="U30" s="64">
        <f t="shared" si="4"/>
        <v>227.03461477109587</v>
      </c>
      <c r="V30" s="64">
        <f t="shared" si="4"/>
        <v>227.03461477109587</v>
      </c>
      <c r="W30" s="64">
        <f t="shared" si="4"/>
        <v>227.03461477109587</v>
      </c>
      <c r="X30" s="64">
        <f t="shared" si="4"/>
        <v>0</v>
      </c>
      <c r="Y30" s="64">
        <f t="shared" si="4"/>
        <v>227.03461477109587</v>
      </c>
      <c r="Z30" s="64">
        <f t="shared" si="4"/>
        <v>340.55192215664374</v>
      </c>
      <c r="AA30" s="64">
        <f t="shared" si="4"/>
        <v>227.03461477109587</v>
      </c>
      <c r="AB30" s="64">
        <f t="shared" si="4"/>
        <v>340.55192215664374</v>
      </c>
      <c r="AC30" s="64">
        <f t="shared" si="4"/>
        <v>227.03461477109587</v>
      </c>
      <c r="AD30" s="64">
        <f t="shared" si="4"/>
        <v>340.55192215664374</v>
      </c>
      <c r="AE30" s="64">
        <f t="shared" si="4"/>
        <v>340.55192215664374</v>
      </c>
      <c r="AF30" s="41"/>
    </row>
    <row r="31" spans="1:32" ht="15.75" thickBot="1" x14ac:dyDescent="0.3">
      <c r="A31" s="50" t="s">
        <v>18</v>
      </c>
      <c r="B31" s="59">
        <v>108398</v>
      </c>
      <c r="C31" s="59">
        <f>VLOOKUP(B31,[1]Données!C:O,13,0)</f>
        <v>540</v>
      </c>
      <c r="D31" s="60">
        <f>VLOOKUP(B31,[1]Données!C:L,9,0)</f>
        <v>7.9871413126318222E-2</v>
      </c>
      <c r="E31" s="61">
        <f t="shared" si="5"/>
        <v>6.7091987026107303E-2</v>
      </c>
      <c r="F31" s="62">
        <v>0</v>
      </c>
      <c r="G31" s="63">
        <v>10.37037037037037</v>
      </c>
      <c r="H31" s="63">
        <v>10.37037037037037</v>
      </c>
      <c r="I31" s="63">
        <v>10.37037037037037</v>
      </c>
      <c r="J31" s="64">
        <v>0</v>
      </c>
      <c r="K31" s="64">
        <v>10.37037037037037</v>
      </c>
      <c r="L31" s="64">
        <v>10.37037037037037</v>
      </c>
      <c r="M31" s="64">
        <v>10.37037037037037</v>
      </c>
      <c r="N31" s="64">
        <v>10.37037037037037</v>
      </c>
      <c r="O31" s="64">
        <v>10.37037037037037</v>
      </c>
      <c r="P31" s="64">
        <v>10.37037037037037</v>
      </c>
      <c r="Q31" s="64">
        <v>10.37037037037037</v>
      </c>
      <c r="R31" s="57">
        <f t="shared" si="3"/>
        <v>103.70370370370368</v>
      </c>
      <c r="S31" s="57">
        <v>90.709259259259284</v>
      </c>
      <c r="T31" s="65">
        <f t="shared" si="4"/>
        <v>0</v>
      </c>
      <c r="U31" s="64">
        <f t="shared" si="4"/>
        <v>375.71512734620086</v>
      </c>
      <c r="V31" s="64">
        <f t="shared" si="4"/>
        <v>375.71512734620086</v>
      </c>
      <c r="W31" s="64">
        <f t="shared" si="4"/>
        <v>375.71512734620086</v>
      </c>
      <c r="X31" s="64">
        <f t="shared" si="4"/>
        <v>0</v>
      </c>
      <c r="Y31" s="64">
        <f t="shared" si="4"/>
        <v>375.71512734620086</v>
      </c>
      <c r="Z31" s="64">
        <f t="shared" si="4"/>
        <v>375.71512734620086</v>
      </c>
      <c r="AA31" s="64">
        <f t="shared" si="4"/>
        <v>375.71512734620086</v>
      </c>
      <c r="AB31" s="64">
        <f t="shared" si="4"/>
        <v>375.71512734620086</v>
      </c>
      <c r="AC31" s="64">
        <f t="shared" si="4"/>
        <v>375.71512734620086</v>
      </c>
      <c r="AD31" s="64">
        <f t="shared" si="4"/>
        <v>375.71512734620086</v>
      </c>
      <c r="AE31" s="64">
        <f t="shared" si="4"/>
        <v>375.71512734620086</v>
      </c>
      <c r="AF31" s="41"/>
    </row>
    <row r="32" spans="1:32" ht="15.75" thickBot="1" x14ac:dyDescent="0.3">
      <c r="A32" s="50" t="s">
        <v>18</v>
      </c>
      <c r="B32" s="59">
        <v>108399</v>
      </c>
      <c r="C32" s="59">
        <f>VLOOKUP(B32,[1]Données!C:O,13,0)</f>
        <v>540</v>
      </c>
      <c r="D32" s="60">
        <f>VLOOKUP(B32,[1]Données!C:L,9,0)</f>
        <v>7.9871413126318194E-2</v>
      </c>
      <c r="E32" s="61">
        <f t="shared" si="5"/>
        <v>6.7091987026107275E-2</v>
      </c>
      <c r="F32" s="62">
        <v>0</v>
      </c>
      <c r="G32" s="63">
        <v>10.37037037037037</v>
      </c>
      <c r="H32" s="63">
        <v>10.37037037037037</v>
      </c>
      <c r="I32" s="63">
        <v>10.37037037037037</v>
      </c>
      <c r="J32" s="64">
        <v>0</v>
      </c>
      <c r="K32" s="64">
        <v>10.37037037037037</v>
      </c>
      <c r="L32" s="64">
        <v>10.37037037037037</v>
      </c>
      <c r="M32" s="64">
        <v>15.555555555555555</v>
      </c>
      <c r="N32" s="64">
        <v>15.555555555555555</v>
      </c>
      <c r="O32" s="64">
        <v>15.555555555555555</v>
      </c>
      <c r="P32" s="64">
        <v>10.37037037037037</v>
      </c>
      <c r="Q32" s="64">
        <v>15.555555555555555</v>
      </c>
      <c r="R32" s="57">
        <f t="shared" si="3"/>
        <v>124.44444444444444</v>
      </c>
      <c r="S32" s="57">
        <v>129.62962962962962</v>
      </c>
      <c r="T32" s="65">
        <f t="shared" si="4"/>
        <v>0</v>
      </c>
      <c r="U32" s="64">
        <f t="shared" si="4"/>
        <v>375.71512734620075</v>
      </c>
      <c r="V32" s="64">
        <f t="shared" si="4"/>
        <v>375.71512734620075</v>
      </c>
      <c r="W32" s="64">
        <f t="shared" si="4"/>
        <v>375.71512734620075</v>
      </c>
      <c r="X32" s="64">
        <f t="shared" si="4"/>
        <v>0</v>
      </c>
      <c r="Y32" s="64">
        <f t="shared" si="4"/>
        <v>375.71512734620075</v>
      </c>
      <c r="Z32" s="64">
        <f t="shared" si="4"/>
        <v>375.71512734620075</v>
      </c>
      <c r="AA32" s="64">
        <f t="shared" si="4"/>
        <v>563.57269101930103</v>
      </c>
      <c r="AB32" s="64">
        <f t="shared" si="4"/>
        <v>563.57269101930103</v>
      </c>
      <c r="AC32" s="64">
        <f t="shared" si="4"/>
        <v>563.57269101930103</v>
      </c>
      <c r="AD32" s="64">
        <f t="shared" si="4"/>
        <v>375.71512734620075</v>
      </c>
      <c r="AE32" s="64">
        <f t="shared" si="4"/>
        <v>563.57269101930103</v>
      </c>
      <c r="AF32" s="41"/>
    </row>
    <row r="33" spans="1:32" x14ac:dyDescent="0.25">
      <c r="A33" s="50" t="s">
        <v>18</v>
      </c>
      <c r="B33" s="59">
        <v>108062</v>
      </c>
      <c r="C33" s="59">
        <f>VLOOKUP(B33,[1]Données!C:O,13,0)</f>
        <v>936</v>
      </c>
      <c r="D33" s="60">
        <f>VLOOKUP(B33,[1]Données!C:L,9,0)</f>
        <v>4.7093635348540434E-2</v>
      </c>
      <c r="E33" s="61">
        <f t="shared" si="5"/>
        <v>3.9558653692773969E-2</v>
      </c>
      <c r="F33" s="62">
        <v>0</v>
      </c>
      <c r="G33" s="63">
        <v>0</v>
      </c>
      <c r="H33" s="63">
        <v>0</v>
      </c>
      <c r="I33" s="63">
        <v>0</v>
      </c>
      <c r="J33" s="64">
        <v>0</v>
      </c>
      <c r="K33" s="64">
        <v>0</v>
      </c>
      <c r="L33" s="64">
        <v>5.982905982905983</v>
      </c>
      <c r="M33" s="64">
        <v>5.982905982905983</v>
      </c>
      <c r="N33" s="64">
        <v>5.982905982905983</v>
      </c>
      <c r="O33" s="64">
        <v>5.982905982905983</v>
      </c>
      <c r="P33" s="64">
        <v>5.982905982905983</v>
      </c>
      <c r="Q33" s="64">
        <v>5.982905982905983</v>
      </c>
      <c r="R33" s="57">
        <f t="shared" si="3"/>
        <v>35.897435897435898</v>
      </c>
      <c r="S33" s="57">
        <v>26.816239316239315</v>
      </c>
      <c r="T33" s="65">
        <f t="shared" si="4"/>
        <v>0</v>
      </c>
      <c r="U33" s="64">
        <f t="shared" si="4"/>
        <v>0</v>
      </c>
      <c r="V33" s="64">
        <f t="shared" si="4"/>
        <v>0</v>
      </c>
      <c r="W33" s="64">
        <f t="shared" si="4"/>
        <v>0</v>
      </c>
      <c r="X33" s="64">
        <f t="shared" si="4"/>
        <v>0</v>
      </c>
      <c r="Y33" s="64">
        <f t="shared" si="4"/>
        <v>0</v>
      </c>
      <c r="Z33" s="64">
        <f t="shared" si="4"/>
        <v>221.52846067953425</v>
      </c>
      <c r="AA33" s="64">
        <f t="shared" si="4"/>
        <v>221.52846067953425</v>
      </c>
      <c r="AB33" s="64">
        <f t="shared" si="4"/>
        <v>221.52846067953425</v>
      </c>
      <c r="AC33" s="64">
        <f t="shared" si="4"/>
        <v>221.52846067953425</v>
      </c>
      <c r="AD33" s="64">
        <f t="shared" si="4"/>
        <v>221.52846067953425</v>
      </c>
      <c r="AE33" s="64">
        <f t="shared" si="4"/>
        <v>221.52846067953425</v>
      </c>
      <c r="AF33" s="41"/>
    </row>
  </sheetData>
  <mergeCells count="3">
    <mergeCell ref="R2:S3"/>
    <mergeCell ref="F24:Q24"/>
    <mergeCell ref="T24:AE2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Calcule etaffichage automatique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Y0un3ss</dc:creator>
  <cp:lastModifiedBy>Y0un3ss</cp:lastModifiedBy>
  <dcterms:created xsi:type="dcterms:W3CDTF">2022-02-24T10:27:23Z</dcterms:created>
  <dcterms:modified xsi:type="dcterms:W3CDTF">2022-02-24T10:48:57Z</dcterms:modified>
</cp:coreProperties>
</file>