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13_ncr:1_{B2B4E5CF-6CA2-44E3-A547-56EA72343B65}" xr6:coauthVersionLast="45" xr6:coauthVersionMax="45" xr10:uidLastSave="{00000000-0000-0000-0000-000000000000}"/>
  <bookViews>
    <workbookView xWindow="225" yWindow="270" windowWidth="28110" windowHeight="15000" activeTab="3" xr2:uid="{00000000-000D-0000-FFFF-FFFF00000000}"/>
  </bookViews>
  <sheets>
    <sheet name="Expli" sheetId="11" r:id="rId1"/>
    <sheet name="Synthèse Mois An" sheetId="10" r:id="rId2"/>
    <sheet name="Synthèse Mois" sheetId="12" r:id="rId3"/>
    <sheet name="Février" sheetId="9" r:id="rId4"/>
    <sheet name="Janvier" sheetId="8" r:id="rId5"/>
    <sheet name="Base" sheetId="3" r:id="rId6"/>
    <sheet name="Tables" sheetId="4" r:id="rId7"/>
    <sheet name="ce que je veux copier " sheetId="1" r:id="rId8"/>
    <sheet name="le copier ici" sheetId="2" r:id="rId9"/>
  </sheets>
  <definedNames>
    <definedName name="ListMed">Tables!$N$2:$N$12</definedName>
    <definedName name="ListMois">Tables!$Q$2:$Q$13</definedName>
    <definedName name="NRMois">Tables!$R$2:$R$13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2" l="1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4" i="10"/>
  <c r="A6" i="9"/>
  <c r="A7" i="9" s="1"/>
  <c r="A2" i="9"/>
  <c r="A6" i="8"/>
  <c r="A7" i="8" s="1"/>
  <c r="A2" i="8"/>
  <c r="S3" i="4"/>
  <c r="D15" i="12"/>
  <c r="E13" i="12"/>
  <c r="G10" i="12"/>
  <c r="B16" i="12"/>
  <c r="D14" i="12"/>
  <c r="H10" i="12"/>
  <c r="B15" i="12"/>
  <c r="C14" i="12"/>
  <c r="D13" i="12"/>
  <c r="F11" i="12"/>
  <c r="B11" i="12"/>
  <c r="E8" i="12"/>
  <c r="B14" i="12"/>
  <c r="E11" i="12"/>
  <c r="G15" i="12"/>
  <c r="C11" i="12"/>
  <c r="H13" i="12"/>
  <c r="D9" i="12"/>
  <c r="D11" i="12"/>
  <c r="E16" i="12"/>
  <c r="F15" i="12"/>
  <c r="G14" i="12"/>
  <c r="H14" i="12"/>
  <c r="C18" i="12"/>
  <c r="D17" i="12"/>
  <c r="E14" i="12"/>
  <c r="H11" i="12"/>
  <c r="C15" i="12"/>
  <c r="G11" i="12"/>
  <c r="H9" i="12"/>
  <c r="C10" i="12"/>
  <c r="Q14" i="10"/>
  <c r="Q13" i="10"/>
  <c r="Q12" i="10"/>
  <c r="Q11" i="10"/>
  <c r="Q10" i="10"/>
  <c r="Q8" i="10"/>
  <c r="Q6" i="10"/>
  <c r="Q4" i="10"/>
  <c r="P14" i="10"/>
  <c r="P13" i="10"/>
  <c r="P12" i="10"/>
  <c r="P11" i="10"/>
  <c r="P10" i="10"/>
  <c r="P9" i="10"/>
  <c r="P8" i="10"/>
  <c r="P7" i="10"/>
  <c r="P6" i="10"/>
  <c r="P5" i="10"/>
  <c r="P4" i="10"/>
  <c r="M6" i="10"/>
  <c r="K12" i="10"/>
  <c r="K6" i="10"/>
  <c r="O14" i="10"/>
  <c r="O13" i="10"/>
  <c r="O12" i="10"/>
  <c r="O9" i="10"/>
  <c r="O8" i="10"/>
  <c r="O7" i="10"/>
  <c r="O6" i="10"/>
  <c r="O5" i="10"/>
  <c r="O4" i="10"/>
  <c r="M7" i="10"/>
  <c r="K7" i="10"/>
  <c r="N14" i="10"/>
  <c r="N12" i="10"/>
  <c r="N11" i="10"/>
  <c r="N10" i="10"/>
  <c r="N9" i="10"/>
  <c r="N8" i="10"/>
  <c r="N7" i="10"/>
  <c r="N6" i="10"/>
  <c r="N5" i="10"/>
  <c r="N4" i="10"/>
  <c r="M8" i="10"/>
  <c r="M4" i="10"/>
  <c r="K4" i="10"/>
  <c r="M14" i="10"/>
  <c r="M13" i="10"/>
  <c r="M12" i="10"/>
  <c r="M9" i="10"/>
  <c r="M5" i="10"/>
  <c r="K8" i="10"/>
  <c r="L14" i="10"/>
  <c r="L12" i="10"/>
  <c r="L11" i="10"/>
  <c r="L10" i="10"/>
  <c r="L9" i="10"/>
  <c r="L8" i="10"/>
  <c r="L7" i="10"/>
  <c r="L6" i="10"/>
  <c r="L5" i="10"/>
  <c r="L4" i="10"/>
  <c r="K14" i="10"/>
  <c r="K13" i="10"/>
  <c r="K9" i="10"/>
  <c r="K5" i="10"/>
  <c r="J14" i="10"/>
  <c r="J12" i="10"/>
  <c r="J11" i="10"/>
  <c r="J10" i="10"/>
  <c r="J9" i="10"/>
  <c r="J8" i="10"/>
  <c r="J7" i="10"/>
  <c r="J6" i="10"/>
  <c r="J5" i="10"/>
  <c r="J4" i="10"/>
  <c r="Q9" i="10"/>
  <c r="Q7" i="10"/>
  <c r="Q5" i="10"/>
  <c r="I7" i="10"/>
  <c r="I10" i="10"/>
  <c r="I8" i="10"/>
  <c r="I9" i="10"/>
  <c r="I12" i="10"/>
  <c r="I5" i="10"/>
  <c r="I13" i="10"/>
  <c r="I6" i="10"/>
  <c r="I4" i="10"/>
  <c r="H6" i="10"/>
  <c r="H5" i="10"/>
  <c r="H7" i="10"/>
  <c r="H8" i="10"/>
  <c r="H9" i="10"/>
  <c r="H10" i="10"/>
  <c r="H12" i="10"/>
  <c r="H13" i="10"/>
  <c r="H4" i="10"/>
  <c r="G6" i="10"/>
  <c r="G7" i="10"/>
  <c r="G8" i="10"/>
  <c r="G13" i="10"/>
  <c r="G12" i="10"/>
  <c r="G14" i="10"/>
  <c r="G10" i="10"/>
  <c r="F13" i="10"/>
  <c r="F12" i="10"/>
  <c r="F14" i="10"/>
  <c r="F7" i="10"/>
  <c r="F8" i="10"/>
  <c r="F11" i="10"/>
  <c r="E6" i="10"/>
  <c r="E7" i="10"/>
  <c r="E8" i="10"/>
  <c r="E10" i="10"/>
  <c r="E14" i="10"/>
  <c r="E12" i="10"/>
  <c r="E13" i="10"/>
  <c r="D13" i="10"/>
  <c r="D12" i="10"/>
  <c r="D14" i="10"/>
  <c r="D7" i="10"/>
  <c r="D8" i="10"/>
  <c r="D11" i="10"/>
  <c r="C7" i="10"/>
  <c r="C12" i="10"/>
  <c r="C14" i="10"/>
  <c r="C8" i="10"/>
  <c r="C10" i="10"/>
  <c r="C13" i="10"/>
  <c r="C6" i="10"/>
  <c r="B7" i="10"/>
  <c r="B8" i="10"/>
  <c r="B11" i="10"/>
  <c r="B12" i="10"/>
  <c r="B13" i="10"/>
  <c r="B14" i="10"/>
  <c r="A8" i="9" l="1"/>
  <c r="A8" i="8"/>
  <c r="A2" i="3"/>
  <c r="A6" i="3"/>
  <c r="A20" i="4"/>
  <c r="C31" i="4" s="1"/>
  <c r="C15" i="4"/>
  <c r="C14" i="4"/>
  <c r="C13" i="4"/>
  <c r="C12" i="4"/>
  <c r="C11" i="4"/>
  <c r="C7" i="4"/>
  <c r="C6" i="4"/>
  <c r="C4" i="4"/>
  <c r="C9" i="4" s="1"/>
  <c r="C3" i="4"/>
  <c r="I9" i="12"/>
  <c r="I14" i="12"/>
  <c r="I17" i="12"/>
  <c r="B8" i="12"/>
  <c r="B9" i="12"/>
  <c r="C17" i="12"/>
  <c r="H16" i="12"/>
  <c r="C9" i="12"/>
  <c r="H12" i="12"/>
  <c r="I12" i="12"/>
  <c r="G8" i="12"/>
  <c r="F17" i="12"/>
  <c r="F13" i="12"/>
  <c r="B17" i="12"/>
  <c r="E15" i="12"/>
  <c r="C12" i="12"/>
  <c r="D10" i="12"/>
  <c r="G9" i="12"/>
  <c r="H17" i="12"/>
  <c r="I18" i="12"/>
  <c r="F12" i="12"/>
  <c r="I10" i="12"/>
  <c r="B18" i="12"/>
  <c r="E17" i="12"/>
  <c r="H15" i="12"/>
  <c r="B12" i="12"/>
  <c r="C13" i="12"/>
  <c r="H18" i="12"/>
  <c r="F9" i="12"/>
  <c r="E18" i="12"/>
  <c r="B13" i="12"/>
  <c r="G18" i="12"/>
  <c r="G17" i="12"/>
  <c r="G12" i="12"/>
  <c r="B10" i="12"/>
  <c r="G13" i="12"/>
  <c r="I13" i="12"/>
  <c r="E12" i="12"/>
  <c r="C8" i="12"/>
  <c r="D16" i="12"/>
  <c r="F10" i="12"/>
  <c r="D8" i="12"/>
  <c r="D18" i="12"/>
  <c r="G16" i="12"/>
  <c r="I15" i="12"/>
  <c r="F18" i="12"/>
  <c r="C16" i="12"/>
  <c r="I11" i="12"/>
  <c r="F14" i="12"/>
  <c r="E10" i="12"/>
  <c r="F8" i="12"/>
  <c r="H8" i="12"/>
  <c r="F16" i="12"/>
  <c r="D12" i="12"/>
  <c r="I16" i="12"/>
  <c r="E9" i="12"/>
  <c r="I8" i="12"/>
  <c r="B5" i="8" l="1"/>
  <c r="A9" i="9"/>
  <c r="A9" i="8"/>
  <c r="A7" i="3"/>
  <c r="A8" i="3"/>
  <c r="C24" i="4"/>
  <c r="C32" i="4"/>
  <c r="C21" i="4"/>
  <c r="C33" i="4"/>
  <c r="C22" i="4"/>
  <c r="C23" i="4" s="1"/>
  <c r="C25" i="4"/>
  <c r="C29" i="4"/>
  <c r="C30" i="4"/>
  <c r="C10" i="4"/>
  <c r="C8" i="4"/>
  <c r="C5" i="4"/>
  <c r="C4" i="10"/>
  <c r="E4" i="10"/>
  <c r="G4" i="10"/>
  <c r="A10" i="9" l="1"/>
  <c r="A10" i="8"/>
  <c r="A9" i="3"/>
  <c r="L368" i="4"/>
  <c r="C26" i="4"/>
  <c r="B9" i="8" s="1"/>
  <c r="C27" i="4"/>
  <c r="C28" i="4" s="1"/>
  <c r="B8" i="9" l="1"/>
  <c r="B5" i="9"/>
  <c r="B6" i="9"/>
  <c r="B5" i="3"/>
  <c r="B7" i="8"/>
  <c r="B6" i="8"/>
  <c r="B8" i="8"/>
  <c r="B9" i="9"/>
  <c r="L124" i="4"/>
  <c r="B7" i="9"/>
  <c r="A11" i="9"/>
  <c r="B10" i="9"/>
  <c r="A11" i="8"/>
  <c r="B10" i="8"/>
  <c r="L30" i="4"/>
  <c r="L130" i="4"/>
  <c r="L307" i="4"/>
  <c r="L210" i="4"/>
  <c r="L123" i="4"/>
  <c r="L317" i="4"/>
  <c r="L232" i="4"/>
  <c r="L83" i="4"/>
  <c r="L341" i="4"/>
  <c r="L199" i="4"/>
  <c r="L332" i="4"/>
  <c r="L361" i="4"/>
  <c r="B8" i="3"/>
  <c r="L104" i="4"/>
  <c r="L84" i="4"/>
  <c r="L214" i="4"/>
  <c r="L197" i="4"/>
  <c r="L229" i="4"/>
  <c r="L105" i="4"/>
  <c r="B7" i="3"/>
  <c r="L248" i="4"/>
  <c r="L273" i="4"/>
  <c r="L293" i="4"/>
  <c r="L143" i="4"/>
  <c r="L153" i="4"/>
  <c r="L142" i="4"/>
  <c r="L154" i="4"/>
  <c r="L141" i="4"/>
  <c r="L2" i="4"/>
  <c r="L331" i="4"/>
  <c r="B6" i="3"/>
  <c r="A10" i="3"/>
  <c r="B9" i="3"/>
  <c r="L18" i="4"/>
  <c r="L245" i="4"/>
  <c r="L376" i="4"/>
  <c r="L70" i="4"/>
  <c r="L231" i="4"/>
  <c r="L274" i="4"/>
  <c r="L28" i="4"/>
  <c r="L7" i="4"/>
  <c r="L284" i="4"/>
  <c r="L53" i="4"/>
  <c r="L277" i="4"/>
  <c r="L173" i="4"/>
  <c r="L60" i="4"/>
  <c r="L39" i="4"/>
  <c r="L194" i="4"/>
  <c r="L256" i="4"/>
  <c r="L230" i="4"/>
  <c r="L12" i="4"/>
  <c r="L330" i="4"/>
  <c r="L125" i="4"/>
  <c r="L133" i="4"/>
  <c r="L201" i="4"/>
  <c r="L314" i="4"/>
  <c r="L152" i="4"/>
  <c r="L9" i="4"/>
  <c r="L339" i="4"/>
  <c r="L364" i="4"/>
  <c r="L353" i="4"/>
  <c r="L281" i="4"/>
  <c r="L311" i="4"/>
  <c r="L291" i="4"/>
  <c r="L80" i="4"/>
  <c r="L321" i="4"/>
  <c r="L186" i="4"/>
  <c r="L371" i="4"/>
  <c r="L5" i="4"/>
  <c r="L81" i="4"/>
  <c r="L87" i="4"/>
  <c r="L195" i="4"/>
  <c r="L243" i="4"/>
  <c r="L171" i="4"/>
  <c r="L58" i="4"/>
  <c r="L169" i="4"/>
  <c r="L33" i="4"/>
  <c r="L191" i="4"/>
  <c r="L342" i="4"/>
  <c r="L159" i="4"/>
  <c r="L239" i="4"/>
  <c r="L324" i="4"/>
  <c r="L392" i="4"/>
  <c r="L93" i="4"/>
  <c r="L352" i="4"/>
  <c r="L262" i="4"/>
  <c r="L163" i="4"/>
  <c r="L200" i="4"/>
  <c r="L343" i="4"/>
  <c r="L48" i="4"/>
  <c r="L381" i="4"/>
  <c r="L349" i="4"/>
  <c r="L3" i="4"/>
  <c r="L296" i="4"/>
  <c r="L71" i="4"/>
  <c r="L261" i="4"/>
  <c r="L345" i="4"/>
  <c r="L358" i="4"/>
  <c r="L189" i="4"/>
  <c r="L145" i="4"/>
  <c r="L24" i="4"/>
  <c r="L206" i="4"/>
  <c r="L117" i="4"/>
  <c r="L64" i="4"/>
  <c r="L241" i="4"/>
  <c r="L52" i="4"/>
  <c r="L73" i="4"/>
  <c r="L303" i="4"/>
  <c r="L134" i="4"/>
  <c r="L45" i="4"/>
  <c r="L235" i="4"/>
  <c r="L4" i="4"/>
  <c r="L252" i="4"/>
  <c r="L215" i="4"/>
  <c r="L385" i="4"/>
  <c r="L264" i="4"/>
  <c r="L103" i="4"/>
  <c r="L357" i="4"/>
  <c r="L354" i="4"/>
  <c r="L82" i="4"/>
  <c r="L218" i="4"/>
  <c r="L362" i="4"/>
  <c r="L234" i="4"/>
  <c r="L250" i="4"/>
  <c r="L386" i="4"/>
  <c r="L372" i="4"/>
  <c r="L379" i="4"/>
  <c r="L285" i="4"/>
  <c r="L120" i="4"/>
  <c r="L211" i="4"/>
  <c r="L320" i="4"/>
  <c r="L302" i="4"/>
  <c r="L233" i="4"/>
  <c r="L112" i="4"/>
  <c r="L294" i="4"/>
  <c r="L205" i="4"/>
  <c r="L44" i="4"/>
  <c r="L89" i="4"/>
  <c r="L150" i="4"/>
  <c r="L289" i="4"/>
  <c r="L168" i="4"/>
  <c r="L286" i="4"/>
  <c r="L69" i="4"/>
  <c r="L25" i="4"/>
  <c r="L86" i="4"/>
  <c r="L92" i="4"/>
  <c r="L17" i="4"/>
  <c r="L247" i="4"/>
  <c r="L78" i="4"/>
  <c r="L340" i="4"/>
  <c r="L179" i="4"/>
  <c r="L246" i="4"/>
  <c r="L184" i="4"/>
  <c r="L315" i="4"/>
  <c r="L336" i="4"/>
  <c r="L175" i="4"/>
  <c r="L6" i="4"/>
  <c r="L268" i="4"/>
  <c r="L107" i="4"/>
  <c r="L128" i="4"/>
  <c r="L219" i="4"/>
  <c r="L174" i="4"/>
  <c r="L257" i="4"/>
  <c r="L136" i="4"/>
  <c r="L318" i="4"/>
  <c r="L165" i="4"/>
  <c r="L258" i="4"/>
  <c r="L50" i="4"/>
  <c r="L375" i="4"/>
  <c r="L114" i="4"/>
  <c r="L162" i="4"/>
  <c r="L290" i="4"/>
  <c r="L356" i="4"/>
  <c r="L363" i="4"/>
  <c r="L188" i="4"/>
  <c r="L151" i="4"/>
  <c r="L313" i="4"/>
  <c r="L192" i="4"/>
  <c r="L85" i="4"/>
  <c r="L335" i="4"/>
  <c r="L166" i="4"/>
  <c r="L77" i="4"/>
  <c r="L267" i="4"/>
  <c r="L228" i="4"/>
  <c r="L288" i="4"/>
  <c r="L253" i="4"/>
  <c r="L225" i="4"/>
  <c r="L40" i="4"/>
  <c r="L222" i="4"/>
  <c r="L292" i="4"/>
  <c r="L224" i="4"/>
  <c r="L61" i="4"/>
  <c r="L59" i="4"/>
  <c r="L344" i="4"/>
  <c r="L183" i="4"/>
  <c r="L14" i="4"/>
  <c r="L276" i="4"/>
  <c r="L115" i="4"/>
  <c r="L350" i="4"/>
  <c r="L279" i="4"/>
  <c r="L393" i="4"/>
  <c r="L272" i="4"/>
  <c r="L111" i="4"/>
  <c r="L365" i="4"/>
  <c r="L204" i="4"/>
  <c r="L43" i="4"/>
  <c r="L223" i="4"/>
  <c r="L27" i="4"/>
  <c r="L326" i="4"/>
  <c r="L193" i="4"/>
  <c r="L72" i="4"/>
  <c r="L254" i="4"/>
  <c r="L37" i="4"/>
  <c r="L226" i="4"/>
  <c r="L42" i="4"/>
  <c r="L367" i="4"/>
  <c r="L383" i="4"/>
  <c r="L138" i="4"/>
  <c r="L242" i="4"/>
  <c r="L346" i="4"/>
  <c r="L355" i="4"/>
  <c r="L347" i="4"/>
  <c r="L238" i="4"/>
  <c r="L249" i="4"/>
  <c r="L351" i="4"/>
  <c r="L180" i="4"/>
  <c r="L41" i="4"/>
  <c r="L271" i="4"/>
  <c r="L102" i="4"/>
  <c r="L13" i="4"/>
  <c r="L203" i="4"/>
  <c r="L100" i="4"/>
  <c r="L160" i="4"/>
  <c r="L161" i="4"/>
  <c r="L327" i="4"/>
  <c r="L158" i="4"/>
  <c r="L164" i="4"/>
  <c r="L96" i="4"/>
  <c r="L220" i="4"/>
  <c r="L10" i="4"/>
  <c r="L280" i="4"/>
  <c r="L119" i="4"/>
  <c r="L373" i="4"/>
  <c r="L212" i="4"/>
  <c r="L51" i="4"/>
  <c r="L221" i="4"/>
  <c r="L23" i="4"/>
  <c r="L329" i="4"/>
  <c r="L208" i="4"/>
  <c r="L47" i="4"/>
  <c r="L301" i="4"/>
  <c r="L140" i="4"/>
  <c r="L31" i="4"/>
  <c r="L305" i="4"/>
  <c r="L149" i="4"/>
  <c r="L129" i="4"/>
  <c r="L8" i="4"/>
  <c r="L190" i="4"/>
  <c r="L260" i="4"/>
  <c r="L178" i="4"/>
  <c r="L26" i="4"/>
  <c r="L106" i="4"/>
  <c r="L359" i="4"/>
  <c r="L390" i="4"/>
  <c r="L74" i="4"/>
  <c r="L170" i="4"/>
  <c r="L298" i="4"/>
  <c r="L287" i="4"/>
  <c r="L155" i="4"/>
  <c r="L46" i="4"/>
  <c r="L185" i="4"/>
  <c r="L310" i="4"/>
  <c r="L275" i="4"/>
  <c r="L207" i="4"/>
  <c r="L38" i="4"/>
  <c r="L300" i="4"/>
  <c r="L139" i="4"/>
  <c r="L323" i="4"/>
  <c r="L32" i="4"/>
  <c r="L348" i="4"/>
  <c r="L97" i="4"/>
  <c r="L263" i="4"/>
  <c r="L94" i="4"/>
  <c r="L36" i="4"/>
  <c r="L319" i="4"/>
  <c r="L187" i="4"/>
  <c r="L337" i="4"/>
  <c r="L216" i="4"/>
  <c r="L55" i="4"/>
  <c r="L309" i="4"/>
  <c r="L148" i="4"/>
  <c r="L196" i="4"/>
  <c r="L316" i="4"/>
  <c r="L110" i="4"/>
  <c r="L265" i="4"/>
  <c r="L144" i="4"/>
  <c r="L334" i="4"/>
  <c r="L237" i="4"/>
  <c r="L76" i="4"/>
  <c r="L101" i="4"/>
  <c r="L118" i="4"/>
  <c r="L113" i="4"/>
  <c r="L244" i="4"/>
  <c r="L65" i="4"/>
  <c r="L295" i="4"/>
  <c r="L126" i="4"/>
  <c r="L68" i="4"/>
  <c r="L146" i="4"/>
  <c r="L378" i="4"/>
  <c r="L90" i="4"/>
  <c r="L394" i="4"/>
  <c r="L374" i="4"/>
  <c r="L391" i="4"/>
  <c r="L396" i="4"/>
  <c r="L202" i="4"/>
  <c r="L95" i="4"/>
  <c r="L369" i="4"/>
  <c r="L213" i="4"/>
  <c r="L121" i="4"/>
  <c r="L29" i="4"/>
  <c r="L19" i="4"/>
  <c r="L304" i="4"/>
  <c r="L397" i="4"/>
  <c r="L236" i="4"/>
  <c r="L75" i="4"/>
  <c r="L259" i="4"/>
  <c r="L255" i="4"/>
  <c r="L156" i="4"/>
  <c r="L62" i="4"/>
  <c r="L227" i="4"/>
  <c r="L122" i="4"/>
  <c r="L322" i="4"/>
  <c r="L66" i="4"/>
  <c r="L338" i="4"/>
  <c r="L370" i="4"/>
  <c r="L398" i="4"/>
  <c r="L388" i="4"/>
  <c r="L395" i="4"/>
  <c r="L182" i="4"/>
  <c r="L177" i="4"/>
  <c r="L308" i="4"/>
  <c r="L57" i="4"/>
  <c r="L91" i="4"/>
  <c r="L240" i="4"/>
  <c r="L79" i="4"/>
  <c r="L333" i="4"/>
  <c r="L172" i="4"/>
  <c r="L11" i="4"/>
  <c r="L131" i="4"/>
  <c r="L127" i="4"/>
  <c r="L251" i="4"/>
  <c r="L360" i="4"/>
  <c r="L135" i="4"/>
  <c r="L389" i="4"/>
  <c r="L67" i="4"/>
  <c r="L63" i="4"/>
  <c r="L22" i="4"/>
  <c r="L209" i="4"/>
  <c r="L88" i="4"/>
  <c r="L270" i="4"/>
  <c r="L181" i="4"/>
  <c r="L20" i="4"/>
  <c r="L35" i="4"/>
  <c r="L283" i="4"/>
  <c r="L21" i="4"/>
  <c r="L137" i="4"/>
  <c r="L16" i="4"/>
  <c r="L198" i="4"/>
  <c r="L109" i="4"/>
  <c r="L299" i="4"/>
  <c r="L132" i="4"/>
  <c r="L157" i="4"/>
  <c r="L56" i="4"/>
  <c r="L147" i="4"/>
  <c r="L328" i="4"/>
  <c r="L167" i="4"/>
  <c r="L366" i="4"/>
  <c r="L99" i="4"/>
  <c r="L98" i="4"/>
  <c r="L266" i="4"/>
  <c r="L34" i="4"/>
  <c r="L282" i="4"/>
  <c r="L306" i="4"/>
  <c r="L382" i="4"/>
  <c r="L380" i="4"/>
  <c r="L387" i="4"/>
  <c r="L54" i="4"/>
  <c r="L312" i="4"/>
  <c r="L116" i="4"/>
  <c r="L384" i="4"/>
  <c r="L49" i="4"/>
  <c r="L297" i="4"/>
  <c r="L176" i="4"/>
  <c r="L15" i="4"/>
  <c r="L269" i="4"/>
  <c r="L108" i="4"/>
  <c r="L325" i="4"/>
  <c r="L217" i="4"/>
  <c r="L278" i="4"/>
  <c r="L377" i="4"/>
  <c r="P12" i="2"/>
  <c r="M11" i="10"/>
  <c r="K11" i="10"/>
  <c r="O11" i="10"/>
  <c r="F6" i="10"/>
  <c r="D6" i="10"/>
  <c r="B6" i="10"/>
  <c r="C5" i="10"/>
  <c r="D4" i="10"/>
  <c r="E5" i="10"/>
  <c r="F4" i="10"/>
  <c r="G5" i="10"/>
  <c r="B4" i="10"/>
  <c r="B11" i="9" l="1"/>
  <c r="A12" i="9"/>
  <c r="B11" i="8"/>
  <c r="A12" i="8"/>
  <c r="A11" i="3"/>
  <c r="B10" i="3"/>
  <c r="N18" i="2"/>
  <c r="N19" i="2"/>
  <c r="N20" i="2"/>
  <c r="N21" i="2"/>
  <c r="N22" i="2"/>
  <c r="N17" i="2"/>
  <c r="N16" i="2"/>
  <c r="N15" i="2"/>
  <c r="J21" i="2"/>
  <c r="J22" i="2"/>
  <c r="J23" i="2"/>
  <c r="J24" i="2"/>
  <c r="J25" i="2"/>
  <c r="J26" i="2"/>
  <c r="J27" i="2"/>
  <c r="J28" i="2"/>
  <c r="J29" i="2"/>
  <c r="J13" i="2"/>
  <c r="J14" i="2"/>
  <c r="J15" i="2"/>
  <c r="J16" i="2"/>
  <c r="J17" i="2"/>
  <c r="J18" i="2"/>
  <c r="J19" i="2"/>
  <c r="J20" i="2"/>
  <c r="J12" i="2"/>
  <c r="N23" i="2"/>
  <c r="N24" i="2"/>
  <c r="N25" i="2"/>
  <c r="N26" i="2"/>
  <c r="N27" i="2"/>
  <c r="N28" i="2"/>
  <c r="N29" i="2"/>
  <c r="N30" i="2"/>
  <c r="N31" i="2"/>
  <c r="N32" i="2"/>
  <c r="N14" i="2"/>
  <c r="N13" i="2"/>
  <c r="F36" i="1"/>
  <c r="F37" i="1"/>
  <c r="F38" i="1"/>
  <c r="F39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B9" i="10"/>
  <c r="D9" i="10"/>
  <c r="F9" i="10"/>
  <c r="A13" i="9" l="1"/>
  <c r="B12" i="9"/>
  <c r="A13" i="8"/>
  <c r="B12" i="8"/>
  <c r="B11" i="3"/>
  <c r="A12" i="3"/>
  <c r="A32" i="1"/>
  <c r="E31" i="1"/>
  <c r="F31" i="1" s="1"/>
  <c r="B13" i="9" l="1"/>
  <c r="A14" i="9"/>
  <c r="B13" i="8"/>
  <c r="A14" i="8"/>
  <c r="A13" i="3"/>
  <c r="B12" i="3"/>
  <c r="E32" i="1"/>
  <c r="F32" i="1" s="1"/>
  <c r="M10" i="10"/>
  <c r="K10" i="10"/>
  <c r="O10" i="10"/>
  <c r="G11" i="10"/>
  <c r="F5" i="10"/>
  <c r="E11" i="10"/>
  <c r="D5" i="10"/>
  <c r="C11" i="10"/>
  <c r="B5" i="10"/>
  <c r="H11" i="10"/>
  <c r="I11" i="10"/>
  <c r="A15" i="9" l="1"/>
  <c r="B14" i="9"/>
  <c r="A15" i="8"/>
  <c r="B14" i="8"/>
  <c r="A14" i="3"/>
  <c r="B13" i="3"/>
  <c r="N12" i="2"/>
  <c r="B15" i="9" l="1"/>
  <c r="A16" i="9"/>
  <c r="B15" i="8"/>
  <c r="A16" i="8"/>
  <c r="B14" i="3"/>
  <c r="A15" i="3"/>
  <c r="P2" i="1"/>
  <c r="P3" i="1"/>
  <c r="P4" i="1"/>
  <c r="P5" i="1"/>
  <c r="P6" i="1"/>
  <c r="P7" i="1"/>
  <c r="P8" i="1"/>
  <c r="P9" i="1"/>
  <c r="P10" i="1"/>
  <c r="P11" i="1"/>
  <c r="P12" i="1"/>
  <c r="Q12" i="2"/>
  <c r="E2" i="1"/>
  <c r="F2" i="1" s="1"/>
  <c r="A17" i="9" l="1"/>
  <c r="B16" i="9"/>
  <c r="A17" i="8"/>
  <c r="B16" i="8"/>
  <c r="B15" i="3"/>
  <c r="A16" i="3"/>
  <c r="M12" i="2"/>
  <c r="P13" i="2"/>
  <c r="L10" i="1"/>
  <c r="L12" i="1"/>
  <c r="L11" i="1"/>
  <c r="L9" i="1"/>
  <c r="L8" i="1"/>
  <c r="L7" i="1"/>
  <c r="L6" i="1"/>
  <c r="L5" i="1"/>
  <c r="L4" i="1"/>
  <c r="L3" i="1"/>
  <c r="L2" i="1"/>
  <c r="E3" i="1"/>
  <c r="F3" i="1" s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E29" i="1"/>
  <c r="F29" i="1" s="1"/>
  <c r="E30" i="1"/>
  <c r="F30" i="1" s="1"/>
  <c r="F10" i="10"/>
  <c r="D10" i="10"/>
  <c r="B10" i="10"/>
  <c r="C9" i="10"/>
  <c r="E9" i="10"/>
  <c r="G9" i="10"/>
  <c r="B17" i="9" l="1"/>
  <c r="A18" i="9"/>
  <c r="B17" i="8"/>
  <c r="A18" i="8"/>
  <c r="B16" i="3"/>
  <c r="A17" i="3"/>
  <c r="N2" i="1"/>
  <c r="F28" i="1"/>
  <c r="M10" i="1"/>
  <c r="N3" i="1"/>
  <c r="N12" i="1"/>
  <c r="M11" i="1"/>
  <c r="M12" i="1"/>
  <c r="M4" i="1"/>
  <c r="N4" i="1"/>
  <c r="M6" i="1"/>
  <c r="N7" i="1"/>
  <c r="M9" i="1"/>
  <c r="N10" i="1"/>
  <c r="M5" i="1"/>
  <c r="N6" i="1"/>
  <c r="M8" i="1"/>
  <c r="N9" i="1"/>
  <c r="M2" i="1"/>
  <c r="M7" i="1"/>
  <c r="N8" i="1"/>
  <c r="M3" i="1"/>
  <c r="Q13" i="2"/>
  <c r="N13" i="10"/>
  <c r="L13" i="10"/>
  <c r="J13" i="10"/>
  <c r="A19" i="9" l="1"/>
  <c r="B18" i="9"/>
  <c r="A19" i="8"/>
  <c r="B18" i="8"/>
  <c r="B17" i="3"/>
  <c r="A18" i="3"/>
  <c r="O2" i="1"/>
  <c r="O7" i="1"/>
  <c r="O3" i="1"/>
  <c r="P14" i="2"/>
  <c r="Q14" i="2" s="1"/>
  <c r="P15" i="2" s="1"/>
  <c r="O10" i="1"/>
  <c r="O6" i="1"/>
  <c r="N5" i="1"/>
  <c r="O5" i="1" s="1"/>
  <c r="O12" i="1"/>
  <c r="O4" i="1"/>
  <c r="O9" i="1"/>
  <c r="O8" i="1"/>
  <c r="N11" i="1"/>
  <c r="O11" i="1" s="1"/>
  <c r="M13" i="2"/>
  <c r="B19" i="9" l="1"/>
  <c r="A20" i="9"/>
  <c r="B19" i="8"/>
  <c r="A20" i="8"/>
  <c r="A19" i="3"/>
  <c r="B18" i="3"/>
  <c r="M14" i="2"/>
  <c r="Q15" i="2"/>
  <c r="A21" i="9" l="1"/>
  <c r="B20" i="9"/>
  <c r="A21" i="8"/>
  <c r="B20" i="8"/>
  <c r="B19" i="3"/>
  <c r="A20" i="3"/>
  <c r="P16" i="2"/>
  <c r="M15" i="2"/>
  <c r="B21" i="9" l="1"/>
  <c r="A22" i="9"/>
  <c r="B21" i="8"/>
  <c r="A22" i="8"/>
  <c r="B20" i="3"/>
  <c r="A21" i="3"/>
  <c r="Q16" i="2"/>
  <c r="A23" i="9" l="1"/>
  <c r="B22" i="9"/>
  <c r="A23" i="8"/>
  <c r="B22" i="8"/>
  <c r="B21" i="3"/>
  <c r="A22" i="3"/>
  <c r="M16" i="2"/>
  <c r="P17" i="2"/>
  <c r="I14" i="10"/>
  <c r="H14" i="10"/>
  <c r="B23" i="9" l="1"/>
  <c r="A24" i="9"/>
  <c r="B23" i="8"/>
  <c r="A24" i="8"/>
  <c r="B22" i="3"/>
  <c r="A23" i="3"/>
  <c r="Q17" i="2"/>
  <c r="A25" i="9" l="1"/>
  <c r="B24" i="9"/>
  <c r="A25" i="8"/>
  <c r="B24" i="8"/>
  <c r="A24" i="3"/>
  <c r="B23" i="3"/>
  <c r="M17" i="2"/>
  <c r="P18" i="2"/>
  <c r="B25" i="9" l="1"/>
  <c r="A26" i="9"/>
  <c r="A26" i="8"/>
  <c r="B25" i="8"/>
  <c r="B24" i="3"/>
  <c r="A25" i="3"/>
  <c r="Q18" i="2"/>
  <c r="A27" i="9" l="1"/>
  <c r="B26" i="9"/>
  <c r="A27" i="8"/>
  <c r="B26" i="8"/>
  <c r="A26" i="3"/>
  <c r="B25" i="3"/>
  <c r="P19" i="2"/>
  <c r="M18" i="2"/>
  <c r="B27" i="9" l="1"/>
  <c r="A28" i="9"/>
  <c r="B27" i="8"/>
  <c r="A28" i="8"/>
  <c r="A27" i="3"/>
  <c r="B26" i="3"/>
  <c r="Q19" i="2"/>
  <c r="A29" i="9" l="1"/>
  <c r="B28" i="9"/>
  <c r="A29" i="8"/>
  <c r="B28" i="8"/>
  <c r="B27" i="3"/>
  <c r="A28" i="3"/>
  <c r="M19" i="2"/>
  <c r="P20" i="2"/>
  <c r="B29" i="9" l="1"/>
  <c r="A30" i="9"/>
  <c r="B29" i="8"/>
  <c r="A30" i="8"/>
  <c r="B28" i="3"/>
  <c r="A29" i="3"/>
  <c r="Q20" i="2"/>
  <c r="A31" i="9" l="1"/>
  <c r="B30" i="9"/>
  <c r="A31" i="8"/>
  <c r="B30" i="8"/>
  <c r="B29" i="3"/>
  <c r="A30" i="3"/>
  <c r="M20" i="2"/>
  <c r="P21" i="2"/>
  <c r="B31" i="9" l="1"/>
  <c r="A32" i="9"/>
  <c r="B31" i="8"/>
  <c r="A32" i="8"/>
  <c r="B30" i="3"/>
  <c r="A31" i="3"/>
  <c r="Q21" i="2"/>
  <c r="B32" i="9" l="1"/>
  <c r="A33" i="9"/>
  <c r="A33" i="8"/>
  <c r="B32" i="8"/>
  <c r="B31" i="3"/>
  <c r="A32" i="3"/>
  <c r="M21" i="2"/>
  <c r="P22" i="2"/>
  <c r="B33" i="9" l="1"/>
  <c r="B33" i="8"/>
  <c r="A34" i="8"/>
  <c r="B32" i="3"/>
  <c r="A33" i="3"/>
  <c r="Q22" i="2"/>
  <c r="A35" i="8" l="1"/>
  <c r="B35" i="8" s="1"/>
  <c r="B34" i="8"/>
  <c r="A34" i="3"/>
  <c r="B33" i="3"/>
  <c r="M22" i="2"/>
  <c r="P23" i="2"/>
  <c r="A35" i="3" l="1"/>
  <c r="B35" i="3" s="1"/>
  <c r="B34" i="3"/>
  <c r="Q23" i="2"/>
  <c r="M23" i="2" l="1"/>
  <c r="P24" i="2"/>
  <c r="Q24" i="2" l="1"/>
  <c r="M24" i="2" l="1"/>
  <c r="P25" i="2"/>
  <c r="Q25" i="2" l="1"/>
  <c r="M25" i="2" l="1"/>
  <c r="P26" i="2"/>
  <c r="Q26" i="2" s="1"/>
  <c r="M26" i="2" l="1"/>
  <c r="P27" i="2"/>
  <c r="Q27" i="2" l="1"/>
  <c r="M27" i="2" l="1"/>
  <c r="P28" i="2"/>
  <c r="Q28" i="2" l="1"/>
  <c r="P29" i="2" l="1"/>
  <c r="M28" i="2"/>
  <c r="Q29" i="2" l="1"/>
  <c r="M29" i="2" l="1"/>
  <c r="P30" i="2"/>
  <c r="Q30" i="2" l="1"/>
  <c r="M30" i="2" l="1"/>
  <c r="P31" i="2"/>
  <c r="Q31" i="2" l="1"/>
  <c r="P32" i="2" l="1"/>
  <c r="M31" i="2"/>
  <c r="Q32" i="2" l="1"/>
  <c r="L12" i="2" l="1"/>
  <c r="M32" i="2"/>
  <c r="H12" i="2" l="1"/>
  <c r="L13" i="2" s="1"/>
  <c r="H13" i="2" l="1"/>
  <c r="L14" i="2" s="1"/>
  <c r="I12" i="2"/>
  <c r="I13" i="2" l="1"/>
  <c r="H14" i="2"/>
  <c r="I14" i="2" s="1"/>
  <c r="L15" i="2" l="1"/>
  <c r="H15" i="2" l="1"/>
  <c r="I15" i="2" l="1"/>
  <c r="L16" i="2"/>
  <c r="H16" i="2" l="1"/>
  <c r="L17" i="2" l="1"/>
  <c r="I16" i="2"/>
  <c r="H17" i="2" l="1"/>
  <c r="I17" i="2" l="1"/>
  <c r="L18" i="2"/>
  <c r="H18" i="2" l="1"/>
  <c r="L19" i="2" l="1"/>
  <c r="I18" i="2"/>
  <c r="H19" i="2" l="1"/>
  <c r="L20" i="2" l="1"/>
  <c r="I19" i="2"/>
  <c r="H20" i="2" l="1"/>
  <c r="L21" i="2" l="1"/>
  <c r="I20" i="2"/>
  <c r="H21" i="2" l="1"/>
  <c r="L22" i="2" l="1"/>
  <c r="I21" i="2"/>
  <c r="H22" i="2" l="1"/>
  <c r="L23" i="2" l="1"/>
  <c r="I22" i="2"/>
  <c r="H23" i="2" l="1"/>
  <c r="L24" i="2" l="1"/>
  <c r="I23" i="2"/>
  <c r="H24" i="2" l="1"/>
  <c r="L25" i="2" l="1"/>
  <c r="I24" i="2"/>
  <c r="H25" i="2" l="1"/>
  <c r="L26" i="2" l="1"/>
  <c r="I25" i="2"/>
  <c r="H26" i="2" l="1"/>
  <c r="L27" i="2" l="1"/>
  <c r="I26" i="2"/>
  <c r="H27" i="2" l="1"/>
  <c r="L28" i="2" l="1"/>
  <c r="I27" i="2"/>
  <c r="H28" i="2" l="1"/>
  <c r="L29" i="2" l="1"/>
  <c r="I28" i="2"/>
  <c r="H29" i="2" l="1"/>
  <c r="I29" i="2" l="1"/>
  <c r="H30" i="2" l="1"/>
  <c r="H31" i="2" l="1"/>
  <c r="H32" i="2" l="1"/>
  <c r="H33" i="2" l="1"/>
  <c r="H34" i="2" l="1"/>
  <c r="H35" i="2" l="1"/>
  <c r="H36" i="2" l="1"/>
  <c r="H37" i="2" l="1"/>
  <c r="H38" i="2" l="1"/>
  <c r="H3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2" authorId="0" shapeId="0" xr:uid="{D475062D-39F5-4666-A96C-F7578C62CED0}">
      <text>
        <r>
          <rPr>
            <b/>
            <sz val="9"/>
            <color indexed="81"/>
            <rFont val="Tahoma"/>
            <family val="2"/>
          </rPr>
          <t>pour les exercices suivants, saisir la nouvelle année</t>
        </r>
      </text>
    </comment>
    <comment ref="A20" authorId="0" shapeId="0" xr:uid="{38371F80-C2EA-47BA-B501-DECEA2D468C5}">
      <text>
        <r>
          <rPr>
            <b/>
            <sz val="9"/>
            <color indexed="81"/>
            <rFont val="Tahoma"/>
            <family val="2"/>
          </rPr>
          <t>pour les exercices suivants, saisir la nouvelle année</t>
        </r>
      </text>
    </comment>
  </commentList>
</comments>
</file>

<file path=xl/sharedStrings.xml><?xml version="1.0" encoding="utf-8"?>
<sst xmlns="http://schemas.openxmlformats.org/spreadsheetml/2006/main" count="220" uniqueCount="95">
  <si>
    <t>jour</t>
  </si>
  <si>
    <t>Colonne2</t>
  </si>
  <si>
    <t>astrente</t>
  </si>
  <si>
    <t>8H00 - 20H00</t>
  </si>
  <si>
    <t>20H00 - 8H00</t>
  </si>
  <si>
    <t>JOURS</t>
  </si>
  <si>
    <t>WEEKEND</t>
  </si>
  <si>
    <t>FERIERS</t>
  </si>
  <si>
    <t>JOUR SEM</t>
  </si>
  <si>
    <t>ASTRENTE</t>
  </si>
  <si>
    <t>TOTAL</t>
  </si>
  <si>
    <t>MEDECIN</t>
  </si>
  <si>
    <t>medecin</t>
  </si>
  <si>
    <t>blg</t>
  </si>
  <si>
    <t>amr</t>
  </si>
  <si>
    <t>bzd</t>
  </si>
  <si>
    <t>bhl</t>
  </si>
  <si>
    <t>dhm</t>
  </si>
  <si>
    <t>hg</t>
  </si>
  <si>
    <t>ff</t>
  </si>
  <si>
    <t>bdr</t>
  </si>
  <si>
    <t>lkdr</t>
  </si>
  <si>
    <t>dwd</t>
  </si>
  <si>
    <t>mhrg</t>
  </si>
  <si>
    <t>mheg</t>
  </si>
  <si>
    <t>medecin2</t>
  </si>
  <si>
    <t>heur</t>
  </si>
  <si>
    <t>Tpjr</t>
  </si>
  <si>
    <t>TPJr</t>
  </si>
  <si>
    <t>NomJf</t>
  </si>
  <si>
    <t>DatFer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</si>
  <si>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</si>
  <si>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</si>
  <si>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</si>
  <si>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</si>
  <si>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</si>
  <si>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</si>
  <si>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</si>
  <si>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Lundi de Pentecote</t>
  </si>
  <si>
    <t>Fête nationale</t>
  </si>
  <si>
    <t>Assomption</t>
  </si>
  <si>
    <t>Toussaint</t>
  </si>
  <si>
    <t>Armistice</t>
  </si>
  <si>
    <t>Noël</t>
  </si>
  <si>
    <t>Changer uniquement l'année en A2</t>
  </si>
  <si>
    <t>DateAn</t>
  </si>
  <si>
    <t>WeFeJo</t>
  </si>
  <si>
    <t>ListMed</t>
  </si>
  <si>
    <t>Astrente</t>
  </si>
  <si>
    <t>Jour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</si>
  <si>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</si>
  <si>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</si>
  <si>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</si>
  <si>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</si>
  <si>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</si>
  <si>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</si>
  <si>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</si>
  <si>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</si>
  <si>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</si>
  <si>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</si>
  <si>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</si>
  <si>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</si>
  <si>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ListMois</t>
  </si>
  <si>
    <t>NRMois</t>
  </si>
  <si>
    <t>DerJMois</t>
  </si>
  <si>
    <t>Médecins</t>
  </si>
  <si>
    <t>JF-J</t>
  </si>
  <si>
    <t>JF-N</t>
  </si>
  <si>
    <t>WeJ</t>
  </si>
  <si>
    <t>WeN</t>
  </si>
  <si>
    <t>JoJ</t>
  </si>
  <si>
    <t>JoN</t>
  </si>
  <si>
    <t>AsJO</t>
  </si>
  <si>
    <t>AsWF</t>
  </si>
  <si>
    <t>Création de la feuille de base avec les jours du mois et les différents horaires à effectuer</t>
  </si>
  <si>
    <t>Création d'une feuille Tables où se trouvent et se mettent à, jour :</t>
  </si>
  <si>
    <t>le calendrier des fériés</t>
  </si>
  <si>
    <t>le type de jour ( Jo ovré, Fférié, WE weekend</t>
  </si>
  <si>
    <t>auto</t>
  </si>
  <si>
    <t>la liste des médecins</t>
  </si>
  <si>
    <t>les mois, nr mois et dernire jour du mois</t>
  </si>
  <si>
    <t>Manuelle</t>
  </si>
  <si>
    <t>un bouton macro sur la feuille Base  qui:</t>
  </si>
  <si>
    <t>dupplique la feuille base,</t>
  </si>
  <si>
    <t>saisit les jours du mois donné</t>
  </si>
  <si>
    <t>demande l'intitulé du mois à traiter</t>
  </si>
  <si>
    <t>ajuste la taille de la feuille au nb de jours y compris 29/02..</t>
  </si>
  <si>
    <t>mise en couleur des We et F automatique</t>
  </si>
  <si>
    <t>saisie des noms a partir de la liste figurant sur la feuille Tables</t>
  </si>
  <si>
    <t>lui donne le nom du mois ( rajouter l'année ???</t>
  </si>
  <si>
    <t>récapitule le nb de poste par mois et praticien</t>
  </si>
  <si>
    <t>lors de la création de la feuille mois, copier les colonnes B à J sur la première colonne vide à droite et modifier le nom du mois sur la cellule en ligne 2</t>
  </si>
  <si>
    <t>Une feuille de synthèse mois / année</t>
  </si>
  <si>
    <t>Une feuille de synthèse pour un mois au choix en B6</t>
  </si>
  <si>
    <t>formules jusqu'à la ligne  30, si insuffisant rajouter des lignes et recopier toutes les formules vers le bas….. RAJOUTER les NOMS SUR LA LISTE TABLES==&gt;  Lamaj EST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</si>
</sst>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\ mmmm\ yyyy"/>
    <numFmt numFmtId="165" formatCode="dddd\ dd\ mmm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b/>
      <sz val="18"/>
      <color theme="0"/>
      <name val="Times New Roman"/>
      <family val="1"/>
    </font>
    <font>
      <sz val="8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 val="double"/>
      <sz val="14"/>
      <color theme="1"/>
      <name val="Times New Roman"/>
      <family val="1"/>
    </font>
    <font>
      <b/>
      <sz val="20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  <font>
      <b/>
      <u val="double"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ashed">
        <color auto="1"/>
      </bottom>
      <diagonal/>
    </border>
    <border>
      <left/>
      <right style="thin">
        <color auto="1"/>
      </right>
      <top style="double">
        <color auto="1"/>
      </top>
      <bottom style="dashed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ashed">
        <color auto="1"/>
      </bottom>
      <diagonal/>
    </border>
    <border>
      <left style="thin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/>
      <right style="thin">
        <color auto="1"/>
      </right>
      <top style="dash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ashed">
        <color auto="1"/>
      </top>
      <bottom style="double">
        <color auto="1"/>
      </bottom>
      <diagonal/>
    </border>
    <border>
      <left style="double">
        <color rgb="FF002060"/>
      </left>
      <right style="thin">
        <color auto="1"/>
      </right>
      <top style="double">
        <color rgb="FF002060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ouble">
        <color rgb="FF002060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ouble">
        <color rgb="FF002060"/>
      </top>
      <bottom style="dashed">
        <color auto="1"/>
      </bottom>
      <diagonal/>
    </border>
    <border>
      <left/>
      <right style="thin">
        <color auto="1"/>
      </right>
      <top style="double">
        <color rgb="FF002060"/>
      </top>
      <bottom style="dashed">
        <color auto="1"/>
      </bottom>
      <diagonal/>
    </border>
    <border>
      <left style="thin">
        <color auto="1"/>
      </left>
      <right style="double">
        <color rgb="FF002060"/>
      </right>
      <top style="double">
        <color rgb="FF002060"/>
      </top>
      <bottom style="dashed">
        <color auto="1"/>
      </bottom>
      <diagonal/>
    </border>
    <border>
      <left style="double">
        <color rgb="FF002060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ouble">
        <color rgb="FF002060"/>
      </right>
      <top style="dashed">
        <color auto="1"/>
      </top>
      <bottom style="dashed">
        <color auto="1"/>
      </bottom>
      <diagonal/>
    </border>
    <border>
      <left style="double">
        <color rgb="FF002060"/>
      </left>
      <right style="thin">
        <color auto="1"/>
      </right>
      <top style="dashed">
        <color auto="1"/>
      </top>
      <bottom style="double">
        <color rgb="FF002060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ouble">
        <color rgb="FF002060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ouble">
        <color rgb="FF002060"/>
      </bottom>
      <diagonal/>
    </border>
    <border>
      <left/>
      <right style="thin">
        <color auto="1"/>
      </right>
      <top style="dashed">
        <color auto="1"/>
      </top>
      <bottom style="double">
        <color rgb="FF002060"/>
      </bottom>
      <diagonal/>
    </border>
    <border>
      <left style="thin">
        <color auto="1"/>
      </left>
      <right style="double">
        <color rgb="FF002060"/>
      </right>
      <top style="dashed">
        <color auto="1"/>
      </top>
      <bottom style="double">
        <color rgb="FF002060"/>
      </bottom>
      <diagonal/>
    </border>
  </borders>
  <cellStyleXfs count="3">
    <xf numFmtId="0" fontId="0" fillId="0" borderId="0"/>
    <xf numFmtId="0" fontId="6" fillId="0" borderId="0"/>
    <xf numFmtId="0" fontId="9" fillId="0" borderId="0"/>
  </cellStyleXfs>
  <cellXfs count="94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0" fillId="0" borderId="0" xfId="0" applyAlignment="1"/>
    <xf numFmtId="0" fontId="1" fillId="0" borderId="1" xfId="0" applyFont="1" applyBorder="1"/>
    <xf numFmtId="14" fontId="1" fillId="0" borderId="1" xfId="0" applyNumberFormat="1" applyFont="1" applyBorder="1"/>
    <xf numFmtId="0" fontId="5" fillId="0" borderId="0" xfId="0" applyFont="1"/>
    <xf numFmtId="0" fontId="7" fillId="2" borderId="0" xfId="1" applyFont="1" applyFill="1" applyAlignment="1">
      <alignment horizontal="center"/>
    </xf>
    <xf numFmtId="0" fontId="8" fillId="2" borderId="0" xfId="1" applyFont="1" applyFill="1" applyAlignment="1">
      <alignment horizontal="center"/>
    </xf>
    <xf numFmtId="0" fontId="10" fillId="0" borderId="0" xfId="2" applyFont="1"/>
    <xf numFmtId="164" fontId="10" fillId="0" borderId="0" xfId="2" applyNumberFormat="1" applyFont="1" applyAlignment="1">
      <alignment horizontal="right"/>
    </xf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left"/>
    </xf>
    <xf numFmtId="164" fontId="12" fillId="0" borderId="0" xfId="1" applyNumberFormat="1" applyFont="1" applyAlignment="1">
      <alignment horizontal="right"/>
    </xf>
    <xf numFmtId="0" fontId="14" fillId="3" borderId="0" xfId="1" applyFont="1" applyFill="1" applyAlignment="1">
      <alignment horizontal="center"/>
    </xf>
    <xf numFmtId="14" fontId="16" fillId="0" borderId="0" xfId="0" applyNumberFormat="1" applyFont="1"/>
    <xf numFmtId="0" fontId="17" fillId="0" borderId="0" xfId="0" applyFont="1" applyAlignment="1">
      <alignment horizontal="center"/>
    </xf>
    <xf numFmtId="0" fontId="16" fillId="0" borderId="0" xfId="0" applyFont="1"/>
    <xf numFmtId="0" fontId="20" fillId="0" borderId="0" xfId="0" applyFont="1"/>
    <xf numFmtId="0" fontId="18" fillId="0" borderId="5" xfId="0" applyFont="1" applyBorder="1"/>
    <xf numFmtId="165" fontId="19" fillId="0" borderId="6" xfId="0" applyNumberFormat="1" applyFont="1" applyBorder="1"/>
    <xf numFmtId="165" fontId="19" fillId="0" borderId="7" xfId="0" applyNumberFormat="1" applyFont="1" applyBorder="1"/>
    <xf numFmtId="165" fontId="19" fillId="0" borderId="8" xfId="0" applyNumberFormat="1" applyFont="1" applyBorder="1"/>
    <xf numFmtId="14" fontId="19" fillId="0" borderId="6" xfId="0" applyNumberFormat="1" applyFont="1" applyBorder="1" applyAlignment="1">
      <alignment horizontal="center"/>
    </xf>
    <xf numFmtId="14" fontId="19" fillId="0" borderId="7" xfId="0" applyNumberFormat="1" applyFont="1" applyBorder="1" applyAlignment="1">
      <alignment horizontal="center"/>
    </xf>
    <xf numFmtId="14" fontId="19" fillId="0" borderId="8" xfId="0" applyNumberFormat="1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0" fontId="18" fillId="0" borderId="10" xfId="0" applyFont="1" applyBorder="1" applyAlignment="1" applyProtection="1">
      <alignment horizontal="center"/>
      <protection locked="0"/>
    </xf>
    <xf numFmtId="0" fontId="18" fillId="0" borderId="11" xfId="0" applyFont="1" applyBorder="1" applyAlignment="1" applyProtection="1">
      <alignment horizontal="center"/>
      <protection locked="0"/>
    </xf>
    <xf numFmtId="0" fontId="18" fillId="0" borderId="12" xfId="0" applyFont="1" applyBorder="1" applyAlignment="1" applyProtection="1">
      <alignment horizontal="center"/>
      <protection locked="0"/>
    </xf>
    <xf numFmtId="0" fontId="19" fillId="0" borderId="13" xfId="0" applyFont="1" applyBorder="1" applyAlignment="1" applyProtection="1">
      <alignment horizontal="center"/>
      <protection locked="0"/>
    </xf>
    <xf numFmtId="0" fontId="19" fillId="0" borderId="14" xfId="0" applyFont="1" applyBorder="1" applyAlignment="1" applyProtection="1">
      <alignment horizontal="center"/>
      <protection locked="0"/>
    </xf>
    <xf numFmtId="0" fontId="19" fillId="0" borderId="15" xfId="0" applyFont="1" applyBorder="1" applyAlignment="1" applyProtection="1">
      <alignment horizontal="center"/>
      <protection locked="0"/>
    </xf>
    <xf numFmtId="0" fontId="18" fillId="0" borderId="13" xfId="0" applyFont="1" applyBorder="1" applyAlignment="1" applyProtection="1">
      <alignment horizontal="center"/>
      <protection locked="0"/>
    </xf>
    <xf numFmtId="0" fontId="18" fillId="0" borderId="14" xfId="0" applyFont="1" applyBorder="1" applyAlignment="1" applyProtection="1">
      <alignment horizontal="center"/>
      <protection locked="0"/>
    </xf>
    <xf numFmtId="0" fontId="18" fillId="0" borderId="15" xfId="0" applyFont="1" applyBorder="1" applyAlignment="1" applyProtection="1">
      <alignment horizontal="center"/>
      <protection locked="0"/>
    </xf>
    <xf numFmtId="0" fontId="18" fillId="0" borderId="16" xfId="0" applyFont="1" applyBorder="1" applyAlignment="1" applyProtection="1">
      <alignment horizontal="center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18" fillId="0" borderId="18" xfId="0" applyFont="1" applyBorder="1" applyAlignment="1" applyProtection="1">
      <alignment horizontal="center"/>
      <protection locked="0"/>
    </xf>
    <xf numFmtId="0" fontId="18" fillId="0" borderId="4" xfId="0" applyFont="1" applyBorder="1" applyAlignment="1">
      <alignment horizontal="center"/>
    </xf>
    <xf numFmtId="0" fontId="22" fillId="0" borderId="0" xfId="0" applyFont="1"/>
    <xf numFmtId="0" fontId="12" fillId="0" borderId="0" xfId="0" applyFont="1"/>
    <xf numFmtId="0" fontId="2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1" fontId="16" fillId="0" borderId="0" xfId="0" applyNumberFormat="1" applyFont="1"/>
    <xf numFmtId="0" fontId="20" fillId="0" borderId="23" xfId="0" applyFont="1" applyBorder="1" applyAlignment="1">
      <alignment horizontal="center"/>
    </xf>
    <xf numFmtId="0" fontId="20" fillId="0" borderId="24" xfId="0" applyFont="1" applyBorder="1" applyAlignment="1">
      <alignment horizontal="center"/>
    </xf>
    <xf numFmtId="0" fontId="20" fillId="0" borderId="25" xfId="0" applyFont="1" applyBorder="1" applyAlignment="1">
      <alignment horizontal="center"/>
    </xf>
    <xf numFmtId="0" fontId="20" fillId="0" borderId="27" xfId="0" applyFont="1" applyBorder="1"/>
    <xf numFmtId="0" fontId="20" fillId="0" borderId="28" xfId="0" applyFont="1" applyBorder="1"/>
    <xf numFmtId="0" fontId="20" fillId="0" borderId="29" xfId="0" applyFont="1" applyBorder="1"/>
    <xf numFmtId="0" fontId="17" fillId="0" borderId="35" xfId="0" applyFont="1" applyBorder="1" applyAlignment="1">
      <alignment horizontal="center"/>
    </xf>
    <xf numFmtId="0" fontId="17" fillId="0" borderId="36" xfId="0" applyFont="1" applyBorder="1" applyAlignment="1">
      <alignment horizontal="center"/>
    </xf>
    <xf numFmtId="0" fontId="17" fillId="0" borderId="37" xfId="0" applyFont="1" applyBorder="1" applyAlignment="1">
      <alignment horizontal="center"/>
    </xf>
    <xf numFmtId="0" fontId="17" fillId="0" borderId="38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39" xfId="0" applyFont="1" applyBorder="1" applyAlignment="1">
      <alignment horizontal="center"/>
    </xf>
    <xf numFmtId="0" fontId="17" fillId="0" borderId="40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17" fillId="0" borderId="42" xfId="0" applyFont="1" applyBorder="1" applyAlignment="1">
      <alignment horizontal="center"/>
    </xf>
    <xf numFmtId="0" fontId="17" fillId="0" borderId="43" xfId="0" applyFont="1" applyBorder="1" applyAlignment="1">
      <alignment horizontal="center"/>
    </xf>
    <xf numFmtId="0" fontId="17" fillId="0" borderId="44" xfId="0" applyFont="1" applyBorder="1" applyAlignment="1">
      <alignment horizontal="center"/>
    </xf>
    <xf numFmtId="0" fontId="17" fillId="0" borderId="45" xfId="0" applyFont="1" applyBorder="1" applyAlignment="1">
      <alignment horizontal="center"/>
    </xf>
    <xf numFmtId="0" fontId="17" fillId="0" borderId="46" xfId="0" applyFont="1" applyBorder="1" applyAlignment="1">
      <alignment horizontal="center"/>
    </xf>
    <xf numFmtId="0" fontId="17" fillId="0" borderId="47" xfId="0" applyFont="1" applyBorder="1" applyAlignment="1">
      <alignment horizontal="center"/>
    </xf>
    <xf numFmtId="0" fontId="17" fillId="0" borderId="48" xfId="0" applyFont="1" applyBorder="1" applyAlignment="1">
      <alignment horizontal="center"/>
    </xf>
    <xf numFmtId="0" fontId="17" fillId="0" borderId="49" xfId="0" applyFont="1" applyBorder="1" applyAlignment="1">
      <alignment horizontal="center"/>
    </xf>
    <xf numFmtId="0" fontId="17" fillId="0" borderId="50" xfId="0" applyFont="1" applyBorder="1" applyAlignment="1">
      <alignment horizontal="center"/>
    </xf>
    <xf numFmtId="0" fontId="17" fillId="0" borderId="51" xfId="0" applyFont="1" applyBorder="1" applyAlignment="1">
      <alignment horizontal="center"/>
    </xf>
    <xf numFmtId="0" fontId="17" fillId="0" borderId="52" xfId="0" applyFont="1" applyBorder="1" applyAlignment="1">
      <alignment horizontal="center"/>
    </xf>
    <xf numFmtId="0" fontId="17" fillId="0" borderId="53" xfId="0" applyFont="1" applyBorder="1" applyAlignment="1">
      <alignment horizontal="center"/>
    </xf>
    <xf numFmtId="0" fontId="17" fillId="0" borderId="54" xfId="0" applyFont="1" applyBorder="1" applyAlignment="1">
      <alignment horizontal="center"/>
    </xf>
    <xf numFmtId="0" fontId="17" fillId="0" borderId="55" xfId="0" applyFont="1" applyBorder="1" applyAlignment="1">
      <alignment horizontal="center"/>
    </xf>
    <xf numFmtId="0" fontId="23" fillId="0" borderId="0" xfId="0" applyFont="1"/>
    <xf numFmtId="0" fontId="24" fillId="0" borderId="0" xfId="0" applyFont="1"/>
    <xf numFmtId="0" fontId="25" fillId="0" borderId="0" xfId="0" applyFont="1" applyAlignment="1">
      <alignment horizontal="center"/>
    </xf>
    <xf numFmtId="0" fontId="20" fillId="0" borderId="19" xfId="0" applyFont="1" applyBorder="1"/>
    <xf numFmtId="0" fontId="20" fillId="0" borderId="31" xfId="0" applyFont="1" applyBorder="1" applyAlignment="1">
      <alignment horizontal="center"/>
    </xf>
    <xf numFmtId="0" fontId="20" fillId="0" borderId="32" xfId="0" applyFont="1" applyBorder="1" applyAlignment="1">
      <alignment horizontal="center"/>
    </xf>
    <xf numFmtId="0" fontId="20" fillId="0" borderId="33" xfId="0" applyFont="1" applyBorder="1" applyAlignment="1">
      <alignment horizontal="center"/>
    </xf>
    <xf numFmtId="0" fontId="20" fillId="0" borderId="34" xfId="0" applyFont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26" xfId="0" applyFont="1" applyBorder="1" applyAlignment="1">
      <alignment horizontal="center"/>
    </xf>
    <xf numFmtId="0" fontId="20" fillId="0" borderId="22" xfId="0" applyFont="1" applyBorder="1" applyAlignment="1">
      <alignment horizontal="center"/>
    </xf>
  </cellXfs>
  <cellStyles count="3">
    <cellStyle name="Normal" xfId="0" builtinId="0"/>
    <cellStyle name="Normal 2 6" xfId="1" xr:uid="{859EAB82-69B0-4275-AB79-478E047B6907}"/>
    <cellStyle name="Normal 30" xfId="2" xr:uid="{EA33C669-D5CB-4A27-BECD-A467BA4E24F2}"/>
  </cellStyles>
  <dxfs count="41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/>
        <top style="dashed">
          <color auto="1"/>
        </top>
        <bottom style="dashed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5" formatCode="dddd\ dd\ mmm"/>
      <border diagonalUp="0" diagonalDown="0">
        <left style="medium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>
        <bottom style="thick">
          <color auto="1"/>
        </bottom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family val="1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/>
        <top style="dashed">
          <color auto="1"/>
        </top>
        <bottom style="dashed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5" formatCode="dddd\ dd\ mmm"/>
      <border diagonalUp="0" diagonalDown="0">
        <left style="medium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>
        <bottom style="thick">
          <color auto="1"/>
        </bottom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family val="1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  <dxf>
      <numFmt numFmtId="166" formatCode="dd/mm/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/>
        <top style="dashed">
          <color auto="1"/>
        </top>
        <bottom style="dashed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5" formatCode="dddd\ dd\ mmm"/>
      <border diagonalUp="0" diagonalDown="0">
        <left style="medium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border>
        <bottom style="thick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laclassedecorinne.eklablog.com/calendrier-2016-2017-a126331628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552450</xdr:colOff>
      <xdr:row>1</xdr:row>
      <xdr:rowOff>411872</xdr:rowOff>
    </xdr:from>
    <xdr:to>
      <xdr:col>10</xdr:col>
      <xdr:colOff>9525</xdr:colOff>
      <xdr:row>6</xdr:row>
      <xdr:rowOff>110762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B165C6A-26DB-4BE5-8DD5-BF4B13F3DF8C}"/>
            </a:ext>
          </a:extLst>
        </xdr:cNvPr>
        <xdr:cNvGrpSpPr/>
      </xdr:nvGrpSpPr>
      <xdr:grpSpPr>
        <a:xfrm>
          <a:off x="8905875" y="602372"/>
          <a:ext cx="1743075" cy="1232415"/>
          <a:chOff x="8905875" y="602372"/>
          <a:chExt cx="1743075" cy="1232415"/>
        </a:xfrm>
      </xdr:grpSpPr>
      <xdr:pic macro="[0]!NewMois">
        <xdr:nvPicPr>
          <xdr:cNvPr id="6" name="Image 5">
            <a:extLst>
              <a:ext uri="{FF2B5EF4-FFF2-40B4-BE49-F238E27FC236}">
                <a16:creationId xmlns:a16="http://schemas.microsoft.com/office/drawing/2014/main" id="{9FFB623F-F199-43A2-8F63-FCB3111C7B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8905875" y="602372"/>
            <a:ext cx="1743075" cy="1232415"/>
          </a:xfrm>
          <a:prstGeom prst="rect">
            <a:avLst/>
          </a:prstGeom>
        </xdr:spPr>
      </xdr:pic>
      <xdr:sp macro="[0]!NewMois" textlink="">
        <xdr:nvSpPr>
          <xdr:cNvPr id="8" name="Rectangle : coins arrondis 7">
            <a:extLst>
              <a:ext uri="{FF2B5EF4-FFF2-40B4-BE49-F238E27FC236}">
                <a16:creationId xmlns:a16="http://schemas.microsoft.com/office/drawing/2014/main" id="{7DD4FC10-FAF1-4678-8FED-87A1D24FF0A3}"/>
              </a:ext>
            </a:extLst>
          </xdr:cNvPr>
          <xdr:cNvSpPr/>
        </xdr:nvSpPr>
        <xdr:spPr>
          <a:xfrm>
            <a:off x="9010650" y="657225"/>
            <a:ext cx="1533525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600" b="1"/>
              <a:t>Nouveau Mois</a:t>
            </a:r>
          </a:p>
        </xdr:txBody>
      </xdr:sp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1B417B4-91A6-4295-AC54-4D1B4F32E8ED}" name="Tableau138" displayName="Tableau138" ref="A4:E33" totalsRowShown="0" headerRowDxfId="14" dataDxfId="13" headerRowBorderDxfId="11" tableBorderDxfId="12">
  <autoFilter ref="A4:E33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D7E6B78F-F3E0-4EC8-8DFE-AA655143213B}" name="Jour" dataDxfId="10"/>
    <tableColumn id="7" xr3:uid="{E9DB81CF-27DF-48E7-95B6-A6E6C73A4711}" name="TPJr" dataDxfId="9">
      <calculatedColumnFormula>IF(ISERROR(MATCH(A5,Tables!$C:$C,0))=FALSE,"F",IF(WEEKDAY(A5,2)&gt;5,"WE","JO"))</calculatedColumnFormula>
    </tableColumn>
    <tableColumn id="9" xr3:uid="{AFAD5E87-42CD-4C0F-957C-F2420C444CC3}" name="8H00 - 20H00" dataDxfId="8"/>
    <tableColumn id="2" xr3:uid="{96D2DA13-B0C9-4685-88DC-22BDAB3EB966}" name="20H00 - 8H00" dataDxfId="7"/>
    <tableColumn id="8" xr3:uid="{5C723632-1644-499C-9B51-AC38E186B1F5}" name="Astrente" dataDxfId="6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6A82AB6-92F5-4DB5-94D7-F280A475704F}" name="Tableau137" displayName="Tableau137" ref="A4:E35" totalsRowShown="0" headerRowDxfId="23" dataDxfId="22" headerRowBorderDxfId="20" tableBorderDxfId="21">
  <autoFilter ref="A4:E35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74ADDC04-3150-47BD-A84B-5C08ADF5BC5B}" name="Jour" dataDxfId="19"/>
    <tableColumn id="7" xr3:uid="{0F2DB591-188C-491E-A683-CDA00C5CD5C0}" name="TPJr" dataDxfId="18">
      <calculatedColumnFormula>IF(ISERROR(MATCH(A5,Tables!$C:$C,0))=FALSE,"F",IF(WEEKDAY(A5,2)&gt;5,"WE","JO"))</calculatedColumnFormula>
    </tableColumn>
    <tableColumn id="9" xr3:uid="{E80EA3FB-D84C-430D-AF52-759A5F329060}" name="8H00 - 20H00" dataDxfId="17"/>
    <tableColumn id="2" xr3:uid="{E6C582B2-1765-4143-A51A-3FAC6A9ED7D9}" name="20H00 - 8H00" dataDxfId="16"/>
    <tableColumn id="8" xr3:uid="{D984821A-04B9-4343-9AD1-01A7493FC669}" name="Astrente" dataDxfId="15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3" displayName="Tableau13" ref="A4:E35" totalsRowShown="0" headerRowDxfId="40" dataDxfId="38" headerRowBorderDxfId="39" tableBorderDxfId="37">
  <autoFilter ref="A4:E35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Jour" dataDxfId="36"/>
    <tableColumn id="7" xr3:uid="{E7811140-E386-4736-A25D-7DAD2499A15E}" name="TPJr" dataDxfId="35">
      <calculatedColumnFormula>IF(ISERROR(MATCH(A5,Tables!$C:$C,0))=FALSE,"F",IF(WEEKDAY(A5,2)&gt;5,"WE","JO"))</calculatedColumnFormula>
    </tableColumn>
    <tableColumn id="9" xr3:uid="{043FC229-E9F2-4F1E-BCF4-9008A00026F4}" name="8H00 - 20H00" dataDxfId="34"/>
    <tableColumn id="2" xr3:uid="{00000000-0010-0000-0000-000002000000}" name="20H00 - 8H00" dataDxfId="33"/>
    <tableColumn id="8" xr3:uid="{A87D5E1C-9EFD-45BE-8DF7-EB39ED2EE587}" name="Astrente" dataDxfId="32"/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G48" totalsRowShown="0" dataDxfId="31">
  <autoFilter ref="A1:G48" xr:uid="{00000000-0009-0000-0100-000001000000}"/>
  <tableColumns count="7">
    <tableColumn id="1" xr3:uid="{00000000-0010-0000-0100-000001000000}" name="jour" dataDxfId="30"/>
    <tableColumn id="7" xr3:uid="{F0C1710F-1412-465A-8498-323D1113D917}" name="Tpjr" dataDxfId="29"/>
    <tableColumn id="2" xr3:uid="{00000000-0010-0000-0100-000002000000}" name="medecin" dataDxfId="28"/>
    <tableColumn id="3" xr3:uid="{00000000-0010-0000-0100-000003000000}" name="medecin2" dataDxfId="27"/>
    <tableColumn id="4" xr3:uid="{00000000-0010-0000-0100-000004000000}" name="JOURS" dataDxfId="26"/>
    <tableColumn id="5" xr3:uid="{00000000-0010-0000-0100-000005000000}" name="Colonne2" dataDxfId="25"/>
    <tableColumn id="6" xr3:uid="{00000000-0010-0000-0100-000006000000}" name="astrente" dataDxfId="2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9994C-C7CF-4088-836E-AEC16B9F42CC}">
  <sheetPr codeName="Feuil8">
    <tabColor theme="6" tint="-0.249977111117893"/>
  </sheetPr>
  <dimension ref="B3:I29"/>
  <sheetViews>
    <sheetView workbookViewId="0">
      <selection activeCell="P19" sqref="P19"/>
    </sheetView>
  </sheetViews>
  <sheetFormatPr baseColWidth="10" defaultRowHeight="15" x14ac:dyDescent="0.25"/>
  <cols>
    <col min="1" max="16384" width="11.42578125" style="20"/>
  </cols>
  <sheetData>
    <row r="3" spans="2:9" ht="20.25" x14ac:dyDescent="0.3">
      <c r="B3" s="82" t="s">
        <v>74</v>
      </c>
    </row>
    <row r="4" spans="2:9" ht="20.25" x14ac:dyDescent="0.3">
      <c r="B4" s="82"/>
      <c r="C4" s="82" t="s">
        <v>87</v>
      </c>
    </row>
    <row r="5" spans="2:9" ht="20.25" x14ac:dyDescent="0.3">
      <c r="B5" s="82"/>
      <c r="C5" s="82" t="s">
        <v>88</v>
      </c>
    </row>
    <row r="6" spans="2:9" ht="20.25" x14ac:dyDescent="0.3">
      <c r="B6" s="82"/>
    </row>
    <row r="7" spans="2:9" ht="20.25" x14ac:dyDescent="0.3">
      <c r="B7" s="82" t="s">
        <v>75</v>
      </c>
    </row>
    <row r="8" spans="2:9" ht="20.25" x14ac:dyDescent="0.3">
      <c r="C8" s="82" t="s">
        <v>76</v>
      </c>
      <c r="I8" s="83" t="s">
        <v>78</v>
      </c>
    </row>
    <row r="9" spans="2:9" ht="20.25" x14ac:dyDescent="0.3">
      <c r="C9" s="82" t="s">
        <v>77</v>
      </c>
      <c r="I9" s="83" t="s">
        <v>78</v>
      </c>
    </row>
    <row r="10" spans="2:9" ht="20.25" x14ac:dyDescent="0.3">
      <c r="C10" s="82" t="s">
        <v>80</v>
      </c>
      <c r="I10" s="83" t="s">
        <v>78</v>
      </c>
    </row>
    <row r="12" spans="2:9" ht="20.25" x14ac:dyDescent="0.3">
      <c r="C12" s="82" t="s">
        <v>79</v>
      </c>
      <c r="I12" s="20" t="s">
        <v>81</v>
      </c>
    </row>
    <row r="15" spans="2:9" ht="20.25" x14ac:dyDescent="0.3">
      <c r="B15" s="82" t="s">
        <v>82</v>
      </c>
    </row>
    <row r="16" spans="2:9" ht="20.25" x14ac:dyDescent="0.3">
      <c r="C16" s="82" t="s">
        <v>85</v>
      </c>
    </row>
    <row r="17" spans="2:3" ht="20.25" x14ac:dyDescent="0.3">
      <c r="C17" s="82" t="s">
        <v>83</v>
      </c>
    </row>
    <row r="18" spans="2:3" ht="20.25" x14ac:dyDescent="0.3">
      <c r="C18" s="82" t="s">
        <v>89</v>
      </c>
    </row>
    <row r="19" spans="2:3" ht="20.25" x14ac:dyDescent="0.3">
      <c r="C19" s="82" t="s">
        <v>84</v>
      </c>
    </row>
    <row r="20" spans="2:3" ht="20.25" x14ac:dyDescent="0.3">
      <c r="C20" s="82" t="s">
        <v>86</v>
      </c>
    </row>
    <row r="23" spans="2:3" ht="20.25" x14ac:dyDescent="0.3">
      <c r="B23" s="82" t="s">
        <v>92</v>
      </c>
    </row>
    <row r="24" spans="2:3" ht="20.25" x14ac:dyDescent="0.3">
      <c r="C24" s="82" t="s">
        <v>94</v>
      </c>
    </row>
    <row r="25" spans="2:3" ht="20.25" x14ac:dyDescent="0.3">
      <c r="C25" s="82" t="s">
        <v>90</v>
      </c>
    </row>
    <row r="26" spans="2:3" ht="20.25" x14ac:dyDescent="0.3">
      <c r="C26" s="82" t="s">
        <v>91</v>
      </c>
    </row>
    <row r="29" spans="2:3" ht="20.25" x14ac:dyDescent="0.3">
      <c r="B29" s="82" t="s">
        <v>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34191-1AC0-4999-86E9-31FB8F349530}">
  <sheetPr codeName="Feuil7"/>
  <dimension ref="A1:Q30"/>
  <sheetViews>
    <sheetView showZeros="0" workbookViewId="0">
      <selection activeCell="A4" sqref="A4"/>
    </sheetView>
  </sheetViews>
  <sheetFormatPr baseColWidth="10" defaultRowHeight="15" x14ac:dyDescent="0.25"/>
  <cols>
    <col min="1" max="1" width="16.85546875" customWidth="1"/>
    <col min="2" max="2" width="4.42578125" bestFit="1" customWidth="1"/>
    <col min="3" max="8" width="6.140625" customWidth="1"/>
    <col min="9" max="9" width="7" bestFit="1" customWidth="1"/>
    <col min="10" max="16" width="6.140625" customWidth="1"/>
    <col min="17" max="17" width="7" bestFit="1" customWidth="1"/>
  </cols>
  <sheetData>
    <row r="1" spans="1:17" ht="15.75" thickBot="1" x14ac:dyDescent="0.3"/>
    <row r="2" spans="1:17" ht="16.5" thickBot="1" x14ac:dyDescent="0.3">
      <c r="A2" s="21"/>
      <c r="B2" s="52" t="s">
        <v>50</v>
      </c>
      <c r="C2" s="53"/>
      <c r="D2" s="53"/>
      <c r="E2" s="53"/>
      <c r="F2" s="53"/>
      <c r="G2" s="53"/>
      <c r="H2" s="53"/>
      <c r="I2" s="54"/>
      <c r="J2" s="52" t="s">
        <v>51</v>
      </c>
      <c r="K2" s="53"/>
      <c r="L2" s="53"/>
      <c r="M2" s="53"/>
      <c r="N2" s="53"/>
      <c r="O2" s="53"/>
      <c r="P2" s="53"/>
      <c r="Q2" s="54"/>
    </row>
    <row r="3" spans="1:17" ht="16.5" thickBot="1" x14ac:dyDescent="0.3">
      <c r="A3" s="21" t="s">
        <v>65</v>
      </c>
      <c r="B3" s="86" t="s">
        <v>70</v>
      </c>
      <c r="C3" s="87" t="s">
        <v>71</v>
      </c>
      <c r="D3" s="87" t="s">
        <v>66</v>
      </c>
      <c r="E3" s="87" t="s">
        <v>67</v>
      </c>
      <c r="F3" s="87" t="s">
        <v>68</v>
      </c>
      <c r="G3" s="87" t="s">
        <v>69</v>
      </c>
      <c r="H3" s="88" t="s">
        <v>72</v>
      </c>
      <c r="I3" s="89" t="s">
        <v>73</v>
      </c>
      <c r="J3" s="90" t="s">
        <v>70</v>
      </c>
      <c r="K3" s="91" t="s">
        <v>71</v>
      </c>
      <c r="L3" s="91" t="s">
        <v>66</v>
      </c>
      <c r="M3" s="91" t="s">
        <v>67</v>
      </c>
      <c r="N3" s="91" t="s">
        <v>68</v>
      </c>
      <c r="O3" s="91" t="s">
        <v>69</v>
      </c>
      <c r="P3" s="92" t="s">
        <v>72</v>
      </c>
      <c r="Q3" s="93" t="s">
        <v>73</v>
      </c>
    </row>
    <row r="4" spans="1:17" ht="16.5" thickTop="1" x14ac:dyDescent="0.25">
      <c r="A4" s="55" t="str">
        <f>IF(Tables!N2&lt;&gt;"",Tables!N2,"")</f>
        <v>amr</v>
      </c>
      <c r="B4" s="70">
        <f ca="1">COUNTIFS(INDIRECT(B$2&amp;"!$C$5:$C$35"),$A4,INDIRECT(B$2&amp;"!$B$5:$B$35"),"JO")</f>
        <v>2</v>
      </c>
      <c r="C4" s="71">
        <f ca="1">COUNTIFS(INDIRECT(B$2&amp;"!$D$5:$D$35"),$A4,INDIRECT(B$2&amp;"!$B$5:$B$35"),"JO")</f>
        <v>0</v>
      </c>
      <c r="D4" s="72">
        <f ca="1">COUNTIFS(INDIRECT(B$2&amp;"!$C$5:$C$35"),$A4,INDIRECT(B$2&amp;"!$B$5:$B$35"),"F")</f>
        <v>0</v>
      </c>
      <c r="E4" s="71">
        <f ca="1">COUNTIFS(INDIRECT(B$2&amp;"!$D$5:$D$35"),$A4,INDIRECT(B$2&amp;"!$B$5:$B$35"),"F")</f>
        <v>1</v>
      </c>
      <c r="F4" s="72">
        <f ca="1">COUNTIFS(INDIRECT(B$2&amp;"!$C$5:$C$35"),$A4,INDIRECT(B$2&amp;"!$B$5:$B$35"),"WE")</f>
        <v>0</v>
      </c>
      <c r="G4" s="71">
        <f ca="1">COUNTIFS(INDIRECT(B$2&amp;"!$D$5:$D$35"),$A4,INDIRECT(B$2&amp;"!$B$5:$B$35"),"WE")</f>
        <v>0</v>
      </c>
      <c r="H4" s="73">
        <f ca="1">COUNTIFS(INDIRECT(B$2&amp;"!$E$5:$E$35"),$A4,INDIRECT(B$2&amp;"!$B$5:$B$35"),"JO")</f>
        <v>0</v>
      </c>
      <c r="I4" s="74">
        <f ca="1">COUNTIFS(INDIRECT(B$2&amp;"!$E$5:$E$35"),$A4,INDIRECT(B$2&amp;"!$B$5:$B$35"),"F")+COUNTIFS(INDIRECT(B$2&amp;"!$E$5:$E$35"),$A4,INDIRECT(B$2&amp;"!$B$5:$B$35"),"WE")</f>
        <v>0</v>
      </c>
      <c r="J4" s="60">
        <f ca="1">COUNTIFS(INDIRECT(J$2&amp;"!$C$5:$C$35"),$A4,INDIRECT(J$2&amp;"!$B$5:$B$35"),"JO")</f>
        <v>0</v>
      </c>
      <c r="K4" s="58">
        <f ca="1">COUNTIFS(INDIRECT(J$2&amp;"!$D$5:$D$35"),$A4,INDIRECT(J$2&amp;"!$B$5:$B$35"),"JO")</f>
        <v>0</v>
      </c>
      <c r="L4" s="59">
        <f ca="1">COUNTIFS(INDIRECT(J$2&amp;"!$C$5:$C$35"),$A4,INDIRECT(J$2&amp;"!$B$5:$B$35"),"F")</f>
        <v>0</v>
      </c>
      <c r="M4" s="58">
        <f ca="1">COUNTIFS(INDIRECT(J$2&amp;"!$D$5:$D$35"),$A4,INDIRECT(J$2&amp;"!$B$5:$B$35"),"F")</f>
        <v>0</v>
      </c>
      <c r="N4" s="59">
        <f ca="1">COUNTIFS(INDIRECT(J$2&amp;"!$C$5:$C$35"),$A4,INDIRECT(J$2&amp;"!$B$5:$B$35"),"WE")</f>
        <v>0</v>
      </c>
      <c r="O4" s="58">
        <f ca="1">COUNTIFS(INDIRECT(J$2&amp;"!$D$5:$D$35"),$A4,INDIRECT(J$2&amp;"!$B$5:$B$35"),"WE")</f>
        <v>0</v>
      </c>
      <c r="P4" s="60">
        <f ca="1">COUNTIFS(INDIRECT(J$2&amp;"!$E$5:$E$35"),$A4,INDIRECT(J$2&amp;"!$B$5:$B$35"),"JO")</f>
        <v>0</v>
      </c>
      <c r="Q4" s="61">
        <f ca="1">COUNTIFS(INDIRECT(J$2&amp;"!$E$5:$E$35"),$A4,INDIRECT(J$2&amp;"!$B$5:$B$35"),"F")+COUNTIFS(INDIRECT(J$2&amp;"!$E$5:$E$35"),$A4,INDIRECT(J$2&amp;"!$B$5:$B$35"),"WE")</f>
        <v>0</v>
      </c>
    </row>
    <row r="5" spans="1:17" ht="15.75" x14ac:dyDescent="0.25">
      <c r="A5" s="56" t="str">
        <f>IF(Tables!N3&lt;&gt;"",Tables!N3,"")</f>
        <v>bdr</v>
      </c>
      <c r="B5" s="75">
        <f t="shared" ref="B5:B14" ca="1" si="0">COUNTIFS(INDIRECT(B$2&amp;"!$C$5:$C$35"),$A5,INDIRECT(B$2&amp;"!$B$5:$B$35"),"JO")</f>
        <v>2</v>
      </c>
      <c r="C5" s="62">
        <f t="shared" ref="C5:C14" ca="1" si="1">COUNTIFS(INDIRECT(B$2&amp;"!$D$5:$D$35"),$A5,INDIRECT(B$2&amp;"!$B$5:$B$35"),"JO")</f>
        <v>2</v>
      </c>
      <c r="D5" s="63">
        <f t="shared" ref="D5:D14" ca="1" si="2">COUNTIFS(INDIRECT(B$2&amp;"!$C$5:$C$35"),$A5,INDIRECT(B$2&amp;"!$B$5:$B$35"),"F")</f>
        <v>0</v>
      </c>
      <c r="E5" s="62">
        <f t="shared" ref="E5:E14" ca="1" si="3">COUNTIFS(INDIRECT(B$2&amp;"!$D$5:$D$35"),$A5,INDIRECT(B$2&amp;"!$B$5:$B$35"),"F")</f>
        <v>0</v>
      </c>
      <c r="F5" s="63">
        <f t="shared" ref="F5:F14" ca="1" si="4">COUNTIFS(INDIRECT(B$2&amp;"!$C$5:$C$35"),$A5,INDIRECT(B$2&amp;"!$B$5:$B$35"),"WE")</f>
        <v>0</v>
      </c>
      <c r="G5" s="62">
        <f t="shared" ref="G5:G14" ca="1" si="5">COUNTIFS(INDIRECT(B$2&amp;"!$D$5:$D$35"),$A5,INDIRECT(B$2&amp;"!$B$5:$B$35"),"WE")</f>
        <v>2</v>
      </c>
      <c r="H5" s="64">
        <f t="shared" ref="H5:H14" ca="1" si="6">COUNTIFS(INDIRECT(B$2&amp;"!$E$5:$E$35"),$A5,INDIRECT(B$2&amp;"!$B$5:$B$35"),"JO")</f>
        <v>0</v>
      </c>
      <c r="I5" s="76">
        <f t="shared" ref="I5:I14" ca="1" si="7">COUNTIFS(INDIRECT(B$2&amp;"!$E$5:$E$35"),$A5,INDIRECT(B$2&amp;"!$B$5:$B$35"),"F")+COUNTIFS(INDIRECT(B$2&amp;"!$E$5:$E$35"),$A5,INDIRECT(B$2&amp;"!$B$5:$B$35"),"WE")</f>
        <v>0</v>
      </c>
      <c r="J5" s="64">
        <f t="shared" ref="J5:J14" ca="1" si="8">COUNTIFS(INDIRECT(J$2&amp;"!$C$5:$C$35"),$A5,INDIRECT(J$2&amp;"!$B$5:$B$35"),"JO")</f>
        <v>0</v>
      </c>
      <c r="K5" s="62">
        <f t="shared" ref="K5:K14" ca="1" si="9">COUNTIFS(INDIRECT(J$2&amp;"!$D$5:$D$35"),$A5,INDIRECT(J$2&amp;"!$B$5:$B$35"),"JO")</f>
        <v>0</v>
      </c>
      <c r="L5" s="63">
        <f t="shared" ref="L5:L14" ca="1" si="10">COUNTIFS(INDIRECT(J$2&amp;"!$C$5:$C$35"),$A5,INDIRECT(J$2&amp;"!$B$5:$B$35"),"F")</f>
        <v>0</v>
      </c>
      <c r="M5" s="62">
        <f t="shared" ref="M5:M14" ca="1" si="11">COUNTIFS(INDIRECT(J$2&amp;"!$D$5:$D$35"),$A5,INDIRECT(J$2&amp;"!$B$5:$B$35"),"F")</f>
        <v>0</v>
      </c>
      <c r="N5" s="63">
        <f t="shared" ref="N5:N14" ca="1" si="12">COUNTIFS(INDIRECT(J$2&amp;"!$C$5:$C$35"),$A5,INDIRECT(J$2&amp;"!$B$5:$B$35"),"WE")</f>
        <v>0</v>
      </c>
      <c r="O5" s="62">
        <f t="shared" ref="O5:O14" ca="1" si="13">COUNTIFS(INDIRECT(J$2&amp;"!$D$5:$D$35"),$A5,INDIRECT(J$2&amp;"!$B$5:$B$35"),"WE")</f>
        <v>0</v>
      </c>
      <c r="P5" s="64">
        <f t="shared" ref="P5:P14" ca="1" si="14">COUNTIFS(INDIRECT(J$2&amp;"!$E$5:$E$35"),$A5,INDIRECT(J$2&amp;"!$B$5:$B$35"),"JO")</f>
        <v>0</v>
      </c>
      <c r="Q5" s="65">
        <f t="shared" ref="Q5:Q14" ca="1" si="15">COUNTIFS(INDIRECT(J$2&amp;"!$E$5:$E$35"),$A5,INDIRECT(J$2&amp;"!$B$5:$B$35"),"F")+COUNTIFS(INDIRECT(J$2&amp;"!$E$5:$E$35"),$A5,INDIRECT(J$2&amp;"!$B$5:$B$35"),"WE")</f>
        <v>0</v>
      </c>
    </row>
    <row r="6" spans="1:17" ht="15.75" x14ac:dyDescent="0.25">
      <c r="A6" s="56" t="str">
        <f>IF(Tables!N4&lt;&gt;"",Tables!N4,"")</f>
        <v>bhl</v>
      </c>
      <c r="B6" s="75">
        <f t="shared" ca="1" si="0"/>
        <v>1</v>
      </c>
      <c r="C6" s="62">
        <f t="shared" ca="1" si="1"/>
        <v>0</v>
      </c>
      <c r="D6" s="63">
        <f t="shared" ca="1" si="2"/>
        <v>1</v>
      </c>
      <c r="E6" s="62">
        <f t="shared" ca="1" si="3"/>
        <v>0</v>
      </c>
      <c r="F6" s="63">
        <f t="shared" ca="1" si="4"/>
        <v>2</v>
      </c>
      <c r="G6" s="62">
        <f t="shared" ca="1" si="5"/>
        <v>0</v>
      </c>
      <c r="H6" s="64">
        <f t="shared" ca="1" si="6"/>
        <v>0</v>
      </c>
      <c r="I6" s="76">
        <f t="shared" ca="1" si="7"/>
        <v>0</v>
      </c>
      <c r="J6" s="64">
        <f t="shared" ca="1" si="8"/>
        <v>0</v>
      </c>
      <c r="K6" s="62">
        <f t="shared" ca="1" si="9"/>
        <v>0</v>
      </c>
      <c r="L6" s="63">
        <f t="shared" ca="1" si="10"/>
        <v>0</v>
      </c>
      <c r="M6" s="62">
        <f t="shared" ca="1" si="11"/>
        <v>0</v>
      </c>
      <c r="N6" s="63">
        <f t="shared" ca="1" si="12"/>
        <v>0</v>
      </c>
      <c r="O6" s="62">
        <f t="shared" ca="1" si="13"/>
        <v>0</v>
      </c>
      <c r="P6" s="64">
        <f t="shared" ca="1" si="14"/>
        <v>0</v>
      </c>
      <c r="Q6" s="65">
        <f t="shared" ca="1" si="15"/>
        <v>0</v>
      </c>
    </row>
    <row r="7" spans="1:17" ht="15.75" x14ac:dyDescent="0.25">
      <c r="A7" s="56" t="str">
        <f>IF(Tables!N5&lt;&gt;"",Tables!N5,"")</f>
        <v>blg</v>
      </c>
      <c r="B7" s="75">
        <f t="shared" ca="1" si="0"/>
        <v>0</v>
      </c>
      <c r="C7" s="62">
        <f t="shared" ca="1" si="1"/>
        <v>0</v>
      </c>
      <c r="D7" s="63">
        <f t="shared" ca="1" si="2"/>
        <v>0</v>
      </c>
      <c r="E7" s="62">
        <f t="shared" ca="1" si="3"/>
        <v>0</v>
      </c>
      <c r="F7" s="63">
        <f t="shared" ca="1" si="4"/>
        <v>0</v>
      </c>
      <c r="G7" s="62">
        <f t="shared" ca="1" si="5"/>
        <v>0</v>
      </c>
      <c r="H7" s="64">
        <f t="shared" ca="1" si="6"/>
        <v>0</v>
      </c>
      <c r="I7" s="76">
        <f t="shared" ca="1" si="7"/>
        <v>0</v>
      </c>
      <c r="J7" s="64">
        <f t="shared" ca="1" si="8"/>
        <v>0</v>
      </c>
      <c r="K7" s="62">
        <f t="shared" ca="1" si="9"/>
        <v>0</v>
      </c>
      <c r="L7" s="63">
        <f t="shared" ca="1" si="10"/>
        <v>0</v>
      </c>
      <c r="M7" s="62">
        <f t="shared" ca="1" si="11"/>
        <v>0</v>
      </c>
      <c r="N7" s="63">
        <f t="shared" ca="1" si="12"/>
        <v>0</v>
      </c>
      <c r="O7" s="62">
        <f t="shared" ca="1" si="13"/>
        <v>0</v>
      </c>
      <c r="P7" s="64">
        <f t="shared" ca="1" si="14"/>
        <v>0</v>
      </c>
      <c r="Q7" s="65">
        <f t="shared" ca="1" si="15"/>
        <v>0</v>
      </c>
    </row>
    <row r="8" spans="1:17" ht="15.75" x14ac:dyDescent="0.25">
      <c r="A8" s="56" t="str">
        <f>IF(Tables!N6&lt;&gt;"",Tables!N6,"")</f>
        <v>bzd</v>
      </c>
      <c r="B8" s="75">
        <f t="shared" ca="1" si="0"/>
        <v>0</v>
      </c>
      <c r="C8" s="62">
        <f t="shared" ca="1" si="1"/>
        <v>0</v>
      </c>
      <c r="D8" s="63">
        <f t="shared" ca="1" si="2"/>
        <v>0</v>
      </c>
      <c r="E8" s="62">
        <f t="shared" ca="1" si="3"/>
        <v>0</v>
      </c>
      <c r="F8" s="63">
        <f t="shared" ca="1" si="4"/>
        <v>0</v>
      </c>
      <c r="G8" s="62">
        <f t="shared" ca="1" si="5"/>
        <v>0</v>
      </c>
      <c r="H8" s="64">
        <f t="shared" ca="1" si="6"/>
        <v>0</v>
      </c>
      <c r="I8" s="76">
        <f t="shared" ca="1" si="7"/>
        <v>0</v>
      </c>
      <c r="J8" s="64">
        <f t="shared" ca="1" si="8"/>
        <v>0</v>
      </c>
      <c r="K8" s="62">
        <f t="shared" ca="1" si="9"/>
        <v>0</v>
      </c>
      <c r="L8" s="63">
        <f t="shared" ca="1" si="10"/>
        <v>0</v>
      </c>
      <c r="M8" s="62">
        <f t="shared" ca="1" si="11"/>
        <v>0</v>
      </c>
      <c r="N8" s="63">
        <f t="shared" ca="1" si="12"/>
        <v>0</v>
      </c>
      <c r="O8" s="62">
        <f t="shared" ca="1" si="13"/>
        <v>0</v>
      </c>
      <c r="P8" s="64">
        <f t="shared" ca="1" si="14"/>
        <v>0</v>
      </c>
      <c r="Q8" s="65">
        <f t="shared" ca="1" si="15"/>
        <v>0</v>
      </c>
    </row>
    <row r="9" spans="1:17" ht="15.75" x14ac:dyDescent="0.25">
      <c r="A9" s="56" t="str">
        <f>IF(Tables!N7&lt;&gt;"",Tables!N7,"")</f>
        <v>dhm</v>
      </c>
      <c r="B9" s="75">
        <f t="shared" ca="1" si="0"/>
        <v>1</v>
      </c>
      <c r="C9" s="62">
        <f t="shared" ca="1" si="1"/>
        <v>1</v>
      </c>
      <c r="D9" s="63">
        <f t="shared" ca="1" si="2"/>
        <v>0</v>
      </c>
      <c r="E9" s="62">
        <f t="shared" ca="1" si="3"/>
        <v>0</v>
      </c>
      <c r="F9" s="63">
        <f t="shared" ca="1" si="4"/>
        <v>0</v>
      </c>
      <c r="G9" s="62">
        <f t="shared" ca="1" si="5"/>
        <v>2</v>
      </c>
      <c r="H9" s="64">
        <f t="shared" ca="1" si="6"/>
        <v>0</v>
      </c>
      <c r="I9" s="76">
        <f t="shared" ca="1" si="7"/>
        <v>0</v>
      </c>
      <c r="J9" s="64">
        <f t="shared" ca="1" si="8"/>
        <v>0</v>
      </c>
      <c r="K9" s="62">
        <f t="shared" ca="1" si="9"/>
        <v>0</v>
      </c>
      <c r="L9" s="63">
        <f t="shared" ca="1" si="10"/>
        <v>0</v>
      </c>
      <c r="M9" s="62">
        <f t="shared" ca="1" si="11"/>
        <v>0</v>
      </c>
      <c r="N9" s="63">
        <f t="shared" ca="1" si="12"/>
        <v>0</v>
      </c>
      <c r="O9" s="62">
        <f t="shared" ca="1" si="13"/>
        <v>0</v>
      </c>
      <c r="P9" s="64">
        <f t="shared" ca="1" si="14"/>
        <v>0</v>
      </c>
      <c r="Q9" s="65">
        <f t="shared" ca="1" si="15"/>
        <v>0</v>
      </c>
    </row>
    <row r="10" spans="1:17" ht="15.75" x14ac:dyDescent="0.25">
      <c r="A10" s="56" t="str">
        <f>IF(Tables!N8&lt;&gt;"",Tables!N8,"")</f>
        <v>dwd</v>
      </c>
      <c r="B10" s="75">
        <f t="shared" ca="1" si="0"/>
        <v>0</v>
      </c>
      <c r="C10" s="62">
        <f t="shared" ca="1" si="1"/>
        <v>0</v>
      </c>
      <c r="D10" s="63">
        <f t="shared" ca="1" si="2"/>
        <v>0</v>
      </c>
      <c r="E10" s="62">
        <f t="shared" ca="1" si="3"/>
        <v>0</v>
      </c>
      <c r="F10" s="63">
        <f t="shared" ca="1" si="4"/>
        <v>2</v>
      </c>
      <c r="G10" s="62">
        <f t="shared" ca="1" si="5"/>
        <v>0</v>
      </c>
      <c r="H10" s="64">
        <f t="shared" ca="1" si="6"/>
        <v>0</v>
      </c>
      <c r="I10" s="76">
        <f t="shared" ca="1" si="7"/>
        <v>0</v>
      </c>
      <c r="J10" s="64">
        <f t="shared" ca="1" si="8"/>
        <v>0</v>
      </c>
      <c r="K10" s="62">
        <f t="shared" ca="1" si="9"/>
        <v>0</v>
      </c>
      <c r="L10" s="63">
        <f t="shared" ca="1" si="10"/>
        <v>0</v>
      </c>
      <c r="M10" s="62">
        <f t="shared" ca="1" si="11"/>
        <v>0</v>
      </c>
      <c r="N10" s="63">
        <f t="shared" ca="1" si="12"/>
        <v>0</v>
      </c>
      <c r="O10" s="62">
        <f t="shared" ca="1" si="13"/>
        <v>4</v>
      </c>
      <c r="P10" s="64">
        <f t="shared" ca="1" si="14"/>
        <v>0</v>
      </c>
      <c r="Q10" s="65">
        <f t="shared" ca="1" si="15"/>
        <v>0</v>
      </c>
    </row>
    <row r="11" spans="1:17" ht="15.75" x14ac:dyDescent="0.25">
      <c r="A11" s="56" t="str">
        <f>IF(Tables!N9&lt;&gt;"",Tables!N9,"")</f>
        <v>ff</v>
      </c>
      <c r="B11" s="75">
        <f t="shared" ca="1" si="0"/>
        <v>0</v>
      </c>
      <c r="C11" s="62">
        <f t="shared" ca="1" si="1"/>
        <v>2</v>
      </c>
      <c r="D11" s="63">
        <f t="shared" ca="1" si="2"/>
        <v>0</v>
      </c>
      <c r="E11" s="62">
        <f t="shared" ca="1" si="3"/>
        <v>0</v>
      </c>
      <c r="F11" s="63">
        <f t="shared" ca="1" si="4"/>
        <v>0</v>
      </c>
      <c r="G11" s="62">
        <f t="shared" ca="1" si="5"/>
        <v>0</v>
      </c>
      <c r="H11" s="64">
        <f t="shared" ca="1" si="6"/>
        <v>4</v>
      </c>
      <c r="I11" s="76">
        <f t="shared" ca="1" si="7"/>
        <v>2</v>
      </c>
      <c r="J11" s="64">
        <f t="shared" ca="1" si="8"/>
        <v>0</v>
      </c>
      <c r="K11" s="62">
        <f t="shared" ca="1" si="9"/>
        <v>3</v>
      </c>
      <c r="L11" s="63">
        <f t="shared" ca="1" si="10"/>
        <v>0</v>
      </c>
      <c r="M11" s="62">
        <f t="shared" ca="1" si="11"/>
        <v>0</v>
      </c>
      <c r="N11" s="63">
        <f t="shared" ca="1" si="12"/>
        <v>0</v>
      </c>
      <c r="O11" s="62">
        <f t="shared" ca="1" si="13"/>
        <v>0</v>
      </c>
      <c r="P11" s="64">
        <f t="shared" ca="1" si="14"/>
        <v>0</v>
      </c>
      <c r="Q11" s="65">
        <f t="shared" ca="1" si="15"/>
        <v>0</v>
      </c>
    </row>
    <row r="12" spans="1:17" ht="15.75" x14ac:dyDescent="0.25">
      <c r="A12" s="56" t="str">
        <f>IF(Tables!N10&lt;&gt;"",Tables!N10,"")</f>
        <v>hg</v>
      </c>
      <c r="B12" s="75">
        <f t="shared" ca="1" si="0"/>
        <v>0</v>
      </c>
      <c r="C12" s="62">
        <f t="shared" ca="1" si="1"/>
        <v>0</v>
      </c>
      <c r="D12" s="63">
        <f t="shared" ca="1" si="2"/>
        <v>0</v>
      </c>
      <c r="E12" s="62">
        <f t="shared" ca="1" si="3"/>
        <v>0</v>
      </c>
      <c r="F12" s="63">
        <f t="shared" ca="1" si="4"/>
        <v>0</v>
      </c>
      <c r="G12" s="62">
        <f t="shared" ca="1" si="5"/>
        <v>0</v>
      </c>
      <c r="H12" s="64">
        <f t="shared" ca="1" si="6"/>
        <v>0</v>
      </c>
      <c r="I12" s="76">
        <f t="shared" ca="1" si="7"/>
        <v>0</v>
      </c>
      <c r="J12" s="64">
        <f t="shared" ca="1" si="8"/>
        <v>0</v>
      </c>
      <c r="K12" s="62">
        <f t="shared" ca="1" si="9"/>
        <v>0</v>
      </c>
      <c r="L12" s="63">
        <f t="shared" ca="1" si="10"/>
        <v>0</v>
      </c>
      <c r="M12" s="62">
        <f t="shared" ca="1" si="11"/>
        <v>0</v>
      </c>
      <c r="N12" s="63">
        <f t="shared" ca="1" si="12"/>
        <v>0</v>
      </c>
      <c r="O12" s="62">
        <f t="shared" ca="1" si="13"/>
        <v>0</v>
      </c>
      <c r="P12" s="64">
        <f t="shared" ca="1" si="14"/>
        <v>0</v>
      </c>
      <c r="Q12" s="65">
        <f t="shared" ca="1" si="15"/>
        <v>0</v>
      </c>
    </row>
    <row r="13" spans="1:17" ht="15.75" x14ac:dyDescent="0.25">
      <c r="A13" s="56" t="str">
        <f>IF(Tables!N11&lt;&gt;"",Tables!N11,"")</f>
        <v>lkdr</v>
      </c>
      <c r="B13" s="75">
        <f t="shared" ca="1" si="0"/>
        <v>0</v>
      </c>
      <c r="C13" s="62">
        <f t="shared" ca="1" si="1"/>
        <v>0</v>
      </c>
      <c r="D13" s="63">
        <f t="shared" ca="1" si="2"/>
        <v>0</v>
      </c>
      <c r="E13" s="62">
        <f t="shared" ca="1" si="3"/>
        <v>0</v>
      </c>
      <c r="F13" s="63">
        <f t="shared" ca="1" si="4"/>
        <v>0</v>
      </c>
      <c r="G13" s="62">
        <f t="shared" ca="1" si="5"/>
        <v>0</v>
      </c>
      <c r="H13" s="64">
        <f t="shared" ca="1" si="6"/>
        <v>0</v>
      </c>
      <c r="I13" s="76">
        <f t="shared" ca="1" si="7"/>
        <v>0</v>
      </c>
      <c r="J13" s="64">
        <f t="shared" ca="1" si="8"/>
        <v>3</v>
      </c>
      <c r="K13" s="62">
        <f t="shared" ca="1" si="9"/>
        <v>0</v>
      </c>
      <c r="L13" s="63">
        <f t="shared" ca="1" si="10"/>
        <v>0</v>
      </c>
      <c r="M13" s="62">
        <f t="shared" ca="1" si="11"/>
        <v>0</v>
      </c>
      <c r="N13" s="63">
        <f t="shared" ca="1" si="12"/>
        <v>2</v>
      </c>
      <c r="O13" s="62">
        <f t="shared" ca="1" si="13"/>
        <v>0</v>
      </c>
      <c r="P13" s="64">
        <f t="shared" ca="1" si="14"/>
        <v>0</v>
      </c>
      <c r="Q13" s="65">
        <f t="shared" ca="1" si="15"/>
        <v>0</v>
      </c>
    </row>
    <row r="14" spans="1:17" ht="15.75" x14ac:dyDescent="0.25">
      <c r="A14" s="56" t="str">
        <f>IF(Tables!N12&lt;&gt;"",Tables!N12,"")</f>
        <v>mhrg</v>
      </c>
      <c r="B14" s="75">
        <f t="shared" ca="1" si="0"/>
        <v>0</v>
      </c>
      <c r="C14" s="62">
        <f t="shared" ca="1" si="1"/>
        <v>0</v>
      </c>
      <c r="D14" s="63">
        <f t="shared" ca="1" si="2"/>
        <v>0</v>
      </c>
      <c r="E14" s="62">
        <f t="shared" ca="1" si="3"/>
        <v>0</v>
      </c>
      <c r="F14" s="63">
        <f t="shared" ca="1" si="4"/>
        <v>0</v>
      </c>
      <c r="G14" s="62">
        <f t="shared" ca="1" si="5"/>
        <v>0</v>
      </c>
      <c r="H14" s="64">
        <f t="shared" ca="1" si="6"/>
        <v>3</v>
      </c>
      <c r="I14" s="76">
        <f t="shared" ca="1" si="7"/>
        <v>1</v>
      </c>
      <c r="J14" s="64">
        <f t="shared" ca="1" si="8"/>
        <v>0</v>
      </c>
      <c r="K14" s="62">
        <f t="shared" ca="1" si="9"/>
        <v>0</v>
      </c>
      <c r="L14" s="63">
        <f t="shared" ca="1" si="10"/>
        <v>0</v>
      </c>
      <c r="M14" s="62">
        <f t="shared" ca="1" si="11"/>
        <v>0</v>
      </c>
      <c r="N14" s="63">
        <f t="shared" ca="1" si="12"/>
        <v>0</v>
      </c>
      <c r="O14" s="62">
        <f t="shared" ca="1" si="13"/>
        <v>0</v>
      </c>
      <c r="P14" s="64">
        <f t="shared" ca="1" si="14"/>
        <v>0</v>
      </c>
      <c r="Q14" s="65">
        <f t="shared" ca="1" si="15"/>
        <v>0</v>
      </c>
    </row>
    <row r="15" spans="1:17" ht="15.75" x14ac:dyDescent="0.25">
      <c r="A15" s="56" t="str">
        <f>IF(Tables!N13&lt;&gt;"",Tables!N13,"")</f>
        <v/>
      </c>
      <c r="B15" s="75"/>
      <c r="C15" s="62"/>
      <c r="D15" s="63"/>
      <c r="E15" s="62"/>
      <c r="F15" s="63"/>
      <c r="G15" s="62"/>
      <c r="H15" s="64"/>
      <c r="I15" s="76"/>
      <c r="J15" s="64"/>
      <c r="K15" s="62"/>
      <c r="L15" s="63"/>
      <c r="M15" s="62"/>
      <c r="N15" s="63"/>
      <c r="O15" s="62"/>
      <c r="P15" s="64"/>
      <c r="Q15" s="65"/>
    </row>
    <row r="16" spans="1:17" ht="15.75" x14ac:dyDescent="0.25">
      <c r="A16" s="56" t="str">
        <f>IF(Tables!N14&lt;&gt;"",Tables!N14,"")</f>
        <v/>
      </c>
      <c r="B16" s="75"/>
      <c r="C16" s="62"/>
      <c r="D16" s="63"/>
      <c r="E16" s="62"/>
      <c r="F16" s="63"/>
      <c r="G16" s="62"/>
      <c r="H16" s="64"/>
      <c r="I16" s="76"/>
      <c r="J16" s="64"/>
      <c r="K16" s="62"/>
      <c r="L16" s="63"/>
      <c r="M16" s="62"/>
      <c r="N16" s="63"/>
      <c r="O16" s="62"/>
      <c r="P16" s="64"/>
      <c r="Q16" s="65"/>
    </row>
    <row r="17" spans="1:17" ht="15.75" x14ac:dyDescent="0.25">
      <c r="A17" s="56" t="str">
        <f>IF(Tables!N15&lt;&gt;"",Tables!N15,"")</f>
        <v/>
      </c>
      <c r="B17" s="75"/>
      <c r="C17" s="62"/>
      <c r="D17" s="63"/>
      <c r="E17" s="62"/>
      <c r="F17" s="63"/>
      <c r="G17" s="62"/>
      <c r="H17" s="64"/>
      <c r="I17" s="76"/>
      <c r="J17" s="64"/>
      <c r="K17" s="62"/>
      <c r="L17" s="63"/>
      <c r="M17" s="62"/>
      <c r="N17" s="63"/>
      <c r="O17" s="62"/>
      <c r="P17" s="64"/>
      <c r="Q17" s="65"/>
    </row>
    <row r="18" spans="1:17" ht="15.75" x14ac:dyDescent="0.25">
      <c r="A18" s="56" t="str">
        <f>IF(Tables!N16&lt;&gt;"",Tables!N16,"")</f>
        <v/>
      </c>
      <c r="B18" s="75"/>
      <c r="C18" s="62"/>
      <c r="D18" s="63"/>
      <c r="E18" s="62"/>
      <c r="F18" s="63"/>
      <c r="G18" s="62"/>
      <c r="H18" s="64"/>
      <c r="I18" s="76"/>
      <c r="J18" s="64"/>
      <c r="K18" s="62"/>
      <c r="L18" s="63"/>
      <c r="M18" s="62"/>
      <c r="N18" s="63"/>
      <c r="O18" s="62"/>
      <c r="P18" s="64"/>
      <c r="Q18" s="65"/>
    </row>
    <row r="19" spans="1:17" ht="15.75" x14ac:dyDescent="0.25">
      <c r="A19" s="56" t="str">
        <f>IF(Tables!N17&lt;&gt;"",Tables!N17,"")</f>
        <v/>
      </c>
      <c r="B19" s="75"/>
      <c r="C19" s="62"/>
      <c r="D19" s="63"/>
      <c r="E19" s="62"/>
      <c r="F19" s="63"/>
      <c r="G19" s="62"/>
      <c r="H19" s="64"/>
      <c r="I19" s="76"/>
      <c r="J19" s="64"/>
      <c r="K19" s="62"/>
      <c r="L19" s="63"/>
      <c r="M19" s="62"/>
      <c r="N19" s="63"/>
      <c r="O19" s="62"/>
      <c r="P19" s="64"/>
      <c r="Q19" s="65"/>
    </row>
    <row r="20" spans="1:17" ht="15.75" x14ac:dyDescent="0.25">
      <c r="A20" s="56" t="str">
        <f>IF(Tables!N18&lt;&gt;"",Tables!N18,"")</f>
        <v/>
      </c>
      <c r="B20" s="75"/>
      <c r="C20" s="62"/>
      <c r="D20" s="63"/>
      <c r="E20" s="62"/>
      <c r="F20" s="63"/>
      <c r="G20" s="62"/>
      <c r="H20" s="64"/>
      <c r="I20" s="76"/>
      <c r="J20" s="64"/>
      <c r="K20" s="62"/>
      <c r="L20" s="63"/>
      <c r="M20" s="62"/>
      <c r="N20" s="63"/>
      <c r="O20" s="62"/>
      <c r="P20" s="64"/>
      <c r="Q20" s="65"/>
    </row>
    <row r="21" spans="1:17" ht="15.75" x14ac:dyDescent="0.25">
      <c r="A21" s="56" t="str">
        <f>IF(Tables!N19&lt;&gt;"",Tables!N19,"")</f>
        <v/>
      </c>
      <c r="B21" s="75"/>
      <c r="C21" s="62"/>
      <c r="D21" s="63"/>
      <c r="E21" s="62"/>
      <c r="F21" s="63"/>
      <c r="G21" s="62"/>
      <c r="H21" s="64"/>
      <c r="I21" s="76"/>
      <c r="J21" s="64"/>
      <c r="K21" s="62"/>
      <c r="L21" s="63"/>
      <c r="M21" s="62"/>
      <c r="N21" s="63"/>
      <c r="O21" s="62"/>
      <c r="P21" s="64"/>
      <c r="Q21" s="65"/>
    </row>
    <row r="22" spans="1:17" ht="15.75" x14ac:dyDescent="0.25">
      <c r="A22" s="56" t="str">
        <f>IF(Tables!N20&lt;&gt;"",Tables!N20,"")</f>
        <v/>
      </c>
      <c r="B22" s="75"/>
      <c r="C22" s="62"/>
      <c r="D22" s="63"/>
      <c r="E22" s="62"/>
      <c r="F22" s="63"/>
      <c r="G22" s="62"/>
      <c r="H22" s="64"/>
      <c r="I22" s="76"/>
      <c r="J22" s="64"/>
      <c r="K22" s="62"/>
      <c r="L22" s="63"/>
      <c r="M22" s="62"/>
      <c r="N22" s="63"/>
      <c r="O22" s="62"/>
      <c r="P22" s="64"/>
      <c r="Q22" s="65"/>
    </row>
    <row r="23" spans="1:17" ht="15.75" x14ac:dyDescent="0.25">
      <c r="A23" s="56" t="str">
        <f>IF(Tables!N21&lt;&gt;"",Tables!N21,"")</f>
        <v/>
      </c>
      <c r="B23" s="75"/>
      <c r="C23" s="62"/>
      <c r="D23" s="63"/>
      <c r="E23" s="62"/>
      <c r="F23" s="63"/>
      <c r="G23" s="62"/>
      <c r="H23" s="64"/>
      <c r="I23" s="76"/>
      <c r="J23" s="64"/>
      <c r="K23" s="62"/>
      <c r="L23" s="63"/>
      <c r="M23" s="62"/>
      <c r="N23" s="63"/>
      <c r="O23" s="62"/>
      <c r="P23" s="64"/>
      <c r="Q23" s="65"/>
    </row>
    <row r="24" spans="1:17" ht="15.75" x14ac:dyDescent="0.25">
      <c r="A24" s="56" t="str">
        <f>IF(Tables!N22&lt;&gt;"",Tables!N22,"")</f>
        <v/>
      </c>
      <c r="B24" s="75"/>
      <c r="C24" s="62"/>
      <c r="D24" s="63"/>
      <c r="E24" s="62"/>
      <c r="F24" s="63"/>
      <c r="G24" s="62"/>
      <c r="H24" s="64"/>
      <c r="I24" s="76"/>
      <c r="J24" s="64"/>
      <c r="K24" s="62"/>
      <c r="L24" s="63"/>
      <c r="M24" s="62"/>
      <c r="N24" s="63"/>
      <c r="O24" s="62"/>
      <c r="P24" s="64"/>
      <c r="Q24" s="65"/>
    </row>
    <row r="25" spans="1:17" ht="15.75" x14ac:dyDescent="0.25">
      <c r="A25" s="56" t="str">
        <f>IF(Tables!N23&lt;&gt;"",Tables!N23,"")</f>
        <v/>
      </c>
      <c r="B25" s="75"/>
      <c r="C25" s="62"/>
      <c r="D25" s="63"/>
      <c r="E25" s="62"/>
      <c r="F25" s="63"/>
      <c r="G25" s="62"/>
      <c r="H25" s="64"/>
      <c r="I25" s="76"/>
      <c r="J25" s="64"/>
      <c r="K25" s="62"/>
      <c r="L25" s="63"/>
      <c r="M25" s="62"/>
      <c r="N25" s="63"/>
      <c r="O25" s="62"/>
      <c r="P25" s="64"/>
      <c r="Q25" s="65"/>
    </row>
    <row r="26" spans="1:17" ht="15.75" x14ac:dyDescent="0.25">
      <c r="A26" s="56" t="str">
        <f>IF(Tables!N24&lt;&gt;"",Tables!N24,"")</f>
        <v/>
      </c>
      <c r="B26" s="75"/>
      <c r="C26" s="62"/>
      <c r="D26" s="63"/>
      <c r="E26" s="62"/>
      <c r="F26" s="63"/>
      <c r="G26" s="62"/>
      <c r="H26" s="64"/>
      <c r="I26" s="76"/>
      <c r="J26" s="64"/>
      <c r="K26" s="62"/>
      <c r="L26" s="63"/>
      <c r="M26" s="62"/>
      <c r="N26" s="63"/>
      <c r="O26" s="62"/>
      <c r="P26" s="64"/>
      <c r="Q26" s="65"/>
    </row>
    <row r="27" spans="1:17" ht="15.75" x14ac:dyDescent="0.25">
      <c r="A27" s="56" t="str">
        <f>IF(Tables!N25&lt;&gt;"",Tables!N25,"")</f>
        <v/>
      </c>
      <c r="B27" s="75"/>
      <c r="C27" s="62"/>
      <c r="D27" s="63"/>
      <c r="E27" s="62"/>
      <c r="F27" s="63"/>
      <c r="G27" s="62"/>
      <c r="H27" s="64"/>
      <c r="I27" s="76"/>
      <c r="J27" s="64"/>
      <c r="K27" s="62"/>
      <c r="L27" s="63"/>
      <c r="M27" s="62"/>
      <c r="N27" s="63"/>
      <c r="O27" s="62"/>
      <c r="P27" s="64"/>
      <c r="Q27" s="65"/>
    </row>
    <row r="28" spans="1:17" ht="15.75" x14ac:dyDescent="0.25">
      <c r="A28" s="56" t="str">
        <f>IF(Tables!N26&lt;&gt;"",Tables!N26,"")</f>
        <v/>
      </c>
      <c r="B28" s="75"/>
      <c r="C28" s="62"/>
      <c r="D28" s="63"/>
      <c r="E28" s="62"/>
      <c r="F28" s="63"/>
      <c r="G28" s="62"/>
      <c r="H28" s="64"/>
      <c r="I28" s="76"/>
      <c r="J28" s="64"/>
      <c r="K28" s="62"/>
      <c r="L28" s="63"/>
      <c r="M28" s="62"/>
      <c r="N28" s="63"/>
      <c r="O28" s="62"/>
      <c r="P28" s="64"/>
      <c r="Q28" s="65"/>
    </row>
    <row r="29" spans="1:17" ht="15.75" x14ac:dyDescent="0.25">
      <c r="A29" s="56" t="str">
        <f>IF(Tables!N27&lt;&gt;"",Tables!N27,"")</f>
        <v/>
      </c>
      <c r="B29" s="75"/>
      <c r="C29" s="62"/>
      <c r="D29" s="63"/>
      <c r="E29" s="62"/>
      <c r="F29" s="63"/>
      <c r="G29" s="62"/>
      <c r="H29" s="64"/>
      <c r="I29" s="76"/>
      <c r="J29" s="64"/>
      <c r="K29" s="62"/>
      <c r="L29" s="63"/>
      <c r="M29" s="62"/>
      <c r="N29" s="63"/>
      <c r="O29" s="62"/>
      <c r="P29" s="64"/>
      <c r="Q29" s="65"/>
    </row>
    <row r="30" spans="1:17" ht="16.5" thickBot="1" x14ac:dyDescent="0.3">
      <c r="A30" s="57" t="str">
        <f>IF(Tables!N28&lt;&gt;"",Tables!N28,"")</f>
        <v/>
      </c>
      <c r="B30" s="77"/>
      <c r="C30" s="78"/>
      <c r="D30" s="79"/>
      <c r="E30" s="78"/>
      <c r="F30" s="79"/>
      <c r="G30" s="78"/>
      <c r="H30" s="80"/>
      <c r="I30" s="81"/>
      <c r="J30" s="68"/>
      <c r="K30" s="66"/>
      <c r="L30" s="67"/>
      <c r="M30" s="66"/>
      <c r="N30" s="67"/>
      <c r="O30" s="66"/>
      <c r="P30" s="68"/>
      <c r="Q30" s="69"/>
    </row>
  </sheetData>
  <mergeCells count="2">
    <mergeCell ref="B2:I2"/>
    <mergeCell ref="J2:Q2"/>
  </mergeCells>
  <dataValidations count="1">
    <dataValidation type="list" allowBlank="1" showInputMessage="1" showErrorMessage="1" sqref="B2:Q2" xr:uid="{6D2C7A6E-EAD9-447B-9E1D-A4A1ADB2AD2E}">
      <formula1>ListMois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487E-CBA2-4CA6-90C7-56D7FF23F199}">
  <sheetPr codeName="Feuil9"/>
  <dimension ref="A3:I34"/>
  <sheetViews>
    <sheetView showZeros="0" workbookViewId="0">
      <selection activeCell="J9" sqref="J9:J10"/>
    </sheetView>
  </sheetViews>
  <sheetFormatPr baseColWidth="10" defaultRowHeight="15" x14ac:dyDescent="0.25"/>
  <cols>
    <col min="1" max="1" width="16.85546875" customWidth="1"/>
    <col min="2" max="9" width="8.42578125" customWidth="1"/>
  </cols>
  <sheetData>
    <row r="3" spans="1:9" ht="20.25" x14ac:dyDescent="0.3">
      <c r="A3" s="84" t="str">
        <f>"SYNTHESE MENSUELLE - "&amp;B6</f>
        <v>SYNTHESE MENSUELLE - Février</v>
      </c>
      <c r="B3" s="84"/>
      <c r="C3" s="84"/>
      <c r="D3" s="84"/>
      <c r="E3" s="84"/>
      <c r="F3" s="84"/>
      <c r="G3" s="84"/>
      <c r="H3" s="84"/>
      <c r="I3" s="84"/>
    </row>
    <row r="5" spans="1:9" ht="15.75" thickBot="1" x14ac:dyDescent="0.3"/>
    <row r="6" spans="1:9" ht="16.5" thickBot="1" x14ac:dyDescent="0.3">
      <c r="A6" s="21"/>
      <c r="B6" s="52" t="s">
        <v>51</v>
      </c>
      <c r="C6" s="53"/>
      <c r="D6" s="53"/>
      <c r="E6" s="53"/>
      <c r="F6" s="53"/>
      <c r="G6" s="53"/>
      <c r="H6" s="53"/>
      <c r="I6" s="54"/>
    </row>
    <row r="7" spans="1:9" ht="16.5" thickBot="1" x14ac:dyDescent="0.3">
      <c r="A7" s="85" t="s">
        <v>65</v>
      </c>
      <c r="B7" s="86" t="s">
        <v>70</v>
      </c>
      <c r="C7" s="87" t="s">
        <v>71</v>
      </c>
      <c r="D7" s="87" t="s">
        <v>66</v>
      </c>
      <c r="E7" s="87" t="s">
        <v>67</v>
      </c>
      <c r="F7" s="87" t="s">
        <v>68</v>
      </c>
      <c r="G7" s="87" t="s">
        <v>69</v>
      </c>
      <c r="H7" s="88" t="s">
        <v>72</v>
      </c>
      <c r="I7" s="89" t="s">
        <v>73</v>
      </c>
    </row>
    <row r="8" spans="1:9" ht="16.5" thickTop="1" x14ac:dyDescent="0.25">
      <c r="A8" s="55" t="str">
        <f>IF(Tables!N2&lt;&gt;"",Tables!N2,"")</f>
        <v>amr</v>
      </c>
      <c r="B8" s="70">
        <f ca="1">COUNTIFS(INDIRECT(B$6&amp;"!$C$5:$C$35"),$A8,INDIRECT(B$6&amp;"!$B$5:$B$35"),"JO")</f>
        <v>0</v>
      </c>
      <c r="C8" s="71">
        <f ca="1">COUNTIFS(INDIRECT(B$6&amp;"!$D$5:$D$35"),$A8,INDIRECT(B$6&amp;"!$B$5:$B$35"),"JO")</f>
        <v>0</v>
      </c>
      <c r="D8" s="72">
        <f ca="1">COUNTIFS(INDIRECT(B$6&amp;"!$C$5:$C$35"),$A8,INDIRECT(B$6&amp;"!$B$5:$B$35"),"F")</f>
        <v>0</v>
      </c>
      <c r="E8" s="71">
        <f ca="1">COUNTIFS(INDIRECT(B$6&amp;"!$D$5:$D$35"),$A8,INDIRECT(B$6&amp;"!$B$5:$B$35"),"F")</f>
        <v>0</v>
      </c>
      <c r="F8" s="72">
        <f ca="1">COUNTIFS(INDIRECT(B$6&amp;"!$C$5:$C$35"),$A8,INDIRECT(B$6&amp;"!$B$5:$B$35"),"WE")</f>
        <v>0</v>
      </c>
      <c r="G8" s="71">
        <f ca="1">COUNTIFS(INDIRECT(B$6&amp;"!$D$5:$D$35"),$A8,INDIRECT(B$6&amp;"!$B$5:$B$35"),"WE")</f>
        <v>0</v>
      </c>
      <c r="H8" s="73">
        <f ca="1">COUNTIFS(INDIRECT(B$6&amp;"!$E$5:$E$35"),$A8,INDIRECT(B$6&amp;"!$B$5:$B$35"),"JO")</f>
        <v>0</v>
      </c>
      <c r="I8" s="74">
        <f ca="1">COUNTIFS(INDIRECT(B$6&amp;"!$E$5:$E$35"),$A8,INDIRECT(B$6&amp;"!$B$5:$B$35"),"F")+COUNTIFS(INDIRECT(B$6&amp;"!$E$5:$E$35"),$A8,INDIRECT(B$6&amp;"!$B$5:$B$35"),"WE")</f>
        <v>0</v>
      </c>
    </row>
    <row r="9" spans="1:9" ht="15.75" x14ac:dyDescent="0.25">
      <c r="A9" s="56" t="str">
        <f>IF(Tables!N3&lt;&gt;"",Tables!N3,"")</f>
        <v>bdr</v>
      </c>
      <c r="B9" s="75">
        <f t="shared" ref="B9:B18" ca="1" si="0">COUNTIFS(INDIRECT(B$6&amp;"!$C$5:$C$35"),$A9,INDIRECT(B$6&amp;"!$B$5:$B$35"),"JO")</f>
        <v>0</v>
      </c>
      <c r="C9" s="62">
        <f t="shared" ref="C9:C18" ca="1" si="1">COUNTIFS(INDIRECT(B$6&amp;"!$D$5:$D$35"),$A9,INDIRECT(B$6&amp;"!$B$5:$B$35"),"JO")</f>
        <v>0</v>
      </c>
      <c r="D9" s="63">
        <f t="shared" ref="D9:D18" ca="1" si="2">COUNTIFS(INDIRECT(B$6&amp;"!$C$5:$C$35"),$A9,INDIRECT(B$6&amp;"!$B$5:$B$35"),"F")</f>
        <v>0</v>
      </c>
      <c r="E9" s="62">
        <f t="shared" ref="E9:E18" ca="1" si="3">COUNTIFS(INDIRECT(B$6&amp;"!$D$5:$D$35"),$A9,INDIRECT(B$6&amp;"!$B$5:$B$35"),"F")</f>
        <v>0</v>
      </c>
      <c r="F9" s="63">
        <f t="shared" ref="F9:F18" ca="1" si="4">COUNTIFS(INDIRECT(B$6&amp;"!$C$5:$C$35"),$A9,INDIRECT(B$6&amp;"!$B$5:$B$35"),"WE")</f>
        <v>0</v>
      </c>
      <c r="G9" s="62">
        <f t="shared" ref="G9:G18" ca="1" si="5">COUNTIFS(INDIRECT(B$6&amp;"!$D$5:$D$35"),$A9,INDIRECT(B$6&amp;"!$B$5:$B$35"),"WE")</f>
        <v>0</v>
      </c>
      <c r="H9" s="64">
        <f t="shared" ref="H9:H18" ca="1" si="6">COUNTIFS(INDIRECT(B$6&amp;"!$E$5:$E$35"),$A9,INDIRECT(B$6&amp;"!$B$5:$B$35"),"JO")</f>
        <v>0</v>
      </c>
      <c r="I9" s="76">
        <f t="shared" ref="I9:I18" ca="1" si="7">COUNTIFS(INDIRECT(B$6&amp;"!$E$5:$E$35"),$A9,INDIRECT(B$6&amp;"!$B$5:$B$35"),"F")+COUNTIFS(INDIRECT(B$6&amp;"!$E$5:$E$35"),$A9,INDIRECT(B$6&amp;"!$B$5:$B$35"),"WE")</f>
        <v>0</v>
      </c>
    </row>
    <row r="10" spans="1:9" ht="15.75" x14ac:dyDescent="0.25">
      <c r="A10" s="56" t="str">
        <f>IF(Tables!N4&lt;&gt;"",Tables!N4,"")</f>
        <v>bhl</v>
      </c>
      <c r="B10" s="75">
        <f t="shared" ca="1" si="0"/>
        <v>0</v>
      </c>
      <c r="C10" s="62">
        <f t="shared" ca="1" si="1"/>
        <v>0</v>
      </c>
      <c r="D10" s="63">
        <f t="shared" ca="1" si="2"/>
        <v>0</v>
      </c>
      <c r="E10" s="62">
        <f t="shared" ca="1" si="3"/>
        <v>0</v>
      </c>
      <c r="F10" s="63">
        <f t="shared" ca="1" si="4"/>
        <v>0</v>
      </c>
      <c r="G10" s="62">
        <f t="shared" ca="1" si="5"/>
        <v>0</v>
      </c>
      <c r="H10" s="64">
        <f t="shared" ca="1" si="6"/>
        <v>0</v>
      </c>
      <c r="I10" s="76">
        <f t="shared" ca="1" si="7"/>
        <v>0</v>
      </c>
    </row>
    <row r="11" spans="1:9" ht="15.75" x14ac:dyDescent="0.25">
      <c r="A11" s="56" t="str">
        <f>IF(Tables!N5&lt;&gt;"",Tables!N5,"")</f>
        <v>blg</v>
      </c>
      <c r="B11" s="75">
        <f t="shared" ca="1" si="0"/>
        <v>0</v>
      </c>
      <c r="C11" s="62">
        <f t="shared" ca="1" si="1"/>
        <v>0</v>
      </c>
      <c r="D11" s="63">
        <f t="shared" ca="1" si="2"/>
        <v>0</v>
      </c>
      <c r="E11" s="62">
        <f t="shared" ca="1" si="3"/>
        <v>0</v>
      </c>
      <c r="F11" s="63">
        <f t="shared" ca="1" si="4"/>
        <v>0</v>
      </c>
      <c r="G11" s="62">
        <f t="shared" ca="1" si="5"/>
        <v>0</v>
      </c>
      <c r="H11" s="64">
        <f t="shared" ca="1" si="6"/>
        <v>0</v>
      </c>
      <c r="I11" s="76">
        <f t="shared" ca="1" si="7"/>
        <v>0</v>
      </c>
    </row>
    <row r="12" spans="1:9" ht="15.75" x14ac:dyDescent="0.25">
      <c r="A12" s="56" t="str">
        <f>IF(Tables!N6&lt;&gt;"",Tables!N6,"")</f>
        <v>bzd</v>
      </c>
      <c r="B12" s="75">
        <f t="shared" ca="1" si="0"/>
        <v>0</v>
      </c>
      <c r="C12" s="62">
        <f t="shared" ca="1" si="1"/>
        <v>0</v>
      </c>
      <c r="D12" s="63">
        <f t="shared" ca="1" si="2"/>
        <v>0</v>
      </c>
      <c r="E12" s="62">
        <f t="shared" ca="1" si="3"/>
        <v>0</v>
      </c>
      <c r="F12" s="63">
        <f t="shared" ca="1" si="4"/>
        <v>0</v>
      </c>
      <c r="G12" s="62">
        <f t="shared" ca="1" si="5"/>
        <v>0</v>
      </c>
      <c r="H12" s="64">
        <f t="shared" ca="1" si="6"/>
        <v>0</v>
      </c>
      <c r="I12" s="76">
        <f t="shared" ca="1" si="7"/>
        <v>0</v>
      </c>
    </row>
    <row r="13" spans="1:9" ht="15.75" x14ac:dyDescent="0.25">
      <c r="A13" s="56" t="str">
        <f>IF(Tables!N7&lt;&gt;"",Tables!N7,"")</f>
        <v>dhm</v>
      </c>
      <c r="B13" s="75">
        <f t="shared" ca="1" si="0"/>
        <v>0</v>
      </c>
      <c r="C13" s="62">
        <f t="shared" ca="1" si="1"/>
        <v>0</v>
      </c>
      <c r="D13" s="63">
        <f t="shared" ca="1" si="2"/>
        <v>0</v>
      </c>
      <c r="E13" s="62">
        <f t="shared" ca="1" si="3"/>
        <v>0</v>
      </c>
      <c r="F13" s="63">
        <f t="shared" ca="1" si="4"/>
        <v>0</v>
      </c>
      <c r="G13" s="62">
        <f t="shared" ca="1" si="5"/>
        <v>0</v>
      </c>
      <c r="H13" s="64">
        <f t="shared" ca="1" si="6"/>
        <v>0</v>
      </c>
      <c r="I13" s="76">
        <f t="shared" ca="1" si="7"/>
        <v>0</v>
      </c>
    </row>
    <row r="14" spans="1:9" ht="15.75" x14ac:dyDescent="0.25">
      <c r="A14" s="56" t="str">
        <f>IF(Tables!N8&lt;&gt;"",Tables!N8,"")</f>
        <v>dwd</v>
      </c>
      <c r="B14" s="75">
        <f t="shared" ca="1" si="0"/>
        <v>0</v>
      </c>
      <c r="C14" s="62">
        <f t="shared" ca="1" si="1"/>
        <v>0</v>
      </c>
      <c r="D14" s="63">
        <f t="shared" ca="1" si="2"/>
        <v>0</v>
      </c>
      <c r="E14" s="62">
        <f t="shared" ca="1" si="3"/>
        <v>0</v>
      </c>
      <c r="F14" s="63">
        <f t="shared" ca="1" si="4"/>
        <v>0</v>
      </c>
      <c r="G14" s="62">
        <f t="shared" ca="1" si="5"/>
        <v>4</v>
      </c>
      <c r="H14" s="64">
        <f t="shared" ca="1" si="6"/>
        <v>0</v>
      </c>
      <c r="I14" s="76">
        <f t="shared" ca="1" si="7"/>
        <v>0</v>
      </c>
    </row>
    <row r="15" spans="1:9" ht="15.75" x14ac:dyDescent="0.25">
      <c r="A15" s="56" t="str">
        <f>IF(Tables!N9&lt;&gt;"",Tables!N9,"")</f>
        <v>ff</v>
      </c>
      <c r="B15" s="75">
        <f t="shared" ca="1" si="0"/>
        <v>0</v>
      </c>
      <c r="C15" s="62">
        <f t="shared" ca="1" si="1"/>
        <v>3</v>
      </c>
      <c r="D15" s="63">
        <f t="shared" ca="1" si="2"/>
        <v>0</v>
      </c>
      <c r="E15" s="62">
        <f t="shared" ca="1" si="3"/>
        <v>0</v>
      </c>
      <c r="F15" s="63">
        <f t="shared" ca="1" si="4"/>
        <v>0</v>
      </c>
      <c r="G15" s="62">
        <f t="shared" ca="1" si="5"/>
        <v>0</v>
      </c>
      <c r="H15" s="64">
        <f t="shared" ca="1" si="6"/>
        <v>0</v>
      </c>
      <c r="I15" s="76">
        <f t="shared" ca="1" si="7"/>
        <v>0</v>
      </c>
    </row>
    <row r="16" spans="1:9" ht="15.75" x14ac:dyDescent="0.25">
      <c r="A16" s="56" t="str">
        <f>IF(Tables!N10&lt;&gt;"",Tables!N10,"")</f>
        <v>hg</v>
      </c>
      <c r="B16" s="75">
        <f t="shared" ca="1" si="0"/>
        <v>0</v>
      </c>
      <c r="C16" s="62">
        <f t="shared" ca="1" si="1"/>
        <v>0</v>
      </c>
      <c r="D16" s="63">
        <f t="shared" ca="1" si="2"/>
        <v>0</v>
      </c>
      <c r="E16" s="62">
        <f t="shared" ca="1" si="3"/>
        <v>0</v>
      </c>
      <c r="F16" s="63">
        <f t="shared" ca="1" si="4"/>
        <v>0</v>
      </c>
      <c r="G16" s="62">
        <f t="shared" ca="1" si="5"/>
        <v>0</v>
      </c>
      <c r="H16" s="64">
        <f t="shared" ca="1" si="6"/>
        <v>0</v>
      </c>
      <c r="I16" s="76">
        <f t="shared" ca="1" si="7"/>
        <v>0</v>
      </c>
    </row>
    <row r="17" spans="1:9" ht="15.75" x14ac:dyDescent="0.25">
      <c r="A17" s="56" t="str">
        <f>IF(Tables!N11&lt;&gt;"",Tables!N11,"")</f>
        <v>lkdr</v>
      </c>
      <c r="B17" s="75">
        <f t="shared" ca="1" si="0"/>
        <v>3</v>
      </c>
      <c r="C17" s="62">
        <f t="shared" ca="1" si="1"/>
        <v>0</v>
      </c>
      <c r="D17" s="63">
        <f t="shared" ca="1" si="2"/>
        <v>0</v>
      </c>
      <c r="E17" s="62">
        <f t="shared" ca="1" si="3"/>
        <v>0</v>
      </c>
      <c r="F17" s="63">
        <f t="shared" ca="1" si="4"/>
        <v>2</v>
      </c>
      <c r="G17" s="62">
        <f t="shared" ca="1" si="5"/>
        <v>0</v>
      </c>
      <c r="H17" s="64">
        <f t="shared" ca="1" si="6"/>
        <v>0</v>
      </c>
      <c r="I17" s="76">
        <f t="shared" ca="1" si="7"/>
        <v>0</v>
      </c>
    </row>
    <row r="18" spans="1:9" ht="15.75" x14ac:dyDescent="0.25">
      <c r="A18" s="56" t="str">
        <f>IF(Tables!N12&lt;&gt;"",Tables!N12,"")</f>
        <v>mhrg</v>
      </c>
      <c r="B18" s="75">
        <f t="shared" ca="1" si="0"/>
        <v>0</v>
      </c>
      <c r="C18" s="62">
        <f t="shared" ca="1" si="1"/>
        <v>0</v>
      </c>
      <c r="D18" s="63">
        <f t="shared" ca="1" si="2"/>
        <v>0</v>
      </c>
      <c r="E18" s="62">
        <f t="shared" ca="1" si="3"/>
        <v>0</v>
      </c>
      <c r="F18" s="63">
        <f t="shared" ca="1" si="4"/>
        <v>0</v>
      </c>
      <c r="G18" s="62">
        <f t="shared" ca="1" si="5"/>
        <v>0</v>
      </c>
      <c r="H18" s="64">
        <f t="shared" ca="1" si="6"/>
        <v>0</v>
      </c>
      <c r="I18" s="76">
        <f t="shared" ca="1" si="7"/>
        <v>0</v>
      </c>
    </row>
    <row r="19" spans="1:9" ht="15.75" x14ac:dyDescent="0.25">
      <c r="A19" s="56" t="str">
        <f>IF(Tables!N13&lt;&gt;"",Tables!N13,"")</f>
        <v/>
      </c>
      <c r="B19" s="75"/>
      <c r="C19" s="62"/>
      <c r="D19" s="63"/>
      <c r="E19" s="62"/>
      <c r="F19" s="63"/>
      <c r="G19" s="62"/>
      <c r="H19" s="64"/>
      <c r="I19" s="76"/>
    </row>
    <row r="20" spans="1:9" ht="15.75" x14ac:dyDescent="0.25">
      <c r="A20" s="56" t="str">
        <f>IF(Tables!N14&lt;&gt;"",Tables!N14,"")</f>
        <v/>
      </c>
      <c r="B20" s="75"/>
      <c r="C20" s="62"/>
      <c r="D20" s="63"/>
      <c r="E20" s="62"/>
      <c r="F20" s="63"/>
      <c r="G20" s="62"/>
      <c r="H20" s="64"/>
      <c r="I20" s="76"/>
    </row>
    <row r="21" spans="1:9" ht="15.75" x14ac:dyDescent="0.25">
      <c r="A21" s="56" t="str">
        <f>IF(Tables!N15&lt;&gt;"",Tables!N15,"")</f>
        <v/>
      </c>
      <c r="B21" s="75"/>
      <c r="C21" s="62"/>
      <c r="D21" s="63"/>
      <c r="E21" s="62"/>
      <c r="F21" s="63"/>
      <c r="G21" s="62"/>
      <c r="H21" s="64"/>
      <c r="I21" s="76"/>
    </row>
    <row r="22" spans="1:9" ht="15.75" x14ac:dyDescent="0.25">
      <c r="A22" s="56" t="str">
        <f>IF(Tables!N16&lt;&gt;"",Tables!N16,"")</f>
        <v/>
      </c>
      <c r="B22" s="75"/>
      <c r="C22" s="62"/>
      <c r="D22" s="63"/>
      <c r="E22" s="62"/>
      <c r="F22" s="63"/>
      <c r="G22" s="62"/>
      <c r="H22" s="64"/>
      <c r="I22" s="76"/>
    </row>
    <row r="23" spans="1:9" ht="15.75" x14ac:dyDescent="0.25">
      <c r="A23" s="56" t="str">
        <f>IF(Tables!N17&lt;&gt;"",Tables!N17,"")</f>
        <v/>
      </c>
      <c r="B23" s="75"/>
      <c r="C23" s="62"/>
      <c r="D23" s="63"/>
      <c r="E23" s="62"/>
      <c r="F23" s="63"/>
      <c r="G23" s="62"/>
      <c r="H23" s="64"/>
      <c r="I23" s="76"/>
    </row>
    <row r="24" spans="1:9" ht="15.75" x14ac:dyDescent="0.25">
      <c r="A24" s="56" t="str">
        <f>IF(Tables!N18&lt;&gt;"",Tables!N18,"")</f>
        <v/>
      </c>
      <c r="B24" s="75"/>
      <c r="C24" s="62"/>
      <c r="D24" s="63"/>
      <c r="E24" s="62"/>
      <c r="F24" s="63"/>
      <c r="G24" s="62"/>
      <c r="H24" s="64"/>
      <c r="I24" s="76"/>
    </row>
    <row r="25" spans="1:9" ht="15.75" x14ac:dyDescent="0.25">
      <c r="A25" s="56" t="str">
        <f>IF(Tables!N19&lt;&gt;"",Tables!N19,"")</f>
        <v/>
      </c>
      <c r="B25" s="75"/>
      <c r="C25" s="62"/>
      <c r="D25" s="63"/>
      <c r="E25" s="62"/>
      <c r="F25" s="63"/>
      <c r="G25" s="62"/>
      <c r="H25" s="64"/>
      <c r="I25" s="76"/>
    </row>
    <row r="26" spans="1:9" ht="15.75" x14ac:dyDescent="0.25">
      <c r="A26" s="56" t="str">
        <f>IF(Tables!N20&lt;&gt;"",Tables!N20,"")</f>
        <v/>
      </c>
      <c r="B26" s="75"/>
      <c r="C26" s="62"/>
      <c r="D26" s="63"/>
      <c r="E26" s="62"/>
      <c r="F26" s="63"/>
      <c r="G26" s="62"/>
      <c r="H26" s="64"/>
      <c r="I26" s="76"/>
    </row>
    <row r="27" spans="1:9" ht="15.75" x14ac:dyDescent="0.25">
      <c r="A27" s="56" t="str">
        <f>IF(Tables!N21&lt;&gt;"",Tables!N21,"")</f>
        <v/>
      </c>
      <c r="B27" s="75"/>
      <c r="C27" s="62"/>
      <c r="D27" s="63"/>
      <c r="E27" s="62"/>
      <c r="F27" s="63"/>
      <c r="G27" s="62"/>
      <c r="H27" s="64"/>
      <c r="I27" s="76"/>
    </row>
    <row r="28" spans="1:9" ht="15.75" x14ac:dyDescent="0.25">
      <c r="A28" s="56" t="str">
        <f>IF(Tables!N22&lt;&gt;"",Tables!N22,"")</f>
        <v/>
      </c>
      <c r="B28" s="75"/>
      <c r="C28" s="62"/>
      <c r="D28" s="63"/>
      <c r="E28" s="62"/>
      <c r="F28" s="63"/>
      <c r="G28" s="62"/>
      <c r="H28" s="64"/>
      <c r="I28" s="76"/>
    </row>
    <row r="29" spans="1:9" ht="15.75" x14ac:dyDescent="0.25">
      <c r="A29" s="56" t="str">
        <f>IF(Tables!N23&lt;&gt;"",Tables!N23,"")</f>
        <v/>
      </c>
      <c r="B29" s="75"/>
      <c r="C29" s="62"/>
      <c r="D29" s="63"/>
      <c r="E29" s="62"/>
      <c r="F29" s="63"/>
      <c r="G29" s="62"/>
      <c r="H29" s="64"/>
      <c r="I29" s="76"/>
    </row>
    <row r="30" spans="1:9" ht="15.75" x14ac:dyDescent="0.25">
      <c r="A30" s="56" t="str">
        <f>IF(Tables!N24&lt;&gt;"",Tables!N24,"")</f>
        <v/>
      </c>
      <c r="B30" s="75"/>
      <c r="C30" s="62"/>
      <c r="D30" s="63"/>
      <c r="E30" s="62"/>
      <c r="F30" s="63"/>
      <c r="G30" s="62"/>
      <c r="H30" s="64"/>
      <c r="I30" s="76"/>
    </row>
    <row r="31" spans="1:9" ht="15.75" x14ac:dyDescent="0.25">
      <c r="A31" s="56" t="str">
        <f>IF(Tables!N25&lt;&gt;"",Tables!N25,"")</f>
        <v/>
      </c>
      <c r="B31" s="75"/>
      <c r="C31" s="62"/>
      <c r="D31" s="63"/>
      <c r="E31" s="62"/>
      <c r="F31" s="63"/>
      <c r="G31" s="62"/>
      <c r="H31" s="64"/>
      <c r="I31" s="76"/>
    </row>
    <row r="32" spans="1:9" ht="15.75" x14ac:dyDescent="0.25">
      <c r="A32" s="56" t="str">
        <f>IF(Tables!N26&lt;&gt;"",Tables!N26,"")</f>
        <v/>
      </c>
      <c r="B32" s="75"/>
      <c r="C32" s="62"/>
      <c r="D32" s="63"/>
      <c r="E32" s="62"/>
      <c r="F32" s="63"/>
      <c r="G32" s="62"/>
      <c r="H32" s="64"/>
      <c r="I32" s="76"/>
    </row>
    <row r="33" spans="1:9" ht="15.75" x14ac:dyDescent="0.25">
      <c r="A33" s="56" t="str">
        <f>IF(Tables!N27&lt;&gt;"",Tables!N27,"")</f>
        <v/>
      </c>
      <c r="B33" s="75"/>
      <c r="C33" s="62"/>
      <c r="D33" s="63"/>
      <c r="E33" s="62"/>
      <c r="F33" s="63"/>
      <c r="G33" s="62"/>
      <c r="H33" s="64"/>
      <c r="I33" s="76"/>
    </row>
    <row r="34" spans="1:9" ht="16.5" thickBot="1" x14ac:dyDescent="0.3">
      <c r="A34" s="57" t="str">
        <f>IF(Tables!N28&lt;&gt;"",Tables!N28,"")</f>
        <v/>
      </c>
      <c r="B34" s="77"/>
      <c r="C34" s="78"/>
      <c r="D34" s="79"/>
      <c r="E34" s="78"/>
      <c r="F34" s="79"/>
      <c r="G34" s="78"/>
      <c r="H34" s="80"/>
      <c r="I34" s="81"/>
    </row>
  </sheetData>
  <mergeCells count="2">
    <mergeCell ref="B6:I6"/>
    <mergeCell ref="A3:I3"/>
  </mergeCells>
  <dataValidations count="1">
    <dataValidation type="list" allowBlank="1" showInputMessage="1" showErrorMessage="1" sqref="B6:I6" xr:uid="{166E5D73-7688-413D-8D97-23B94B76E78C}">
      <formula1>ListMois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2FAF6-3C83-4CCE-8B8D-9F0B5F611121}">
  <sheetPr codeName="Feuil6"/>
  <dimension ref="A2:E33"/>
  <sheetViews>
    <sheetView tabSelected="1" workbookViewId="0">
      <selection activeCell="G17" sqref="G17"/>
    </sheetView>
  </sheetViews>
  <sheetFormatPr baseColWidth="10" defaultRowHeight="15" x14ac:dyDescent="0.25"/>
  <cols>
    <col min="1" max="1" width="22" bestFit="1" customWidth="1"/>
    <col min="2" max="2" width="13.140625" customWidth="1"/>
    <col min="3" max="3" width="21.7109375" customWidth="1"/>
    <col min="4" max="4" width="25.5703125" customWidth="1"/>
    <col min="5" max="5" width="20" customWidth="1"/>
  </cols>
  <sheetData>
    <row r="2" spans="1:5" ht="47.25" customHeight="1" x14ac:dyDescent="0.3">
      <c r="A2" s="46" t="str">
        <f>"TABLEAU DE PRESENCE MEDICALE"&amp;CHAR(10)&amp;PROPER(TEXT(A5,"MMMM"))&amp;" "&amp;TEXT(A5,"AAAA")</f>
        <v>TABLEAU DE PRESENCE MEDICALE
Février 2020</v>
      </c>
      <c r="B2" s="46"/>
      <c r="C2" s="46"/>
      <c r="D2" s="46"/>
      <c r="E2" s="46"/>
    </row>
    <row r="3" spans="1:5" ht="15.75" thickBot="1" x14ac:dyDescent="0.3"/>
    <row r="4" spans="1:5" ht="20.25" thickTop="1" thickBot="1" x14ac:dyDescent="0.35">
      <c r="A4" s="43" t="s">
        <v>49</v>
      </c>
      <c r="B4" s="22" t="s">
        <v>28</v>
      </c>
      <c r="C4" s="29" t="s">
        <v>3</v>
      </c>
      <c r="D4" s="29" t="s">
        <v>4</v>
      </c>
      <c r="E4" s="30" t="s">
        <v>48</v>
      </c>
    </row>
    <row r="5" spans="1:5" ht="18.75" x14ac:dyDescent="0.3">
      <c r="A5" s="23">
        <v>43862</v>
      </c>
      <c r="B5" s="26" t="str">
        <f>IF(ISERROR(MATCH(A5,Tables!$C:$C,0))=FALSE,"F",IF(WEEKDAY(A5,2)&gt;5,"WE","JO"))</f>
        <v>WE</v>
      </c>
      <c r="C5" s="31" t="s">
        <v>21</v>
      </c>
      <c r="D5" s="32" t="s">
        <v>22</v>
      </c>
      <c r="E5" s="33"/>
    </row>
    <row r="6" spans="1:5" ht="18.75" x14ac:dyDescent="0.3">
      <c r="A6" s="24">
        <f>A5+1</f>
        <v>43863</v>
      </c>
      <c r="B6" s="27" t="str">
        <f>IF(ISERROR(MATCH(A6,Tables!$C:$C,0))=FALSE,"F",IF(WEEKDAY(A6,2)&gt;5,"WE","JO"))</f>
        <v>WE</v>
      </c>
      <c r="C6" s="34" t="s">
        <v>21</v>
      </c>
      <c r="D6" s="35" t="s">
        <v>22</v>
      </c>
      <c r="E6" s="36"/>
    </row>
    <row r="7" spans="1:5" ht="18.75" x14ac:dyDescent="0.3">
      <c r="A7" s="24">
        <f t="shared" ref="A7:A33" si="0">A6+1</f>
        <v>43864</v>
      </c>
      <c r="B7" s="27" t="str">
        <f>IF(ISERROR(MATCH(A7,Tables!$C:$C,0))=FALSE,"F",IF(WEEKDAY(A7,2)&gt;5,"WE","JO"))</f>
        <v>JO</v>
      </c>
      <c r="C7" s="34"/>
      <c r="D7" s="35" t="s">
        <v>19</v>
      </c>
      <c r="E7" s="36"/>
    </row>
    <row r="8" spans="1:5" ht="18.75" x14ac:dyDescent="0.3">
      <c r="A8" s="24">
        <f t="shared" si="0"/>
        <v>43865</v>
      </c>
      <c r="B8" s="27" t="str">
        <f>IF(ISERROR(MATCH(A8,Tables!$C:$C,0))=FALSE,"F",IF(WEEKDAY(A8,2)&gt;5,"WE","JO"))</f>
        <v>JO</v>
      </c>
      <c r="C8" s="37"/>
      <c r="D8" s="35" t="s">
        <v>19</v>
      </c>
      <c r="E8" s="39"/>
    </row>
    <row r="9" spans="1:5" ht="18.75" x14ac:dyDescent="0.3">
      <c r="A9" s="24">
        <f t="shared" si="0"/>
        <v>43866</v>
      </c>
      <c r="B9" s="27" t="str">
        <f>IF(ISERROR(MATCH(A9,Tables!$C:$C,0))=FALSE,"F",IF(WEEKDAY(A9,2)&gt;5,"WE","JO"))</f>
        <v>JO</v>
      </c>
      <c r="C9" s="37"/>
      <c r="D9" s="35" t="s">
        <v>19</v>
      </c>
      <c r="E9" s="39"/>
    </row>
    <row r="10" spans="1:5" ht="18.75" x14ac:dyDescent="0.3">
      <c r="A10" s="24">
        <f t="shared" si="0"/>
        <v>43867</v>
      </c>
      <c r="B10" s="27" t="str">
        <f>IF(ISERROR(MATCH(A10,Tables!$C:$C,0))=FALSE,"F",IF(WEEKDAY(A10,2)&gt;5,"WE","JO"))</f>
        <v>JO</v>
      </c>
      <c r="C10" s="34"/>
      <c r="D10" s="35"/>
      <c r="E10" s="36"/>
    </row>
    <row r="11" spans="1:5" ht="18.75" x14ac:dyDescent="0.3">
      <c r="A11" s="24">
        <f t="shared" si="0"/>
        <v>43868</v>
      </c>
      <c r="B11" s="27" t="str">
        <f>IF(ISERROR(MATCH(A11,Tables!$C:$C,0))=FALSE,"F",IF(WEEKDAY(A11,2)&gt;5,"WE","JO"))</f>
        <v>JO</v>
      </c>
      <c r="C11" s="34"/>
      <c r="D11" s="35"/>
      <c r="E11" s="36"/>
    </row>
    <row r="12" spans="1:5" ht="18.75" x14ac:dyDescent="0.3">
      <c r="A12" s="24">
        <f t="shared" si="0"/>
        <v>43869</v>
      </c>
      <c r="B12" s="27" t="str">
        <f>IF(ISERROR(MATCH(A12,Tables!$C:$C,0))=FALSE,"F",IF(WEEKDAY(A12,2)&gt;5,"WE","JO"))</f>
        <v>WE</v>
      </c>
      <c r="C12" s="34"/>
      <c r="D12" s="35" t="s">
        <v>22</v>
      </c>
      <c r="E12" s="36"/>
    </row>
    <row r="13" spans="1:5" ht="18.75" x14ac:dyDescent="0.3">
      <c r="A13" s="24">
        <f t="shared" si="0"/>
        <v>43870</v>
      </c>
      <c r="B13" s="27" t="str">
        <f>IF(ISERROR(MATCH(A13,Tables!$C:$C,0))=FALSE,"F",IF(WEEKDAY(A13,2)&gt;5,"WE","JO"))</f>
        <v>WE</v>
      </c>
      <c r="C13" s="34"/>
      <c r="D13" s="35" t="s">
        <v>22</v>
      </c>
      <c r="E13" s="36"/>
    </row>
    <row r="14" spans="1:5" ht="18.75" x14ac:dyDescent="0.3">
      <c r="A14" s="24">
        <f t="shared" si="0"/>
        <v>43871</v>
      </c>
      <c r="B14" s="27" t="str">
        <f>IF(ISERROR(MATCH(A14,Tables!$C:$C,0))=FALSE,"F",IF(WEEKDAY(A14,2)&gt;5,"WE","JO"))</f>
        <v>JO</v>
      </c>
      <c r="C14" s="34"/>
      <c r="D14" s="35"/>
      <c r="E14" s="36"/>
    </row>
    <row r="15" spans="1:5" ht="18.75" x14ac:dyDescent="0.3">
      <c r="A15" s="24">
        <f t="shared" si="0"/>
        <v>43872</v>
      </c>
      <c r="B15" s="27" t="str">
        <f>IF(ISERROR(MATCH(A15,Tables!$C:$C,0))=FALSE,"F",IF(WEEKDAY(A15,2)&gt;5,"WE","JO"))</f>
        <v>JO</v>
      </c>
      <c r="C15" s="37" t="s">
        <v>21</v>
      </c>
      <c r="D15" s="38"/>
      <c r="E15" s="39"/>
    </row>
    <row r="16" spans="1:5" ht="18.75" x14ac:dyDescent="0.3">
      <c r="A16" s="24">
        <f t="shared" si="0"/>
        <v>43873</v>
      </c>
      <c r="B16" s="27" t="str">
        <f>IF(ISERROR(MATCH(A16,Tables!$C:$C,0))=FALSE,"F",IF(WEEKDAY(A16,2)&gt;5,"WE","JO"))</f>
        <v>JO</v>
      </c>
      <c r="C16" s="37" t="s">
        <v>21</v>
      </c>
      <c r="D16" s="38"/>
      <c r="E16" s="39"/>
    </row>
    <row r="17" spans="1:5" ht="18.75" x14ac:dyDescent="0.3">
      <c r="A17" s="24">
        <f t="shared" si="0"/>
        <v>43874</v>
      </c>
      <c r="B17" s="27" t="str">
        <f>IF(ISERROR(MATCH(A17,Tables!$C:$C,0))=FALSE,"F",IF(WEEKDAY(A17,2)&gt;5,"WE","JO"))</f>
        <v>JO</v>
      </c>
      <c r="C17" s="37" t="s">
        <v>21</v>
      </c>
      <c r="D17" s="35"/>
      <c r="E17" s="36"/>
    </row>
    <row r="18" spans="1:5" ht="18.75" x14ac:dyDescent="0.3">
      <c r="A18" s="24">
        <f t="shared" si="0"/>
        <v>43875</v>
      </c>
      <c r="B18" s="27" t="str">
        <f>IF(ISERROR(MATCH(A18,Tables!$C:$C,0))=FALSE,"F",IF(WEEKDAY(A18,2)&gt;5,"WE","JO"))</f>
        <v>JO</v>
      </c>
      <c r="C18" s="34"/>
      <c r="D18" s="35"/>
      <c r="E18" s="36"/>
    </row>
    <row r="19" spans="1:5" ht="18.75" x14ac:dyDescent="0.3">
      <c r="A19" s="24">
        <f t="shared" si="0"/>
        <v>43876</v>
      </c>
      <c r="B19" s="27" t="str">
        <f>IF(ISERROR(MATCH(A19,Tables!$C:$C,0))=FALSE,"F",IF(WEEKDAY(A19,2)&gt;5,"WE","JO"))</f>
        <v>WE</v>
      </c>
      <c r="C19" s="34"/>
      <c r="D19" s="35"/>
      <c r="E19" s="36"/>
    </row>
    <row r="20" spans="1:5" ht="18.75" x14ac:dyDescent="0.3">
      <c r="A20" s="24">
        <f t="shared" si="0"/>
        <v>43877</v>
      </c>
      <c r="B20" s="27" t="str">
        <f>IF(ISERROR(MATCH(A20,Tables!$C:$C,0))=FALSE,"F",IF(WEEKDAY(A20,2)&gt;5,"WE","JO"))</f>
        <v>WE</v>
      </c>
      <c r="C20" s="34"/>
      <c r="D20" s="35"/>
      <c r="E20" s="36"/>
    </row>
    <row r="21" spans="1:5" ht="18.75" x14ac:dyDescent="0.3">
      <c r="A21" s="24">
        <f t="shared" si="0"/>
        <v>43878</v>
      </c>
      <c r="B21" s="27" t="str">
        <f>IF(ISERROR(MATCH(A21,Tables!$C:$C,0))=FALSE,"F",IF(WEEKDAY(A21,2)&gt;5,"WE","JO"))</f>
        <v>JO</v>
      </c>
      <c r="C21" s="34"/>
      <c r="D21" s="35"/>
      <c r="E21" s="36"/>
    </row>
    <row r="22" spans="1:5" ht="18.75" x14ac:dyDescent="0.3">
      <c r="A22" s="24">
        <f t="shared" si="0"/>
        <v>43879</v>
      </c>
      <c r="B22" s="27" t="str">
        <f>IF(ISERROR(MATCH(A22,Tables!$C:$C,0))=FALSE,"F",IF(WEEKDAY(A22,2)&gt;5,"WE","JO"))</f>
        <v>JO</v>
      </c>
      <c r="C22" s="37"/>
      <c r="D22" s="38"/>
      <c r="E22" s="39"/>
    </row>
    <row r="23" spans="1:5" ht="18.75" x14ac:dyDescent="0.3">
      <c r="A23" s="24">
        <f t="shared" si="0"/>
        <v>43880</v>
      </c>
      <c r="B23" s="27" t="str">
        <f>IF(ISERROR(MATCH(A23,Tables!$C:$C,0))=FALSE,"F",IF(WEEKDAY(A23,2)&gt;5,"WE","JO"))</f>
        <v>JO</v>
      </c>
      <c r="C23" s="37"/>
      <c r="D23" s="38"/>
      <c r="E23" s="39"/>
    </row>
    <row r="24" spans="1:5" ht="18.75" x14ac:dyDescent="0.3">
      <c r="A24" s="24">
        <f t="shared" si="0"/>
        <v>43881</v>
      </c>
      <c r="B24" s="27" t="str">
        <f>IF(ISERROR(MATCH(A24,Tables!$C:$C,0))=FALSE,"F",IF(WEEKDAY(A24,2)&gt;5,"WE","JO"))</f>
        <v>JO</v>
      </c>
      <c r="C24" s="34"/>
      <c r="D24" s="35"/>
      <c r="E24" s="36"/>
    </row>
    <row r="25" spans="1:5" ht="18.75" x14ac:dyDescent="0.3">
      <c r="A25" s="24">
        <f t="shared" si="0"/>
        <v>43882</v>
      </c>
      <c r="B25" s="27" t="str">
        <f>IF(ISERROR(MATCH(A25,Tables!$C:$C,0))=FALSE,"F",IF(WEEKDAY(A25,2)&gt;5,"WE","JO"))</f>
        <v>JO</v>
      </c>
      <c r="C25" s="34"/>
      <c r="D25" s="35"/>
      <c r="E25" s="36"/>
    </row>
    <row r="26" spans="1:5" ht="18.75" x14ac:dyDescent="0.3">
      <c r="A26" s="24">
        <f t="shared" si="0"/>
        <v>43883</v>
      </c>
      <c r="B26" s="27" t="str">
        <f>IF(ISERROR(MATCH(A26,Tables!$C:$C,0))=FALSE,"F",IF(WEEKDAY(A26,2)&gt;5,"WE","JO"))</f>
        <v>WE</v>
      </c>
      <c r="C26" s="34"/>
      <c r="D26" s="35"/>
      <c r="E26" s="36"/>
    </row>
    <row r="27" spans="1:5" ht="18.75" x14ac:dyDescent="0.3">
      <c r="A27" s="24">
        <f t="shared" si="0"/>
        <v>43884</v>
      </c>
      <c r="B27" s="27" t="str">
        <f>IF(ISERROR(MATCH(A27,Tables!$C:$C,0))=FALSE,"F",IF(WEEKDAY(A27,2)&gt;5,"WE","JO"))</f>
        <v>WE</v>
      </c>
      <c r="C27" s="34"/>
      <c r="D27" s="35"/>
      <c r="E27" s="36"/>
    </row>
    <row r="28" spans="1:5" ht="18.75" x14ac:dyDescent="0.3">
      <c r="A28" s="24">
        <f t="shared" si="0"/>
        <v>43885</v>
      </c>
      <c r="B28" s="27" t="str">
        <f>IF(ISERROR(MATCH(A28,Tables!$C:$C,0))=FALSE,"F",IF(WEEKDAY(A28,2)&gt;5,"WE","JO"))</f>
        <v>JO</v>
      </c>
      <c r="C28" s="34"/>
      <c r="D28" s="35"/>
      <c r="E28" s="36"/>
    </row>
    <row r="29" spans="1:5" ht="18.75" x14ac:dyDescent="0.3">
      <c r="A29" s="24">
        <f t="shared" si="0"/>
        <v>43886</v>
      </c>
      <c r="B29" s="27" t="str">
        <f>IF(ISERROR(MATCH(A29,Tables!$C:$C,0))=FALSE,"F",IF(WEEKDAY(A29,2)&gt;5,"WE","JO"))</f>
        <v>JO</v>
      </c>
      <c r="C29" s="37"/>
      <c r="D29" s="38"/>
      <c r="E29" s="39"/>
    </row>
    <row r="30" spans="1:5" ht="18.75" x14ac:dyDescent="0.3">
      <c r="A30" s="24">
        <f t="shared" si="0"/>
        <v>43887</v>
      </c>
      <c r="B30" s="27" t="str">
        <f>IF(ISERROR(MATCH(A30,Tables!$C:$C,0))=FALSE,"F",IF(WEEKDAY(A30,2)&gt;5,"WE","JO"))</f>
        <v>JO</v>
      </c>
      <c r="C30" s="37"/>
      <c r="D30" s="38"/>
      <c r="E30" s="39"/>
    </row>
    <row r="31" spans="1:5" ht="18.75" x14ac:dyDescent="0.3">
      <c r="A31" s="24">
        <f t="shared" si="0"/>
        <v>43888</v>
      </c>
      <c r="B31" s="27" t="str">
        <f>IF(ISERROR(MATCH(A31,Tables!$C:$C,0))=FALSE,"F",IF(WEEKDAY(A31,2)&gt;5,"WE","JO"))</f>
        <v>JO</v>
      </c>
      <c r="C31" s="37"/>
      <c r="D31" s="38"/>
      <c r="E31" s="39"/>
    </row>
    <row r="32" spans="1:5" ht="18.75" x14ac:dyDescent="0.3">
      <c r="A32" s="24">
        <f t="shared" si="0"/>
        <v>43889</v>
      </c>
      <c r="B32" s="27" t="str">
        <f>IF(ISERROR(MATCH(A32,Tables!$C:$C,0))=FALSE,"F",IF(WEEKDAY(A32,2)&gt;5,"WE","JO"))</f>
        <v>JO</v>
      </c>
      <c r="C32" s="37"/>
      <c r="D32" s="38"/>
      <c r="E32" s="39"/>
    </row>
    <row r="33" spans="1:5" ht="18.75" x14ac:dyDescent="0.3">
      <c r="A33" s="24">
        <f t="shared" si="0"/>
        <v>43890</v>
      </c>
      <c r="B33" s="27" t="str">
        <f>IF(ISERROR(MATCH(A33,Tables!$C:$C,0))=FALSE,"F",IF(WEEKDAY(A33,2)&gt;5,"WE","JO"))</f>
        <v>WE</v>
      </c>
      <c r="C33" s="37"/>
      <c r="D33" s="38"/>
      <c r="E33" s="39"/>
    </row>
  </sheetData>
  <mergeCells count="1">
    <mergeCell ref="A2:E2"/>
  </mergeCells>
  <conditionalFormatting sqref="A5:E5">
    <cfRule type="expression" dxfId="5" priority="2">
      <formula>($B5="F")</formula>
    </cfRule>
  </conditionalFormatting>
  <conditionalFormatting sqref="A5:E33">
    <cfRule type="expression" dxfId="4" priority="1">
      <formula>($B5="WE")</formula>
    </cfRule>
  </conditionalFormatting>
  <dataValidations count="1">
    <dataValidation type="list" allowBlank="1" showInputMessage="1" showErrorMessage="1" sqref="C5:E33" xr:uid="{532EAA5D-6771-4C09-A975-7D4918D1FB8B}">
      <formula1>ListMed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3A4DD-7F34-428E-87C7-369573692EA3}">
  <sheetPr codeName="Feuil2"/>
  <dimension ref="A2:E35"/>
  <sheetViews>
    <sheetView topLeftCell="A36" workbookViewId="0">
      <selection activeCell="F20" sqref="F20"/>
    </sheetView>
  </sheetViews>
  <sheetFormatPr baseColWidth="10" defaultRowHeight="15" x14ac:dyDescent="0.25"/>
  <cols>
    <col min="1" max="1" width="22" bestFit="1" customWidth="1"/>
    <col min="2" max="2" width="13.140625" customWidth="1"/>
    <col min="3" max="3" width="21.7109375" customWidth="1"/>
    <col min="4" max="4" width="25.5703125" customWidth="1"/>
    <col min="5" max="5" width="20" customWidth="1"/>
  </cols>
  <sheetData>
    <row r="2" spans="1:5" ht="47.25" customHeight="1" x14ac:dyDescent="0.3">
      <c r="A2" s="46" t="str">
        <f>"TABLEAU DE PRESENCE MEDICALE"&amp;CHAR(10)&amp;PROPER(TEXT(A5,"MMMM"))&amp;" "&amp;TEXT(A5,"AAAA")</f>
        <v>TABLEAU DE PRESENCE MEDICALE
Janvier 2020</v>
      </c>
      <c r="B2" s="46"/>
      <c r="C2" s="46"/>
      <c r="D2" s="46"/>
      <c r="E2" s="46"/>
    </row>
    <row r="3" spans="1:5" ht="15.75" thickBot="1" x14ac:dyDescent="0.3"/>
    <row r="4" spans="1:5" ht="20.25" thickTop="1" thickBot="1" x14ac:dyDescent="0.35">
      <c r="A4" s="43" t="s">
        <v>49</v>
      </c>
      <c r="B4" s="22" t="s">
        <v>28</v>
      </c>
      <c r="C4" s="29" t="s">
        <v>3</v>
      </c>
      <c r="D4" s="29" t="s">
        <v>4</v>
      </c>
      <c r="E4" s="30" t="s">
        <v>48</v>
      </c>
    </row>
    <row r="5" spans="1:5" ht="18.75" x14ac:dyDescent="0.3">
      <c r="A5" s="23">
        <v>43831</v>
      </c>
      <c r="B5" s="26" t="str">
        <f>IF(ISERROR(MATCH(A5,Tables!$C:$C,0))=FALSE,"F",IF(WEEKDAY(A5,2)&gt;5,"WE","JO"))</f>
        <v>F</v>
      </c>
      <c r="C5" s="31" t="s">
        <v>16</v>
      </c>
      <c r="D5" s="32" t="s">
        <v>14</v>
      </c>
      <c r="E5" s="33"/>
    </row>
    <row r="6" spans="1:5" ht="18.75" x14ac:dyDescent="0.3">
      <c r="A6" s="24">
        <f>A5+1</f>
        <v>43832</v>
      </c>
      <c r="B6" s="27" t="str">
        <f>IF(ISERROR(MATCH(A6,Tables!$C:$C,0))=FALSE,"F",IF(WEEKDAY(A6,2)&gt;5,"WE","JO"))</f>
        <v>JO</v>
      </c>
      <c r="C6" s="34" t="s">
        <v>14</v>
      </c>
      <c r="D6" s="35" t="s">
        <v>20</v>
      </c>
      <c r="E6" s="36" t="s">
        <v>19</v>
      </c>
    </row>
    <row r="7" spans="1:5" ht="18.75" x14ac:dyDescent="0.3">
      <c r="A7" s="24">
        <f t="shared" ref="A7:A35" si="0">A6+1</f>
        <v>43833</v>
      </c>
      <c r="B7" s="27" t="str">
        <f>IF(ISERROR(MATCH(A7,Tables!$C:$C,0))=FALSE,"F",IF(WEEKDAY(A7,2)&gt;5,"WE","JO"))</f>
        <v>JO</v>
      </c>
      <c r="C7" s="34" t="s">
        <v>16</v>
      </c>
      <c r="D7" s="35" t="s">
        <v>20</v>
      </c>
      <c r="E7" s="36" t="s">
        <v>19</v>
      </c>
    </row>
    <row r="8" spans="1:5" ht="18.75" x14ac:dyDescent="0.3">
      <c r="A8" s="24">
        <f t="shared" si="0"/>
        <v>43834</v>
      </c>
      <c r="B8" s="27" t="str">
        <f>IF(ISERROR(MATCH(A8,Tables!$C:$C,0))=FALSE,"F",IF(WEEKDAY(A8,2)&gt;5,"WE","JO"))</f>
        <v>WE</v>
      </c>
      <c r="C8" s="37" t="s">
        <v>16</v>
      </c>
      <c r="D8" s="35" t="s">
        <v>20</v>
      </c>
      <c r="E8" s="36" t="s">
        <v>19</v>
      </c>
    </row>
    <row r="9" spans="1:5" ht="18.75" x14ac:dyDescent="0.3">
      <c r="A9" s="24">
        <f t="shared" si="0"/>
        <v>43835</v>
      </c>
      <c r="B9" s="27" t="str">
        <f>IF(ISERROR(MATCH(A9,Tables!$C:$C,0))=FALSE,"F",IF(WEEKDAY(A9,2)&gt;5,"WE","JO"))</f>
        <v>WE</v>
      </c>
      <c r="C9" s="37" t="s">
        <v>16</v>
      </c>
      <c r="D9" s="35" t="s">
        <v>20</v>
      </c>
      <c r="E9" s="36" t="s">
        <v>19</v>
      </c>
    </row>
    <row r="10" spans="1:5" ht="18.75" x14ac:dyDescent="0.3">
      <c r="A10" s="24">
        <f t="shared" si="0"/>
        <v>43836</v>
      </c>
      <c r="B10" s="27" t="str">
        <f>IF(ISERROR(MATCH(A10,Tables!$C:$C,0))=FALSE,"F",IF(WEEKDAY(A10,2)&gt;5,"WE","JO"))</f>
        <v>JO</v>
      </c>
      <c r="C10" s="34" t="s">
        <v>14</v>
      </c>
      <c r="D10" s="35"/>
      <c r="E10" s="36"/>
    </row>
    <row r="11" spans="1:5" ht="18.75" x14ac:dyDescent="0.3">
      <c r="A11" s="24">
        <f t="shared" si="0"/>
        <v>43837</v>
      </c>
      <c r="B11" s="27" t="str">
        <f>IF(ISERROR(MATCH(A11,Tables!$C:$C,0))=FALSE,"F",IF(WEEKDAY(A11,2)&gt;5,"WE","JO"))</f>
        <v>JO</v>
      </c>
      <c r="C11" s="34" t="s">
        <v>17</v>
      </c>
      <c r="D11" s="35"/>
      <c r="E11" s="36"/>
    </row>
    <row r="12" spans="1:5" ht="18.75" x14ac:dyDescent="0.3">
      <c r="A12" s="24">
        <f t="shared" si="0"/>
        <v>43838</v>
      </c>
      <c r="B12" s="27" t="str">
        <f>IF(ISERROR(MATCH(A12,Tables!$C:$C,0))=FALSE,"F",IF(WEEKDAY(A12,2)&gt;5,"WE","JO"))</f>
        <v>JO</v>
      </c>
      <c r="C12" s="34" t="s">
        <v>20</v>
      </c>
      <c r="D12" s="35" t="s">
        <v>19</v>
      </c>
      <c r="E12" s="36" t="s">
        <v>19</v>
      </c>
    </row>
    <row r="13" spans="1:5" ht="18.75" x14ac:dyDescent="0.3">
      <c r="A13" s="24">
        <f t="shared" si="0"/>
        <v>43839</v>
      </c>
      <c r="B13" s="27" t="str">
        <f>IF(ISERROR(MATCH(A13,Tables!$C:$C,0))=FALSE,"F",IF(WEEKDAY(A13,2)&gt;5,"WE","JO"))</f>
        <v>JO</v>
      </c>
      <c r="C13" s="34" t="s">
        <v>20</v>
      </c>
      <c r="D13" s="35" t="s">
        <v>19</v>
      </c>
      <c r="E13" s="36" t="s">
        <v>19</v>
      </c>
    </row>
    <row r="14" spans="1:5" ht="18.75" x14ac:dyDescent="0.3">
      <c r="A14" s="24">
        <f t="shared" si="0"/>
        <v>43840</v>
      </c>
      <c r="B14" s="27" t="str">
        <f>IF(ISERROR(MATCH(A14,Tables!$C:$C,0))=FALSE,"F",IF(WEEKDAY(A14,2)&gt;5,"WE","JO"))</f>
        <v>JO</v>
      </c>
      <c r="C14" s="34"/>
      <c r="D14" s="35" t="s">
        <v>17</v>
      </c>
      <c r="E14" s="36"/>
    </row>
    <row r="15" spans="1:5" ht="18.75" x14ac:dyDescent="0.3">
      <c r="A15" s="24">
        <f t="shared" si="0"/>
        <v>43841</v>
      </c>
      <c r="B15" s="27" t="str">
        <f>IF(ISERROR(MATCH(A15,Tables!$C:$C,0))=FALSE,"F",IF(WEEKDAY(A15,2)&gt;5,"WE","JO"))</f>
        <v>WE</v>
      </c>
      <c r="C15" s="37" t="s">
        <v>22</v>
      </c>
      <c r="D15" s="38" t="s">
        <v>17</v>
      </c>
      <c r="E15" s="39"/>
    </row>
    <row r="16" spans="1:5" ht="18.75" x14ac:dyDescent="0.3">
      <c r="A16" s="24">
        <f t="shared" si="0"/>
        <v>43842</v>
      </c>
      <c r="B16" s="27" t="str">
        <f>IF(ISERROR(MATCH(A16,Tables!$C:$C,0))=FALSE,"F",IF(WEEKDAY(A16,2)&gt;5,"WE","JO"))</f>
        <v>WE</v>
      </c>
      <c r="C16" s="37" t="s">
        <v>22</v>
      </c>
      <c r="D16" s="38" t="s">
        <v>17</v>
      </c>
      <c r="E16" s="39"/>
    </row>
    <row r="17" spans="1:5" ht="18.75" x14ac:dyDescent="0.3">
      <c r="A17" s="24">
        <f t="shared" si="0"/>
        <v>43843</v>
      </c>
      <c r="B17" s="27" t="str">
        <f>IF(ISERROR(MATCH(A17,Tables!$C:$C,0))=FALSE,"F",IF(WEEKDAY(A17,2)&gt;5,"WE","JO"))</f>
        <v>JO</v>
      </c>
      <c r="C17" s="34"/>
      <c r="D17" s="35"/>
      <c r="E17" s="36"/>
    </row>
    <row r="18" spans="1:5" ht="18.75" x14ac:dyDescent="0.3">
      <c r="A18" s="24">
        <f t="shared" si="0"/>
        <v>43844</v>
      </c>
      <c r="B18" s="27" t="str">
        <f>IF(ISERROR(MATCH(A18,Tables!$C:$C,0))=FALSE,"F",IF(WEEKDAY(A18,2)&gt;5,"WE","JO"))</f>
        <v>JO</v>
      </c>
      <c r="C18" s="34"/>
      <c r="D18" s="35"/>
      <c r="E18" s="36"/>
    </row>
    <row r="19" spans="1:5" ht="18.75" x14ac:dyDescent="0.3">
      <c r="A19" s="24">
        <f t="shared" si="0"/>
        <v>43845</v>
      </c>
      <c r="B19" s="27" t="str">
        <f>IF(ISERROR(MATCH(A19,Tables!$C:$C,0))=FALSE,"F",IF(WEEKDAY(A19,2)&gt;5,"WE","JO"))</f>
        <v>JO</v>
      </c>
      <c r="C19" s="34"/>
      <c r="D19" s="35"/>
      <c r="E19" s="36" t="s">
        <v>23</v>
      </c>
    </row>
    <row r="20" spans="1:5" ht="18.75" x14ac:dyDescent="0.3">
      <c r="A20" s="24">
        <f t="shared" si="0"/>
        <v>43846</v>
      </c>
      <c r="B20" s="27" t="str">
        <f>IF(ISERROR(MATCH(A20,Tables!$C:$C,0))=FALSE,"F",IF(WEEKDAY(A20,2)&gt;5,"WE","JO"))</f>
        <v>JO</v>
      </c>
      <c r="C20" s="34"/>
      <c r="D20" s="35"/>
      <c r="E20" s="36" t="s">
        <v>23</v>
      </c>
    </row>
    <row r="21" spans="1:5" ht="18.75" x14ac:dyDescent="0.3">
      <c r="A21" s="24">
        <f t="shared" si="0"/>
        <v>43847</v>
      </c>
      <c r="B21" s="27" t="str">
        <f>IF(ISERROR(MATCH(A21,Tables!$C:$C,0))=FALSE,"F",IF(WEEKDAY(A21,2)&gt;5,"WE","JO"))</f>
        <v>JO</v>
      </c>
      <c r="C21" s="34"/>
      <c r="D21" s="35"/>
      <c r="E21" s="36" t="s">
        <v>23</v>
      </c>
    </row>
    <row r="22" spans="1:5" ht="18.75" x14ac:dyDescent="0.3">
      <c r="A22" s="24">
        <f t="shared" si="0"/>
        <v>43848</v>
      </c>
      <c r="B22" s="27" t="str">
        <f>IF(ISERROR(MATCH(A22,Tables!$C:$C,0))=FALSE,"F",IF(WEEKDAY(A22,2)&gt;5,"WE","JO"))</f>
        <v>WE</v>
      </c>
      <c r="C22" s="37"/>
      <c r="D22" s="38"/>
      <c r="E22" s="36" t="s">
        <v>23</v>
      </c>
    </row>
    <row r="23" spans="1:5" ht="18.75" x14ac:dyDescent="0.3">
      <c r="A23" s="24">
        <f t="shared" si="0"/>
        <v>43849</v>
      </c>
      <c r="B23" s="27" t="str">
        <f>IF(ISERROR(MATCH(A23,Tables!$C:$C,0))=FALSE,"F",IF(WEEKDAY(A23,2)&gt;5,"WE","JO"))</f>
        <v>WE</v>
      </c>
      <c r="C23" s="37"/>
      <c r="D23" s="38"/>
      <c r="E23" s="39"/>
    </row>
    <row r="24" spans="1:5" ht="18.75" x14ac:dyDescent="0.3">
      <c r="A24" s="24">
        <f t="shared" si="0"/>
        <v>43850</v>
      </c>
      <c r="B24" s="27" t="str">
        <f>IF(ISERROR(MATCH(A24,Tables!$C:$C,0))=FALSE,"F",IF(WEEKDAY(A24,2)&gt;5,"WE","JO"))</f>
        <v>JO</v>
      </c>
      <c r="C24" s="34"/>
      <c r="D24" s="35"/>
      <c r="E24" s="36"/>
    </row>
    <row r="25" spans="1:5" ht="18.75" x14ac:dyDescent="0.3">
      <c r="A25" s="24">
        <f t="shared" si="0"/>
        <v>43851</v>
      </c>
      <c r="B25" s="27" t="str">
        <f>IF(ISERROR(MATCH(A25,Tables!$C:$C,0))=FALSE,"F",IF(WEEKDAY(A25,2)&gt;5,"WE","JO"))</f>
        <v>JO</v>
      </c>
      <c r="C25" s="34"/>
      <c r="D25" s="35"/>
      <c r="E25" s="36"/>
    </row>
    <row r="26" spans="1:5" ht="18.75" x14ac:dyDescent="0.3">
      <c r="A26" s="24">
        <f t="shared" si="0"/>
        <v>43852</v>
      </c>
      <c r="B26" s="27" t="str">
        <f>IF(ISERROR(MATCH(A26,Tables!$C:$C,0))=FALSE,"F",IF(WEEKDAY(A26,2)&gt;5,"WE","JO"))</f>
        <v>JO</v>
      </c>
      <c r="C26" s="34"/>
      <c r="D26" s="35"/>
      <c r="E26" s="36"/>
    </row>
    <row r="27" spans="1:5" ht="18.75" x14ac:dyDescent="0.3">
      <c r="A27" s="24">
        <f t="shared" si="0"/>
        <v>43853</v>
      </c>
      <c r="B27" s="27" t="str">
        <f>IF(ISERROR(MATCH(A27,Tables!$C:$C,0))=FALSE,"F",IF(WEEKDAY(A27,2)&gt;5,"WE","JO"))</f>
        <v>JO</v>
      </c>
      <c r="C27" s="34"/>
      <c r="D27" s="35"/>
      <c r="E27" s="36"/>
    </row>
    <row r="28" spans="1:5" ht="18.75" x14ac:dyDescent="0.3">
      <c r="A28" s="24">
        <f t="shared" si="0"/>
        <v>43854</v>
      </c>
      <c r="B28" s="27" t="str">
        <f>IF(ISERROR(MATCH(A28,Tables!$C:$C,0))=FALSE,"F",IF(WEEKDAY(A28,2)&gt;5,"WE","JO"))</f>
        <v>JO</v>
      </c>
      <c r="C28" s="34"/>
      <c r="D28" s="35"/>
      <c r="E28" s="36"/>
    </row>
    <row r="29" spans="1:5" ht="18.75" x14ac:dyDescent="0.3">
      <c r="A29" s="24">
        <f t="shared" si="0"/>
        <v>43855</v>
      </c>
      <c r="B29" s="27" t="str">
        <f>IF(ISERROR(MATCH(A29,Tables!$C:$C,0))=FALSE,"F",IF(WEEKDAY(A29,2)&gt;5,"WE","JO"))</f>
        <v>WE</v>
      </c>
      <c r="C29" s="37"/>
      <c r="D29" s="38"/>
      <c r="E29" s="39"/>
    </row>
    <row r="30" spans="1:5" ht="18.75" x14ac:dyDescent="0.3">
      <c r="A30" s="24">
        <f t="shared" si="0"/>
        <v>43856</v>
      </c>
      <c r="B30" s="27" t="str">
        <f>IF(ISERROR(MATCH(A30,Tables!$C:$C,0))=FALSE,"F",IF(WEEKDAY(A30,2)&gt;5,"WE","JO"))</f>
        <v>WE</v>
      </c>
      <c r="C30" s="37"/>
      <c r="D30" s="38"/>
      <c r="E30" s="39"/>
    </row>
    <row r="31" spans="1:5" ht="18.75" x14ac:dyDescent="0.3">
      <c r="A31" s="24">
        <f t="shared" si="0"/>
        <v>43857</v>
      </c>
      <c r="B31" s="27" t="str">
        <f>IF(ISERROR(MATCH(A31,Tables!$C:$C,0))=FALSE,"F",IF(WEEKDAY(A31,2)&gt;5,"WE","JO"))</f>
        <v>JO</v>
      </c>
      <c r="C31" s="37"/>
      <c r="D31" s="38"/>
      <c r="E31" s="39"/>
    </row>
    <row r="32" spans="1:5" ht="18.75" x14ac:dyDescent="0.3">
      <c r="A32" s="24">
        <f t="shared" si="0"/>
        <v>43858</v>
      </c>
      <c r="B32" s="27" t="str">
        <f>IF(ISERROR(MATCH(A32,Tables!$C:$C,0))=FALSE,"F",IF(WEEKDAY(A32,2)&gt;5,"WE","JO"))</f>
        <v>JO</v>
      </c>
      <c r="C32" s="37"/>
      <c r="D32" s="38"/>
      <c r="E32" s="39"/>
    </row>
    <row r="33" spans="1:5" ht="18.75" x14ac:dyDescent="0.3">
      <c r="A33" s="24">
        <f t="shared" si="0"/>
        <v>43859</v>
      </c>
      <c r="B33" s="27" t="str">
        <f>IF(ISERROR(MATCH(A33,Tables!$C:$C,0))=FALSE,"F",IF(WEEKDAY(A33,2)&gt;5,"WE","JO"))</f>
        <v>JO</v>
      </c>
      <c r="C33" s="37"/>
      <c r="D33" s="38"/>
      <c r="E33" s="39"/>
    </row>
    <row r="34" spans="1:5" ht="18.75" x14ac:dyDescent="0.3">
      <c r="A34" s="24">
        <f t="shared" si="0"/>
        <v>43860</v>
      </c>
      <c r="B34" s="27" t="str">
        <f>IF(ISERROR(MATCH(A34,Tables!$C:$C,0))=FALSE,"F",IF(WEEKDAY(A34,2)&gt;5,"WE","JO"))</f>
        <v>JO</v>
      </c>
      <c r="C34" s="37"/>
      <c r="D34" s="38"/>
      <c r="E34" s="39"/>
    </row>
    <row r="35" spans="1:5" ht="19.5" thickBot="1" x14ac:dyDescent="0.35">
      <c r="A35" s="25">
        <f t="shared" si="0"/>
        <v>43861</v>
      </c>
      <c r="B35" s="28" t="str">
        <f>IF(ISERROR(MATCH(A35,Tables!$C:$C,0))=FALSE,"F",IF(WEEKDAY(A35,2)&gt;5,"WE","JO"))</f>
        <v>JO</v>
      </c>
      <c r="C35" s="40"/>
      <c r="D35" s="41"/>
      <c r="E35" s="42"/>
    </row>
  </sheetData>
  <mergeCells count="1">
    <mergeCell ref="A2:E2"/>
  </mergeCells>
  <conditionalFormatting sqref="A5:E5">
    <cfRule type="expression" dxfId="3" priority="2">
      <formula>($B5="F")</formula>
    </cfRule>
  </conditionalFormatting>
  <conditionalFormatting sqref="A5:E35">
    <cfRule type="expression" dxfId="2" priority="1">
      <formula>($B5="WE")</formula>
    </cfRule>
  </conditionalFormatting>
  <dataValidations count="1">
    <dataValidation type="list" allowBlank="1" showInputMessage="1" showErrorMessage="1" sqref="C5:E35" xr:uid="{F087B30F-7E15-4830-A575-7E0682D148C0}">
      <formula1>ListMed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E35"/>
  <sheetViews>
    <sheetView workbookViewId="0">
      <selection activeCell="B5" sqref="B5"/>
    </sheetView>
  </sheetViews>
  <sheetFormatPr baseColWidth="10" defaultRowHeight="15" x14ac:dyDescent="0.25"/>
  <cols>
    <col min="1" max="1" width="22" bestFit="1" customWidth="1"/>
    <col min="2" max="2" width="13.140625" customWidth="1"/>
    <col min="3" max="3" width="21.7109375" customWidth="1"/>
    <col min="4" max="4" width="25.5703125" customWidth="1"/>
    <col min="5" max="5" width="20" customWidth="1"/>
  </cols>
  <sheetData>
    <row r="2" spans="1:5" ht="47.25" customHeight="1" x14ac:dyDescent="0.3">
      <c r="A2" s="46" t="str">
        <f>"TABLEAU DE PRESENCE MEDICALE"&amp;CHAR(10)&amp;PROPER(TEXT(A5,"MMMM"))&amp;" "&amp;TEXT(A5,"AAAA")</f>
        <v>TABLEAU DE PRESENCE MEDICALE
Janvier 2020</v>
      </c>
      <c r="B2" s="46"/>
      <c r="C2" s="46"/>
      <c r="D2" s="46"/>
      <c r="E2" s="46"/>
    </row>
    <row r="3" spans="1:5" ht="15.75" thickBot="1" x14ac:dyDescent="0.3"/>
    <row r="4" spans="1:5" ht="20.25" thickTop="1" thickBot="1" x14ac:dyDescent="0.35">
      <c r="A4" s="43" t="s">
        <v>49</v>
      </c>
      <c r="B4" s="22" t="s">
        <v>28</v>
      </c>
      <c r="C4" s="29" t="s">
        <v>3</v>
      </c>
      <c r="D4" s="29" t="s">
        <v>4</v>
      </c>
      <c r="E4" s="30" t="s">
        <v>48</v>
      </c>
    </row>
    <row r="5" spans="1:5" ht="18.75" x14ac:dyDescent="0.3">
      <c r="A5" s="23">
        <v>43831</v>
      </c>
      <c r="B5" s="26" t="str">
        <f>IF(ISERROR(MATCH(A5,Tables!$C:$C,0))=FALSE,"F",IF(WEEKDAY(A5,2)&gt;5,"WE","JO"))</f>
        <v>F</v>
      </c>
      <c r="C5" s="31"/>
      <c r="D5" s="32"/>
      <c r="E5" s="33"/>
    </row>
    <row r="6" spans="1:5" ht="18.75" x14ac:dyDescent="0.3">
      <c r="A6" s="24">
        <f>A5+1</f>
        <v>43832</v>
      </c>
      <c r="B6" s="27" t="str">
        <f>IF(ISERROR(MATCH(A6,Tables!$C:$C,0))=FALSE,"F",IF(WEEKDAY(A6,2)&gt;5,"WE","JO"))</f>
        <v>JO</v>
      </c>
      <c r="C6" s="34"/>
      <c r="D6" s="35"/>
      <c r="E6" s="36"/>
    </row>
    <row r="7" spans="1:5" ht="18.75" x14ac:dyDescent="0.3">
      <c r="A7" s="24">
        <f t="shared" ref="A7:A35" si="0">A6+1</f>
        <v>43833</v>
      </c>
      <c r="B7" s="27" t="str">
        <f>IF(ISERROR(MATCH(A7,Tables!$C:$C,0))=FALSE,"F",IF(WEEKDAY(A7,2)&gt;5,"WE","JO"))</f>
        <v>JO</v>
      </c>
      <c r="C7" s="34"/>
      <c r="D7" s="35"/>
      <c r="E7" s="36"/>
    </row>
    <row r="8" spans="1:5" ht="18.75" x14ac:dyDescent="0.3">
      <c r="A8" s="24">
        <f t="shared" si="0"/>
        <v>43834</v>
      </c>
      <c r="B8" s="27" t="str">
        <f>IF(ISERROR(MATCH(A8,Tables!$C:$C,0))=FALSE,"F",IF(WEEKDAY(A8,2)&gt;5,"WE","JO"))</f>
        <v>WE</v>
      </c>
      <c r="C8" s="37"/>
      <c r="D8" s="38"/>
      <c r="E8" s="39"/>
    </row>
    <row r="9" spans="1:5" ht="18.75" x14ac:dyDescent="0.3">
      <c r="A9" s="24">
        <f t="shared" si="0"/>
        <v>43835</v>
      </c>
      <c r="B9" s="27" t="str">
        <f>IF(ISERROR(MATCH(A9,Tables!$C:$C,0))=FALSE,"F",IF(WEEKDAY(A9,2)&gt;5,"WE","JO"))</f>
        <v>WE</v>
      </c>
      <c r="C9" s="37"/>
      <c r="D9" s="38"/>
      <c r="E9" s="39"/>
    </row>
    <row r="10" spans="1:5" ht="18.75" x14ac:dyDescent="0.3">
      <c r="A10" s="24">
        <f t="shared" si="0"/>
        <v>43836</v>
      </c>
      <c r="B10" s="27" t="str">
        <f>IF(ISERROR(MATCH(A10,Tables!$C:$C,0))=FALSE,"F",IF(WEEKDAY(A10,2)&gt;5,"WE","JO"))</f>
        <v>JO</v>
      </c>
      <c r="C10" s="34"/>
      <c r="D10" s="35"/>
      <c r="E10" s="36"/>
    </row>
    <row r="11" spans="1:5" ht="18.75" x14ac:dyDescent="0.3">
      <c r="A11" s="24">
        <f t="shared" si="0"/>
        <v>43837</v>
      </c>
      <c r="B11" s="27" t="str">
        <f>IF(ISERROR(MATCH(A11,Tables!$C:$C,0))=FALSE,"F",IF(WEEKDAY(A11,2)&gt;5,"WE","JO"))</f>
        <v>JO</v>
      </c>
      <c r="C11" s="34"/>
      <c r="D11" s="35"/>
      <c r="E11" s="36"/>
    </row>
    <row r="12" spans="1:5" ht="18.75" x14ac:dyDescent="0.3">
      <c r="A12" s="24">
        <f t="shared" si="0"/>
        <v>43838</v>
      </c>
      <c r="B12" s="27" t="str">
        <f>IF(ISERROR(MATCH(A12,Tables!$C:$C,0))=FALSE,"F",IF(WEEKDAY(A12,2)&gt;5,"WE","JO"))</f>
        <v>JO</v>
      </c>
      <c r="C12" s="34"/>
      <c r="D12" s="35"/>
      <c r="E12" s="36"/>
    </row>
    <row r="13" spans="1:5" ht="18.75" x14ac:dyDescent="0.3">
      <c r="A13" s="24">
        <f t="shared" si="0"/>
        <v>43839</v>
      </c>
      <c r="B13" s="27" t="str">
        <f>IF(ISERROR(MATCH(A13,Tables!$C:$C,0))=FALSE,"F",IF(WEEKDAY(A13,2)&gt;5,"WE","JO"))</f>
        <v>JO</v>
      </c>
      <c r="C13" s="34"/>
      <c r="D13" s="35"/>
      <c r="E13" s="36"/>
    </row>
    <row r="14" spans="1:5" ht="18.75" x14ac:dyDescent="0.3">
      <c r="A14" s="24">
        <f t="shared" si="0"/>
        <v>43840</v>
      </c>
      <c r="B14" s="27" t="str">
        <f>IF(ISERROR(MATCH(A14,Tables!$C:$C,0))=FALSE,"F",IF(WEEKDAY(A14,2)&gt;5,"WE","JO"))</f>
        <v>JO</v>
      </c>
      <c r="C14" s="34"/>
      <c r="D14" s="35"/>
      <c r="E14" s="36"/>
    </row>
    <row r="15" spans="1:5" ht="18.75" x14ac:dyDescent="0.3">
      <c r="A15" s="24">
        <f t="shared" si="0"/>
        <v>43841</v>
      </c>
      <c r="B15" s="27" t="str">
        <f>IF(ISERROR(MATCH(A15,Tables!$C:$C,0))=FALSE,"F",IF(WEEKDAY(A15,2)&gt;5,"WE","JO"))</f>
        <v>WE</v>
      </c>
      <c r="C15" s="37"/>
      <c r="D15" s="38"/>
      <c r="E15" s="39"/>
    </row>
    <row r="16" spans="1:5" ht="18.75" x14ac:dyDescent="0.3">
      <c r="A16" s="24">
        <f t="shared" si="0"/>
        <v>43842</v>
      </c>
      <c r="B16" s="27" t="str">
        <f>IF(ISERROR(MATCH(A16,Tables!$C:$C,0))=FALSE,"F",IF(WEEKDAY(A16,2)&gt;5,"WE","JO"))</f>
        <v>WE</v>
      </c>
      <c r="C16" s="37"/>
      <c r="D16" s="38"/>
      <c r="E16" s="39"/>
    </row>
    <row r="17" spans="1:5" ht="18.75" x14ac:dyDescent="0.3">
      <c r="A17" s="24">
        <f t="shared" si="0"/>
        <v>43843</v>
      </c>
      <c r="B17" s="27" t="str">
        <f>IF(ISERROR(MATCH(A17,Tables!$C:$C,0))=FALSE,"F",IF(WEEKDAY(A17,2)&gt;5,"WE","JO"))</f>
        <v>JO</v>
      </c>
      <c r="C17" s="34"/>
      <c r="D17" s="35"/>
      <c r="E17" s="36"/>
    </row>
    <row r="18" spans="1:5" ht="18.75" x14ac:dyDescent="0.3">
      <c r="A18" s="24">
        <f t="shared" si="0"/>
        <v>43844</v>
      </c>
      <c r="B18" s="27" t="str">
        <f>IF(ISERROR(MATCH(A18,Tables!$C:$C,0))=FALSE,"F",IF(WEEKDAY(A18,2)&gt;5,"WE","JO"))</f>
        <v>JO</v>
      </c>
      <c r="C18" s="34"/>
      <c r="D18" s="35"/>
      <c r="E18" s="36"/>
    </row>
    <row r="19" spans="1:5" ht="18.75" x14ac:dyDescent="0.3">
      <c r="A19" s="24">
        <f t="shared" si="0"/>
        <v>43845</v>
      </c>
      <c r="B19" s="27" t="str">
        <f>IF(ISERROR(MATCH(A19,Tables!$C:$C,0))=FALSE,"F",IF(WEEKDAY(A19,2)&gt;5,"WE","JO"))</f>
        <v>JO</v>
      </c>
      <c r="C19" s="34"/>
      <c r="D19" s="35"/>
      <c r="E19" s="36"/>
    </row>
    <row r="20" spans="1:5" ht="18.75" x14ac:dyDescent="0.3">
      <c r="A20" s="24">
        <f t="shared" si="0"/>
        <v>43846</v>
      </c>
      <c r="B20" s="27" t="str">
        <f>IF(ISERROR(MATCH(A20,Tables!$C:$C,0))=FALSE,"F",IF(WEEKDAY(A20,2)&gt;5,"WE","JO"))</f>
        <v>JO</v>
      </c>
      <c r="C20" s="34"/>
      <c r="D20" s="35"/>
      <c r="E20" s="36"/>
    </row>
    <row r="21" spans="1:5" ht="18.75" x14ac:dyDescent="0.3">
      <c r="A21" s="24">
        <f t="shared" si="0"/>
        <v>43847</v>
      </c>
      <c r="B21" s="27" t="str">
        <f>IF(ISERROR(MATCH(A21,Tables!$C:$C,0))=FALSE,"F",IF(WEEKDAY(A21,2)&gt;5,"WE","JO"))</f>
        <v>JO</v>
      </c>
      <c r="C21" s="34"/>
      <c r="D21" s="35"/>
      <c r="E21" s="36"/>
    </row>
    <row r="22" spans="1:5" ht="18.75" x14ac:dyDescent="0.3">
      <c r="A22" s="24">
        <f t="shared" si="0"/>
        <v>43848</v>
      </c>
      <c r="B22" s="27" t="str">
        <f>IF(ISERROR(MATCH(A22,Tables!$C:$C,0))=FALSE,"F",IF(WEEKDAY(A22,2)&gt;5,"WE","JO"))</f>
        <v>WE</v>
      </c>
      <c r="C22" s="37"/>
      <c r="D22" s="38"/>
      <c r="E22" s="39"/>
    </row>
    <row r="23" spans="1:5" ht="18.75" x14ac:dyDescent="0.3">
      <c r="A23" s="24">
        <f t="shared" si="0"/>
        <v>43849</v>
      </c>
      <c r="B23" s="27" t="str">
        <f>IF(ISERROR(MATCH(A23,Tables!$C:$C,0))=FALSE,"F",IF(WEEKDAY(A23,2)&gt;5,"WE","JO"))</f>
        <v>WE</v>
      </c>
      <c r="C23" s="37"/>
      <c r="D23" s="38"/>
      <c r="E23" s="39"/>
    </row>
    <row r="24" spans="1:5" ht="18.75" x14ac:dyDescent="0.3">
      <c r="A24" s="24">
        <f t="shared" si="0"/>
        <v>43850</v>
      </c>
      <c r="B24" s="27" t="str">
        <f>IF(ISERROR(MATCH(A24,Tables!$C:$C,0))=FALSE,"F",IF(WEEKDAY(A24,2)&gt;5,"WE","JO"))</f>
        <v>JO</v>
      </c>
      <c r="C24" s="34"/>
      <c r="D24" s="35"/>
      <c r="E24" s="36"/>
    </row>
    <row r="25" spans="1:5" ht="18.75" x14ac:dyDescent="0.3">
      <c r="A25" s="24">
        <f t="shared" si="0"/>
        <v>43851</v>
      </c>
      <c r="B25" s="27" t="str">
        <f>IF(ISERROR(MATCH(A25,Tables!$C:$C,0))=FALSE,"F",IF(WEEKDAY(A25,2)&gt;5,"WE","JO"))</f>
        <v>JO</v>
      </c>
      <c r="C25" s="34"/>
      <c r="D25" s="35"/>
      <c r="E25" s="36"/>
    </row>
    <row r="26" spans="1:5" ht="18.75" x14ac:dyDescent="0.3">
      <c r="A26" s="24">
        <f t="shared" si="0"/>
        <v>43852</v>
      </c>
      <c r="B26" s="27" t="str">
        <f>IF(ISERROR(MATCH(A26,Tables!$C:$C,0))=FALSE,"F",IF(WEEKDAY(A26,2)&gt;5,"WE","JO"))</f>
        <v>JO</v>
      </c>
      <c r="C26" s="34"/>
      <c r="D26" s="35"/>
      <c r="E26" s="36"/>
    </row>
    <row r="27" spans="1:5" ht="18.75" x14ac:dyDescent="0.3">
      <c r="A27" s="24">
        <f t="shared" si="0"/>
        <v>43853</v>
      </c>
      <c r="B27" s="27" t="str">
        <f>IF(ISERROR(MATCH(A27,Tables!$C:$C,0))=FALSE,"F",IF(WEEKDAY(A27,2)&gt;5,"WE","JO"))</f>
        <v>JO</v>
      </c>
      <c r="C27" s="34"/>
      <c r="D27" s="35"/>
      <c r="E27" s="36"/>
    </row>
    <row r="28" spans="1:5" ht="18.75" x14ac:dyDescent="0.3">
      <c r="A28" s="24">
        <f t="shared" si="0"/>
        <v>43854</v>
      </c>
      <c r="B28" s="27" t="str">
        <f>IF(ISERROR(MATCH(A28,Tables!$C:$C,0))=FALSE,"F",IF(WEEKDAY(A28,2)&gt;5,"WE","JO"))</f>
        <v>JO</v>
      </c>
      <c r="C28" s="34"/>
      <c r="D28" s="35"/>
      <c r="E28" s="36"/>
    </row>
    <row r="29" spans="1:5" ht="18.75" x14ac:dyDescent="0.3">
      <c r="A29" s="24">
        <f t="shared" si="0"/>
        <v>43855</v>
      </c>
      <c r="B29" s="27" t="str">
        <f>IF(ISERROR(MATCH(A29,Tables!$C:$C,0))=FALSE,"F",IF(WEEKDAY(A29,2)&gt;5,"WE","JO"))</f>
        <v>WE</v>
      </c>
      <c r="C29" s="37"/>
      <c r="D29" s="38"/>
      <c r="E29" s="39"/>
    </row>
    <row r="30" spans="1:5" ht="18.75" x14ac:dyDescent="0.3">
      <c r="A30" s="24">
        <f t="shared" si="0"/>
        <v>43856</v>
      </c>
      <c r="B30" s="27" t="str">
        <f>IF(ISERROR(MATCH(A30,Tables!$C:$C,0))=FALSE,"F",IF(WEEKDAY(A30,2)&gt;5,"WE","JO"))</f>
        <v>WE</v>
      </c>
      <c r="C30" s="37"/>
      <c r="D30" s="38"/>
      <c r="E30" s="39"/>
    </row>
    <row r="31" spans="1:5" ht="18.75" x14ac:dyDescent="0.3">
      <c r="A31" s="24">
        <f t="shared" si="0"/>
        <v>43857</v>
      </c>
      <c r="B31" s="27" t="str">
        <f>IF(ISERROR(MATCH(A31,Tables!$C:$C,0))=FALSE,"F",IF(WEEKDAY(A31,2)&gt;5,"WE","JO"))</f>
        <v>JO</v>
      </c>
      <c r="C31" s="37"/>
      <c r="D31" s="38"/>
      <c r="E31" s="39"/>
    </row>
    <row r="32" spans="1:5" ht="18.75" x14ac:dyDescent="0.3">
      <c r="A32" s="24">
        <f t="shared" si="0"/>
        <v>43858</v>
      </c>
      <c r="B32" s="27" t="str">
        <f>IF(ISERROR(MATCH(A32,Tables!$C:$C,0))=FALSE,"F",IF(WEEKDAY(A32,2)&gt;5,"WE","JO"))</f>
        <v>JO</v>
      </c>
      <c r="C32" s="37"/>
      <c r="D32" s="38"/>
      <c r="E32" s="39"/>
    </row>
    <row r="33" spans="1:5" ht="18.75" x14ac:dyDescent="0.3">
      <c r="A33" s="24">
        <f t="shared" si="0"/>
        <v>43859</v>
      </c>
      <c r="B33" s="27" t="str">
        <f>IF(ISERROR(MATCH(A33,Tables!$C:$C,0))=FALSE,"F",IF(WEEKDAY(A33,2)&gt;5,"WE","JO"))</f>
        <v>JO</v>
      </c>
      <c r="C33" s="37"/>
      <c r="D33" s="38"/>
      <c r="E33" s="39"/>
    </row>
    <row r="34" spans="1:5" ht="18.75" x14ac:dyDescent="0.3">
      <c r="A34" s="24">
        <f t="shared" si="0"/>
        <v>43860</v>
      </c>
      <c r="B34" s="27" t="str">
        <f>IF(ISERROR(MATCH(A34,Tables!$C:$C,0))=FALSE,"F",IF(WEEKDAY(A34,2)&gt;5,"WE","JO"))</f>
        <v>JO</v>
      </c>
      <c r="C34" s="37"/>
      <c r="D34" s="38"/>
      <c r="E34" s="39"/>
    </row>
    <row r="35" spans="1:5" ht="19.5" thickBot="1" x14ac:dyDescent="0.35">
      <c r="A35" s="25">
        <f t="shared" si="0"/>
        <v>43861</v>
      </c>
      <c r="B35" s="28" t="str">
        <f>IF(ISERROR(MATCH(A35,Tables!$C:$C,0))=FALSE,"F",IF(WEEKDAY(A35,2)&gt;5,"WE","JO"))</f>
        <v>JO</v>
      </c>
      <c r="C35" s="40"/>
      <c r="D35" s="41"/>
      <c r="E35" s="42"/>
    </row>
  </sheetData>
  <mergeCells count="1">
    <mergeCell ref="A2:E2"/>
  </mergeCells>
  <phoneticPr fontId="15" type="noConversion"/>
  <conditionalFormatting sqref="A5:E5">
    <cfRule type="expression" dxfId="1" priority="3">
      <formula>($B5="F")</formula>
    </cfRule>
  </conditionalFormatting>
  <conditionalFormatting sqref="A5:E35">
    <cfRule type="expression" dxfId="0" priority="1">
      <formula>($B5="WE")</formula>
    </cfRule>
  </conditionalFormatting>
  <dataValidations count="1">
    <dataValidation type="list" allowBlank="1" showInputMessage="1" showErrorMessage="1" sqref="C5:E35" xr:uid="{00000000-0002-0000-0000-000001000000}">
      <formula1>ListMed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18CFA-5CFF-4F35-8102-C2FC00F56C33}">
  <sheetPr codeName="Feuil3"/>
  <dimension ref="A1:S527"/>
  <sheetViews>
    <sheetView workbookViewId="0">
      <selection activeCell="O3" sqref="O3"/>
    </sheetView>
  </sheetViews>
  <sheetFormatPr baseColWidth="10" defaultRowHeight="15" x14ac:dyDescent="0.25"/>
  <cols>
    <col min="1" max="1" width="11.42578125" style="20"/>
    <col min="2" max="2" width="21.140625" style="20" customWidth="1"/>
    <col min="3" max="3" width="23.85546875" style="20" customWidth="1"/>
    <col min="4" max="10" width="11.42578125" style="20"/>
    <col min="11" max="11" width="15.140625" style="20" customWidth="1"/>
    <col min="12" max="13" width="11.42578125" style="20"/>
    <col min="14" max="14" width="17.28515625" style="20" customWidth="1"/>
    <col min="16" max="16384" width="11.42578125" style="20"/>
  </cols>
  <sheetData>
    <row r="1" spans="1:19" ht="15.75" x14ac:dyDescent="0.25">
      <c r="A1" s="12"/>
      <c r="B1" s="12"/>
      <c r="C1" s="12"/>
      <c r="K1" s="19" t="s">
        <v>45</v>
      </c>
      <c r="L1" s="19" t="s">
        <v>46</v>
      </c>
      <c r="N1" s="21" t="s">
        <v>47</v>
      </c>
      <c r="P1" s="45"/>
      <c r="Q1" s="21" t="s">
        <v>62</v>
      </c>
      <c r="R1" s="21" t="s">
        <v>63</v>
      </c>
      <c r="S1" s="21" t="s">
        <v>64</v>
      </c>
    </row>
    <row r="2" spans="1:19" ht="25.5" x14ac:dyDescent="0.35">
      <c r="A2" s="17">
        <v>2020</v>
      </c>
      <c r="B2" s="11" t="s">
        <v>29</v>
      </c>
      <c r="C2" s="11" t="s">
        <v>30</v>
      </c>
      <c r="E2" s="44" t="s">
        <v>44</v>
      </c>
      <c r="K2" s="18">
        <v>43831</v>
      </c>
      <c r="L2" s="19" t="str">
        <f>IF(ISERROR(MATCH(K2,C:C,0))=FALSE,"F",IF(WEEKDAY(K2,2)&gt;5,"WE","JO"))</f>
        <v>F</v>
      </c>
      <c r="N2" s="45" t="s">
        <v>14</v>
      </c>
      <c r="P2" s="45"/>
      <c r="Q2" s="45" t="s">
        <v>50</v>
      </c>
      <c r="R2" s="45">
        <v>1</v>
      </c>
      <c r="S2" s="51">
        <v>31</v>
      </c>
    </row>
    <row r="3" spans="1:19" ht="15.75" x14ac:dyDescent="0.25">
      <c r="A3" s="12"/>
      <c r="B3" s="12" t="s">
        <v>31</v>
      </c>
      <c r="C3" s="13">
        <f>DATE($A$2,1,1)</f>
        <v>43831</v>
      </c>
      <c r="K3" s="18">
        <v>43832</v>
      </c>
      <c r="L3" s="19" t="str">
        <f t="shared" ref="L3:L66" si="0">IF(ISERROR(MATCH(K3,C:C,0))=FALSE,"F",IF(WEEKDAY(K3,2)&gt;5,"WE","JO"))</f>
        <v>JO</v>
      </c>
      <c r="N3" s="45" t="s">
        <v>20</v>
      </c>
      <c r="P3" s="45"/>
      <c r="Q3" s="45" t="s">
        <v>51</v>
      </c>
      <c r="R3" s="45">
        <v>2</v>
      </c>
      <c r="S3" s="51">
        <f>IF(MOD(A2,4)=0,29,28)</f>
        <v>29</v>
      </c>
    </row>
    <row r="4" spans="1:19" ht="15.75" x14ac:dyDescent="0.25">
      <c r="A4" s="12"/>
      <c r="B4" s="12" t="s">
        <v>32</v>
      </c>
      <c r="C4" s="13">
        <f>ROUND(DATE($A$2,4,MOD(234-11*MOD($A$2,19),30))/7,0)*7-6</f>
        <v>43933</v>
      </c>
      <c r="K4" s="18">
        <v>43833</v>
      </c>
      <c r="L4" s="19" t="str">
        <f t="shared" si="0"/>
        <v>JO</v>
      </c>
      <c r="N4" s="45" t="s">
        <v>16</v>
      </c>
      <c r="P4" s="45"/>
      <c r="Q4" s="45" t="s">
        <v>52</v>
      </c>
      <c r="R4" s="45">
        <v>3</v>
      </c>
      <c r="S4" s="51">
        <v>31</v>
      </c>
    </row>
    <row r="5" spans="1:19" ht="15.75" x14ac:dyDescent="0.25">
      <c r="A5" s="12"/>
      <c r="B5" s="12" t="s">
        <v>33</v>
      </c>
      <c r="C5" s="13">
        <f>C4+1</f>
        <v>43934</v>
      </c>
      <c r="K5" s="18">
        <v>43834</v>
      </c>
      <c r="L5" s="19" t="str">
        <f t="shared" si="0"/>
        <v>WE</v>
      </c>
      <c r="N5" s="45" t="s">
        <v>13</v>
      </c>
      <c r="P5" s="45"/>
      <c r="Q5" s="45" t="s">
        <v>53</v>
      </c>
      <c r="R5" s="45">
        <v>4</v>
      </c>
      <c r="S5" s="51">
        <v>30</v>
      </c>
    </row>
    <row r="6" spans="1:19" ht="15.75" x14ac:dyDescent="0.25">
      <c r="A6" s="14"/>
      <c r="B6" s="15" t="s">
        <v>34</v>
      </c>
      <c r="C6" s="16">
        <f>DATE($A$2,5,1)</f>
        <v>43952</v>
      </c>
      <c r="K6" s="18">
        <v>43835</v>
      </c>
      <c r="L6" s="19" t="str">
        <f t="shared" si="0"/>
        <v>WE</v>
      </c>
      <c r="N6" s="45" t="s">
        <v>15</v>
      </c>
      <c r="P6" s="45"/>
      <c r="Q6" s="45" t="s">
        <v>54</v>
      </c>
      <c r="R6" s="45">
        <v>5</v>
      </c>
      <c r="S6" s="51">
        <v>31</v>
      </c>
    </row>
    <row r="7" spans="1:19" ht="15.75" x14ac:dyDescent="0.25">
      <c r="A7" s="12"/>
      <c r="B7" s="12" t="s">
        <v>35</v>
      </c>
      <c r="C7" s="13">
        <f>DATE($A$2,5,8)</f>
        <v>43959</v>
      </c>
      <c r="K7" s="18">
        <v>43836</v>
      </c>
      <c r="L7" s="19" t="str">
        <f t="shared" si="0"/>
        <v>JO</v>
      </c>
      <c r="N7" s="45" t="s">
        <v>17</v>
      </c>
      <c r="P7" s="45"/>
      <c r="Q7" s="45" t="s">
        <v>55</v>
      </c>
      <c r="R7" s="45">
        <v>6</v>
      </c>
      <c r="S7" s="51">
        <v>30</v>
      </c>
    </row>
    <row r="8" spans="1:19" ht="15.75" x14ac:dyDescent="0.25">
      <c r="A8" s="12"/>
      <c r="B8" s="12" t="s">
        <v>36</v>
      </c>
      <c r="C8" s="13">
        <f>C4+39</f>
        <v>43972</v>
      </c>
      <c r="K8" s="18">
        <v>43837</v>
      </c>
      <c r="L8" s="19" t="str">
        <f t="shared" si="0"/>
        <v>JO</v>
      </c>
      <c r="N8" s="45" t="s">
        <v>22</v>
      </c>
      <c r="P8" s="45"/>
      <c r="Q8" s="45" t="s">
        <v>56</v>
      </c>
      <c r="R8" s="45">
        <v>7</v>
      </c>
      <c r="S8" s="51">
        <v>31</v>
      </c>
    </row>
    <row r="9" spans="1:19" ht="15.75" x14ac:dyDescent="0.25">
      <c r="A9" s="12"/>
      <c r="B9" s="12" t="s">
        <v>37</v>
      </c>
      <c r="C9" s="13">
        <f>C4+49</f>
        <v>43982</v>
      </c>
      <c r="K9" s="18">
        <v>43838</v>
      </c>
      <c r="L9" s="19" t="str">
        <f t="shared" si="0"/>
        <v>JO</v>
      </c>
      <c r="N9" s="45" t="s">
        <v>19</v>
      </c>
      <c r="P9" s="45"/>
      <c r="Q9" s="45" t="s">
        <v>57</v>
      </c>
      <c r="R9" s="45">
        <v>8</v>
      </c>
      <c r="S9" s="51">
        <v>31</v>
      </c>
    </row>
    <row r="10" spans="1:19" ht="15.75" x14ac:dyDescent="0.25">
      <c r="A10" s="12"/>
      <c r="B10" s="12" t="s">
        <v>38</v>
      </c>
      <c r="C10" s="13">
        <f>C9+1</f>
        <v>43983</v>
      </c>
      <c r="K10" s="18">
        <v>43839</v>
      </c>
      <c r="L10" s="19" t="str">
        <f t="shared" si="0"/>
        <v>JO</v>
      </c>
      <c r="N10" s="45" t="s">
        <v>18</v>
      </c>
      <c r="P10" s="45"/>
      <c r="Q10" s="45" t="s">
        <v>58</v>
      </c>
      <c r="R10" s="45">
        <v>9</v>
      </c>
      <c r="S10" s="51">
        <v>30</v>
      </c>
    </row>
    <row r="11" spans="1:19" ht="15.75" x14ac:dyDescent="0.25">
      <c r="A11" s="12"/>
      <c r="B11" s="12" t="s">
        <v>39</v>
      </c>
      <c r="C11" s="13">
        <f>DATE($A$2,7,14)</f>
        <v>44026</v>
      </c>
      <c r="K11" s="18">
        <v>43840</v>
      </c>
      <c r="L11" s="19" t="str">
        <f t="shared" si="0"/>
        <v>JO</v>
      </c>
      <c r="N11" s="45" t="s">
        <v>21</v>
      </c>
      <c r="P11" s="45"/>
      <c r="Q11" s="45" t="s">
        <v>59</v>
      </c>
      <c r="R11" s="45">
        <v>10</v>
      </c>
      <c r="S11" s="51">
        <v>31</v>
      </c>
    </row>
    <row r="12" spans="1:19" ht="15.75" x14ac:dyDescent="0.25">
      <c r="A12" s="12"/>
      <c r="B12" s="12" t="s">
        <v>40</v>
      </c>
      <c r="C12" s="13">
        <f>DATE($A$2,8,15)</f>
        <v>44058</v>
      </c>
      <c r="K12" s="18">
        <v>43841</v>
      </c>
      <c r="L12" s="19" t="str">
        <f t="shared" si="0"/>
        <v>WE</v>
      </c>
      <c r="N12" s="45" t="s">
        <v>23</v>
      </c>
      <c r="P12" s="45"/>
      <c r="Q12" s="45" t="s">
        <v>60</v>
      </c>
      <c r="R12" s="45">
        <v>11</v>
      </c>
      <c r="S12" s="51">
        <v>30</v>
      </c>
    </row>
    <row r="13" spans="1:19" ht="15.75" x14ac:dyDescent="0.25">
      <c r="A13" s="12"/>
      <c r="B13" s="12" t="s">
        <v>41</v>
      </c>
      <c r="C13" s="13">
        <f>DATE($A$2,11,1)</f>
        <v>44136</v>
      </c>
      <c r="K13" s="18">
        <v>43842</v>
      </c>
      <c r="L13" s="19" t="str">
        <f t="shared" si="0"/>
        <v>WE</v>
      </c>
      <c r="N13" s="45"/>
      <c r="P13" s="45"/>
      <c r="Q13" s="45" t="s">
        <v>61</v>
      </c>
      <c r="R13" s="45">
        <v>12</v>
      </c>
      <c r="S13" s="51">
        <v>31</v>
      </c>
    </row>
    <row r="14" spans="1:19" ht="15.75" x14ac:dyDescent="0.25">
      <c r="A14" s="12"/>
      <c r="B14" s="12" t="s">
        <v>42</v>
      </c>
      <c r="C14" s="13">
        <f>DATE($A$2,11,11)</f>
        <v>44146</v>
      </c>
      <c r="K14" s="18">
        <v>43843</v>
      </c>
      <c r="L14" s="19" t="str">
        <f t="shared" si="0"/>
        <v>JO</v>
      </c>
    </row>
    <row r="15" spans="1:19" ht="15.75" x14ac:dyDescent="0.25">
      <c r="A15" s="12"/>
      <c r="B15" s="12" t="s">
        <v>43</v>
      </c>
      <c r="C15" s="13">
        <f>DATE($A$2,12,25)</f>
        <v>44190</v>
      </c>
      <c r="K15" s="18">
        <v>43844</v>
      </c>
      <c r="L15" s="19" t="str">
        <f t="shared" si="0"/>
        <v>JO</v>
      </c>
    </row>
    <row r="16" spans="1:19" ht="15.75" x14ac:dyDescent="0.25">
      <c r="A16" s="12"/>
      <c r="B16" s="12"/>
      <c r="C16" s="13"/>
      <c r="K16" s="18">
        <v>43845</v>
      </c>
      <c r="L16" s="19" t="str">
        <f t="shared" si="0"/>
        <v>JO</v>
      </c>
    </row>
    <row r="17" spans="1:12" ht="15.75" x14ac:dyDescent="0.25">
      <c r="A17" s="12"/>
      <c r="B17" s="12"/>
      <c r="C17" s="13"/>
      <c r="K17" s="18">
        <v>43846</v>
      </c>
      <c r="L17" s="19" t="str">
        <f t="shared" si="0"/>
        <v>JO</v>
      </c>
    </row>
    <row r="18" spans="1:12" ht="15.75" x14ac:dyDescent="0.25">
      <c r="A18" s="12"/>
      <c r="B18" s="12"/>
      <c r="C18" s="13"/>
      <c r="K18" s="18">
        <v>43847</v>
      </c>
      <c r="L18" s="19" t="str">
        <f t="shared" si="0"/>
        <v>JO</v>
      </c>
    </row>
    <row r="19" spans="1:12" ht="15.75" x14ac:dyDescent="0.25">
      <c r="A19" s="12"/>
      <c r="B19" s="12"/>
      <c r="C19" s="13"/>
      <c r="K19" s="18">
        <v>43848</v>
      </c>
      <c r="L19" s="19" t="str">
        <f t="shared" si="0"/>
        <v>WE</v>
      </c>
    </row>
    <row r="20" spans="1:12" x14ac:dyDescent="0.25">
      <c r="A20" s="10">
        <f>A2+1</f>
        <v>2021</v>
      </c>
      <c r="B20" s="11" t="s">
        <v>29</v>
      </c>
      <c r="C20" s="11" t="s">
        <v>30</v>
      </c>
      <c r="K20" s="18">
        <v>43849</v>
      </c>
      <c r="L20" s="19" t="str">
        <f t="shared" si="0"/>
        <v>WE</v>
      </c>
    </row>
    <row r="21" spans="1:12" ht="15.75" x14ac:dyDescent="0.25">
      <c r="A21" s="12"/>
      <c r="B21" s="12" t="s">
        <v>31</v>
      </c>
      <c r="C21" s="13">
        <f>DATE($A$20,1,1)</f>
        <v>44197</v>
      </c>
      <c r="K21" s="18">
        <v>43850</v>
      </c>
      <c r="L21" s="19" t="str">
        <f t="shared" si="0"/>
        <v>JO</v>
      </c>
    </row>
    <row r="22" spans="1:12" ht="15.75" x14ac:dyDescent="0.25">
      <c r="A22" s="12"/>
      <c r="B22" s="12" t="s">
        <v>32</v>
      </c>
      <c r="C22" s="13">
        <f>ROUND(DATE($A$20,4,MOD(234-11*MOD($A$20,19),30))/7,0)*7-6</f>
        <v>44290</v>
      </c>
      <c r="K22" s="18">
        <v>43851</v>
      </c>
      <c r="L22" s="19" t="str">
        <f t="shared" si="0"/>
        <v>JO</v>
      </c>
    </row>
    <row r="23" spans="1:12" ht="15.75" x14ac:dyDescent="0.25">
      <c r="A23" s="12"/>
      <c r="B23" s="12" t="s">
        <v>33</v>
      </c>
      <c r="C23" s="13">
        <f>C22+1</f>
        <v>44291</v>
      </c>
      <c r="K23" s="18">
        <v>43852</v>
      </c>
      <c r="L23" s="19" t="str">
        <f t="shared" si="0"/>
        <v>JO</v>
      </c>
    </row>
    <row r="24" spans="1:12" ht="15.75" x14ac:dyDescent="0.25">
      <c r="A24" s="14"/>
      <c r="B24" s="15" t="s">
        <v>34</v>
      </c>
      <c r="C24" s="16">
        <f>DATE($A$20,5,1)</f>
        <v>44317</v>
      </c>
      <c r="K24" s="18">
        <v>43853</v>
      </c>
      <c r="L24" s="19" t="str">
        <f t="shared" si="0"/>
        <v>JO</v>
      </c>
    </row>
    <row r="25" spans="1:12" ht="15.75" x14ac:dyDescent="0.25">
      <c r="A25" s="12"/>
      <c r="B25" s="12" t="s">
        <v>35</v>
      </c>
      <c r="C25" s="13">
        <f>DATE($A$20,5,8)</f>
        <v>44324</v>
      </c>
      <c r="K25" s="18">
        <v>43854</v>
      </c>
      <c r="L25" s="19" t="str">
        <f t="shared" si="0"/>
        <v>JO</v>
      </c>
    </row>
    <row r="26" spans="1:12" ht="15.75" x14ac:dyDescent="0.25">
      <c r="A26" s="12"/>
      <c r="B26" s="12" t="s">
        <v>36</v>
      </c>
      <c r="C26" s="13">
        <f>C22+39</f>
        <v>44329</v>
      </c>
      <c r="K26" s="18">
        <v>43855</v>
      </c>
      <c r="L26" s="19" t="str">
        <f t="shared" si="0"/>
        <v>WE</v>
      </c>
    </row>
    <row r="27" spans="1:12" ht="15.75" x14ac:dyDescent="0.25">
      <c r="A27" s="12"/>
      <c r="B27" s="12" t="s">
        <v>37</v>
      </c>
      <c r="C27" s="13">
        <f>C22+49</f>
        <v>44339</v>
      </c>
      <c r="K27" s="18">
        <v>43856</v>
      </c>
      <c r="L27" s="19" t="str">
        <f t="shared" si="0"/>
        <v>WE</v>
      </c>
    </row>
    <row r="28" spans="1:12" ht="15.75" x14ac:dyDescent="0.25">
      <c r="A28" s="12"/>
      <c r="B28" s="12" t="s">
        <v>38</v>
      </c>
      <c r="C28" s="13">
        <f>C27+1</f>
        <v>44340</v>
      </c>
      <c r="K28" s="18">
        <v>43857</v>
      </c>
      <c r="L28" s="19" t="str">
        <f t="shared" si="0"/>
        <v>JO</v>
      </c>
    </row>
    <row r="29" spans="1:12" ht="15.75" x14ac:dyDescent="0.25">
      <c r="A29" s="12"/>
      <c r="B29" s="12" t="s">
        <v>39</v>
      </c>
      <c r="C29" s="13">
        <f>DATE($A$20,7,14)</f>
        <v>44391</v>
      </c>
      <c r="K29" s="18">
        <v>43858</v>
      </c>
      <c r="L29" s="19" t="str">
        <f t="shared" si="0"/>
        <v>JO</v>
      </c>
    </row>
    <row r="30" spans="1:12" ht="15.75" x14ac:dyDescent="0.25">
      <c r="A30" s="12"/>
      <c r="B30" s="12" t="s">
        <v>40</v>
      </c>
      <c r="C30" s="13">
        <f>DATE($A$20,8,15)</f>
        <v>44423</v>
      </c>
      <c r="K30" s="18">
        <v>43859</v>
      </c>
      <c r="L30" s="19" t="str">
        <f t="shared" si="0"/>
        <v>JO</v>
      </c>
    </row>
    <row r="31" spans="1:12" ht="15.75" x14ac:dyDescent="0.25">
      <c r="A31" s="12"/>
      <c r="B31" s="12" t="s">
        <v>41</v>
      </c>
      <c r="C31" s="13">
        <f>DATE($A$20,11,1)</f>
        <v>44501</v>
      </c>
      <c r="K31" s="18">
        <v>43860</v>
      </c>
      <c r="L31" s="19" t="str">
        <f t="shared" si="0"/>
        <v>JO</v>
      </c>
    </row>
    <row r="32" spans="1:12" ht="15.75" x14ac:dyDescent="0.25">
      <c r="A32" s="12"/>
      <c r="B32" s="12" t="s">
        <v>42</v>
      </c>
      <c r="C32" s="13">
        <f>DATE($A$20,11,11)</f>
        <v>44511</v>
      </c>
      <c r="K32" s="18">
        <v>43861</v>
      </c>
      <c r="L32" s="19" t="str">
        <f t="shared" si="0"/>
        <v>JO</v>
      </c>
    </row>
    <row r="33" spans="1:12" ht="15.75" x14ac:dyDescent="0.25">
      <c r="A33" s="12"/>
      <c r="B33" s="12" t="s">
        <v>43</v>
      </c>
      <c r="C33" s="13">
        <f>DATE($A$20,12,25)</f>
        <v>44555</v>
      </c>
      <c r="K33" s="18">
        <v>43862</v>
      </c>
      <c r="L33" s="19" t="str">
        <f t="shared" si="0"/>
        <v>WE</v>
      </c>
    </row>
    <row r="34" spans="1:12" x14ac:dyDescent="0.25">
      <c r="K34" s="18">
        <v>43863</v>
      </c>
      <c r="L34" s="19" t="str">
        <f t="shared" si="0"/>
        <v>WE</v>
      </c>
    </row>
    <row r="35" spans="1:12" x14ac:dyDescent="0.25">
      <c r="K35" s="18">
        <v>43864</v>
      </c>
      <c r="L35" s="19" t="str">
        <f t="shared" si="0"/>
        <v>JO</v>
      </c>
    </row>
    <row r="36" spans="1:12" x14ac:dyDescent="0.25">
      <c r="K36" s="18">
        <v>43865</v>
      </c>
      <c r="L36" s="19" t="str">
        <f t="shared" si="0"/>
        <v>JO</v>
      </c>
    </row>
    <row r="37" spans="1:12" x14ac:dyDescent="0.25">
      <c r="K37" s="18">
        <v>43866</v>
      </c>
      <c r="L37" s="19" t="str">
        <f t="shared" si="0"/>
        <v>JO</v>
      </c>
    </row>
    <row r="38" spans="1:12" x14ac:dyDescent="0.25">
      <c r="K38" s="18">
        <v>43867</v>
      </c>
      <c r="L38" s="19" t="str">
        <f t="shared" si="0"/>
        <v>JO</v>
      </c>
    </row>
    <row r="39" spans="1:12" x14ac:dyDescent="0.25">
      <c r="K39" s="18">
        <v>43868</v>
      </c>
      <c r="L39" s="19" t="str">
        <f t="shared" si="0"/>
        <v>JO</v>
      </c>
    </row>
    <row r="40" spans="1:12" x14ac:dyDescent="0.25">
      <c r="K40" s="18">
        <v>43869</v>
      </c>
      <c r="L40" s="19" t="str">
        <f t="shared" si="0"/>
        <v>WE</v>
      </c>
    </row>
    <row r="41" spans="1:12" x14ac:dyDescent="0.25">
      <c r="K41" s="18">
        <v>43870</v>
      </c>
      <c r="L41" s="19" t="str">
        <f t="shared" si="0"/>
        <v>WE</v>
      </c>
    </row>
    <row r="42" spans="1:12" x14ac:dyDescent="0.25">
      <c r="K42" s="18">
        <v>43871</v>
      </c>
      <c r="L42" s="19" t="str">
        <f t="shared" si="0"/>
        <v>JO</v>
      </c>
    </row>
    <row r="43" spans="1:12" x14ac:dyDescent="0.25">
      <c r="K43" s="18">
        <v>43872</v>
      </c>
      <c r="L43" s="19" t="str">
        <f t="shared" si="0"/>
        <v>JO</v>
      </c>
    </row>
    <row r="44" spans="1:12" x14ac:dyDescent="0.25">
      <c r="K44" s="18">
        <v>43873</v>
      </c>
      <c r="L44" s="19" t="str">
        <f t="shared" si="0"/>
        <v>JO</v>
      </c>
    </row>
    <row r="45" spans="1:12" x14ac:dyDescent="0.25">
      <c r="K45" s="18">
        <v>43874</v>
      </c>
      <c r="L45" s="19" t="str">
        <f t="shared" si="0"/>
        <v>JO</v>
      </c>
    </row>
    <row r="46" spans="1:12" x14ac:dyDescent="0.25">
      <c r="K46" s="18">
        <v>43875</v>
      </c>
      <c r="L46" s="19" t="str">
        <f t="shared" si="0"/>
        <v>JO</v>
      </c>
    </row>
    <row r="47" spans="1:12" x14ac:dyDescent="0.25">
      <c r="K47" s="18">
        <v>43876</v>
      </c>
      <c r="L47" s="19" t="str">
        <f t="shared" si="0"/>
        <v>WE</v>
      </c>
    </row>
    <row r="48" spans="1:12" x14ac:dyDescent="0.25">
      <c r="K48" s="18">
        <v>43877</v>
      </c>
      <c r="L48" s="19" t="str">
        <f t="shared" si="0"/>
        <v>WE</v>
      </c>
    </row>
    <row r="49" spans="11:12" x14ac:dyDescent="0.25">
      <c r="K49" s="18">
        <v>43878</v>
      </c>
      <c r="L49" s="19" t="str">
        <f t="shared" si="0"/>
        <v>JO</v>
      </c>
    </row>
    <row r="50" spans="11:12" x14ac:dyDescent="0.25">
      <c r="K50" s="18">
        <v>43879</v>
      </c>
      <c r="L50" s="19" t="str">
        <f t="shared" si="0"/>
        <v>JO</v>
      </c>
    </row>
    <row r="51" spans="11:12" x14ac:dyDescent="0.25">
      <c r="K51" s="18">
        <v>43880</v>
      </c>
      <c r="L51" s="19" t="str">
        <f t="shared" si="0"/>
        <v>JO</v>
      </c>
    </row>
    <row r="52" spans="11:12" x14ac:dyDescent="0.25">
      <c r="K52" s="18">
        <v>43881</v>
      </c>
      <c r="L52" s="19" t="str">
        <f t="shared" si="0"/>
        <v>JO</v>
      </c>
    </row>
    <row r="53" spans="11:12" x14ac:dyDescent="0.25">
      <c r="K53" s="18">
        <v>43882</v>
      </c>
      <c r="L53" s="19" t="str">
        <f t="shared" si="0"/>
        <v>JO</v>
      </c>
    </row>
    <row r="54" spans="11:12" x14ac:dyDescent="0.25">
      <c r="K54" s="18">
        <v>43883</v>
      </c>
      <c r="L54" s="19" t="str">
        <f t="shared" si="0"/>
        <v>WE</v>
      </c>
    </row>
    <row r="55" spans="11:12" x14ac:dyDescent="0.25">
      <c r="K55" s="18">
        <v>43884</v>
      </c>
      <c r="L55" s="19" t="str">
        <f t="shared" si="0"/>
        <v>WE</v>
      </c>
    </row>
    <row r="56" spans="11:12" x14ac:dyDescent="0.25">
      <c r="K56" s="18">
        <v>43885</v>
      </c>
      <c r="L56" s="19" t="str">
        <f t="shared" si="0"/>
        <v>JO</v>
      </c>
    </row>
    <row r="57" spans="11:12" x14ac:dyDescent="0.25">
      <c r="K57" s="18">
        <v>43886</v>
      </c>
      <c r="L57" s="19" t="str">
        <f t="shared" si="0"/>
        <v>JO</v>
      </c>
    </row>
    <row r="58" spans="11:12" x14ac:dyDescent="0.25">
      <c r="K58" s="18">
        <v>43887</v>
      </c>
      <c r="L58" s="19" t="str">
        <f t="shared" si="0"/>
        <v>JO</v>
      </c>
    </row>
    <row r="59" spans="11:12" x14ac:dyDescent="0.25">
      <c r="K59" s="18">
        <v>43888</v>
      </c>
      <c r="L59" s="19" t="str">
        <f t="shared" si="0"/>
        <v>JO</v>
      </c>
    </row>
    <row r="60" spans="11:12" x14ac:dyDescent="0.25">
      <c r="K60" s="18">
        <v>43889</v>
      </c>
      <c r="L60" s="19" t="str">
        <f t="shared" si="0"/>
        <v>JO</v>
      </c>
    </row>
    <row r="61" spans="11:12" x14ac:dyDescent="0.25">
      <c r="K61" s="18">
        <v>43890</v>
      </c>
      <c r="L61" s="19" t="str">
        <f t="shared" si="0"/>
        <v>WE</v>
      </c>
    </row>
    <row r="62" spans="11:12" x14ac:dyDescent="0.25">
      <c r="K62" s="18">
        <v>43891</v>
      </c>
      <c r="L62" s="19" t="str">
        <f t="shared" si="0"/>
        <v>WE</v>
      </c>
    </row>
    <row r="63" spans="11:12" x14ac:dyDescent="0.25">
      <c r="K63" s="18">
        <v>43892</v>
      </c>
      <c r="L63" s="19" t="str">
        <f t="shared" si="0"/>
        <v>JO</v>
      </c>
    </row>
    <row r="64" spans="11:12" x14ac:dyDescent="0.25">
      <c r="K64" s="18">
        <v>43893</v>
      </c>
      <c r="L64" s="19" t="str">
        <f t="shared" si="0"/>
        <v>JO</v>
      </c>
    </row>
    <row r="65" spans="11:12" x14ac:dyDescent="0.25">
      <c r="K65" s="18">
        <v>43894</v>
      </c>
      <c r="L65" s="19" t="str">
        <f t="shared" si="0"/>
        <v>JO</v>
      </c>
    </row>
    <row r="66" spans="11:12" x14ac:dyDescent="0.25">
      <c r="K66" s="18">
        <v>43895</v>
      </c>
      <c r="L66" s="19" t="str">
        <f t="shared" si="0"/>
        <v>JO</v>
      </c>
    </row>
    <row r="67" spans="11:12" x14ac:dyDescent="0.25">
      <c r="K67" s="18">
        <v>43896</v>
      </c>
      <c r="L67" s="19" t="str">
        <f t="shared" ref="L67:L130" si="1">IF(ISERROR(MATCH(K67,C:C,0))=FALSE,"F",IF(WEEKDAY(K67,2)&gt;5,"WE","JO"))</f>
        <v>JO</v>
      </c>
    </row>
    <row r="68" spans="11:12" x14ac:dyDescent="0.25">
      <c r="K68" s="18">
        <v>43897</v>
      </c>
      <c r="L68" s="19" t="str">
        <f t="shared" si="1"/>
        <v>WE</v>
      </c>
    </row>
    <row r="69" spans="11:12" x14ac:dyDescent="0.25">
      <c r="K69" s="18">
        <v>43898</v>
      </c>
      <c r="L69" s="19" t="str">
        <f t="shared" si="1"/>
        <v>WE</v>
      </c>
    </row>
    <row r="70" spans="11:12" x14ac:dyDescent="0.25">
      <c r="K70" s="18">
        <v>43899</v>
      </c>
      <c r="L70" s="19" t="str">
        <f t="shared" si="1"/>
        <v>JO</v>
      </c>
    </row>
    <row r="71" spans="11:12" x14ac:dyDescent="0.25">
      <c r="K71" s="18">
        <v>43900</v>
      </c>
      <c r="L71" s="19" t="str">
        <f t="shared" si="1"/>
        <v>JO</v>
      </c>
    </row>
    <row r="72" spans="11:12" x14ac:dyDescent="0.25">
      <c r="K72" s="18">
        <v>43901</v>
      </c>
      <c r="L72" s="19" t="str">
        <f t="shared" si="1"/>
        <v>JO</v>
      </c>
    </row>
    <row r="73" spans="11:12" x14ac:dyDescent="0.25">
      <c r="K73" s="18">
        <v>43902</v>
      </c>
      <c r="L73" s="19" t="str">
        <f t="shared" si="1"/>
        <v>JO</v>
      </c>
    </row>
    <row r="74" spans="11:12" x14ac:dyDescent="0.25">
      <c r="K74" s="18">
        <v>43903</v>
      </c>
      <c r="L74" s="19" t="str">
        <f t="shared" si="1"/>
        <v>JO</v>
      </c>
    </row>
    <row r="75" spans="11:12" x14ac:dyDescent="0.25">
      <c r="K75" s="18">
        <v>43904</v>
      </c>
      <c r="L75" s="19" t="str">
        <f t="shared" si="1"/>
        <v>WE</v>
      </c>
    </row>
    <row r="76" spans="11:12" x14ac:dyDescent="0.25">
      <c r="K76" s="18">
        <v>43905</v>
      </c>
      <c r="L76" s="19" t="str">
        <f t="shared" si="1"/>
        <v>WE</v>
      </c>
    </row>
    <row r="77" spans="11:12" x14ac:dyDescent="0.25">
      <c r="K77" s="18">
        <v>43906</v>
      </c>
      <c r="L77" s="19" t="str">
        <f t="shared" si="1"/>
        <v>JO</v>
      </c>
    </row>
    <row r="78" spans="11:12" x14ac:dyDescent="0.25">
      <c r="K78" s="18">
        <v>43907</v>
      </c>
      <c r="L78" s="19" t="str">
        <f t="shared" si="1"/>
        <v>JO</v>
      </c>
    </row>
    <row r="79" spans="11:12" x14ac:dyDescent="0.25">
      <c r="K79" s="18">
        <v>43908</v>
      </c>
      <c r="L79" s="19" t="str">
        <f t="shared" si="1"/>
        <v>JO</v>
      </c>
    </row>
    <row r="80" spans="11:12" x14ac:dyDescent="0.25">
      <c r="K80" s="18">
        <v>43909</v>
      </c>
      <c r="L80" s="19" t="str">
        <f t="shared" si="1"/>
        <v>JO</v>
      </c>
    </row>
    <row r="81" spans="11:12" x14ac:dyDescent="0.25">
      <c r="K81" s="18">
        <v>43910</v>
      </c>
      <c r="L81" s="19" t="str">
        <f t="shared" si="1"/>
        <v>JO</v>
      </c>
    </row>
    <row r="82" spans="11:12" x14ac:dyDescent="0.25">
      <c r="K82" s="18">
        <v>43911</v>
      </c>
      <c r="L82" s="19" t="str">
        <f t="shared" si="1"/>
        <v>WE</v>
      </c>
    </row>
    <row r="83" spans="11:12" x14ac:dyDescent="0.25">
      <c r="K83" s="18">
        <v>43912</v>
      </c>
      <c r="L83" s="19" t="str">
        <f t="shared" si="1"/>
        <v>WE</v>
      </c>
    </row>
    <row r="84" spans="11:12" x14ac:dyDescent="0.25">
      <c r="K84" s="18">
        <v>43913</v>
      </c>
      <c r="L84" s="19" t="str">
        <f t="shared" si="1"/>
        <v>JO</v>
      </c>
    </row>
    <row r="85" spans="11:12" x14ac:dyDescent="0.25">
      <c r="K85" s="18">
        <v>43914</v>
      </c>
      <c r="L85" s="19" t="str">
        <f t="shared" si="1"/>
        <v>JO</v>
      </c>
    </row>
    <row r="86" spans="11:12" x14ac:dyDescent="0.25">
      <c r="K86" s="18">
        <v>43915</v>
      </c>
      <c r="L86" s="19" t="str">
        <f t="shared" si="1"/>
        <v>JO</v>
      </c>
    </row>
    <row r="87" spans="11:12" x14ac:dyDescent="0.25">
      <c r="K87" s="18">
        <v>43916</v>
      </c>
      <c r="L87" s="19" t="str">
        <f t="shared" si="1"/>
        <v>JO</v>
      </c>
    </row>
    <row r="88" spans="11:12" x14ac:dyDescent="0.25">
      <c r="K88" s="18">
        <v>43917</v>
      </c>
      <c r="L88" s="19" t="str">
        <f t="shared" si="1"/>
        <v>JO</v>
      </c>
    </row>
    <row r="89" spans="11:12" x14ac:dyDescent="0.25">
      <c r="K89" s="18">
        <v>43918</v>
      </c>
      <c r="L89" s="19" t="str">
        <f t="shared" si="1"/>
        <v>WE</v>
      </c>
    </row>
    <row r="90" spans="11:12" x14ac:dyDescent="0.25">
      <c r="K90" s="18">
        <v>43919</v>
      </c>
      <c r="L90" s="19" t="str">
        <f t="shared" si="1"/>
        <v>WE</v>
      </c>
    </row>
    <row r="91" spans="11:12" x14ac:dyDescent="0.25">
      <c r="K91" s="18">
        <v>43920</v>
      </c>
      <c r="L91" s="19" t="str">
        <f t="shared" si="1"/>
        <v>JO</v>
      </c>
    </row>
    <row r="92" spans="11:12" x14ac:dyDescent="0.25">
      <c r="K92" s="18">
        <v>43921</v>
      </c>
      <c r="L92" s="19" t="str">
        <f t="shared" si="1"/>
        <v>JO</v>
      </c>
    </row>
    <row r="93" spans="11:12" x14ac:dyDescent="0.25">
      <c r="K93" s="18">
        <v>43922</v>
      </c>
      <c r="L93" s="19" t="str">
        <f t="shared" si="1"/>
        <v>JO</v>
      </c>
    </row>
    <row r="94" spans="11:12" x14ac:dyDescent="0.25">
      <c r="K94" s="18">
        <v>43923</v>
      </c>
      <c r="L94" s="19" t="str">
        <f t="shared" si="1"/>
        <v>JO</v>
      </c>
    </row>
    <row r="95" spans="11:12" x14ac:dyDescent="0.25">
      <c r="K95" s="18">
        <v>43924</v>
      </c>
      <c r="L95" s="19" t="str">
        <f t="shared" si="1"/>
        <v>JO</v>
      </c>
    </row>
    <row r="96" spans="11:12" x14ac:dyDescent="0.25">
      <c r="K96" s="18">
        <v>43925</v>
      </c>
      <c r="L96" s="19" t="str">
        <f t="shared" si="1"/>
        <v>WE</v>
      </c>
    </row>
    <row r="97" spans="11:12" x14ac:dyDescent="0.25">
      <c r="K97" s="18">
        <v>43926</v>
      </c>
      <c r="L97" s="19" t="str">
        <f t="shared" si="1"/>
        <v>WE</v>
      </c>
    </row>
    <row r="98" spans="11:12" x14ac:dyDescent="0.25">
      <c r="K98" s="18">
        <v>43927</v>
      </c>
      <c r="L98" s="19" t="str">
        <f t="shared" si="1"/>
        <v>JO</v>
      </c>
    </row>
    <row r="99" spans="11:12" x14ac:dyDescent="0.25">
      <c r="K99" s="18">
        <v>43928</v>
      </c>
      <c r="L99" s="19" t="str">
        <f t="shared" si="1"/>
        <v>JO</v>
      </c>
    </row>
    <row r="100" spans="11:12" x14ac:dyDescent="0.25">
      <c r="K100" s="18">
        <v>43929</v>
      </c>
      <c r="L100" s="19" t="str">
        <f t="shared" si="1"/>
        <v>JO</v>
      </c>
    </row>
    <row r="101" spans="11:12" x14ac:dyDescent="0.25">
      <c r="K101" s="18">
        <v>43930</v>
      </c>
      <c r="L101" s="19" t="str">
        <f t="shared" si="1"/>
        <v>JO</v>
      </c>
    </row>
    <row r="102" spans="11:12" x14ac:dyDescent="0.25">
      <c r="K102" s="18">
        <v>43931</v>
      </c>
      <c r="L102" s="19" t="str">
        <f t="shared" si="1"/>
        <v>JO</v>
      </c>
    </row>
    <row r="103" spans="11:12" x14ac:dyDescent="0.25">
      <c r="K103" s="18">
        <v>43932</v>
      </c>
      <c r="L103" s="19" t="str">
        <f t="shared" si="1"/>
        <v>WE</v>
      </c>
    </row>
    <row r="104" spans="11:12" x14ac:dyDescent="0.25">
      <c r="K104" s="18">
        <v>43933</v>
      </c>
      <c r="L104" s="19" t="str">
        <f t="shared" si="1"/>
        <v>F</v>
      </c>
    </row>
    <row r="105" spans="11:12" x14ac:dyDescent="0.25">
      <c r="K105" s="18">
        <v>43934</v>
      </c>
      <c r="L105" s="19" t="str">
        <f t="shared" si="1"/>
        <v>F</v>
      </c>
    </row>
    <row r="106" spans="11:12" x14ac:dyDescent="0.25">
      <c r="K106" s="18">
        <v>43935</v>
      </c>
      <c r="L106" s="19" t="str">
        <f t="shared" si="1"/>
        <v>JO</v>
      </c>
    </row>
    <row r="107" spans="11:12" x14ac:dyDescent="0.25">
      <c r="K107" s="18">
        <v>43936</v>
      </c>
      <c r="L107" s="19" t="str">
        <f t="shared" si="1"/>
        <v>JO</v>
      </c>
    </row>
    <row r="108" spans="11:12" x14ac:dyDescent="0.25">
      <c r="K108" s="18">
        <v>43937</v>
      </c>
      <c r="L108" s="19" t="str">
        <f t="shared" si="1"/>
        <v>JO</v>
      </c>
    </row>
    <row r="109" spans="11:12" x14ac:dyDescent="0.25">
      <c r="K109" s="18">
        <v>43938</v>
      </c>
      <c r="L109" s="19" t="str">
        <f t="shared" si="1"/>
        <v>JO</v>
      </c>
    </row>
    <row r="110" spans="11:12" x14ac:dyDescent="0.25">
      <c r="K110" s="18">
        <v>43939</v>
      </c>
      <c r="L110" s="19" t="str">
        <f t="shared" si="1"/>
        <v>WE</v>
      </c>
    </row>
    <row r="111" spans="11:12" x14ac:dyDescent="0.25">
      <c r="K111" s="18">
        <v>43940</v>
      </c>
      <c r="L111" s="19" t="str">
        <f t="shared" si="1"/>
        <v>WE</v>
      </c>
    </row>
    <row r="112" spans="11:12" x14ac:dyDescent="0.25">
      <c r="K112" s="18">
        <v>43941</v>
      </c>
      <c r="L112" s="19" t="str">
        <f t="shared" si="1"/>
        <v>JO</v>
      </c>
    </row>
    <row r="113" spans="11:12" x14ac:dyDescent="0.25">
      <c r="K113" s="18">
        <v>43942</v>
      </c>
      <c r="L113" s="19" t="str">
        <f t="shared" si="1"/>
        <v>JO</v>
      </c>
    </row>
    <row r="114" spans="11:12" x14ac:dyDescent="0.25">
      <c r="K114" s="18">
        <v>43943</v>
      </c>
      <c r="L114" s="19" t="str">
        <f t="shared" si="1"/>
        <v>JO</v>
      </c>
    </row>
    <row r="115" spans="11:12" x14ac:dyDescent="0.25">
      <c r="K115" s="18">
        <v>43944</v>
      </c>
      <c r="L115" s="19" t="str">
        <f t="shared" si="1"/>
        <v>JO</v>
      </c>
    </row>
    <row r="116" spans="11:12" x14ac:dyDescent="0.25">
      <c r="K116" s="18">
        <v>43945</v>
      </c>
      <c r="L116" s="19" t="str">
        <f t="shared" si="1"/>
        <v>JO</v>
      </c>
    </row>
    <row r="117" spans="11:12" x14ac:dyDescent="0.25">
      <c r="K117" s="18">
        <v>43946</v>
      </c>
      <c r="L117" s="19" t="str">
        <f t="shared" si="1"/>
        <v>WE</v>
      </c>
    </row>
    <row r="118" spans="11:12" x14ac:dyDescent="0.25">
      <c r="K118" s="18">
        <v>43947</v>
      </c>
      <c r="L118" s="19" t="str">
        <f t="shared" si="1"/>
        <v>WE</v>
      </c>
    </row>
    <row r="119" spans="11:12" x14ac:dyDescent="0.25">
      <c r="K119" s="18">
        <v>43948</v>
      </c>
      <c r="L119" s="19" t="str">
        <f t="shared" si="1"/>
        <v>JO</v>
      </c>
    </row>
    <row r="120" spans="11:12" x14ac:dyDescent="0.25">
      <c r="K120" s="18">
        <v>43949</v>
      </c>
      <c r="L120" s="19" t="str">
        <f t="shared" si="1"/>
        <v>JO</v>
      </c>
    </row>
    <row r="121" spans="11:12" x14ac:dyDescent="0.25">
      <c r="K121" s="18">
        <v>43950</v>
      </c>
      <c r="L121" s="19" t="str">
        <f t="shared" si="1"/>
        <v>JO</v>
      </c>
    </row>
    <row r="122" spans="11:12" x14ac:dyDescent="0.25">
      <c r="K122" s="18">
        <v>43951</v>
      </c>
      <c r="L122" s="19" t="str">
        <f t="shared" si="1"/>
        <v>JO</v>
      </c>
    </row>
    <row r="123" spans="11:12" x14ac:dyDescent="0.25">
      <c r="K123" s="18">
        <v>43952</v>
      </c>
      <c r="L123" s="19" t="str">
        <f t="shared" si="1"/>
        <v>F</v>
      </c>
    </row>
    <row r="124" spans="11:12" x14ac:dyDescent="0.25">
      <c r="K124" s="18">
        <v>43953</v>
      </c>
      <c r="L124" s="19" t="str">
        <f t="shared" si="1"/>
        <v>WE</v>
      </c>
    </row>
    <row r="125" spans="11:12" x14ac:dyDescent="0.25">
      <c r="K125" s="18">
        <v>43954</v>
      </c>
      <c r="L125" s="19" t="str">
        <f t="shared" si="1"/>
        <v>WE</v>
      </c>
    </row>
    <row r="126" spans="11:12" x14ac:dyDescent="0.25">
      <c r="K126" s="18">
        <v>43955</v>
      </c>
      <c r="L126" s="19" t="str">
        <f t="shared" si="1"/>
        <v>JO</v>
      </c>
    </row>
    <row r="127" spans="11:12" x14ac:dyDescent="0.25">
      <c r="K127" s="18">
        <v>43956</v>
      </c>
      <c r="L127" s="19" t="str">
        <f t="shared" si="1"/>
        <v>JO</v>
      </c>
    </row>
    <row r="128" spans="11:12" x14ac:dyDescent="0.25">
      <c r="K128" s="18">
        <v>43957</v>
      </c>
      <c r="L128" s="19" t="str">
        <f t="shared" si="1"/>
        <v>JO</v>
      </c>
    </row>
    <row r="129" spans="11:12" x14ac:dyDescent="0.25">
      <c r="K129" s="18">
        <v>43958</v>
      </c>
      <c r="L129" s="19" t="str">
        <f t="shared" si="1"/>
        <v>JO</v>
      </c>
    </row>
    <row r="130" spans="11:12" x14ac:dyDescent="0.25">
      <c r="K130" s="18">
        <v>43959</v>
      </c>
      <c r="L130" s="19" t="str">
        <f t="shared" si="1"/>
        <v>F</v>
      </c>
    </row>
    <row r="131" spans="11:12" x14ac:dyDescent="0.25">
      <c r="K131" s="18">
        <v>43960</v>
      </c>
      <c r="L131" s="19" t="str">
        <f t="shared" ref="L131:L194" si="2">IF(ISERROR(MATCH(K131,C:C,0))=FALSE,"F",IF(WEEKDAY(K131,2)&gt;5,"WE","JO"))</f>
        <v>WE</v>
      </c>
    </row>
    <row r="132" spans="11:12" x14ac:dyDescent="0.25">
      <c r="K132" s="18">
        <v>43961</v>
      </c>
      <c r="L132" s="19" t="str">
        <f t="shared" si="2"/>
        <v>WE</v>
      </c>
    </row>
    <row r="133" spans="11:12" x14ac:dyDescent="0.25">
      <c r="K133" s="18">
        <v>43962</v>
      </c>
      <c r="L133" s="19" t="str">
        <f t="shared" si="2"/>
        <v>JO</v>
      </c>
    </row>
    <row r="134" spans="11:12" x14ac:dyDescent="0.25">
      <c r="K134" s="18">
        <v>43963</v>
      </c>
      <c r="L134" s="19" t="str">
        <f t="shared" si="2"/>
        <v>JO</v>
      </c>
    </row>
    <row r="135" spans="11:12" x14ac:dyDescent="0.25">
      <c r="K135" s="18">
        <v>43964</v>
      </c>
      <c r="L135" s="19" t="str">
        <f t="shared" si="2"/>
        <v>JO</v>
      </c>
    </row>
    <row r="136" spans="11:12" x14ac:dyDescent="0.25">
      <c r="K136" s="18">
        <v>43965</v>
      </c>
      <c r="L136" s="19" t="str">
        <f t="shared" si="2"/>
        <v>JO</v>
      </c>
    </row>
    <row r="137" spans="11:12" x14ac:dyDescent="0.25">
      <c r="K137" s="18">
        <v>43966</v>
      </c>
      <c r="L137" s="19" t="str">
        <f t="shared" si="2"/>
        <v>JO</v>
      </c>
    </row>
    <row r="138" spans="11:12" x14ac:dyDescent="0.25">
      <c r="K138" s="18">
        <v>43967</v>
      </c>
      <c r="L138" s="19" t="str">
        <f t="shared" si="2"/>
        <v>WE</v>
      </c>
    </row>
    <row r="139" spans="11:12" x14ac:dyDescent="0.25">
      <c r="K139" s="18">
        <v>43968</v>
      </c>
      <c r="L139" s="19" t="str">
        <f t="shared" si="2"/>
        <v>WE</v>
      </c>
    </row>
    <row r="140" spans="11:12" x14ac:dyDescent="0.25">
      <c r="K140" s="18">
        <v>43969</v>
      </c>
      <c r="L140" s="19" t="str">
        <f t="shared" si="2"/>
        <v>JO</v>
      </c>
    </row>
    <row r="141" spans="11:12" x14ac:dyDescent="0.25">
      <c r="K141" s="18">
        <v>43970</v>
      </c>
      <c r="L141" s="19" t="str">
        <f t="shared" si="2"/>
        <v>JO</v>
      </c>
    </row>
    <row r="142" spans="11:12" x14ac:dyDescent="0.25">
      <c r="K142" s="18">
        <v>43971</v>
      </c>
      <c r="L142" s="19" t="str">
        <f t="shared" si="2"/>
        <v>JO</v>
      </c>
    </row>
    <row r="143" spans="11:12" x14ac:dyDescent="0.25">
      <c r="K143" s="18">
        <v>43972</v>
      </c>
      <c r="L143" s="19" t="str">
        <f t="shared" si="2"/>
        <v>F</v>
      </c>
    </row>
    <row r="144" spans="11:12" x14ac:dyDescent="0.25">
      <c r="K144" s="18">
        <v>43973</v>
      </c>
      <c r="L144" s="19" t="str">
        <f t="shared" si="2"/>
        <v>JO</v>
      </c>
    </row>
    <row r="145" spans="11:12" x14ac:dyDescent="0.25">
      <c r="K145" s="18">
        <v>43974</v>
      </c>
      <c r="L145" s="19" t="str">
        <f t="shared" si="2"/>
        <v>WE</v>
      </c>
    </row>
    <row r="146" spans="11:12" x14ac:dyDescent="0.25">
      <c r="K146" s="18">
        <v>43975</v>
      </c>
      <c r="L146" s="19" t="str">
        <f t="shared" si="2"/>
        <v>WE</v>
      </c>
    </row>
    <row r="147" spans="11:12" x14ac:dyDescent="0.25">
      <c r="K147" s="18">
        <v>43976</v>
      </c>
      <c r="L147" s="19" t="str">
        <f t="shared" si="2"/>
        <v>JO</v>
      </c>
    </row>
    <row r="148" spans="11:12" x14ac:dyDescent="0.25">
      <c r="K148" s="18">
        <v>43977</v>
      </c>
      <c r="L148" s="19" t="str">
        <f t="shared" si="2"/>
        <v>JO</v>
      </c>
    </row>
    <row r="149" spans="11:12" x14ac:dyDescent="0.25">
      <c r="K149" s="18">
        <v>43978</v>
      </c>
      <c r="L149" s="19" t="str">
        <f t="shared" si="2"/>
        <v>JO</v>
      </c>
    </row>
    <row r="150" spans="11:12" x14ac:dyDescent="0.25">
      <c r="K150" s="18">
        <v>43979</v>
      </c>
      <c r="L150" s="19" t="str">
        <f t="shared" si="2"/>
        <v>JO</v>
      </c>
    </row>
    <row r="151" spans="11:12" x14ac:dyDescent="0.25">
      <c r="K151" s="18">
        <v>43980</v>
      </c>
      <c r="L151" s="19" t="str">
        <f t="shared" si="2"/>
        <v>JO</v>
      </c>
    </row>
    <row r="152" spans="11:12" x14ac:dyDescent="0.25">
      <c r="K152" s="18">
        <v>43981</v>
      </c>
      <c r="L152" s="19" t="str">
        <f t="shared" si="2"/>
        <v>WE</v>
      </c>
    </row>
    <row r="153" spans="11:12" x14ac:dyDescent="0.25">
      <c r="K153" s="18">
        <v>43982</v>
      </c>
      <c r="L153" s="19" t="str">
        <f t="shared" si="2"/>
        <v>F</v>
      </c>
    </row>
    <row r="154" spans="11:12" x14ac:dyDescent="0.25">
      <c r="K154" s="18">
        <v>43983</v>
      </c>
      <c r="L154" s="19" t="str">
        <f t="shared" si="2"/>
        <v>F</v>
      </c>
    </row>
    <row r="155" spans="11:12" x14ac:dyDescent="0.25">
      <c r="K155" s="18">
        <v>43984</v>
      </c>
      <c r="L155" s="19" t="str">
        <f t="shared" si="2"/>
        <v>JO</v>
      </c>
    </row>
    <row r="156" spans="11:12" x14ac:dyDescent="0.25">
      <c r="K156" s="18">
        <v>43985</v>
      </c>
      <c r="L156" s="19" t="str">
        <f t="shared" si="2"/>
        <v>JO</v>
      </c>
    </row>
    <row r="157" spans="11:12" x14ac:dyDescent="0.25">
      <c r="K157" s="18">
        <v>43986</v>
      </c>
      <c r="L157" s="19" t="str">
        <f t="shared" si="2"/>
        <v>JO</v>
      </c>
    </row>
    <row r="158" spans="11:12" x14ac:dyDescent="0.25">
      <c r="K158" s="18">
        <v>43987</v>
      </c>
      <c r="L158" s="19" t="str">
        <f t="shared" si="2"/>
        <v>JO</v>
      </c>
    </row>
    <row r="159" spans="11:12" x14ac:dyDescent="0.25">
      <c r="K159" s="18">
        <v>43988</v>
      </c>
      <c r="L159" s="19" t="str">
        <f t="shared" si="2"/>
        <v>WE</v>
      </c>
    </row>
    <row r="160" spans="11:12" x14ac:dyDescent="0.25">
      <c r="K160" s="18">
        <v>43989</v>
      </c>
      <c r="L160" s="19" t="str">
        <f t="shared" si="2"/>
        <v>WE</v>
      </c>
    </row>
    <row r="161" spans="11:12" x14ac:dyDescent="0.25">
      <c r="K161" s="18">
        <v>43990</v>
      </c>
      <c r="L161" s="19" t="str">
        <f t="shared" si="2"/>
        <v>JO</v>
      </c>
    </row>
    <row r="162" spans="11:12" x14ac:dyDescent="0.25">
      <c r="K162" s="18">
        <v>43991</v>
      </c>
      <c r="L162" s="19" t="str">
        <f t="shared" si="2"/>
        <v>JO</v>
      </c>
    </row>
    <row r="163" spans="11:12" x14ac:dyDescent="0.25">
      <c r="K163" s="18">
        <v>43992</v>
      </c>
      <c r="L163" s="19" t="str">
        <f t="shared" si="2"/>
        <v>JO</v>
      </c>
    </row>
    <row r="164" spans="11:12" x14ac:dyDescent="0.25">
      <c r="K164" s="18">
        <v>43993</v>
      </c>
      <c r="L164" s="19" t="str">
        <f t="shared" si="2"/>
        <v>JO</v>
      </c>
    </row>
    <row r="165" spans="11:12" x14ac:dyDescent="0.25">
      <c r="K165" s="18">
        <v>43994</v>
      </c>
      <c r="L165" s="19" t="str">
        <f t="shared" si="2"/>
        <v>JO</v>
      </c>
    </row>
    <row r="166" spans="11:12" x14ac:dyDescent="0.25">
      <c r="K166" s="18">
        <v>43995</v>
      </c>
      <c r="L166" s="19" t="str">
        <f t="shared" si="2"/>
        <v>WE</v>
      </c>
    </row>
    <row r="167" spans="11:12" x14ac:dyDescent="0.25">
      <c r="K167" s="18">
        <v>43996</v>
      </c>
      <c r="L167" s="19" t="str">
        <f t="shared" si="2"/>
        <v>WE</v>
      </c>
    </row>
    <row r="168" spans="11:12" x14ac:dyDescent="0.25">
      <c r="K168" s="18">
        <v>43997</v>
      </c>
      <c r="L168" s="19" t="str">
        <f t="shared" si="2"/>
        <v>JO</v>
      </c>
    </row>
    <row r="169" spans="11:12" x14ac:dyDescent="0.25">
      <c r="K169" s="18">
        <v>43998</v>
      </c>
      <c r="L169" s="19" t="str">
        <f t="shared" si="2"/>
        <v>JO</v>
      </c>
    </row>
    <row r="170" spans="11:12" x14ac:dyDescent="0.25">
      <c r="K170" s="18">
        <v>43999</v>
      </c>
      <c r="L170" s="19" t="str">
        <f t="shared" si="2"/>
        <v>JO</v>
      </c>
    </row>
    <row r="171" spans="11:12" x14ac:dyDescent="0.25">
      <c r="K171" s="18">
        <v>44000</v>
      </c>
      <c r="L171" s="19" t="str">
        <f t="shared" si="2"/>
        <v>JO</v>
      </c>
    </row>
    <row r="172" spans="11:12" x14ac:dyDescent="0.25">
      <c r="K172" s="18">
        <v>44001</v>
      </c>
      <c r="L172" s="19" t="str">
        <f t="shared" si="2"/>
        <v>JO</v>
      </c>
    </row>
    <row r="173" spans="11:12" x14ac:dyDescent="0.25">
      <c r="K173" s="18">
        <v>44002</v>
      </c>
      <c r="L173" s="19" t="str">
        <f t="shared" si="2"/>
        <v>WE</v>
      </c>
    </row>
    <row r="174" spans="11:12" x14ac:dyDescent="0.25">
      <c r="K174" s="18">
        <v>44003</v>
      </c>
      <c r="L174" s="19" t="str">
        <f t="shared" si="2"/>
        <v>WE</v>
      </c>
    </row>
    <row r="175" spans="11:12" x14ac:dyDescent="0.25">
      <c r="K175" s="18">
        <v>44004</v>
      </c>
      <c r="L175" s="19" t="str">
        <f t="shared" si="2"/>
        <v>JO</v>
      </c>
    </row>
    <row r="176" spans="11:12" x14ac:dyDescent="0.25">
      <c r="K176" s="18">
        <v>44005</v>
      </c>
      <c r="L176" s="19" t="str">
        <f t="shared" si="2"/>
        <v>JO</v>
      </c>
    </row>
    <row r="177" spans="11:12" x14ac:dyDescent="0.25">
      <c r="K177" s="18">
        <v>44006</v>
      </c>
      <c r="L177" s="19" t="str">
        <f t="shared" si="2"/>
        <v>JO</v>
      </c>
    </row>
    <row r="178" spans="11:12" x14ac:dyDescent="0.25">
      <c r="K178" s="18">
        <v>44007</v>
      </c>
      <c r="L178" s="19" t="str">
        <f t="shared" si="2"/>
        <v>JO</v>
      </c>
    </row>
    <row r="179" spans="11:12" x14ac:dyDescent="0.25">
      <c r="K179" s="18">
        <v>44008</v>
      </c>
      <c r="L179" s="19" t="str">
        <f t="shared" si="2"/>
        <v>JO</v>
      </c>
    </row>
    <row r="180" spans="11:12" x14ac:dyDescent="0.25">
      <c r="K180" s="18">
        <v>44009</v>
      </c>
      <c r="L180" s="19" t="str">
        <f t="shared" si="2"/>
        <v>WE</v>
      </c>
    </row>
    <row r="181" spans="11:12" x14ac:dyDescent="0.25">
      <c r="K181" s="18">
        <v>44010</v>
      </c>
      <c r="L181" s="19" t="str">
        <f t="shared" si="2"/>
        <v>WE</v>
      </c>
    </row>
    <row r="182" spans="11:12" x14ac:dyDescent="0.25">
      <c r="K182" s="18">
        <v>44011</v>
      </c>
      <c r="L182" s="19" t="str">
        <f t="shared" si="2"/>
        <v>JO</v>
      </c>
    </row>
    <row r="183" spans="11:12" x14ac:dyDescent="0.25">
      <c r="K183" s="18">
        <v>44012</v>
      </c>
      <c r="L183" s="19" t="str">
        <f t="shared" si="2"/>
        <v>JO</v>
      </c>
    </row>
    <row r="184" spans="11:12" x14ac:dyDescent="0.25">
      <c r="K184" s="18">
        <v>44013</v>
      </c>
      <c r="L184" s="19" t="str">
        <f t="shared" si="2"/>
        <v>JO</v>
      </c>
    </row>
    <row r="185" spans="11:12" x14ac:dyDescent="0.25">
      <c r="K185" s="18">
        <v>44014</v>
      </c>
      <c r="L185" s="19" t="str">
        <f t="shared" si="2"/>
        <v>JO</v>
      </c>
    </row>
    <row r="186" spans="11:12" x14ac:dyDescent="0.25">
      <c r="K186" s="18">
        <v>44015</v>
      </c>
      <c r="L186" s="19" t="str">
        <f t="shared" si="2"/>
        <v>JO</v>
      </c>
    </row>
    <row r="187" spans="11:12" x14ac:dyDescent="0.25">
      <c r="K187" s="18">
        <v>44016</v>
      </c>
      <c r="L187" s="19" t="str">
        <f t="shared" si="2"/>
        <v>WE</v>
      </c>
    </row>
    <row r="188" spans="11:12" x14ac:dyDescent="0.25">
      <c r="K188" s="18">
        <v>44017</v>
      </c>
      <c r="L188" s="19" t="str">
        <f t="shared" si="2"/>
        <v>WE</v>
      </c>
    </row>
    <row r="189" spans="11:12" x14ac:dyDescent="0.25">
      <c r="K189" s="18">
        <v>44018</v>
      </c>
      <c r="L189" s="19" t="str">
        <f t="shared" si="2"/>
        <v>JO</v>
      </c>
    </row>
    <row r="190" spans="11:12" x14ac:dyDescent="0.25">
      <c r="K190" s="18">
        <v>44019</v>
      </c>
      <c r="L190" s="19" t="str">
        <f t="shared" si="2"/>
        <v>JO</v>
      </c>
    </row>
    <row r="191" spans="11:12" x14ac:dyDescent="0.25">
      <c r="K191" s="18">
        <v>44020</v>
      </c>
      <c r="L191" s="19" t="str">
        <f t="shared" si="2"/>
        <v>JO</v>
      </c>
    </row>
    <row r="192" spans="11:12" x14ac:dyDescent="0.25">
      <c r="K192" s="18">
        <v>44021</v>
      </c>
      <c r="L192" s="19" t="str">
        <f t="shared" si="2"/>
        <v>JO</v>
      </c>
    </row>
    <row r="193" spans="11:12" x14ac:dyDescent="0.25">
      <c r="K193" s="18">
        <v>44022</v>
      </c>
      <c r="L193" s="19" t="str">
        <f t="shared" si="2"/>
        <v>JO</v>
      </c>
    </row>
    <row r="194" spans="11:12" x14ac:dyDescent="0.25">
      <c r="K194" s="18">
        <v>44023</v>
      </c>
      <c r="L194" s="19" t="str">
        <f t="shared" si="2"/>
        <v>WE</v>
      </c>
    </row>
    <row r="195" spans="11:12" x14ac:dyDescent="0.25">
      <c r="K195" s="18">
        <v>44024</v>
      </c>
      <c r="L195" s="19" t="str">
        <f t="shared" ref="L195:L258" si="3">IF(ISERROR(MATCH(K195,C:C,0))=FALSE,"F",IF(WEEKDAY(K195,2)&gt;5,"WE","JO"))</f>
        <v>WE</v>
      </c>
    </row>
    <row r="196" spans="11:12" x14ac:dyDescent="0.25">
      <c r="K196" s="18">
        <v>44025</v>
      </c>
      <c r="L196" s="19" t="str">
        <f t="shared" si="3"/>
        <v>JO</v>
      </c>
    </row>
    <row r="197" spans="11:12" x14ac:dyDescent="0.25">
      <c r="K197" s="18">
        <v>44026</v>
      </c>
      <c r="L197" s="19" t="str">
        <f t="shared" si="3"/>
        <v>F</v>
      </c>
    </row>
    <row r="198" spans="11:12" x14ac:dyDescent="0.25">
      <c r="K198" s="18">
        <v>44027</v>
      </c>
      <c r="L198" s="19" t="str">
        <f t="shared" si="3"/>
        <v>JO</v>
      </c>
    </row>
    <row r="199" spans="11:12" x14ac:dyDescent="0.25">
      <c r="K199" s="18">
        <v>44028</v>
      </c>
      <c r="L199" s="19" t="str">
        <f t="shared" si="3"/>
        <v>JO</v>
      </c>
    </row>
    <row r="200" spans="11:12" x14ac:dyDescent="0.25">
      <c r="K200" s="18">
        <v>44029</v>
      </c>
      <c r="L200" s="19" t="str">
        <f t="shared" si="3"/>
        <v>JO</v>
      </c>
    </row>
    <row r="201" spans="11:12" x14ac:dyDescent="0.25">
      <c r="K201" s="18">
        <v>44030</v>
      </c>
      <c r="L201" s="19" t="str">
        <f t="shared" si="3"/>
        <v>WE</v>
      </c>
    </row>
    <row r="202" spans="11:12" x14ac:dyDescent="0.25">
      <c r="K202" s="18">
        <v>44031</v>
      </c>
      <c r="L202" s="19" t="str">
        <f t="shared" si="3"/>
        <v>WE</v>
      </c>
    </row>
    <row r="203" spans="11:12" x14ac:dyDescent="0.25">
      <c r="K203" s="18">
        <v>44032</v>
      </c>
      <c r="L203" s="19" t="str">
        <f t="shared" si="3"/>
        <v>JO</v>
      </c>
    </row>
    <row r="204" spans="11:12" x14ac:dyDescent="0.25">
      <c r="K204" s="18">
        <v>44033</v>
      </c>
      <c r="L204" s="19" t="str">
        <f t="shared" si="3"/>
        <v>JO</v>
      </c>
    </row>
    <row r="205" spans="11:12" x14ac:dyDescent="0.25">
      <c r="K205" s="18">
        <v>44034</v>
      </c>
      <c r="L205" s="19" t="str">
        <f t="shared" si="3"/>
        <v>JO</v>
      </c>
    </row>
    <row r="206" spans="11:12" x14ac:dyDescent="0.25">
      <c r="K206" s="18">
        <v>44035</v>
      </c>
      <c r="L206" s="19" t="str">
        <f t="shared" si="3"/>
        <v>JO</v>
      </c>
    </row>
    <row r="207" spans="11:12" x14ac:dyDescent="0.25">
      <c r="K207" s="18">
        <v>44036</v>
      </c>
      <c r="L207" s="19" t="str">
        <f t="shared" si="3"/>
        <v>JO</v>
      </c>
    </row>
    <row r="208" spans="11:12" x14ac:dyDescent="0.25">
      <c r="K208" s="18">
        <v>44037</v>
      </c>
      <c r="L208" s="19" t="str">
        <f t="shared" si="3"/>
        <v>WE</v>
      </c>
    </row>
    <row r="209" spans="11:12" x14ac:dyDescent="0.25">
      <c r="K209" s="18">
        <v>44038</v>
      </c>
      <c r="L209" s="19" t="str">
        <f t="shared" si="3"/>
        <v>WE</v>
      </c>
    </row>
    <row r="210" spans="11:12" x14ac:dyDescent="0.25">
      <c r="K210" s="18">
        <v>44039</v>
      </c>
      <c r="L210" s="19" t="str">
        <f t="shared" si="3"/>
        <v>JO</v>
      </c>
    </row>
    <row r="211" spans="11:12" x14ac:dyDescent="0.25">
      <c r="K211" s="18">
        <v>44040</v>
      </c>
      <c r="L211" s="19" t="str">
        <f t="shared" si="3"/>
        <v>JO</v>
      </c>
    </row>
    <row r="212" spans="11:12" x14ac:dyDescent="0.25">
      <c r="K212" s="18">
        <v>44041</v>
      </c>
      <c r="L212" s="19" t="str">
        <f t="shared" si="3"/>
        <v>JO</v>
      </c>
    </row>
    <row r="213" spans="11:12" x14ac:dyDescent="0.25">
      <c r="K213" s="18">
        <v>44042</v>
      </c>
      <c r="L213" s="19" t="str">
        <f t="shared" si="3"/>
        <v>JO</v>
      </c>
    </row>
    <row r="214" spans="11:12" x14ac:dyDescent="0.25">
      <c r="K214" s="18">
        <v>44043</v>
      </c>
      <c r="L214" s="19" t="str">
        <f t="shared" si="3"/>
        <v>JO</v>
      </c>
    </row>
    <row r="215" spans="11:12" x14ac:dyDescent="0.25">
      <c r="K215" s="18">
        <v>44044</v>
      </c>
      <c r="L215" s="19" t="str">
        <f t="shared" si="3"/>
        <v>WE</v>
      </c>
    </row>
    <row r="216" spans="11:12" x14ac:dyDescent="0.25">
      <c r="K216" s="18">
        <v>44045</v>
      </c>
      <c r="L216" s="19" t="str">
        <f t="shared" si="3"/>
        <v>WE</v>
      </c>
    </row>
    <row r="217" spans="11:12" x14ac:dyDescent="0.25">
      <c r="K217" s="18">
        <v>44046</v>
      </c>
      <c r="L217" s="19" t="str">
        <f t="shared" si="3"/>
        <v>JO</v>
      </c>
    </row>
    <row r="218" spans="11:12" x14ac:dyDescent="0.25">
      <c r="K218" s="18">
        <v>44047</v>
      </c>
      <c r="L218" s="19" t="str">
        <f t="shared" si="3"/>
        <v>JO</v>
      </c>
    </row>
    <row r="219" spans="11:12" x14ac:dyDescent="0.25">
      <c r="K219" s="18">
        <v>44048</v>
      </c>
      <c r="L219" s="19" t="str">
        <f t="shared" si="3"/>
        <v>JO</v>
      </c>
    </row>
    <row r="220" spans="11:12" x14ac:dyDescent="0.25">
      <c r="K220" s="18">
        <v>44049</v>
      </c>
      <c r="L220" s="19" t="str">
        <f t="shared" si="3"/>
        <v>JO</v>
      </c>
    </row>
    <row r="221" spans="11:12" x14ac:dyDescent="0.25">
      <c r="K221" s="18">
        <v>44050</v>
      </c>
      <c r="L221" s="19" t="str">
        <f t="shared" si="3"/>
        <v>JO</v>
      </c>
    </row>
    <row r="222" spans="11:12" x14ac:dyDescent="0.25">
      <c r="K222" s="18">
        <v>44051</v>
      </c>
      <c r="L222" s="19" t="str">
        <f t="shared" si="3"/>
        <v>WE</v>
      </c>
    </row>
    <row r="223" spans="11:12" x14ac:dyDescent="0.25">
      <c r="K223" s="18">
        <v>44052</v>
      </c>
      <c r="L223" s="19" t="str">
        <f t="shared" si="3"/>
        <v>WE</v>
      </c>
    </row>
    <row r="224" spans="11:12" x14ac:dyDescent="0.25">
      <c r="K224" s="18">
        <v>44053</v>
      </c>
      <c r="L224" s="19" t="str">
        <f t="shared" si="3"/>
        <v>JO</v>
      </c>
    </row>
    <row r="225" spans="11:12" x14ac:dyDescent="0.25">
      <c r="K225" s="18">
        <v>44054</v>
      </c>
      <c r="L225" s="19" t="str">
        <f t="shared" si="3"/>
        <v>JO</v>
      </c>
    </row>
    <row r="226" spans="11:12" x14ac:dyDescent="0.25">
      <c r="K226" s="18">
        <v>44055</v>
      </c>
      <c r="L226" s="19" t="str">
        <f t="shared" si="3"/>
        <v>JO</v>
      </c>
    </row>
    <row r="227" spans="11:12" x14ac:dyDescent="0.25">
      <c r="K227" s="18">
        <v>44056</v>
      </c>
      <c r="L227" s="19" t="str">
        <f t="shared" si="3"/>
        <v>JO</v>
      </c>
    </row>
    <row r="228" spans="11:12" x14ac:dyDescent="0.25">
      <c r="K228" s="18">
        <v>44057</v>
      </c>
      <c r="L228" s="19" t="str">
        <f t="shared" si="3"/>
        <v>JO</v>
      </c>
    </row>
    <row r="229" spans="11:12" x14ac:dyDescent="0.25">
      <c r="K229" s="18">
        <v>44058</v>
      </c>
      <c r="L229" s="19" t="str">
        <f t="shared" si="3"/>
        <v>F</v>
      </c>
    </row>
    <row r="230" spans="11:12" x14ac:dyDescent="0.25">
      <c r="K230" s="18">
        <v>44059</v>
      </c>
      <c r="L230" s="19" t="str">
        <f t="shared" si="3"/>
        <v>WE</v>
      </c>
    </row>
    <row r="231" spans="11:12" x14ac:dyDescent="0.25">
      <c r="K231" s="18">
        <v>44060</v>
      </c>
      <c r="L231" s="19" t="str">
        <f t="shared" si="3"/>
        <v>JO</v>
      </c>
    </row>
    <row r="232" spans="11:12" x14ac:dyDescent="0.25">
      <c r="K232" s="18">
        <v>44061</v>
      </c>
      <c r="L232" s="19" t="str">
        <f t="shared" si="3"/>
        <v>JO</v>
      </c>
    </row>
    <row r="233" spans="11:12" x14ac:dyDescent="0.25">
      <c r="K233" s="18">
        <v>44062</v>
      </c>
      <c r="L233" s="19" t="str">
        <f t="shared" si="3"/>
        <v>JO</v>
      </c>
    </row>
    <row r="234" spans="11:12" x14ac:dyDescent="0.25">
      <c r="K234" s="18">
        <v>44063</v>
      </c>
      <c r="L234" s="19" t="str">
        <f t="shared" si="3"/>
        <v>JO</v>
      </c>
    </row>
    <row r="235" spans="11:12" x14ac:dyDescent="0.25">
      <c r="K235" s="18">
        <v>44064</v>
      </c>
      <c r="L235" s="19" t="str">
        <f t="shared" si="3"/>
        <v>JO</v>
      </c>
    </row>
    <row r="236" spans="11:12" x14ac:dyDescent="0.25">
      <c r="K236" s="18">
        <v>44065</v>
      </c>
      <c r="L236" s="19" t="str">
        <f t="shared" si="3"/>
        <v>WE</v>
      </c>
    </row>
    <row r="237" spans="11:12" x14ac:dyDescent="0.25">
      <c r="K237" s="18">
        <v>44066</v>
      </c>
      <c r="L237" s="19" t="str">
        <f t="shared" si="3"/>
        <v>WE</v>
      </c>
    </row>
    <row r="238" spans="11:12" x14ac:dyDescent="0.25">
      <c r="K238" s="18">
        <v>44067</v>
      </c>
      <c r="L238" s="19" t="str">
        <f t="shared" si="3"/>
        <v>JO</v>
      </c>
    </row>
    <row r="239" spans="11:12" x14ac:dyDescent="0.25">
      <c r="K239" s="18">
        <v>44068</v>
      </c>
      <c r="L239" s="19" t="str">
        <f t="shared" si="3"/>
        <v>JO</v>
      </c>
    </row>
    <row r="240" spans="11:12" x14ac:dyDescent="0.25">
      <c r="K240" s="18">
        <v>44069</v>
      </c>
      <c r="L240" s="19" t="str">
        <f t="shared" si="3"/>
        <v>JO</v>
      </c>
    </row>
    <row r="241" spans="11:12" x14ac:dyDescent="0.25">
      <c r="K241" s="18">
        <v>44070</v>
      </c>
      <c r="L241" s="19" t="str">
        <f t="shared" si="3"/>
        <v>JO</v>
      </c>
    </row>
    <row r="242" spans="11:12" x14ac:dyDescent="0.25">
      <c r="K242" s="18">
        <v>44071</v>
      </c>
      <c r="L242" s="19" t="str">
        <f t="shared" si="3"/>
        <v>JO</v>
      </c>
    </row>
    <row r="243" spans="11:12" x14ac:dyDescent="0.25">
      <c r="K243" s="18">
        <v>44072</v>
      </c>
      <c r="L243" s="19" t="str">
        <f t="shared" si="3"/>
        <v>WE</v>
      </c>
    </row>
    <row r="244" spans="11:12" x14ac:dyDescent="0.25">
      <c r="K244" s="18">
        <v>44073</v>
      </c>
      <c r="L244" s="19" t="str">
        <f t="shared" si="3"/>
        <v>WE</v>
      </c>
    </row>
    <row r="245" spans="11:12" x14ac:dyDescent="0.25">
      <c r="K245" s="18">
        <v>44074</v>
      </c>
      <c r="L245" s="19" t="str">
        <f t="shared" si="3"/>
        <v>JO</v>
      </c>
    </row>
    <row r="246" spans="11:12" x14ac:dyDescent="0.25">
      <c r="K246" s="18">
        <v>44075</v>
      </c>
      <c r="L246" s="19" t="str">
        <f t="shared" si="3"/>
        <v>JO</v>
      </c>
    </row>
    <row r="247" spans="11:12" x14ac:dyDescent="0.25">
      <c r="K247" s="18">
        <v>44076</v>
      </c>
      <c r="L247" s="19" t="str">
        <f t="shared" si="3"/>
        <v>JO</v>
      </c>
    </row>
    <row r="248" spans="11:12" x14ac:dyDescent="0.25">
      <c r="K248" s="18">
        <v>44077</v>
      </c>
      <c r="L248" s="19" t="str">
        <f t="shared" si="3"/>
        <v>JO</v>
      </c>
    </row>
    <row r="249" spans="11:12" x14ac:dyDescent="0.25">
      <c r="K249" s="18">
        <v>44078</v>
      </c>
      <c r="L249" s="19" t="str">
        <f t="shared" si="3"/>
        <v>JO</v>
      </c>
    </row>
    <row r="250" spans="11:12" x14ac:dyDescent="0.25">
      <c r="K250" s="18">
        <v>44079</v>
      </c>
      <c r="L250" s="19" t="str">
        <f t="shared" si="3"/>
        <v>WE</v>
      </c>
    </row>
    <row r="251" spans="11:12" x14ac:dyDescent="0.25">
      <c r="K251" s="18">
        <v>44080</v>
      </c>
      <c r="L251" s="19" t="str">
        <f t="shared" si="3"/>
        <v>WE</v>
      </c>
    </row>
    <row r="252" spans="11:12" x14ac:dyDescent="0.25">
      <c r="K252" s="18">
        <v>44081</v>
      </c>
      <c r="L252" s="19" t="str">
        <f t="shared" si="3"/>
        <v>JO</v>
      </c>
    </row>
    <row r="253" spans="11:12" x14ac:dyDescent="0.25">
      <c r="K253" s="18">
        <v>44082</v>
      </c>
      <c r="L253" s="19" t="str">
        <f t="shared" si="3"/>
        <v>JO</v>
      </c>
    </row>
    <row r="254" spans="11:12" x14ac:dyDescent="0.25">
      <c r="K254" s="18">
        <v>44083</v>
      </c>
      <c r="L254" s="19" t="str">
        <f t="shared" si="3"/>
        <v>JO</v>
      </c>
    </row>
    <row r="255" spans="11:12" x14ac:dyDescent="0.25">
      <c r="K255" s="18">
        <v>44084</v>
      </c>
      <c r="L255" s="19" t="str">
        <f t="shared" si="3"/>
        <v>JO</v>
      </c>
    </row>
    <row r="256" spans="11:12" x14ac:dyDescent="0.25">
      <c r="K256" s="18">
        <v>44085</v>
      </c>
      <c r="L256" s="19" t="str">
        <f t="shared" si="3"/>
        <v>JO</v>
      </c>
    </row>
    <row r="257" spans="11:12" x14ac:dyDescent="0.25">
      <c r="K257" s="18">
        <v>44086</v>
      </c>
      <c r="L257" s="19" t="str">
        <f t="shared" si="3"/>
        <v>WE</v>
      </c>
    </row>
    <row r="258" spans="11:12" x14ac:dyDescent="0.25">
      <c r="K258" s="18">
        <v>44087</v>
      </c>
      <c r="L258" s="19" t="str">
        <f t="shared" si="3"/>
        <v>WE</v>
      </c>
    </row>
    <row r="259" spans="11:12" x14ac:dyDescent="0.25">
      <c r="K259" s="18">
        <v>44088</v>
      </c>
      <c r="L259" s="19" t="str">
        <f t="shared" ref="L259:L322" si="4">IF(ISERROR(MATCH(K259,C:C,0))=FALSE,"F",IF(WEEKDAY(K259,2)&gt;5,"WE","JO"))</f>
        <v>JO</v>
      </c>
    </row>
    <row r="260" spans="11:12" x14ac:dyDescent="0.25">
      <c r="K260" s="18">
        <v>44089</v>
      </c>
      <c r="L260" s="19" t="str">
        <f t="shared" si="4"/>
        <v>JO</v>
      </c>
    </row>
    <row r="261" spans="11:12" x14ac:dyDescent="0.25">
      <c r="K261" s="18">
        <v>44090</v>
      </c>
      <c r="L261" s="19" t="str">
        <f t="shared" si="4"/>
        <v>JO</v>
      </c>
    </row>
    <row r="262" spans="11:12" x14ac:dyDescent="0.25">
      <c r="K262" s="18">
        <v>44091</v>
      </c>
      <c r="L262" s="19" t="str">
        <f t="shared" si="4"/>
        <v>JO</v>
      </c>
    </row>
    <row r="263" spans="11:12" x14ac:dyDescent="0.25">
      <c r="K263" s="18">
        <v>44092</v>
      </c>
      <c r="L263" s="19" t="str">
        <f t="shared" si="4"/>
        <v>JO</v>
      </c>
    </row>
    <row r="264" spans="11:12" x14ac:dyDescent="0.25">
      <c r="K264" s="18">
        <v>44093</v>
      </c>
      <c r="L264" s="19" t="str">
        <f t="shared" si="4"/>
        <v>WE</v>
      </c>
    </row>
    <row r="265" spans="11:12" x14ac:dyDescent="0.25">
      <c r="K265" s="18">
        <v>44094</v>
      </c>
      <c r="L265" s="19" t="str">
        <f t="shared" si="4"/>
        <v>WE</v>
      </c>
    </row>
    <row r="266" spans="11:12" x14ac:dyDescent="0.25">
      <c r="K266" s="18">
        <v>44095</v>
      </c>
      <c r="L266" s="19" t="str">
        <f t="shared" si="4"/>
        <v>JO</v>
      </c>
    </row>
    <row r="267" spans="11:12" x14ac:dyDescent="0.25">
      <c r="K267" s="18">
        <v>44096</v>
      </c>
      <c r="L267" s="19" t="str">
        <f t="shared" si="4"/>
        <v>JO</v>
      </c>
    </row>
    <row r="268" spans="11:12" x14ac:dyDescent="0.25">
      <c r="K268" s="18">
        <v>44097</v>
      </c>
      <c r="L268" s="19" t="str">
        <f t="shared" si="4"/>
        <v>JO</v>
      </c>
    </row>
    <row r="269" spans="11:12" x14ac:dyDescent="0.25">
      <c r="K269" s="18">
        <v>44098</v>
      </c>
      <c r="L269" s="19" t="str">
        <f t="shared" si="4"/>
        <v>JO</v>
      </c>
    </row>
    <row r="270" spans="11:12" x14ac:dyDescent="0.25">
      <c r="K270" s="18">
        <v>44099</v>
      </c>
      <c r="L270" s="19" t="str">
        <f t="shared" si="4"/>
        <v>JO</v>
      </c>
    </row>
    <row r="271" spans="11:12" x14ac:dyDescent="0.25">
      <c r="K271" s="18">
        <v>44100</v>
      </c>
      <c r="L271" s="19" t="str">
        <f t="shared" si="4"/>
        <v>WE</v>
      </c>
    </row>
    <row r="272" spans="11:12" x14ac:dyDescent="0.25">
      <c r="K272" s="18">
        <v>44101</v>
      </c>
      <c r="L272" s="19" t="str">
        <f t="shared" si="4"/>
        <v>WE</v>
      </c>
    </row>
    <row r="273" spans="11:12" x14ac:dyDescent="0.25">
      <c r="K273" s="18">
        <v>44102</v>
      </c>
      <c r="L273" s="19" t="str">
        <f t="shared" si="4"/>
        <v>JO</v>
      </c>
    </row>
    <row r="274" spans="11:12" x14ac:dyDescent="0.25">
      <c r="K274" s="18">
        <v>44103</v>
      </c>
      <c r="L274" s="19" t="str">
        <f t="shared" si="4"/>
        <v>JO</v>
      </c>
    </row>
    <row r="275" spans="11:12" x14ac:dyDescent="0.25">
      <c r="K275" s="18">
        <v>44104</v>
      </c>
      <c r="L275" s="19" t="str">
        <f t="shared" si="4"/>
        <v>JO</v>
      </c>
    </row>
    <row r="276" spans="11:12" x14ac:dyDescent="0.25">
      <c r="K276" s="18">
        <v>44105</v>
      </c>
      <c r="L276" s="19" t="str">
        <f t="shared" si="4"/>
        <v>JO</v>
      </c>
    </row>
    <row r="277" spans="11:12" x14ac:dyDescent="0.25">
      <c r="K277" s="18">
        <v>44106</v>
      </c>
      <c r="L277" s="19" t="str">
        <f t="shared" si="4"/>
        <v>JO</v>
      </c>
    </row>
    <row r="278" spans="11:12" x14ac:dyDescent="0.25">
      <c r="K278" s="18">
        <v>44107</v>
      </c>
      <c r="L278" s="19" t="str">
        <f t="shared" si="4"/>
        <v>WE</v>
      </c>
    </row>
    <row r="279" spans="11:12" x14ac:dyDescent="0.25">
      <c r="K279" s="18">
        <v>44108</v>
      </c>
      <c r="L279" s="19" t="str">
        <f t="shared" si="4"/>
        <v>WE</v>
      </c>
    </row>
    <row r="280" spans="11:12" x14ac:dyDescent="0.25">
      <c r="K280" s="18">
        <v>44109</v>
      </c>
      <c r="L280" s="19" t="str">
        <f t="shared" si="4"/>
        <v>JO</v>
      </c>
    </row>
    <row r="281" spans="11:12" x14ac:dyDescent="0.25">
      <c r="K281" s="18">
        <v>44110</v>
      </c>
      <c r="L281" s="19" t="str">
        <f t="shared" si="4"/>
        <v>JO</v>
      </c>
    </row>
    <row r="282" spans="11:12" x14ac:dyDescent="0.25">
      <c r="K282" s="18">
        <v>44111</v>
      </c>
      <c r="L282" s="19" t="str">
        <f t="shared" si="4"/>
        <v>JO</v>
      </c>
    </row>
    <row r="283" spans="11:12" x14ac:dyDescent="0.25">
      <c r="K283" s="18">
        <v>44112</v>
      </c>
      <c r="L283" s="19" t="str">
        <f t="shared" si="4"/>
        <v>JO</v>
      </c>
    </row>
    <row r="284" spans="11:12" x14ac:dyDescent="0.25">
      <c r="K284" s="18">
        <v>44113</v>
      </c>
      <c r="L284" s="19" t="str">
        <f t="shared" si="4"/>
        <v>JO</v>
      </c>
    </row>
    <row r="285" spans="11:12" x14ac:dyDescent="0.25">
      <c r="K285" s="18">
        <v>44114</v>
      </c>
      <c r="L285" s="19" t="str">
        <f t="shared" si="4"/>
        <v>WE</v>
      </c>
    </row>
    <row r="286" spans="11:12" x14ac:dyDescent="0.25">
      <c r="K286" s="18">
        <v>44115</v>
      </c>
      <c r="L286" s="19" t="str">
        <f t="shared" si="4"/>
        <v>WE</v>
      </c>
    </row>
    <row r="287" spans="11:12" x14ac:dyDescent="0.25">
      <c r="K287" s="18">
        <v>44116</v>
      </c>
      <c r="L287" s="19" t="str">
        <f t="shared" si="4"/>
        <v>JO</v>
      </c>
    </row>
    <row r="288" spans="11:12" x14ac:dyDescent="0.25">
      <c r="K288" s="18">
        <v>44117</v>
      </c>
      <c r="L288" s="19" t="str">
        <f t="shared" si="4"/>
        <v>JO</v>
      </c>
    </row>
    <row r="289" spans="11:12" x14ac:dyDescent="0.25">
      <c r="K289" s="18">
        <v>44118</v>
      </c>
      <c r="L289" s="19" t="str">
        <f t="shared" si="4"/>
        <v>JO</v>
      </c>
    </row>
    <row r="290" spans="11:12" x14ac:dyDescent="0.25">
      <c r="K290" s="18">
        <v>44119</v>
      </c>
      <c r="L290" s="19" t="str">
        <f t="shared" si="4"/>
        <v>JO</v>
      </c>
    </row>
    <row r="291" spans="11:12" x14ac:dyDescent="0.25">
      <c r="K291" s="18">
        <v>44120</v>
      </c>
      <c r="L291" s="19" t="str">
        <f t="shared" si="4"/>
        <v>JO</v>
      </c>
    </row>
    <row r="292" spans="11:12" x14ac:dyDescent="0.25">
      <c r="K292" s="18">
        <v>44121</v>
      </c>
      <c r="L292" s="19" t="str">
        <f t="shared" si="4"/>
        <v>WE</v>
      </c>
    </row>
    <row r="293" spans="11:12" x14ac:dyDescent="0.25">
      <c r="K293" s="18">
        <v>44122</v>
      </c>
      <c r="L293" s="19" t="str">
        <f t="shared" si="4"/>
        <v>WE</v>
      </c>
    </row>
    <row r="294" spans="11:12" x14ac:dyDescent="0.25">
      <c r="K294" s="18">
        <v>44123</v>
      </c>
      <c r="L294" s="19" t="str">
        <f t="shared" si="4"/>
        <v>JO</v>
      </c>
    </row>
    <row r="295" spans="11:12" x14ac:dyDescent="0.25">
      <c r="K295" s="18">
        <v>44124</v>
      </c>
      <c r="L295" s="19" t="str">
        <f t="shared" si="4"/>
        <v>JO</v>
      </c>
    </row>
    <row r="296" spans="11:12" x14ac:dyDescent="0.25">
      <c r="K296" s="18">
        <v>44125</v>
      </c>
      <c r="L296" s="19" t="str">
        <f t="shared" si="4"/>
        <v>JO</v>
      </c>
    </row>
    <row r="297" spans="11:12" x14ac:dyDescent="0.25">
      <c r="K297" s="18">
        <v>44126</v>
      </c>
      <c r="L297" s="19" t="str">
        <f t="shared" si="4"/>
        <v>JO</v>
      </c>
    </row>
    <row r="298" spans="11:12" x14ac:dyDescent="0.25">
      <c r="K298" s="18">
        <v>44127</v>
      </c>
      <c r="L298" s="19" t="str">
        <f t="shared" si="4"/>
        <v>JO</v>
      </c>
    </row>
    <row r="299" spans="11:12" x14ac:dyDescent="0.25">
      <c r="K299" s="18">
        <v>44128</v>
      </c>
      <c r="L299" s="19" t="str">
        <f t="shared" si="4"/>
        <v>WE</v>
      </c>
    </row>
    <row r="300" spans="11:12" x14ac:dyDescent="0.25">
      <c r="K300" s="18">
        <v>44129</v>
      </c>
      <c r="L300" s="19" t="str">
        <f t="shared" si="4"/>
        <v>WE</v>
      </c>
    </row>
    <row r="301" spans="11:12" x14ac:dyDescent="0.25">
      <c r="K301" s="18">
        <v>44130</v>
      </c>
      <c r="L301" s="19" t="str">
        <f t="shared" si="4"/>
        <v>JO</v>
      </c>
    </row>
    <row r="302" spans="11:12" x14ac:dyDescent="0.25">
      <c r="K302" s="18">
        <v>44131</v>
      </c>
      <c r="L302" s="19" t="str">
        <f t="shared" si="4"/>
        <v>JO</v>
      </c>
    </row>
    <row r="303" spans="11:12" x14ac:dyDescent="0.25">
      <c r="K303" s="18">
        <v>44132</v>
      </c>
      <c r="L303" s="19" t="str">
        <f t="shared" si="4"/>
        <v>JO</v>
      </c>
    </row>
    <row r="304" spans="11:12" x14ac:dyDescent="0.25">
      <c r="K304" s="18">
        <v>44133</v>
      </c>
      <c r="L304" s="19" t="str">
        <f t="shared" si="4"/>
        <v>JO</v>
      </c>
    </row>
    <row r="305" spans="11:12" x14ac:dyDescent="0.25">
      <c r="K305" s="18">
        <v>44134</v>
      </c>
      <c r="L305" s="19" t="str">
        <f t="shared" si="4"/>
        <v>JO</v>
      </c>
    </row>
    <row r="306" spans="11:12" x14ac:dyDescent="0.25">
      <c r="K306" s="18">
        <v>44135</v>
      </c>
      <c r="L306" s="19" t="str">
        <f t="shared" si="4"/>
        <v>WE</v>
      </c>
    </row>
    <row r="307" spans="11:12" x14ac:dyDescent="0.25">
      <c r="K307" s="18">
        <v>44136</v>
      </c>
      <c r="L307" s="19" t="str">
        <f t="shared" si="4"/>
        <v>F</v>
      </c>
    </row>
    <row r="308" spans="11:12" x14ac:dyDescent="0.25">
      <c r="K308" s="18">
        <v>44137</v>
      </c>
      <c r="L308" s="19" t="str">
        <f t="shared" si="4"/>
        <v>JO</v>
      </c>
    </row>
    <row r="309" spans="11:12" x14ac:dyDescent="0.25">
      <c r="K309" s="18">
        <v>44138</v>
      </c>
      <c r="L309" s="19" t="str">
        <f t="shared" si="4"/>
        <v>JO</v>
      </c>
    </row>
    <row r="310" spans="11:12" x14ac:dyDescent="0.25">
      <c r="K310" s="18">
        <v>44139</v>
      </c>
      <c r="L310" s="19" t="str">
        <f t="shared" si="4"/>
        <v>JO</v>
      </c>
    </row>
    <row r="311" spans="11:12" x14ac:dyDescent="0.25">
      <c r="K311" s="18">
        <v>44140</v>
      </c>
      <c r="L311" s="19" t="str">
        <f t="shared" si="4"/>
        <v>JO</v>
      </c>
    </row>
    <row r="312" spans="11:12" x14ac:dyDescent="0.25">
      <c r="K312" s="18">
        <v>44141</v>
      </c>
      <c r="L312" s="19" t="str">
        <f t="shared" si="4"/>
        <v>JO</v>
      </c>
    </row>
    <row r="313" spans="11:12" x14ac:dyDescent="0.25">
      <c r="K313" s="18">
        <v>44142</v>
      </c>
      <c r="L313" s="19" t="str">
        <f t="shared" si="4"/>
        <v>WE</v>
      </c>
    </row>
    <row r="314" spans="11:12" x14ac:dyDescent="0.25">
      <c r="K314" s="18">
        <v>44143</v>
      </c>
      <c r="L314" s="19" t="str">
        <f t="shared" si="4"/>
        <v>WE</v>
      </c>
    </row>
    <row r="315" spans="11:12" x14ac:dyDescent="0.25">
      <c r="K315" s="18">
        <v>44144</v>
      </c>
      <c r="L315" s="19" t="str">
        <f t="shared" si="4"/>
        <v>JO</v>
      </c>
    </row>
    <row r="316" spans="11:12" x14ac:dyDescent="0.25">
      <c r="K316" s="18">
        <v>44145</v>
      </c>
      <c r="L316" s="19" t="str">
        <f t="shared" si="4"/>
        <v>JO</v>
      </c>
    </row>
    <row r="317" spans="11:12" x14ac:dyDescent="0.25">
      <c r="K317" s="18">
        <v>44146</v>
      </c>
      <c r="L317" s="19" t="str">
        <f t="shared" si="4"/>
        <v>F</v>
      </c>
    </row>
    <row r="318" spans="11:12" x14ac:dyDescent="0.25">
      <c r="K318" s="18">
        <v>44147</v>
      </c>
      <c r="L318" s="19" t="str">
        <f t="shared" si="4"/>
        <v>JO</v>
      </c>
    </row>
    <row r="319" spans="11:12" x14ac:dyDescent="0.25">
      <c r="K319" s="18">
        <v>44148</v>
      </c>
      <c r="L319" s="19" t="str">
        <f t="shared" si="4"/>
        <v>JO</v>
      </c>
    </row>
    <row r="320" spans="11:12" x14ac:dyDescent="0.25">
      <c r="K320" s="18">
        <v>44149</v>
      </c>
      <c r="L320" s="19" t="str">
        <f t="shared" si="4"/>
        <v>WE</v>
      </c>
    </row>
    <row r="321" spans="11:12" x14ac:dyDescent="0.25">
      <c r="K321" s="18">
        <v>44150</v>
      </c>
      <c r="L321" s="19" t="str">
        <f t="shared" si="4"/>
        <v>WE</v>
      </c>
    </row>
    <row r="322" spans="11:12" x14ac:dyDescent="0.25">
      <c r="K322" s="18">
        <v>44151</v>
      </c>
      <c r="L322" s="19" t="str">
        <f t="shared" si="4"/>
        <v>JO</v>
      </c>
    </row>
    <row r="323" spans="11:12" x14ac:dyDescent="0.25">
      <c r="K323" s="18">
        <v>44152</v>
      </c>
      <c r="L323" s="19" t="str">
        <f t="shared" ref="L323:L386" si="5">IF(ISERROR(MATCH(K323,C:C,0))=FALSE,"F",IF(WEEKDAY(K323,2)&gt;5,"WE","JO"))</f>
        <v>JO</v>
      </c>
    </row>
    <row r="324" spans="11:12" x14ac:dyDescent="0.25">
      <c r="K324" s="18">
        <v>44153</v>
      </c>
      <c r="L324" s="19" t="str">
        <f t="shared" si="5"/>
        <v>JO</v>
      </c>
    </row>
    <row r="325" spans="11:12" x14ac:dyDescent="0.25">
      <c r="K325" s="18">
        <v>44154</v>
      </c>
      <c r="L325" s="19" t="str">
        <f t="shared" si="5"/>
        <v>JO</v>
      </c>
    </row>
    <row r="326" spans="11:12" x14ac:dyDescent="0.25">
      <c r="K326" s="18">
        <v>44155</v>
      </c>
      <c r="L326" s="19" t="str">
        <f t="shared" si="5"/>
        <v>JO</v>
      </c>
    </row>
    <row r="327" spans="11:12" x14ac:dyDescent="0.25">
      <c r="K327" s="18">
        <v>44156</v>
      </c>
      <c r="L327" s="19" t="str">
        <f t="shared" si="5"/>
        <v>WE</v>
      </c>
    </row>
    <row r="328" spans="11:12" x14ac:dyDescent="0.25">
      <c r="K328" s="18">
        <v>44157</v>
      </c>
      <c r="L328" s="19" t="str">
        <f t="shared" si="5"/>
        <v>WE</v>
      </c>
    </row>
    <row r="329" spans="11:12" x14ac:dyDescent="0.25">
      <c r="K329" s="18">
        <v>44158</v>
      </c>
      <c r="L329" s="19" t="str">
        <f t="shared" si="5"/>
        <v>JO</v>
      </c>
    </row>
    <row r="330" spans="11:12" x14ac:dyDescent="0.25">
      <c r="K330" s="18">
        <v>44159</v>
      </c>
      <c r="L330" s="19" t="str">
        <f t="shared" si="5"/>
        <v>JO</v>
      </c>
    </row>
    <row r="331" spans="11:12" x14ac:dyDescent="0.25">
      <c r="K331" s="18">
        <v>44160</v>
      </c>
      <c r="L331" s="19" t="str">
        <f t="shared" si="5"/>
        <v>JO</v>
      </c>
    </row>
    <row r="332" spans="11:12" x14ac:dyDescent="0.25">
      <c r="K332" s="18">
        <v>44161</v>
      </c>
      <c r="L332" s="19" t="str">
        <f t="shared" si="5"/>
        <v>JO</v>
      </c>
    </row>
    <row r="333" spans="11:12" x14ac:dyDescent="0.25">
      <c r="K333" s="18">
        <v>44162</v>
      </c>
      <c r="L333" s="19" t="str">
        <f t="shared" si="5"/>
        <v>JO</v>
      </c>
    </row>
    <row r="334" spans="11:12" x14ac:dyDescent="0.25">
      <c r="K334" s="18">
        <v>44163</v>
      </c>
      <c r="L334" s="19" t="str">
        <f t="shared" si="5"/>
        <v>WE</v>
      </c>
    </row>
    <row r="335" spans="11:12" x14ac:dyDescent="0.25">
      <c r="K335" s="18">
        <v>44164</v>
      </c>
      <c r="L335" s="19" t="str">
        <f t="shared" si="5"/>
        <v>WE</v>
      </c>
    </row>
    <row r="336" spans="11:12" x14ac:dyDescent="0.25">
      <c r="K336" s="18">
        <v>44165</v>
      </c>
      <c r="L336" s="19" t="str">
        <f t="shared" si="5"/>
        <v>JO</v>
      </c>
    </row>
    <row r="337" spans="11:12" x14ac:dyDescent="0.25">
      <c r="K337" s="18">
        <v>44166</v>
      </c>
      <c r="L337" s="19" t="str">
        <f t="shared" si="5"/>
        <v>JO</v>
      </c>
    </row>
    <row r="338" spans="11:12" x14ac:dyDescent="0.25">
      <c r="K338" s="18">
        <v>44167</v>
      </c>
      <c r="L338" s="19" t="str">
        <f t="shared" si="5"/>
        <v>JO</v>
      </c>
    </row>
    <row r="339" spans="11:12" x14ac:dyDescent="0.25">
      <c r="K339" s="18">
        <v>44168</v>
      </c>
      <c r="L339" s="19" t="str">
        <f t="shared" si="5"/>
        <v>JO</v>
      </c>
    </row>
    <row r="340" spans="11:12" x14ac:dyDescent="0.25">
      <c r="K340" s="18">
        <v>44169</v>
      </c>
      <c r="L340" s="19" t="str">
        <f t="shared" si="5"/>
        <v>JO</v>
      </c>
    </row>
    <row r="341" spans="11:12" x14ac:dyDescent="0.25">
      <c r="K341" s="18">
        <v>44170</v>
      </c>
      <c r="L341" s="19" t="str">
        <f t="shared" si="5"/>
        <v>WE</v>
      </c>
    </row>
    <row r="342" spans="11:12" x14ac:dyDescent="0.25">
      <c r="K342" s="18">
        <v>44171</v>
      </c>
      <c r="L342" s="19" t="str">
        <f t="shared" si="5"/>
        <v>WE</v>
      </c>
    </row>
    <row r="343" spans="11:12" x14ac:dyDescent="0.25">
      <c r="K343" s="18">
        <v>44172</v>
      </c>
      <c r="L343" s="19" t="str">
        <f t="shared" si="5"/>
        <v>JO</v>
      </c>
    </row>
    <row r="344" spans="11:12" x14ac:dyDescent="0.25">
      <c r="K344" s="18">
        <v>44173</v>
      </c>
      <c r="L344" s="19" t="str">
        <f t="shared" si="5"/>
        <v>JO</v>
      </c>
    </row>
    <row r="345" spans="11:12" x14ac:dyDescent="0.25">
      <c r="K345" s="18">
        <v>44174</v>
      </c>
      <c r="L345" s="19" t="str">
        <f t="shared" si="5"/>
        <v>JO</v>
      </c>
    </row>
    <row r="346" spans="11:12" x14ac:dyDescent="0.25">
      <c r="K346" s="18">
        <v>44175</v>
      </c>
      <c r="L346" s="19" t="str">
        <f t="shared" si="5"/>
        <v>JO</v>
      </c>
    </row>
    <row r="347" spans="11:12" x14ac:dyDescent="0.25">
      <c r="K347" s="18">
        <v>44176</v>
      </c>
      <c r="L347" s="19" t="str">
        <f t="shared" si="5"/>
        <v>JO</v>
      </c>
    </row>
    <row r="348" spans="11:12" x14ac:dyDescent="0.25">
      <c r="K348" s="18">
        <v>44177</v>
      </c>
      <c r="L348" s="19" t="str">
        <f t="shared" si="5"/>
        <v>WE</v>
      </c>
    </row>
    <row r="349" spans="11:12" x14ac:dyDescent="0.25">
      <c r="K349" s="18">
        <v>44178</v>
      </c>
      <c r="L349" s="19" t="str">
        <f t="shared" si="5"/>
        <v>WE</v>
      </c>
    </row>
    <row r="350" spans="11:12" x14ac:dyDescent="0.25">
      <c r="K350" s="18">
        <v>44179</v>
      </c>
      <c r="L350" s="19" t="str">
        <f t="shared" si="5"/>
        <v>JO</v>
      </c>
    </row>
    <row r="351" spans="11:12" x14ac:dyDescent="0.25">
      <c r="K351" s="18">
        <v>44180</v>
      </c>
      <c r="L351" s="19" t="str">
        <f t="shared" si="5"/>
        <v>JO</v>
      </c>
    </row>
    <row r="352" spans="11:12" x14ac:dyDescent="0.25">
      <c r="K352" s="18">
        <v>44181</v>
      </c>
      <c r="L352" s="19" t="str">
        <f t="shared" si="5"/>
        <v>JO</v>
      </c>
    </row>
    <row r="353" spans="11:12" x14ac:dyDescent="0.25">
      <c r="K353" s="18">
        <v>44182</v>
      </c>
      <c r="L353" s="19" t="str">
        <f t="shared" si="5"/>
        <v>JO</v>
      </c>
    </row>
    <row r="354" spans="11:12" x14ac:dyDescent="0.25">
      <c r="K354" s="18">
        <v>44183</v>
      </c>
      <c r="L354" s="19" t="str">
        <f t="shared" si="5"/>
        <v>JO</v>
      </c>
    </row>
    <row r="355" spans="11:12" x14ac:dyDescent="0.25">
      <c r="K355" s="18">
        <v>44184</v>
      </c>
      <c r="L355" s="19" t="str">
        <f t="shared" si="5"/>
        <v>WE</v>
      </c>
    </row>
    <row r="356" spans="11:12" x14ac:dyDescent="0.25">
      <c r="K356" s="18">
        <v>44185</v>
      </c>
      <c r="L356" s="19" t="str">
        <f t="shared" si="5"/>
        <v>WE</v>
      </c>
    </row>
    <row r="357" spans="11:12" x14ac:dyDescent="0.25">
      <c r="K357" s="18">
        <v>44186</v>
      </c>
      <c r="L357" s="19" t="str">
        <f t="shared" si="5"/>
        <v>JO</v>
      </c>
    </row>
    <row r="358" spans="11:12" x14ac:dyDescent="0.25">
      <c r="K358" s="18">
        <v>44187</v>
      </c>
      <c r="L358" s="19" t="str">
        <f t="shared" si="5"/>
        <v>JO</v>
      </c>
    </row>
    <row r="359" spans="11:12" x14ac:dyDescent="0.25">
      <c r="K359" s="18">
        <v>44188</v>
      </c>
      <c r="L359" s="19" t="str">
        <f t="shared" si="5"/>
        <v>JO</v>
      </c>
    </row>
    <row r="360" spans="11:12" x14ac:dyDescent="0.25">
      <c r="K360" s="18">
        <v>44189</v>
      </c>
      <c r="L360" s="19" t="str">
        <f t="shared" si="5"/>
        <v>JO</v>
      </c>
    </row>
    <row r="361" spans="11:12" x14ac:dyDescent="0.25">
      <c r="K361" s="18">
        <v>44190</v>
      </c>
      <c r="L361" s="19" t="str">
        <f t="shared" si="5"/>
        <v>F</v>
      </c>
    </row>
    <row r="362" spans="11:12" x14ac:dyDescent="0.25">
      <c r="K362" s="18">
        <v>44191</v>
      </c>
      <c r="L362" s="19" t="str">
        <f t="shared" si="5"/>
        <v>WE</v>
      </c>
    </row>
    <row r="363" spans="11:12" x14ac:dyDescent="0.25">
      <c r="K363" s="18">
        <v>44192</v>
      </c>
      <c r="L363" s="19" t="str">
        <f t="shared" si="5"/>
        <v>WE</v>
      </c>
    </row>
    <row r="364" spans="11:12" x14ac:dyDescent="0.25">
      <c r="K364" s="18">
        <v>44193</v>
      </c>
      <c r="L364" s="19" t="str">
        <f t="shared" si="5"/>
        <v>JO</v>
      </c>
    </row>
    <row r="365" spans="11:12" x14ac:dyDescent="0.25">
      <c r="K365" s="18">
        <v>44194</v>
      </c>
      <c r="L365" s="19" t="str">
        <f t="shared" si="5"/>
        <v>JO</v>
      </c>
    </row>
    <row r="366" spans="11:12" x14ac:dyDescent="0.25">
      <c r="K366" s="18">
        <v>44195</v>
      </c>
      <c r="L366" s="19" t="str">
        <f t="shared" si="5"/>
        <v>JO</v>
      </c>
    </row>
    <row r="367" spans="11:12" x14ac:dyDescent="0.25">
      <c r="K367" s="18">
        <v>44196</v>
      </c>
      <c r="L367" s="19" t="str">
        <f t="shared" si="5"/>
        <v>JO</v>
      </c>
    </row>
    <row r="368" spans="11:12" x14ac:dyDescent="0.25">
      <c r="K368" s="18">
        <v>44197</v>
      </c>
      <c r="L368" s="19" t="str">
        <f t="shared" si="5"/>
        <v>F</v>
      </c>
    </row>
    <row r="369" spans="11:12" x14ac:dyDescent="0.25">
      <c r="K369" s="18">
        <v>44198</v>
      </c>
      <c r="L369" s="19" t="str">
        <f t="shared" si="5"/>
        <v>WE</v>
      </c>
    </row>
    <row r="370" spans="11:12" x14ac:dyDescent="0.25">
      <c r="K370" s="18">
        <v>44199</v>
      </c>
      <c r="L370" s="19" t="str">
        <f t="shared" si="5"/>
        <v>WE</v>
      </c>
    </row>
    <row r="371" spans="11:12" x14ac:dyDescent="0.25">
      <c r="K371" s="18">
        <v>44200</v>
      </c>
      <c r="L371" s="19" t="str">
        <f t="shared" si="5"/>
        <v>JO</v>
      </c>
    </row>
    <row r="372" spans="11:12" x14ac:dyDescent="0.25">
      <c r="K372" s="18">
        <v>44201</v>
      </c>
      <c r="L372" s="19" t="str">
        <f t="shared" si="5"/>
        <v>JO</v>
      </c>
    </row>
    <row r="373" spans="11:12" x14ac:dyDescent="0.25">
      <c r="K373" s="18">
        <v>44202</v>
      </c>
      <c r="L373" s="19" t="str">
        <f t="shared" si="5"/>
        <v>JO</v>
      </c>
    </row>
    <row r="374" spans="11:12" x14ac:dyDescent="0.25">
      <c r="K374" s="18">
        <v>44203</v>
      </c>
      <c r="L374" s="19" t="str">
        <f t="shared" si="5"/>
        <v>JO</v>
      </c>
    </row>
    <row r="375" spans="11:12" x14ac:dyDescent="0.25">
      <c r="K375" s="18">
        <v>44204</v>
      </c>
      <c r="L375" s="19" t="str">
        <f t="shared" si="5"/>
        <v>JO</v>
      </c>
    </row>
    <row r="376" spans="11:12" x14ac:dyDescent="0.25">
      <c r="K376" s="18">
        <v>44205</v>
      </c>
      <c r="L376" s="19" t="str">
        <f t="shared" si="5"/>
        <v>WE</v>
      </c>
    </row>
    <row r="377" spans="11:12" x14ac:dyDescent="0.25">
      <c r="K377" s="18">
        <v>44206</v>
      </c>
      <c r="L377" s="19" t="str">
        <f t="shared" si="5"/>
        <v>WE</v>
      </c>
    </row>
    <row r="378" spans="11:12" x14ac:dyDescent="0.25">
      <c r="K378" s="18">
        <v>44207</v>
      </c>
      <c r="L378" s="19" t="str">
        <f t="shared" si="5"/>
        <v>JO</v>
      </c>
    </row>
    <row r="379" spans="11:12" x14ac:dyDescent="0.25">
      <c r="K379" s="18">
        <v>44208</v>
      </c>
      <c r="L379" s="19" t="str">
        <f t="shared" si="5"/>
        <v>JO</v>
      </c>
    </row>
    <row r="380" spans="11:12" x14ac:dyDescent="0.25">
      <c r="K380" s="18">
        <v>44209</v>
      </c>
      <c r="L380" s="19" t="str">
        <f t="shared" si="5"/>
        <v>JO</v>
      </c>
    </row>
    <row r="381" spans="11:12" x14ac:dyDescent="0.25">
      <c r="K381" s="18">
        <v>44210</v>
      </c>
      <c r="L381" s="19" t="str">
        <f t="shared" si="5"/>
        <v>JO</v>
      </c>
    </row>
    <row r="382" spans="11:12" x14ac:dyDescent="0.25">
      <c r="K382" s="18">
        <v>44211</v>
      </c>
      <c r="L382" s="19" t="str">
        <f t="shared" si="5"/>
        <v>JO</v>
      </c>
    </row>
    <row r="383" spans="11:12" x14ac:dyDescent="0.25">
      <c r="K383" s="18">
        <v>44212</v>
      </c>
      <c r="L383" s="19" t="str">
        <f t="shared" si="5"/>
        <v>WE</v>
      </c>
    </row>
    <row r="384" spans="11:12" x14ac:dyDescent="0.25">
      <c r="K384" s="18">
        <v>44213</v>
      </c>
      <c r="L384" s="19" t="str">
        <f t="shared" si="5"/>
        <v>WE</v>
      </c>
    </row>
    <row r="385" spans="11:12" x14ac:dyDescent="0.25">
      <c r="K385" s="18">
        <v>44214</v>
      </c>
      <c r="L385" s="19" t="str">
        <f t="shared" si="5"/>
        <v>JO</v>
      </c>
    </row>
    <row r="386" spans="11:12" x14ac:dyDescent="0.25">
      <c r="K386" s="18">
        <v>44215</v>
      </c>
      <c r="L386" s="19" t="str">
        <f t="shared" si="5"/>
        <v>JO</v>
      </c>
    </row>
    <row r="387" spans="11:12" x14ac:dyDescent="0.25">
      <c r="K387" s="18">
        <v>44216</v>
      </c>
      <c r="L387" s="19" t="str">
        <f t="shared" ref="L387:L398" si="6">IF(ISERROR(MATCH(K387,C:C,0))=FALSE,"F",IF(WEEKDAY(K387,2)&gt;5,"WE","JO"))</f>
        <v>JO</v>
      </c>
    </row>
    <row r="388" spans="11:12" x14ac:dyDescent="0.25">
      <c r="K388" s="18">
        <v>44217</v>
      </c>
      <c r="L388" s="19" t="str">
        <f t="shared" si="6"/>
        <v>JO</v>
      </c>
    </row>
    <row r="389" spans="11:12" x14ac:dyDescent="0.25">
      <c r="K389" s="18">
        <v>44218</v>
      </c>
      <c r="L389" s="19" t="str">
        <f t="shared" si="6"/>
        <v>JO</v>
      </c>
    </row>
    <row r="390" spans="11:12" x14ac:dyDescent="0.25">
      <c r="K390" s="18">
        <v>44219</v>
      </c>
      <c r="L390" s="19" t="str">
        <f t="shared" si="6"/>
        <v>WE</v>
      </c>
    </row>
    <row r="391" spans="11:12" x14ac:dyDescent="0.25">
      <c r="K391" s="18">
        <v>44220</v>
      </c>
      <c r="L391" s="19" t="str">
        <f t="shared" si="6"/>
        <v>WE</v>
      </c>
    </row>
    <row r="392" spans="11:12" x14ac:dyDescent="0.25">
      <c r="K392" s="18">
        <v>44221</v>
      </c>
      <c r="L392" s="19" t="str">
        <f t="shared" si="6"/>
        <v>JO</v>
      </c>
    </row>
    <row r="393" spans="11:12" x14ac:dyDescent="0.25">
      <c r="K393" s="18">
        <v>44222</v>
      </c>
      <c r="L393" s="19" t="str">
        <f t="shared" si="6"/>
        <v>JO</v>
      </c>
    </row>
    <row r="394" spans="11:12" x14ac:dyDescent="0.25">
      <c r="K394" s="18">
        <v>44223</v>
      </c>
      <c r="L394" s="19" t="str">
        <f t="shared" si="6"/>
        <v>JO</v>
      </c>
    </row>
    <row r="395" spans="11:12" x14ac:dyDescent="0.25">
      <c r="K395" s="18">
        <v>44224</v>
      </c>
      <c r="L395" s="19" t="str">
        <f t="shared" si="6"/>
        <v>JO</v>
      </c>
    </row>
    <row r="396" spans="11:12" x14ac:dyDescent="0.25">
      <c r="K396" s="18">
        <v>44225</v>
      </c>
      <c r="L396" s="19" t="str">
        <f t="shared" si="6"/>
        <v>JO</v>
      </c>
    </row>
    <row r="397" spans="11:12" x14ac:dyDescent="0.25">
      <c r="K397" s="18">
        <v>44226</v>
      </c>
      <c r="L397" s="19" t="str">
        <f t="shared" si="6"/>
        <v>WE</v>
      </c>
    </row>
    <row r="398" spans="11:12" x14ac:dyDescent="0.25">
      <c r="K398" s="18">
        <v>44227</v>
      </c>
      <c r="L398" s="19" t="str">
        <f t="shared" si="6"/>
        <v>WE</v>
      </c>
    </row>
    <row r="399" spans="11:12" x14ac:dyDescent="0.25">
      <c r="K399" s="18"/>
    </row>
    <row r="400" spans="11:12" x14ac:dyDescent="0.25">
      <c r="K400" s="18"/>
    </row>
    <row r="401" spans="11:11" x14ac:dyDescent="0.25">
      <c r="K401" s="18"/>
    </row>
    <row r="402" spans="11:11" x14ac:dyDescent="0.25">
      <c r="K402" s="18"/>
    </row>
    <row r="403" spans="11:11" x14ac:dyDescent="0.25">
      <c r="K403" s="18"/>
    </row>
    <row r="404" spans="11:11" x14ac:dyDescent="0.25">
      <c r="K404" s="18"/>
    </row>
    <row r="405" spans="11:11" x14ac:dyDescent="0.25">
      <c r="K405" s="18"/>
    </row>
    <row r="406" spans="11:11" x14ac:dyDescent="0.25">
      <c r="K406" s="18"/>
    </row>
    <row r="407" spans="11:11" x14ac:dyDescent="0.25">
      <c r="K407" s="18"/>
    </row>
    <row r="408" spans="11:11" x14ac:dyDescent="0.25">
      <c r="K408" s="18"/>
    </row>
    <row r="409" spans="11:11" x14ac:dyDescent="0.25">
      <c r="K409" s="18"/>
    </row>
    <row r="410" spans="11:11" x14ac:dyDescent="0.25">
      <c r="K410" s="18"/>
    </row>
    <row r="411" spans="11:11" x14ac:dyDescent="0.25">
      <c r="K411" s="18"/>
    </row>
    <row r="412" spans="11:11" x14ac:dyDescent="0.25">
      <c r="K412" s="18"/>
    </row>
    <row r="413" spans="11:11" x14ac:dyDescent="0.25">
      <c r="K413" s="18"/>
    </row>
    <row r="414" spans="11:11" x14ac:dyDescent="0.25">
      <c r="K414" s="18"/>
    </row>
    <row r="415" spans="11:11" x14ac:dyDescent="0.25">
      <c r="K415" s="18"/>
    </row>
    <row r="416" spans="11:11" x14ac:dyDescent="0.25">
      <c r="K416" s="18"/>
    </row>
    <row r="417" spans="11:11" x14ac:dyDescent="0.25">
      <c r="K417" s="18"/>
    </row>
    <row r="418" spans="11:11" x14ac:dyDescent="0.25">
      <c r="K418" s="18"/>
    </row>
    <row r="419" spans="11:11" x14ac:dyDescent="0.25">
      <c r="K419" s="18"/>
    </row>
    <row r="420" spans="11:11" x14ac:dyDescent="0.25">
      <c r="K420" s="18"/>
    </row>
    <row r="421" spans="11:11" x14ac:dyDescent="0.25">
      <c r="K421" s="18"/>
    </row>
    <row r="422" spans="11:11" x14ac:dyDescent="0.25">
      <c r="K422" s="18"/>
    </row>
    <row r="423" spans="11:11" x14ac:dyDescent="0.25">
      <c r="K423" s="18"/>
    </row>
    <row r="424" spans="11:11" x14ac:dyDescent="0.25">
      <c r="K424" s="18"/>
    </row>
    <row r="425" spans="11:11" x14ac:dyDescent="0.25">
      <c r="K425" s="18"/>
    </row>
    <row r="426" spans="11:11" x14ac:dyDescent="0.25">
      <c r="K426" s="18"/>
    </row>
    <row r="427" spans="11:11" x14ac:dyDescent="0.25">
      <c r="K427" s="18"/>
    </row>
    <row r="428" spans="11:11" x14ac:dyDescent="0.25">
      <c r="K428" s="18"/>
    </row>
    <row r="429" spans="11:11" x14ac:dyDescent="0.25">
      <c r="K429" s="18"/>
    </row>
    <row r="430" spans="11:11" x14ac:dyDescent="0.25">
      <c r="K430" s="18"/>
    </row>
    <row r="431" spans="11:11" x14ac:dyDescent="0.25">
      <c r="K431" s="18"/>
    </row>
    <row r="432" spans="11:11" x14ac:dyDescent="0.25">
      <c r="K432" s="18"/>
    </row>
    <row r="433" spans="11:11" x14ac:dyDescent="0.25">
      <c r="K433" s="18"/>
    </row>
    <row r="434" spans="11:11" x14ac:dyDescent="0.25">
      <c r="K434" s="18"/>
    </row>
    <row r="435" spans="11:11" x14ac:dyDescent="0.25">
      <c r="K435" s="18"/>
    </row>
    <row r="436" spans="11:11" x14ac:dyDescent="0.25">
      <c r="K436" s="18"/>
    </row>
    <row r="437" spans="11:11" x14ac:dyDescent="0.25">
      <c r="K437" s="18"/>
    </row>
    <row r="438" spans="11:11" x14ac:dyDescent="0.25">
      <c r="K438" s="18"/>
    </row>
    <row r="439" spans="11:11" x14ac:dyDescent="0.25">
      <c r="K439" s="18"/>
    </row>
    <row r="440" spans="11:11" x14ac:dyDescent="0.25">
      <c r="K440" s="18"/>
    </row>
    <row r="441" spans="11:11" x14ac:dyDescent="0.25">
      <c r="K441" s="18"/>
    </row>
    <row r="442" spans="11:11" x14ac:dyDescent="0.25">
      <c r="K442" s="18"/>
    </row>
    <row r="443" spans="11:11" x14ac:dyDescent="0.25">
      <c r="K443" s="18"/>
    </row>
    <row r="444" spans="11:11" x14ac:dyDescent="0.25">
      <c r="K444" s="18"/>
    </row>
    <row r="445" spans="11:11" x14ac:dyDescent="0.25">
      <c r="K445" s="18"/>
    </row>
    <row r="446" spans="11:11" x14ac:dyDescent="0.25">
      <c r="K446" s="18"/>
    </row>
    <row r="447" spans="11:11" x14ac:dyDescent="0.25">
      <c r="K447" s="18"/>
    </row>
    <row r="448" spans="11:11" x14ac:dyDescent="0.25">
      <c r="K448" s="18"/>
    </row>
    <row r="449" spans="11:11" x14ac:dyDescent="0.25">
      <c r="K449" s="18"/>
    </row>
    <row r="450" spans="11:11" x14ac:dyDescent="0.25">
      <c r="K450" s="18"/>
    </row>
    <row r="451" spans="11:11" x14ac:dyDescent="0.25">
      <c r="K451" s="18"/>
    </row>
    <row r="452" spans="11:11" x14ac:dyDescent="0.25">
      <c r="K452" s="18"/>
    </row>
    <row r="453" spans="11:11" x14ac:dyDescent="0.25">
      <c r="K453" s="18"/>
    </row>
    <row r="454" spans="11:11" x14ac:dyDescent="0.25">
      <c r="K454" s="18"/>
    </row>
    <row r="455" spans="11:11" x14ac:dyDescent="0.25">
      <c r="K455" s="18"/>
    </row>
    <row r="456" spans="11:11" x14ac:dyDescent="0.25">
      <c r="K456" s="18"/>
    </row>
    <row r="457" spans="11:11" x14ac:dyDescent="0.25">
      <c r="K457" s="18"/>
    </row>
    <row r="458" spans="11:11" x14ac:dyDescent="0.25">
      <c r="K458" s="18"/>
    </row>
    <row r="459" spans="11:11" x14ac:dyDescent="0.25">
      <c r="K459" s="18"/>
    </row>
    <row r="460" spans="11:11" x14ac:dyDescent="0.25">
      <c r="K460" s="18"/>
    </row>
    <row r="461" spans="11:11" x14ac:dyDescent="0.25">
      <c r="K461" s="18"/>
    </row>
    <row r="462" spans="11:11" x14ac:dyDescent="0.25">
      <c r="K462" s="18"/>
    </row>
    <row r="463" spans="11:11" x14ac:dyDescent="0.25">
      <c r="K463" s="18"/>
    </row>
    <row r="464" spans="11:11" x14ac:dyDescent="0.25">
      <c r="K464" s="18"/>
    </row>
    <row r="465" spans="11:11" x14ac:dyDescent="0.25">
      <c r="K465" s="18"/>
    </row>
    <row r="466" spans="11:11" x14ac:dyDescent="0.25">
      <c r="K466" s="18"/>
    </row>
    <row r="467" spans="11:11" x14ac:dyDescent="0.25">
      <c r="K467" s="18"/>
    </row>
    <row r="468" spans="11:11" x14ac:dyDescent="0.25">
      <c r="K468" s="18"/>
    </row>
    <row r="469" spans="11:11" x14ac:dyDescent="0.25">
      <c r="K469" s="18"/>
    </row>
    <row r="470" spans="11:11" x14ac:dyDescent="0.25">
      <c r="K470" s="18"/>
    </row>
    <row r="471" spans="11:11" x14ac:dyDescent="0.25">
      <c r="K471" s="18"/>
    </row>
    <row r="472" spans="11:11" x14ac:dyDescent="0.25">
      <c r="K472" s="18"/>
    </row>
    <row r="473" spans="11:11" x14ac:dyDescent="0.25">
      <c r="K473" s="18"/>
    </row>
    <row r="474" spans="11:11" x14ac:dyDescent="0.25">
      <c r="K474" s="18"/>
    </row>
    <row r="475" spans="11:11" x14ac:dyDescent="0.25">
      <c r="K475" s="18"/>
    </row>
    <row r="476" spans="11:11" x14ac:dyDescent="0.25">
      <c r="K476" s="18"/>
    </row>
    <row r="477" spans="11:11" x14ac:dyDescent="0.25">
      <c r="K477" s="18"/>
    </row>
    <row r="478" spans="11:11" x14ac:dyDescent="0.25">
      <c r="K478" s="18"/>
    </row>
    <row r="479" spans="11:11" x14ac:dyDescent="0.25">
      <c r="K479" s="18"/>
    </row>
    <row r="480" spans="11:11" x14ac:dyDescent="0.25">
      <c r="K480" s="18"/>
    </row>
    <row r="481" spans="11:11" x14ac:dyDescent="0.25">
      <c r="K481" s="18"/>
    </row>
    <row r="482" spans="11:11" x14ac:dyDescent="0.25">
      <c r="K482" s="18"/>
    </row>
    <row r="483" spans="11:11" x14ac:dyDescent="0.25">
      <c r="K483" s="18"/>
    </row>
    <row r="484" spans="11:11" x14ac:dyDescent="0.25">
      <c r="K484" s="18"/>
    </row>
    <row r="485" spans="11:11" x14ac:dyDescent="0.25">
      <c r="K485" s="18"/>
    </row>
    <row r="486" spans="11:11" x14ac:dyDescent="0.25">
      <c r="K486" s="18"/>
    </row>
    <row r="487" spans="11:11" x14ac:dyDescent="0.25">
      <c r="K487" s="18"/>
    </row>
    <row r="488" spans="11:11" x14ac:dyDescent="0.25">
      <c r="K488" s="18"/>
    </row>
    <row r="489" spans="11:11" x14ac:dyDescent="0.25">
      <c r="K489" s="18"/>
    </row>
    <row r="490" spans="11:11" x14ac:dyDescent="0.25">
      <c r="K490" s="18"/>
    </row>
    <row r="491" spans="11:11" x14ac:dyDescent="0.25">
      <c r="K491" s="18"/>
    </row>
    <row r="492" spans="11:11" x14ac:dyDescent="0.25">
      <c r="K492" s="18"/>
    </row>
    <row r="493" spans="11:11" x14ac:dyDescent="0.25">
      <c r="K493" s="18"/>
    </row>
    <row r="494" spans="11:11" x14ac:dyDescent="0.25">
      <c r="K494" s="18"/>
    </row>
    <row r="495" spans="11:11" x14ac:dyDescent="0.25">
      <c r="K495" s="18"/>
    </row>
    <row r="496" spans="11:11" x14ac:dyDescent="0.25">
      <c r="K496" s="18"/>
    </row>
    <row r="497" spans="11:11" x14ac:dyDescent="0.25">
      <c r="K497" s="18"/>
    </row>
    <row r="498" spans="11:11" x14ac:dyDescent="0.25">
      <c r="K498" s="18"/>
    </row>
    <row r="499" spans="11:11" x14ac:dyDescent="0.25">
      <c r="K499" s="18"/>
    </row>
    <row r="500" spans="11:11" x14ac:dyDescent="0.25">
      <c r="K500" s="18"/>
    </row>
    <row r="501" spans="11:11" x14ac:dyDescent="0.25">
      <c r="K501" s="18"/>
    </row>
    <row r="502" spans="11:11" x14ac:dyDescent="0.25">
      <c r="K502" s="18"/>
    </row>
    <row r="503" spans="11:11" x14ac:dyDescent="0.25">
      <c r="K503" s="18"/>
    </row>
    <row r="504" spans="11:11" x14ac:dyDescent="0.25">
      <c r="K504" s="18"/>
    </row>
    <row r="505" spans="11:11" x14ac:dyDescent="0.25">
      <c r="K505" s="18"/>
    </row>
    <row r="506" spans="11:11" x14ac:dyDescent="0.25">
      <c r="K506" s="18"/>
    </row>
    <row r="507" spans="11:11" x14ac:dyDescent="0.25">
      <c r="K507" s="18"/>
    </row>
    <row r="508" spans="11:11" x14ac:dyDescent="0.25">
      <c r="K508" s="18"/>
    </row>
    <row r="509" spans="11:11" x14ac:dyDescent="0.25">
      <c r="K509" s="18"/>
    </row>
    <row r="510" spans="11:11" x14ac:dyDescent="0.25">
      <c r="K510" s="18"/>
    </row>
    <row r="511" spans="11:11" x14ac:dyDescent="0.25">
      <c r="K511" s="18"/>
    </row>
    <row r="512" spans="11:11" x14ac:dyDescent="0.25">
      <c r="K512" s="18"/>
    </row>
    <row r="513" spans="11:11" x14ac:dyDescent="0.25">
      <c r="K513" s="18"/>
    </row>
    <row r="514" spans="11:11" x14ac:dyDescent="0.25">
      <c r="K514" s="18"/>
    </row>
    <row r="515" spans="11:11" x14ac:dyDescent="0.25">
      <c r="K515" s="18"/>
    </row>
    <row r="516" spans="11:11" x14ac:dyDescent="0.25">
      <c r="K516" s="18"/>
    </row>
    <row r="517" spans="11:11" x14ac:dyDescent="0.25">
      <c r="K517" s="18"/>
    </row>
    <row r="518" spans="11:11" x14ac:dyDescent="0.25">
      <c r="K518" s="18"/>
    </row>
    <row r="519" spans="11:11" x14ac:dyDescent="0.25">
      <c r="K519" s="18"/>
    </row>
    <row r="520" spans="11:11" x14ac:dyDescent="0.25">
      <c r="K520" s="18"/>
    </row>
    <row r="521" spans="11:11" x14ac:dyDescent="0.25">
      <c r="K521" s="18"/>
    </row>
    <row r="522" spans="11:11" x14ac:dyDescent="0.25">
      <c r="K522" s="18"/>
    </row>
    <row r="523" spans="11:11" x14ac:dyDescent="0.25">
      <c r="K523" s="18"/>
    </row>
    <row r="524" spans="11:11" x14ac:dyDescent="0.25">
      <c r="K524" s="18"/>
    </row>
    <row r="525" spans="11:11" x14ac:dyDescent="0.25">
      <c r="K525" s="18"/>
    </row>
    <row r="526" spans="11:11" x14ac:dyDescent="0.25">
      <c r="K526" s="18"/>
    </row>
    <row r="527" spans="11:11" x14ac:dyDescent="0.25">
      <c r="K527" s="18"/>
    </row>
  </sheetData>
  <sortState xmlns:xlrd2="http://schemas.microsoft.com/office/spreadsheetml/2017/richdata2" ref="N2:N12">
    <sortCondition ref="N2:N12"/>
  </sortState>
  <phoneticPr fontId="15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P48"/>
  <sheetViews>
    <sheetView zoomScaleNormal="100" workbookViewId="0">
      <selection activeCell="B8" sqref="B8"/>
    </sheetView>
  </sheetViews>
  <sheetFormatPr baseColWidth="10" defaultColWidth="9.140625" defaultRowHeight="15" x14ac:dyDescent="0.25"/>
  <cols>
    <col min="1" max="1" width="19.140625" customWidth="1"/>
    <col min="2" max="2" width="6.7109375" bestFit="1" customWidth="1"/>
    <col min="3" max="7" width="20" customWidth="1"/>
    <col min="9" max="9" width="8.85546875" customWidth="1"/>
    <col min="10" max="10" width="20.5703125" customWidth="1"/>
    <col min="11" max="11" width="18" customWidth="1"/>
    <col min="13" max="13" width="11.42578125" customWidth="1"/>
    <col min="15" max="15" width="11.28515625" customWidth="1"/>
    <col min="16" max="16" width="11.5703125" customWidth="1"/>
  </cols>
  <sheetData>
    <row r="1" spans="1:16" x14ac:dyDescent="0.25">
      <c r="A1" t="s">
        <v>0</v>
      </c>
      <c r="B1" t="s">
        <v>27</v>
      </c>
      <c r="C1" t="s">
        <v>12</v>
      </c>
      <c r="D1" t="s">
        <v>25</v>
      </c>
      <c r="E1" t="s">
        <v>5</v>
      </c>
      <c r="F1" t="s">
        <v>1</v>
      </c>
      <c r="G1" t="s">
        <v>2</v>
      </c>
      <c r="J1" s="4" t="s">
        <v>12</v>
      </c>
      <c r="K1" s="4" t="s">
        <v>11</v>
      </c>
      <c r="L1" s="4" t="s">
        <v>10</v>
      </c>
      <c r="M1" s="4" t="s">
        <v>6</v>
      </c>
      <c r="N1" s="4" t="s">
        <v>7</v>
      </c>
      <c r="O1" s="4" t="s">
        <v>8</v>
      </c>
      <c r="P1" s="4" t="s">
        <v>9</v>
      </c>
    </row>
    <row r="2" spans="1:16" x14ac:dyDescent="0.25">
      <c r="A2" s="1">
        <v>43800</v>
      </c>
      <c r="B2" s="1"/>
      <c r="C2" s="2" t="s">
        <v>13</v>
      </c>
      <c r="D2" s="2"/>
      <c r="E2" s="3" t="str">
        <f>TEXT(Tableau1[[#This Row],[jour]],"DDDD")</f>
        <v>DDDD</v>
      </c>
      <c r="F2" s="2" t="str">
        <f>IF(OR(Tableau1[[#This Row],[JOURS]]="Friday",Tableau1[[#This Row],[JOURS]]="Saturday"),"WE","")</f>
        <v/>
      </c>
      <c r="G2" s="3"/>
      <c r="J2" s="4"/>
      <c r="K2" s="4" t="s">
        <v>13</v>
      </c>
      <c r="L2" s="4">
        <f>COUNTIF(C2:D48,J2)</f>
        <v>0</v>
      </c>
      <c r="M2" s="4">
        <f>COUNTIFS(C2:C48,J2,E2:E48,"SATURDAY")+COUNTIFS(D2:D48,J2,E2:E48,"SATURDAY")+COUNTIFS(C2:C48,J2,E2:E48,"FRIDAY")+COUNTIFS(D2:D48,J2,E2:E48,"FRIDAY")</f>
        <v>0</v>
      </c>
      <c r="N2" s="4">
        <f>COUNTIFS(C2:C48,J2,F2:F48,"F")+COUNTIFS(D2:D48,J2,F2:F48,"F")</f>
        <v>0</v>
      </c>
      <c r="O2" s="4">
        <f>L2-M2-N2</f>
        <v>0</v>
      </c>
      <c r="P2" s="4">
        <f>COUNTIF(Tableau1[astrente],J2)</f>
        <v>0</v>
      </c>
    </row>
    <row r="3" spans="1:16" x14ac:dyDescent="0.25">
      <c r="A3" s="1">
        <f>A2+1</f>
        <v>43801</v>
      </c>
      <c r="B3" s="1"/>
      <c r="C3" s="2" t="s">
        <v>14</v>
      </c>
      <c r="D3" s="2"/>
      <c r="E3" s="3" t="str">
        <f>TEXT(Tableau1[[#This Row],[jour]],"DDDD")</f>
        <v>DDDD</v>
      </c>
      <c r="F3" s="2" t="str">
        <f>IF(OR(Tableau1[[#This Row],[JOURS]]="Friday",Tableau1[[#This Row],[JOURS]]="Saturday"),"WE","")</f>
        <v/>
      </c>
      <c r="G3" s="2"/>
      <c r="J3" s="4"/>
      <c r="K3" s="4" t="s">
        <v>14</v>
      </c>
      <c r="L3" s="4">
        <f>COUNTIF(C2:D48,J3)</f>
        <v>0</v>
      </c>
      <c r="M3" s="4">
        <f>COUNTIFS(C2:C48,J3,E2:E48,"SATURDAY")+COUNTIFS(D2:D48,J3,E2:E48,"SATURDAY")+COUNTIFS(C2:C48,J3,E2:E48,"FRIDAY")+COUNTIFS(D2:D48,J3,E2:E48,"FRIDAY")</f>
        <v>0</v>
      </c>
      <c r="N3" s="4">
        <f>COUNTIFS(C2:C48,J3,F2:F48,"F")+COUNTIFS(D2:D48,J3,F2:F48,"F")</f>
        <v>0</v>
      </c>
      <c r="O3" s="4">
        <f t="shared" ref="O3:O12" si="0">L3-M3-N3</f>
        <v>0</v>
      </c>
      <c r="P3" s="4">
        <f>COUNTIF(Tableau1[astrente],J3)</f>
        <v>0</v>
      </c>
    </row>
    <row r="4" spans="1:16" x14ac:dyDescent="0.25">
      <c r="A4" s="1">
        <f t="shared" ref="A4:A32" si="1">A3+1</f>
        <v>43802</v>
      </c>
      <c r="B4" s="1"/>
      <c r="C4" s="2" t="s">
        <v>15</v>
      </c>
      <c r="D4" s="2"/>
      <c r="E4" s="3" t="str">
        <f>TEXT(Tableau1[[#This Row],[jour]],"DDDD")</f>
        <v>DDDD</v>
      </c>
      <c r="F4" s="2" t="str">
        <f>IF(OR(Tableau1[[#This Row],[JOURS]]="Friday",Tableau1[[#This Row],[JOURS]]="Saturday"),"WE","")</f>
        <v/>
      </c>
      <c r="G4" s="2"/>
      <c r="J4" s="4"/>
      <c r="K4" s="4" t="s">
        <v>15</v>
      </c>
      <c r="L4" s="4">
        <f>COUNTIF(C2:D48,J4)</f>
        <v>0</v>
      </c>
      <c r="M4" s="4">
        <f>COUNTIFS(C2:C48,J4,E2:E48,"SATURDAY")+COUNTIFS(D2:D48,J4,E2:E48,"SATURDAY")+COUNTIFS(C2:C48,J4,E2:E48,"FRIDAY")+COUNTIFS(D2:D48,J4,E2:E48,"FRIDAY")</f>
        <v>0</v>
      </c>
      <c r="N4" s="4">
        <f>COUNTIFS(C2:C48,J4,F2:F48,"F")+COUNTIFS(D2:D48,J4,F2:F48,"F")</f>
        <v>0</v>
      </c>
      <c r="O4" s="4">
        <f t="shared" si="0"/>
        <v>0</v>
      </c>
      <c r="P4" s="4">
        <f>COUNTIF(Tableau1[astrente],J4)</f>
        <v>0</v>
      </c>
    </row>
    <row r="5" spans="1:16" x14ac:dyDescent="0.25">
      <c r="A5" s="1">
        <f t="shared" si="1"/>
        <v>43803</v>
      </c>
      <c r="B5" s="1"/>
      <c r="C5" s="9" t="s">
        <v>19</v>
      </c>
      <c r="D5" s="2"/>
      <c r="E5" s="3" t="str">
        <f>TEXT(Tableau1[[#This Row],[jour]],"DDDD")</f>
        <v>DDDD</v>
      </c>
      <c r="F5" s="2" t="str">
        <f>IF(OR(Tableau1[[#This Row],[JOURS]]="Friday",Tableau1[[#This Row],[JOURS]]="Saturday"),"WE","")</f>
        <v/>
      </c>
      <c r="G5" s="3"/>
      <c r="J5" s="4"/>
      <c r="K5" s="4" t="s">
        <v>16</v>
      </c>
      <c r="L5" s="4">
        <f>COUNTIF(C2:D48,J5)</f>
        <v>0</v>
      </c>
      <c r="M5" s="4">
        <f>COUNTIFS(C2:C48,J5,E2:E48,"SATURDAY")+COUNTIFS(D2:D48,J5,E2:E48,"SATURDAY")+COUNTIFS(C2:C48,J5,E2:E48,"FRIDAY")+COUNTIFS(D2:D48,J5,E2:E48,"FRIDAY")</f>
        <v>0</v>
      </c>
      <c r="N5" s="4">
        <f>COUNTIFS(C2:C48,J5,F2:F48,"F")+COUNTIFS(D2:D48,J5,F2:F48,"F")</f>
        <v>0</v>
      </c>
      <c r="O5" s="4">
        <f t="shared" si="0"/>
        <v>0</v>
      </c>
      <c r="P5" s="4">
        <f>COUNTIF(Tableau1[astrente],J5)</f>
        <v>0</v>
      </c>
    </row>
    <row r="6" spans="1:16" x14ac:dyDescent="0.25">
      <c r="A6" s="1">
        <f t="shared" si="1"/>
        <v>43804</v>
      </c>
      <c r="B6" s="1"/>
      <c r="C6" s="9" t="s">
        <v>17</v>
      </c>
      <c r="D6" s="2"/>
      <c r="E6" s="3" t="str">
        <f>TEXT(Tableau1[[#This Row],[jour]],"DDDD")</f>
        <v>DDDD</v>
      </c>
      <c r="F6" s="2" t="str">
        <f>IF(OR(Tableau1[[#This Row],[JOURS]]="Friday",Tableau1[[#This Row],[JOURS]]="Saturday"),"WE","")</f>
        <v/>
      </c>
      <c r="G6" s="3"/>
      <c r="J6" s="4"/>
      <c r="K6" s="4" t="s">
        <v>17</v>
      </c>
      <c r="L6" s="4">
        <f>COUNTIF(C2:D48,J6)</f>
        <v>0</v>
      </c>
      <c r="M6" s="4">
        <f>COUNTIFS(C2:C48,J6,E2:E48,"SATURDAY")+COUNTIFS(D2:D48,J6,E2:E48,"SATURDAY")+COUNTIFS(C2:C48,J6,E2:E48,"FRIDAY")+COUNTIFS(D2:D48,J6,E2:E48,"FRIDAY")</f>
        <v>0</v>
      </c>
      <c r="N6" s="4">
        <f>COUNTIFS(C2:C48,J6,F2:F48,"F")+COUNTIFS(D2:D48,J6,F2:F48,"F")</f>
        <v>0</v>
      </c>
      <c r="O6" s="4">
        <f t="shared" si="0"/>
        <v>0</v>
      </c>
      <c r="P6" s="4">
        <f>COUNTIF(Tableau1[astrente],J6)</f>
        <v>0</v>
      </c>
    </row>
    <row r="7" spans="1:16" x14ac:dyDescent="0.25">
      <c r="A7" s="1">
        <f t="shared" si="1"/>
        <v>43805</v>
      </c>
      <c r="B7" s="1"/>
      <c r="C7" s="9" t="s">
        <v>18</v>
      </c>
      <c r="D7" s="2" t="s">
        <v>21</v>
      </c>
      <c r="E7" s="3" t="str">
        <f>TEXT(Tableau1[[#This Row],[jour]],"DDDD")</f>
        <v>DDDD</v>
      </c>
      <c r="F7" s="2" t="str">
        <f>IF(OR(Tableau1[[#This Row],[JOURS]]="Friday",Tableau1[[#This Row],[JOURS]]="Saturday"),"WE","")</f>
        <v/>
      </c>
      <c r="G7" s="2"/>
      <c r="J7" s="4"/>
      <c r="K7" s="4" t="s">
        <v>18</v>
      </c>
      <c r="L7" s="4">
        <f>COUNTIF(C2:D48,J7)</f>
        <v>0</v>
      </c>
      <c r="M7" s="4">
        <f>COUNTIFS(C2:C48,J7,E2:E48,"SATURDAY")+COUNTIFS(D2:D48,J7,E2:E48,"SATURDAY")+COUNTIFS(C2:C48,J7,E2:E48,"FRIDAY")+COUNTIFS(D2:D48,J7,E2:E48,"FRIDAY")</f>
        <v>0</v>
      </c>
      <c r="N7" s="4">
        <f>COUNTIFS(C2:C48,J7,F2:F48,"F")+COUNTIFS(D2:D48,J7,F2:F48,"F")</f>
        <v>0</v>
      </c>
      <c r="O7" s="4">
        <f t="shared" si="0"/>
        <v>0</v>
      </c>
      <c r="P7" s="4">
        <f>COUNTIF(Tableau1[astrente],J7)</f>
        <v>0</v>
      </c>
    </row>
    <row r="8" spans="1:16" x14ac:dyDescent="0.25">
      <c r="A8" s="1">
        <f t="shared" si="1"/>
        <v>43806</v>
      </c>
      <c r="B8" s="1"/>
      <c r="C8" s="2" t="s">
        <v>22</v>
      </c>
      <c r="D8" s="2" t="s">
        <v>24</v>
      </c>
      <c r="E8" s="3" t="str">
        <f>TEXT(Tableau1[[#This Row],[jour]],"DDDD")</f>
        <v>DDDD</v>
      </c>
      <c r="F8" s="2" t="str">
        <f>IF(OR(Tableau1[[#This Row],[JOURS]]="Friday",Tableau1[[#This Row],[JOURS]]="Saturday"),"WE","")</f>
        <v/>
      </c>
      <c r="G8" s="3"/>
      <c r="J8" s="4"/>
      <c r="K8" s="4" t="s">
        <v>19</v>
      </c>
      <c r="L8" s="4">
        <f>COUNTIF(C2:D48,J8)</f>
        <v>0</v>
      </c>
      <c r="M8" s="4">
        <f>COUNTIFS(C2:C48,J8,E2:E48,"SATURDAY")+COUNTIFS(D2:D48,J8,E2:E48,"SATURDAY")+COUNTIFS(C2:C48,J8,E2:E48,"FRIDAY")+COUNTIFS(D2:D48,J8,E2:E48,"FRIDAY")</f>
        <v>0</v>
      </c>
      <c r="N8" s="4">
        <f>COUNTIFS(C2:C48,J8,F2:F48,"F")+COUNTIFS(D2:D48,J8,F2:F48,"F")</f>
        <v>0</v>
      </c>
      <c r="O8" s="4">
        <f t="shared" si="0"/>
        <v>0</v>
      </c>
      <c r="P8" s="4">
        <f>COUNTIF(Tableau1[astrente],J8)</f>
        <v>0</v>
      </c>
    </row>
    <row r="9" spans="1:16" x14ac:dyDescent="0.25">
      <c r="A9" s="1">
        <f t="shared" si="1"/>
        <v>43807</v>
      </c>
      <c r="B9" s="1"/>
      <c r="C9" s="2" t="s">
        <v>13</v>
      </c>
      <c r="D9" s="2"/>
      <c r="E9" s="3" t="str">
        <f>TEXT(Tableau1[[#This Row],[jour]],"DDDD")</f>
        <v>DDDD</v>
      </c>
      <c r="F9" s="2" t="str">
        <f>IF(OR(Tableau1[[#This Row],[JOURS]]="Friday",Tableau1[[#This Row],[JOURS]]="Saturday"),"WE","")</f>
        <v/>
      </c>
      <c r="G9" s="3"/>
      <c r="J9" s="4"/>
      <c r="K9" s="4" t="s">
        <v>20</v>
      </c>
      <c r="L9" s="4">
        <f>COUNTIF(C2:D48,J9)</f>
        <v>0</v>
      </c>
      <c r="M9" s="4">
        <f>COUNTIFS(C2:C48,J9,E2:E48,"SATURDAY")+COUNTIFS(D2:D48,J9,E2:E48,"SATURDAY")+COUNTIFS(C2:C48,J9,E2:E48,"FRIDAY")+COUNTIFS(D2:D48,J9,E2:E48,"FRIDAY")</f>
        <v>0</v>
      </c>
      <c r="N9" s="4">
        <f>COUNTIFS(C2:C48,J9,F2:F48,"F")+COUNTIFS(D2:D48,J9,F2:F48,"F")</f>
        <v>0</v>
      </c>
      <c r="O9" s="4">
        <f t="shared" si="0"/>
        <v>0</v>
      </c>
      <c r="P9" s="4">
        <f>COUNTIF(Tableau1[astrente],J9)</f>
        <v>0</v>
      </c>
    </row>
    <row r="10" spans="1:16" x14ac:dyDescent="0.25">
      <c r="A10" s="1">
        <f t="shared" si="1"/>
        <v>43808</v>
      </c>
      <c r="B10" s="1"/>
      <c r="C10" s="2" t="s">
        <v>14</v>
      </c>
      <c r="D10" s="2"/>
      <c r="E10" s="3" t="str">
        <f>TEXT(Tableau1[[#This Row],[jour]],"DDDD")</f>
        <v>DDDD</v>
      </c>
      <c r="F10" s="2" t="str">
        <f>IF(OR(Tableau1[[#This Row],[JOURS]]="Friday",Tableau1[[#This Row],[JOURS]]="Saturday"),"WE","")</f>
        <v/>
      </c>
      <c r="G10" s="2"/>
      <c r="J10" s="4"/>
      <c r="K10" s="4" t="s">
        <v>22</v>
      </c>
      <c r="L10" s="4">
        <f>COUNTIF(C2:D48,J10)</f>
        <v>0</v>
      </c>
      <c r="M10" s="4">
        <f>COUNTIFS(C2:C48,J10,E2:E48,"SATURDAY")+COUNTIFS(D2:D48,J10,E2:E48,"SATURDAY")+COUNTIFS(C2:C48,J10,E2:E48,"FRIDAY")+COUNTIFS(D2:D48,J10,E2:E48,"FRIDAY")</f>
        <v>0</v>
      </c>
      <c r="N10" s="4">
        <f>COUNTIFS(C2:C48,J10,F2:F48,"F")+COUNTIFS(D2:D48,J10,F2:F48,"F")</f>
        <v>0</v>
      </c>
      <c r="O10" s="4">
        <f t="shared" si="0"/>
        <v>0</v>
      </c>
      <c r="P10" s="4">
        <f>COUNTIF(Tableau1[astrente],J10)</f>
        <v>0</v>
      </c>
    </row>
    <row r="11" spans="1:16" x14ac:dyDescent="0.25">
      <c r="A11" s="1">
        <f t="shared" si="1"/>
        <v>43809</v>
      </c>
      <c r="B11" s="1"/>
      <c r="C11" s="2" t="s">
        <v>19</v>
      </c>
      <c r="D11" s="2"/>
      <c r="E11" s="3" t="str">
        <f>TEXT(Tableau1[[#This Row],[jour]],"DDDD")</f>
        <v>DDDD</v>
      </c>
      <c r="F11" s="2" t="str">
        <f>IF(OR(Tableau1[[#This Row],[JOURS]]="Friday",Tableau1[[#This Row],[JOURS]]="Saturday"),"WE","")</f>
        <v/>
      </c>
      <c r="G11" s="2"/>
      <c r="J11" s="4"/>
      <c r="K11" s="4" t="s">
        <v>21</v>
      </c>
      <c r="L11" s="4">
        <f>COUNTIF(C2:D48,J11)</f>
        <v>0</v>
      </c>
      <c r="M11" s="4">
        <f>COUNTIFS(C2:C48,J11,E2:E48,"SATURDAY")+COUNTIFS(D2:D48,J11,E2:E48,"SATURDAY")+COUNTIFS(C2:C48,J11,E2:E48,"FRIDAY")+COUNTIFS(D2:D48,J11,E2:E48,"FRIDAY")</f>
        <v>0</v>
      </c>
      <c r="N11" s="4">
        <f>COUNTIFS(C2:C48,J11,F2:F48,"F")+COUNTIFS(D2:D48,J11,F2:F48,"F")</f>
        <v>0</v>
      </c>
      <c r="O11" s="4">
        <f t="shared" si="0"/>
        <v>0</v>
      </c>
      <c r="P11" s="4">
        <f>COUNTIF(Tableau1[astrente],J11)</f>
        <v>0</v>
      </c>
    </row>
    <row r="12" spans="1:16" x14ac:dyDescent="0.25">
      <c r="A12" s="1">
        <f t="shared" si="1"/>
        <v>43810</v>
      </c>
      <c r="B12" s="1"/>
      <c r="C12" s="9" t="s">
        <v>18</v>
      </c>
      <c r="D12" s="2"/>
      <c r="E12" s="3" t="str">
        <f>TEXT(Tableau1[[#This Row],[jour]],"DDDD")</f>
        <v>DDDD</v>
      </c>
      <c r="F12" s="2" t="str">
        <f>IF(OR(Tableau1[[#This Row],[JOURS]]="Friday",Tableau1[[#This Row],[JOURS]]="Saturday"),"WE","")</f>
        <v/>
      </c>
      <c r="G12" s="2"/>
      <c r="J12" s="4"/>
      <c r="K12" s="4" t="s">
        <v>24</v>
      </c>
      <c r="L12" s="4">
        <f>COUNTIF(C2:D48,J12)</f>
        <v>0</v>
      </c>
      <c r="M12" s="4">
        <f>COUNTIFS(C2:C48,J12,E2:E48,"SATURDAY")+COUNTIFS(D2:D48,J12,E2:E48,"SATURDAY")+COUNTIFS(C2:C48,J12,E2:E48,"FRIDAY")+COUNTIFS(D2:D48,J12,E2:E48,"FRIDAY")</f>
        <v>0</v>
      </c>
      <c r="N12" s="4">
        <f>COUNTIFS(C2:C48,J12,F2:F48,"F")+COUNTIFS(D2:D48,J12,F2:F48,"F")</f>
        <v>0</v>
      </c>
      <c r="O12" s="4">
        <f t="shared" si="0"/>
        <v>0</v>
      </c>
      <c r="P12" s="4">
        <f>COUNTIF(Tableau1[astrente],J12)</f>
        <v>0</v>
      </c>
    </row>
    <row r="13" spans="1:16" x14ac:dyDescent="0.25">
      <c r="A13" s="1">
        <f t="shared" si="1"/>
        <v>43811</v>
      </c>
      <c r="B13" s="1"/>
      <c r="C13" s="9" t="s">
        <v>17</v>
      </c>
      <c r="D13" s="2"/>
      <c r="E13" s="3" t="str">
        <f>TEXT(Tableau1[[#This Row],[jour]],"DDDD")</f>
        <v>DDDD</v>
      </c>
      <c r="F13" s="2" t="str">
        <f>IF(OR(Tableau1[[#This Row],[JOURS]]="Friday",Tableau1[[#This Row],[JOURS]]="Saturday"),"WE","")</f>
        <v/>
      </c>
      <c r="G13" s="2"/>
    </row>
    <row r="14" spans="1:16" x14ac:dyDescent="0.25">
      <c r="A14" s="1">
        <f t="shared" si="1"/>
        <v>43812</v>
      </c>
      <c r="B14" s="1"/>
      <c r="C14" s="9" t="s">
        <v>15</v>
      </c>
      <c r="D14" s="2" t="s">
        <v>16</v>
      </c>
      <c r="E14" s="3" t="str">
        <f>TEXT(Tableau1[[#This Row],[jour]],"DDDD")</f>
        <v>DDDD</v>
      </c>
      <c r="F14" s="2" t="str">
        <f>IF(OR(Tableau1[[#This Row],[JOURS]]="Friday",Tableau1[[#This Row],[JOURS]]="Saturday"),"WE","")</f>
        <v/>
      </c>
      <c r="G14" s="2"/>
    </row>
    <row r="15" spans="1:16" x14ac:dyDescent="0.25">
      <c r="A15" s="1">
        <f t="shared" si="1"/>
        <v>43813</v>
      </c>
      <c r="B15" s="1"/>
      <c r="C15" s="2" t="s">
        <v>20</v>
      </c>
      <c r="D15" s="9" t="s">
        <v>21</v>
      </c>
      <c r="E15" s="3" t="str">
        <f>TEXT(Tableau1[[#This Row],[jour]],"DDDD")</f>
        <v>DDDD</v>
      </c>
      <c r="F15" s="2" t="str">
        <f>IF(OR(Tableau1[[#This Row],[JOURS]]="Friday",Tableau1[[#This Row],[JOURS]]="Saturday"),"WE","")</f>
        <v/>
      </c>
      <c r="G15" s="3"/>
    </row>
    <row r="16" spans="1:16" x14ac:dyDescent="0.25">
      <c r="A16" s="1">
        <f t="shared" si="1"/>
        <v>43814</v>
      </c>
      <c r="B16" s="1"/>
      <c r="C16" s="2" t="s">
        <v>16</v>
      </c>
      <c r="D16" s="2"/>
      <c r="E16" s="3" t="str">
        <f>TEXT(Tableau1[[#This Row],[jour]],"DDDD")</f>
        <v>DDDD</v>
      </c>
      <c r="F16" s="2" t="str">
        <f>IF(OR(Tableau1[[#This Row],[JOURS]]="Friday",Tableau1[[#This Row],[JOURS]]="Saturday"),"WE","")</f>
        <v/>
      </c>
      <c r="G16" s="3"/>
    </row>
    <row r="17" spans="1:7" x14ac:dyDescent="0.25">
      <c r="A17" s="1">
        <f t="shared" si="1"/>
        <v>43815</v>
      </c>
      <c r="B17" s="1"/>
      <c r="C17" s="2"/>
      <c r="D17" s="2"/>
      <c r="E17" s="3" t="str">
        <f>TEXT(Tableau1[[#This Row],[jour]],"DDDD")</f>
        <v>DDDD</v>
      </c>
      <c r="F17" s="2" t="str">
        <f>IF(OR(Tableau1[[#This Row],[JOURS]]="Friday",Tableau1[[#This Row],[JOURS]]="Saturday"),"WE","")</f>
        <v/>
      </c>
      <c r="G17" s="2"/>
    </row>
    <row r="18" spans="1:7" x14ac:dyDescent="0.25">
      <c r="A18" s="1">
        <f t="shared" si="1"/>
        <v>43816</v>
      </c>
      <c r="B18" s="1"/>
      <c r="C18" s="2"/>
      <c r="D18" s="2"/>
      <c r="E18" s="3" t="str">
        <f>TEXT(Tableau1[[#This Row],[jour]],"DDDD")</f>
        <v>DDDD</v>
      </c>
      <c r="F18" s="2" t="str">
        <f>IF(OR(Tableau1[[#This Row],[JOURS]]="Friday",Tableau1[[#This Row],[JOURS]]="Saturday"),"WE","")</f>
        <v/>
      </c>
      <c r="G18" s="2"/>
    </row>
    <row r="19" spans="1:7" x14ac:dyDescent="0.25">
      <c r="A19" s="1">
        <f t="shared" si="1"/>
        <v>43817</v>
      </c>
      <c r="B19" s="1"/>
      <c r="C19" s="9"/>
      <c r="D19" s="2"/>
      <c r="E19" s="3" t="str">
        <f>TEXT(Tableau1[[#This Row],[jour]],"DDDD")</f>
        <v>DDDD</v>
      </c>
      <c r="F19" s="2" t="str">
        <f>IF(OR(Tableau1[[#This Row],[JOURS]]="Friday",Tableau1[[#This Row],[JOURS]]="Saturday"),"WE","")</f>
        <v/>
      </c>
      <c r="G19" s="2"/>
    </row>
    <row r="20" spans="1:7" x14ac:dyDescent="0.25">
      <c r="A20" s="1">
        <f t="shared" si="1"/>
        <v>43818</v>
      </c>
      <c r="B20" s="1"/>
      <c r="C20" s="9"/>
      <c r="D20" s="2"/>
      <c r="E20" s="3" t="str">
        <f>TEXT(Tableau1[[#This Row],[jour]],"DDDD")</f>
        <v>DDDD</v>
      </c>
      <c r="F20" s="2" t="str">
        <f>IF(OR(Tableau1[[#This Row],[JOURS]]="Friday",Tableau1[[#This Row],[JOURS]]="Saturday"),"WE","")</f>
        <v/>
      </c>
      <c r="G20" s="2"/>
    </row>
    <row r="21" spans="1:7" x14ac:dyDescent="0.25">
      <c r="A21" s="1">
        <f t="shared" si="1"/>
        <v>43819</v>
      </c>
      <c r="B21" s="1"/>
      <c r="C21" s="9"/>
      <c r="D21" s="2"/>
      <c r="E21" s="3" t="str">
        <f>TEXT(Tableau1[[#This Row],[jour]],"DDDD")</f>
        <v>DDDD</v>
      </c>
      <c r="F21" s="2" t="str">
        <f>IF(OR(Tableau1[[#This Row],[JOURS]]="Friday",Tableau1[[#This Row],[JOURS]]="Saturday"),"WE","")</f>
        <v/>
      </c>
      <c r="G21" s="2"/>
    </row>
    <row r="22" spans="1:7" x14ac:dyDescent="0.25">
      <c r="A22" s="1">
        <f t="shared" si="1"/>
        <v>43820</v>
      </c>
      <c r="B22" s="1"/>
      <c r="C22" s="2"/>
      <c r="D22" s="9"/>
      <c r="E22" s="3" t="str">
        <f>TEXT(Tableau1[[#This Row],[jour]],"DDDD")</f>
        <v>DDDD</v>
      </c>
      <c r="F22" s="2" t="str">
        <f>IF(OR(Tableau1[[#This Row],[JOURS]]="Friday",Tableau1[[#This Row],[JOURS]]="Saturday"),"WE","")</f>
        <v/>
      </c>
      <c r="G22" s="3"/>
    </row>
    <row r="23" spans="1:7" x14ac:dyDescent="0.25">
      <c r="A23" s="1">
        <f t="shared" si="1"/>
        <v>43821</v>
      </c>
      <c r="B23" s="1"/>
      <c r="C23" s="2"/>
      <c r="D23" s="2"/>
      <c r="E23" s="3" t="str">
        <f>TEXT(Tableau1[[#This Row],[jour]],"DDDD")</f>
        <v>DDDD</v>
      </c>
      <c r="F23" s="2" t="str">
        <f>IF(OR(Tableau1[[#This Row],[JOURS]]="Friday",Tableau1[[#This Row],[JOURS]]="Saturday"),"WE","")</f>
        <v/>
      </c>
      <c r="G23" s="3"/>
    </row>
    <row r="24" spans="1:7" x14ac:dyDescent="0.25">
      <c r="A24" s="1">
        <f t="shared" si="1"/>
        <v>43822</v>
      </c>
      <c r="B24" s="1"/>
      <c r="C24" s="2"/>
      <c r="D24" s="2"/>
      <c r="E24" s="3" t="str">
        <f>TEXT(Tableau1[[#This Row],[jour]],"DDDD")</f>
        <v>DDDD</v>
      </c>
      <c r="F24" s="2" t="str">
        <f>IF(OR(Tableau1[[#This Row],[JOURS]]="Friday",Tableau1[[#This Row],[JOURS]]="Saturday"),"WE","")</f>
        <v/>
      </c>
      <c r="G24" s="3"/>
    </row>
    <row r="25" spans="1:7" x14ac:dyDescent="0.25">
      <c r="A25" s="1">
        <f t="shared" si="1"/>
        <v>43823</v>
      </c>
      <c r="B25" s="1"/>
      <c r="D25" s="2"/>
      <c r="E25" s="3" t="str">
        <f>TEXT(Tableau1[[#This Row],[jour]],"DDDD")</f>
        <v>DDDD</v>
      </c>
      <c r="F25" s="2" t="str">
        <f>IF(OR(Tableau1[[#This Row],[JOURS]]="Friday",Tableau1[[#This Row],[JOURS]]="Saturday"),"WE","")</f>
        <v/>
      </c>
      <c r="G25" s="3"/>
    </row>
    <row r="26" spans="1:7" x14ac:dyDescent="0.25">
      <c r="A26" s="1">
        <f t="shared" si="1"/>
        <v>43824</v>
      </c>
      <c r="B26" s="1"/>
      <c r="C26" s="9"/>
      <c r="E26" s="3" t="str">
        <f>TEXT(Tableau1[[#This Row],[jour]],"DDDD")</f>
        <v>DDDD</v>
      </c>
      <c r="F26" s="2" t="str">
        <f>IF(OR(Tableau1[[#This Row],[JOURS]]="Friday",Tableau1[[#This Row],[JOURS]]="Saturday"),"WE","")</f>
        <v/>
      </c>
      <c r="G26" s="3"/>
    </row>
    <row r="27" spans="1:7" x14ac:dyDescent="0.25">
      <c r="A27" s="1">
        <f t="shared" si="1"/>
        <v>43825</v>
      </c>
      <c r="B27" s="1"/>
      <c r="C27" s="9"/>
      <c r="D27" s="2"/>
      <c r="E27" s="3" t="str">
        <f>TEXT(Tableau1[[#This Row],[jour]],"DDDD")</f>
        <v>DDDD</v>
      </c>
      <c r="F27" s="2" t="str">
        <f>IF(OR(Tableau1[[#This Row],[JOURS]]="Friday",Tableau1[[#This Row],[JOURS]]="Saturday"),"WE","")</f>
        <v/>
      </c>
      <c r="G27" s="3"/>
    </row>
    <row r="28" spans="1:7" x14ac:dyDescent="0.25">
      <c r="A28" s="1">
        <f t="shared" si="1"/>
        <v>43826</v>
      </c>
      <c r="B28" s="1"/>
      <c r="C28" s="9"/>
      <c r="D28" s="2"/>
      <c r="E28" s="3" t="str">
        <f>TEXT(Tableau1[[#This Row],[jour]],"DDDD")</f>
        <v>DDDD</v>
      </c>
      <c r="F28" s="2" t="str">
        <f>IF(OR(Tableau1[[#This Row],[JOURS]]="Friday",Tableau1[[#This Row],[JOURS]]="Saturday"),"WE","")</f>
        <v/>
      </c>
      <c r="G28" s="3"/>
    </row>
    <row r="29" spans="1:7" x14ac:dyDescent="0.25">
      <c r="A29" s="1">
        <f t="shared" si="1"/>
        <v>43827</v>
      </c>
      <c r="B29" s="1"/>
      <c r="C29" s="2"/>
      <c r="D29" s="9"/>
      <c r="E29" s="3" t="str">
        <f>TEXT(Tableau1[[#This Row],[jour]],"DDDD")</f>
        <v>DDDD</v>
      </c>
      <c r="F29" s="2" t="str">
        <f>IF(OR(Tableau1[[#This Row],[JOURS]]="Friday",Tableau1[[#This Row],[JOURS]]="Saturday"),"WE","")</f>
        <v/>
      </c>
      <c r="G29" s="3"/>
    </row>
    <row r="30" spans="1:7" x14ac:dyDescent="0.25">
      <c r="A30" s="1">
        <f t="shared" si="1"/>
        <v>43828</v>
      </c>
      <c r="B30" s="1"/>
      <c r="C30" s="2"/>
      <c r="D30" s="2"/>
      <c r="E30" s="3" t="str">
        <f>TEXT(Tableau1[[#This Row],[jour]],"DDDD")</f>
        <v>DDDD</v>
      </c>
      <c r="F30" s="2" t="str">
        <f>IF(OR(Tableau1[[#This Row],[JOURS]]="Friday",Tableau1[[#This Row],[JOURS]]="Saturday"),"WE","")</f>
        <v/>
      </c>
      <c r="G30" s="3"/>
    </row>
    <row r="31" spans="1:7" x14ac:dyDescent="0.25">
      <c r="A31" s="1">
        <f t="shared" si="1"/>
        <v>43829</v>
      </c>
      <c r="B31" s="1"/>
      <c r="C31" s="2"/>
      <c r="D31" s="2"/>
      <c r="E31" s="3" t="str">
        <f>TEXT(Tableau1[[#This Row],[jour]],"DDDD")</f>
        <v>DDDD</v>
      </c>
      <c r="F31" s="2" t="str">
        <f>IF(OR(Tableau1[[#This Row],[JOURS]]="Friday",Tableau1[[#This Row],[JOURS]]="Saturday"),"WE","")</f>
        <v/>
      </c>
      <c r="G31" s="3"/>
    </row>
    <row r="32" spans="1:7" x14ac:dyDescent="0.25">
      <c r="A32" s="1">
        <f t="shared" si="1"/>
        <v>43830</v>
      </c>
      <c r="B32" s="1"/>
      <c r="C32" s="2"/>
      <c r="D32" s="2"/>
      <c r="E32" s="3" t="str">
        <f>TEXT(Tableau1[[#This Row],[jour]],"DDDD")</f>
        <v>DDDD</v>
      </c>
      <c r="F32" s="2" t="str">
        <f>IF(OR(Tableau1[[#This Row],[JOURS]]="Friday",Tableau1[[#This Row],[JOURS]]="Saturday"),"WE","")</f>
        <v/>
      </c>
      <c r="G32" s="3"/>
    </row>
    <row r="33" spans="1:7" x14ac:dyDescent="0.25">
      <c r="A33" s="1"/>
      <c r="B33" s="1"/>
      <c r="C33" s="2"/>
      <c r="D33" s="2"/>
      <c r="E33" s="3"/>
      <c r="F33" s="2"/>
      <c r="G33" s="3"/>
    </row>
    <row r="34" spans="1:7" x14ac:dyDescent="0.25">
      <c r="A34" s="1"/>
      <c r="B34" s="1"/>
      <c r="C34" s="2"/>
      <c r="D34" s="2"/>
      <c r="E34" s="3"/>
      <c r="F34" s="2"/>
      <c r="G34" s="3"/>
    </row>
    <row r="35" spans="1:7" x14ac:dyDescent="0.25">
      <c r="A35" s="1"/>
      <c r="B35" s="1"/>
      <c r="C35" s="2"/>
      <c r="D35" s="2"/>
      <c r="E35" s="3"/>
      <c r="F35" s="2"/>
      <c r="G35" s="3"/>
    </row>
    <row r="36" spans="1:7" x14ac:dyDescent="0.25">
      <c r="A36" s="1"/>
      <c r="B36" s="1"/>
      <c r="C36" s="2"/>
      <c r="D36" s="2"/>
      <c r="E36" s="2"/>
      <c r="F36" s="2" t="str">
        <f>IF(OR(Tableau1[[#This Row],[JOURS]]="Friday",Tableau1[[#This Row],[JOURS]]="Saturday"),"WE","")</f>
        <v/>
      </c>
      <c r="G36" s="3"/>
    </row>
    <row r="37" spans="1:7" x14ac:dyDescent="0.25">
      <c r="A37" s="1"/>
      <c r="B37" s="1"/>
      <c r="C37" s="2"/>
      <c r="D37" s="2"/>
      <c r="E37" s="2"/>
      <c r="F37" s="2" t="str">
        <f>IF(OR(Tableau1[[#This Row],[JOURS]]="Friday",Tableau1[[#This Row],[JOURS]]="Saturday"),"WE","")</f>
        <v/>
      </c>
      <c r="G37" s="3"/>
    </row>
    <row r="38" spans="1:7" x14ac:dyDescent="0.25">
      <c r="A38" s="1"/>
      <c r="B38" s="1"/>
      <c r="C38" s="2"/>
      <c r="D38" s="2"/>
      <c r="E38" s="2"/>
      <c r="F38" s="2" t="str">
        <f>IF(OR(Tableau1[[#This Row],[JOURS]]="Friday",Tableau1[[#This Row],[JOURS]]="Saturday"),"WE","")</f>
        <v/>
      </c>
      <c r="G38" s="3"/>
    </row>
    <row r="39" spans="1:7" x14ac:dyDescent="0.25">
      <c r="A39" s="1"/>
      <c r="B39" s="1"/>
      <c r="C39" s="2"/>
      <c r="D39" s="2"/>
      <c r="E39" s="2"/>
      <c r="F39" s="2" t="str">
        <f>IF(OR(Tableau1[[#This Row],[JOURS]]="Friday",Tableau1[[#This Row],[JOURS]]="Saturday"),"WE","")</f>
        <v/>
      </c>
      <c r="G39" s="3"/>
    </row>
    <row r="40" spans="1:7" x14ac:dyDescent="0.25">
      <c r="A40" s="1"/>
      <c r="B40" s="1"/>
      <c r="C40" s="2"/>
      <c r="D40" s="2"/>
      <c r="E40" s="2"/>
      <c r="F40" s="2"/>
      <c r="G40" s="3"/>
    </row>
    <row r="41" spans="1:7" x14ac:dyDescent="0.25">
      <c r="A41" s="1"/>
      <c r="B41" s="1"/>
      <c r="C41" s="2"/>
      <c r="D41" s="2"/>
      <c r="E41" s="2"/>
      <c r="F41" s="2"/>
      <c r="G41" s="3"/>
    </row>
    <row r="42" spans="1:7" x14ac:dyDescent="0.25">
      <c r="A42" s="1"/>
      <c r="B42" s="1"/>
      <c r="C42" s="2"/>
      <c r="D42" s="2"/>
      <c r="E42" s="2"/>
      <c r="F42" s="2"/>
      <c r="G42" s="3"/>
    </row>
    <row r="43" spans="1:7" x14ac:dyDescent="0.25">
      <c r="A43" s="1"/>
      <c r="B43" s="1"/>
      <c r="C43" s="2"/>
      <c r="D43" s="2"/>
      <c r="E43" s="2"/>
      <c r="F43" s="2"/>
      <c r="G43" s="3"/>
    </row>
    <row r="44" spans="1:7" x14ac:dyDescent="0.25">
      <c r="A44" s="1"/>
      <c r="B44" s="1"/>
      <c r="C44" s="2"/>
      <c r="D44" s="2"/>
      <c r="E44" s="2"/>
      <c r="F44" s="2"/>
      <c r="G44" s="3"/>
    </row>
    <row r="45" spans="1:7" x14ac:dyDescent="0.25">
      <c r="A45" s="1"/>
      <c r="B45" s="1"/>
      <c r="C45" s="2"/>
      <c r="D45" s="2"/>
      <c r="E45" s="2"/>
      <c r="F45" s="2"/>
      <c r="G45" s="3"/>
    </row>
    <row r="46" spans="1:7" x14ac:dyDescent="0.25">
      <c r="A46" s="1"/>
      <c r="B46" s="1"/>
      <c r="C46" s="2"/>
      <c r="D46" s="2"/>
      <c r="E46" s="2"/>
      <c r="F46" s="2"/>
      <c r="G46" s="3"/>
    </row>
    <row r="47" spans="1:7" x14ac:dyDescent="0.25">
      <c r="A47" s="1"/>
      <c r="B47" s="1"/>
      <c r="C47" s="2"/>
      <c r="D47" s="2"/>
      <c r="E47" s="2"/>
      <c r="F47" s="2"/>
      <c r="G47" s="3"/>
    </row>
    <row r="48" spans="1:7" x14ac:dyDescent="0.25">
      <c r="A48" s="1"/>
      <c r="B48" s="1"/>
      <c r="C48" s="2"/>
      <c r="D48" s="2"/>
      <c r="E48" s="2"/>
      <c r="F48" s="2"/>
      <c r="G48" s="3"/>
    </row>
  </sheetData>
  <dataValidations count="2">
    <dataValidation type="list" allowBlank="1" showInputMessage="1" showErrorMessage="1" sqref="D39:D48 C2:C48" xr:uid="{00000000-0002-0000-0100-000000000000}">
      <formula1>$K$2:$K$12</formula1>
    </dataValidation>
    <dataValidation type="list" allowBlank="1" showInputMessage="1" showErrorMessage="1" sqref="D2:D38" xr:uid="{00000000-0002-0000-0100-000001000000}">
      <formula1>$K$2:$K$13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H1:Q42"/>
  <sheetViews>
    <sheetView view="pageLayout" topLeftCell="H1" zoomScaleNormal="100" workbookViewId="0">
      <selection activeCell="L6" sqref="L1:L1048576"/>
    </sheetView>
  </sheetViews>
  <sheetFormatPr baseColWidth="10" defaultRowHeight="15" x14ac:dyDescent="0.25"/>
  <cols>
    <col min="6" max="6" width="11.42578125" customWidth="1"/>
  </cols>
  <sheetData>
    <row r="1" spans="8:17" ht="15" customHeight="1" x14ac:dyDescent="0.25">
      <c r="I1" s="50"/>
      <c r="J1" s="50"/>
      <c r="K1" s="50"/>
      <c r="L1" s="50"/>
      <c r="M1" s="50"/>
      <c r="N1" s="50"/>
      <c r="O1" s="50"/>
      <c r="P1" s="50"/>
    </row>
    <row r="2" spans="8:17" ht="15.75" x14ac:dyDescent="0.25">
      <c r="I2" s="50"/>
      <c r="J2" s="50"/>
      <c r="K2" s="50"/>
      <c r="L2" s="50"/>
      <c r="M2" s="50"/>
      <c r="N2" s="50"/>
      <c r="O2" s="50"/>
      <c r="P2" s="50"/>
    </row>
    <row r="3" spans="8:17" ht="15.75" x14ac:dyDescent="0.25">
      <c r="I3" s="50"/>
      <c r="J3" s="50"/>
      <c r="K3" s="50"/>
      <c r="L3" s="50"/>
      <c r="M3" s="50"/>
      <c r="N3" s="50"/>
      <c r="O3" s="50"/>
      <c r="P3" s="50"/>
    </row>
    <row r="4" spans="8:17" ht="15.75" x14ac:dyDescent="0.25">
      <c r="I4" s="50"/>
      <c r="J4" s="50"/>
      <c r="K4" s="50"/>
      <c r="L4" s="50"/>
      <c r="M4" s="50"/>
      <c r="N4" s="50"/>
      <c r="O4" s="50"/>
      <c r="P4" s="50"/>
    </row>
    <row r="6" spans="8:17" x14ac:dyDescent="0.25">
      <c r="P6" s="5"/>
    </row>
    <row r="11" spans="8:17" x14ac:dyDescent="0.25">
      <c r="I11" s="7" t="s">
        <v>26</v>
      </c>
      <c r="J11" s="49" t="s">
        <v>12</v>
      </c>
      <c r="K11" s="49"/>
      <c r="L11" s="7" t="s">
        <v>0</v>
      </c>
      <c r="M11" s="7" t="s">
        <v>26</v>
      </c>
      <c r="N11" s="49" t="s">
        <v>12</v>
      </c>
      <c r="O11" s="49"/>
      <c r="P11" s="7" t="s">
        <v>0</v>
      </c>
    </row>
    <row r="12" spans="8:17" x14ac:dyDescent="0.25">
      <c r="H12" t="str">
        <f>TEXT(L12,"dddd")</f>
        <v>dddd</v>
      </c>
      <c r="I12" s="7" t="str">
        <f>IF(H12="Saturday",IF(I11="8سا00  20سا00","20سا00  8سا00","8سا00  20سا00"),IF(H12="Friday",IF(I11="8سا00  20سا00","20سا00  8سا00","8سا00  20سا00"),IF(G12="f",IF(I11="8سا00 ا 20سا00","20سا00 الى 8سا00","8سا00  20سا00"),"19سا00 8سا00")))</f>
        <v>19سا00 8سا00</v>
      </c>
      <c r="J12" s="49">
        <f>IF(ISBLANK('ce que je veux copier '!D21),IF(ISBLANK('ce que je veux copier '!D22),'ce que je veux copier '!C23,'ce que je veux copier '!D22),'ce que je veux copier '!C22)</f>
        <v>0</v>
      </c>
      <c r="K12" s="49"/>
      <c r="L12" s="8">
        <f>IF(Q32="Saturday",IF(P32=P31,P32+1,P32),IF(Q32="Friday",IF(P32=P31,P32+1,P32),IF(R32="f",IF(P32=P31,P32+1,P32),P32+1)))</f>
        <v>43821</v>
      </c>
      <c r="M12" s="7" t="str">
        <f>IF(Q12="Saturday",IF(M11="8سا00  20سا00","20سا00  8سا00","8سا00  20سا00"),IF(Q12="Friday",IF(M11="8سا00  20سا00","20سا00  8سا00","8سا00  20سا00"),IF(R12="f",IF(M11="8سا00 ا 20سا00","20سا00 الى 8سا00","8سا00  20سا00"),"19سا00 8سا00")))</f>
        <v>19سا00 8سا00</v>
      </c>
      <c r="N12" s="49" t="str">
        <f>'ce que je veux copier '!C2</f>
        <v>blg</v>
      </c>
      <c r="O12" s="49"/>
      <c r="P12" s="8">
        <f>'ce que je veux copier '!A2</f>
        <v>43800</v>
      </c>
      <c r="Q12" t="str">
        <f t="shared" ref="Q12:Q24" si="0">TEXT(P12,"dddd")</f>
        <v>dddd</v>
      </c>
    </row>
    <row r="13" spans="8:17" x14ac:dyDescent="0.25">
      <c r="H13" t="str">
        <f>TEXT(L13,"dddd")</f>
        <v>dddd</v>
      </c>
      <c r="I13" s="7" t="str">
        <f t="shared" ref="I13:I29" si="1">IF(H13="Saturday",IF(I12="8سا00  20سا00","20سا00  8سا00","8سا00  20سا00"),IF(H13="Friday",IF(I12="8سا00  20سا00","20سا00  8سا00","8سا00  20سا00"),IF(G13="f",IF(I12="8سا00 ا 20سا00","20سا00 الى 8سا00","8سا00  20سا00"),"19سا00 8سا00")))</f>
        <v>19سا00 8سا00</v>
      </c>
      <c r="J13" s="49">
        <f>IF(ISBLANK('ce que je veux copier '!D22),IF(ISBLANK('ce que je veux copier '!D23),'ce que je veux copier '!C24,'ce que je veux copier '!D23),'ce que je veux copier '!C23)</f>
        <v>0</v>
      </c>
      <c r="K13" s="49"/>
      <c r="L13" s="8">
        <f>IF(H12="Saturday",IF(L12=P32,L12+1,L12),IF(H12="Friday",IF(L12=P32,L12+1,L12),IF(G12="f",IF(L12=P32,L12+1,L12),L12+1)))</f>
        <v>43822</v>
      </c>
      <c r="M13" s="7" t="str">
        <f t="shared" ref="M13:M32" si="2">IF(Q13="Saturday",IF(M12="8سا00  20سا00","20سا00  8سا00","8سا00  20سا00"),IF(Q13="Friday",IF(M12="8سا00  20سا00","20سا00  8سا00","8سا00  20سا00"),IF(R13="f",IF(M12="8سا00 ا 20سا00","20سا00 الى 8سا00","8سا00  20سا00"),"19سا00 8سا00")))</f>
        <v>19سا00 8سا00</v>
      </c>
      <c r="N13" s="49" t="str">
        <f>IF(ISBLANK('ce que je veux copier '!D2),'ce que je veux copier '!C3,'ce que je veux copier '!D2)</f>
        <v>amr</v>
      </c>
      <c r="O13" s="49"/>
      <c r="P13" s="8">
        <f>IF(Q12="Saturday",IF(P12=P11,P12+1,P12),IF(Q12="Friday",IF(P12=P11,P12+1,P12),IF(R12="f",IF(P12=P11,P12+1,P12),P12+1)))</f>
        <v>43801</v>
      </c>
      <c r="Q13" t="str">
        <f t="shared" si="0"/>
        <v>dddd</v>
      </c>
    </row>
    <row r="14" spans="8:17" x14ac:dyDescent="0.25">
      <c r="H14" t="str">
        <f>TEXT(L14,"dddd")</f>
        <v>dddd</v>
      </c>
      <c r="I14" s="7" t="str">
        <f t="shared" si="1"/>
        <v>19سا00 8سا00</v>
      </c>
      <c r="J14" s="49">
        <f>IF(ISBLANK('ce que je veux copier '!D23),IF(ISBLANK('ce que je veux copier '!D24),'ce que je veux copier '!C25,'ce que je veux copier '!D24),'ce que je veux copier '!C24)</f>
        <v>0</v>
      </c>
      <c r="K14" s="49"/>
      <c r="L14" s="8">
        <f t="shared" ref="L14:L29" si="3">IF(H13="Saturday",IF(L13=L12,L13+1,L13),IF(H13="Friday",IF(L13=L12,L13+1,L13),IF(G13="f",IF(L13=L12,L13+1,L13),L13+1)))</f>
        <v>43823</v>
      </c>
      <c r="M14" s="7" t="str">
        <f t="shared" si="2"/>
        <v>19سا00 8سا00</v>
      </c>
      <c r="N14" s="49" t="str">
        <f>IF(ISBLANK('ce que je veux copier '!D2),IF(ISBLANK('ce que je veux copier '!D3),'ce que je veux copier '!C4,'ce que je veux copier '!D3),'ce que je veux copier '!C3)</f>
        <v>bzd</v>
      </c>
      <c r="O14" s="49"/>
      <c r="P14" s="8">
        <f t="shared" ref="P14:P31" si="4">IF(Q13="Saturday",IF(P13=P12,P13+1,P13),IF(Q13="Friday",IF(P13=P12,P13+1,P13),IF(R13="f",IF(P13=P12,P13+1,P13),P13+1)))</f>
        <v>43802</v>
      </c>
      <c r="Q14" t="str">
        <f t="shared" si="0"/>
        <v>dddd</v>
      </c>
    </row>
    <row r="15" spans="8:17" x14ac:dyDescent="0.25">
      <c r="H15" t="str">
        <f>TEXT(L15,"dddd")</f>
        <v>dddd</v>
      </c>
      <c r="I15" s="7" t="str">
        <f t="shared" si="1"/>
        <v>19سا00 8سا00</v>
      </c>
      <c r="J15" s="49">
        <f>IF(ISBLANK('ce que je veux copier '!D24),IF(ISBLANK('ce que je veux copier '!D25),'ce que je veux copier '!C26,'ce que je veux copier '!D25),'ce que je veux copier '!C25)</f>
        <v>0</v>
      </c>
      <c r="K15" s="49"/>
      <c r="L15" s="8">
        <f t="shared" si="3"/>
        <v>43824</v>
      </c>
      <c r="M15" s="7" t="str">
        <f t="shared" si="2"/>
        <v>19سا00 8سا00</v>
      </c>
      <c r="N15" s="49" t="str">
        <f>IF(ISBLANK('ce que je veux copier '!D3),IF(ISBLANK('ce que je veux copier '!D4),'ce que je veux copier '!C5,'ce que je veux copier '!D4),'ce que je veux copier '!D3)</f>
        <v>ff</v>
      </c>
      <c r="O15" s="49"/>
      <c r="P15" s="8">
        <f t="shared" si="4"/>
        <v>43803</v>
      </c>
      <c r="Q15" t="str">
        <f t="shared" si="0"/>
        <v>dddd</v>
      </c>
    </row>
    <row r="16" spans="8:17" x14ac:dyDescent="0.25">
      <c r="H16" t="str">
        <f>TEXT(L16,"dddd")</f>
        <v>dddd</v>
      </c>
      <c r="I16" s="7" t="str">
        <f t="shared" si="1"/>
        <v>19سا00 8سا00</v>
      </c>
      <c r="J16" s="49">
        <f>IF(ISBLANK('ce que je veux copier '!D25),IF(ISBLANK('ce que je veux copier '!D26),'ce que je veux copier '!C27,'ce que je veux copier '!D26),'ce que je veux copier '!C26)</f>
        <v>0</v>
      </c>
      <c r="K16" s="49"/>
      <c r="L16" s="8">
        <f t="shared" si="3"/>
        <v>43825</v>
      </c>
      <c r="M16" s="7" t="str">
        <f t="shared" si="2"/>
        <v>19سا00 8سا00</v>
      </c>
      <c r="N16" s="49" t="str">
        <f>IF(ISBLANK('ce que je veux copier '!D3),IF(ISBLANK('ce que je veux copier '!D4),'ce que je veux copier '!C5,'ce que je veux copier '!D5),'ce que je veux copier '!C4)</f>
        <v>ff</v>
      </c>
      <c r="O16" s="49"/>
      <c r="P16" s="8">
        <f t="shared" si="4"/>
        <v>43804</v>
      </c>
      <c r="Q16" t="str">
        <f t="shared" si="0"/>
        <v>dddd</v>
      </c>
    </row>
    <row r="17" spans="8:17" x14ac:dyDescent="0.25">
      <c r="H17" t="str">
        <f t="shared" ref="H17:H32" si="5">TEXT(L17,"dddd")</f>
        <v>dddd</v>
      </c>
      <c r="I17" s="7" t="str">
        <f t="shared" si="1"/>
        <v>19سا00 8سا00</v>
      </c>
      <c r="J17" s="49">
        <f>IF(ISBLANK('ce que je veux copier '!D26),IF(ISBLANK('ce que je veux copier '!D27),'ce que je veux copier '!C28,'ce que je veux copier '!D27),'ce que je veux copier '!C27)</f>
        <v>0</v>
      </c>
      <c r="K17" s="49"/>
      <c r="L17" s="8">
        <f t="shared" si="3"/>
        <v>43826</v>
      </c>
      <c r="M17" s="7" t="str">
        <f t="shared" si="2"/>
        <v>19سا00 8سا00</v>
      </c>
      <c r="N17" s="49" t="str">
        <f>IF(ISBLANK('ce que je veux copier '!D3),IF(ISBLANK('ce que je veux copier '!D4),'ce que je veux copier '!C5,'ce que je veux copier '!D5),'ce que je veux copier '!C5)</f>
        <v>ff</v>
      </c>
      <c r="O17" s="49"/>
      <c r="P17" s="8">
        <f t="shared" si="4"/>
        <v>43805</v>
      </c>
      <c r="Q17" t="str">
        <f t="shared" si="0"/>
        <v>dddd</v>
      </c>
    </row>
    <row r="18" spans="8:17" x14ac:dyDescent="0.25">
      <c r="H18" t="str">
        <f t="shared" si="5"/>
        <v>dddd</v>
      </c>
      <c r="I18" s="7" t="str">
        <f t="shared" si="1"/>
        <v>19سا00 8سا00</v>
      </c>
      <c r="J18" s="49">
        <f>IF(ISBLANK('ce que je veux copier '!D27),IF(ISBLANK('ce que je veux copier '!D28),'ce que je veux copier '!C29,'ce que je veux copier '!D28),'ce que je veux copier '!C28)</f>
        <v>0</v>
      </c>
      <c r="K18" s="49"/>
      <c r="L18" s="8">
        <f t="shared" si="3"/>
        <v>43827</v>
      </c>
      <c r="M18" s="7" t="str">
        <f t="shared" si="2"/>
        <v>19سا00 8سا00</v>
      </c>
      <c r="N18" s="47" t="str">
        <f>IF(ISBLANK('ce que je veux copier '!D6),IF(ISBLANK('ce que je veux copier '!D7),'ce que je veux copier '!C8,'ce que je veux copier '!D7),'ce que je veux copier '!C7)</f>
        <v>lkdr</v>
      </c>
      <c r="O18" s="48"/>
      <c r="P18" s="8">
        <f t="shared" si="4"/>
        <v>43806</v>
      </c>
      <c r="Q18" t="str">
        <f t="shared" si="0"/>
        <v>dddd</v>
      </c>
    </row>
    <row r="19" spans="8:17" x14ac:dyDescent="0.25">
      <c r="H19" t="str">
        <f t="shared" si="5"/>
        <v>dddd</v>
      </c>
      <c r="I19" s="7" t="str">
        <f t="shared" si="1"/>
        <v>19سا00 8سا00</v>
      </c>
      <c r="J19" s="49">
        <f>IF(ISBLANK('ce que je veux copier '!D28),IF(ISBLANK('ce que je veux copier '!D29),'ce que je veux copier '!C30,'ce que je veux copier '!D29),'ce que je veux copier '!C29)</f>
        <v>0</v>
      </c>
      <c r="K19" s="49"/>
      <c r="L19" s="8">
        <f t="shared" si="3"/>
        <v>43828</v>
      </c>
      <c r="M19" s="7" t="str">
        <f t="shared" si="2"/>
        <v>19سا00 8سا00</v>
      </c>
      <c r="N19" s="47" t="str">
        <f>IF(ISBLANK('ce que je veux copier '!D7),IF(ISBLANK('ce que je veux copier '!D8),'ce que je veux copier '!C9,'ce que je veux copier '!D8),'ce que je veux copier '!C8)</f>
        <v>dwd</v>
      </c>
      <c r="O19" s="48"/>
      <c r="P19" s="8">
        <f t="shared" si="4"/>
        <v>43807</v>
      </c>
      <c r="Q19" t="str">
        <f t="shared" si="0"/>
        <v>dddd</v>
      </c>
    </row>
    <row r="20" spans="8:17" x14ac:dyDescent="0.25">
      <c r="H20" t="str">
        <f t="shared" si="5"/>
        <v>dddd</v>
      </c>
      <c r="I20" s="7" t="str">
        <f t="shared" si="1"/>
        <v>19سا00 8سا00</v>
      </c>
      <c r="J20" s="49">
        <f>IF(ISBLANK('ce que je veux copier '!D29),IF(ISBLANK('ce que je veux copier '!D30),'ce que je veux copier '!C31,'ce que je veux copier '!D30),'ce que je veux copier '!C30)</f>
        <v>0</v>
      </c>
      <c r="K20" s="49"/>
      <c r="L20" s="8">
        <f t="shared" si="3"/>
        <v>43829</v>
      </c>
      <c r="M20" s="7" t="str">
        <f t="shared" si="2"/>
        <v>19سا00 8سا00</v>
      </c>
      <c r="N20" s="47" t="str">
        <f>IF(ISBLANK('ce que je veux copier '!D8),IF(ISBLANK('ce que je veux copier '!D9),'ce que je veux copier '!C10,'ce que je veux copier '!D9),'ce que je veux copier '!C9)</f>
        <v>blg</v>
      </c>
      <c r="O20" s="48"/>
      <c r="P20" s="8">
        <f t="shared" si="4"/>
        <v>43808</v>
      </c>
      <c r="Q20" t="str">
        <f t="shared" si="0"/>
        <v>dddd</v>
      </c>
    </row>
    <row r="21" spans="8:17" x14ac:dyDescent="0.25">
      <c r="H21" t="str">
        <f t="shared" si="5"/>
        <v>dddd</v>
      </c>
      <c r="I21" s="7" t="str">
        <f t="shared" si="1"/>
        <v>19سا00 8سا00</v>
      </c>
      <c r="J21" s="49">
        <f>IF(ISBLANK('ce que je veux copier '!D30),IF(ISBLANK('ce que je veux copier '!D31),'ce que je veux copier '!C32,'ce que je veux copier '!D31),'ce que je veux copier '!C31)</f>
        <v>0</v>
      </c>
      <c r="K21" s="49"/>
      <c r="L21" s="8">
        <f t="shared" si="3"/>
        <v>43830</v>
      </c>
      <c r="M21" s="7" t="str">
        <f t="shared" si="2"/>
        <v>19سا00 8سا00</v>
      </c>
      <c r="N21" s="47" t="str">
        <f>IF(ISBLANK('ce que je veux copier '!D9),IF(ISBLANK('ce que je veux copier '!D10),'ce que je veux copier '!C11,'ce que je veux copier '!D10),'ce que je veux copier '!C10)</f>
        <v>ff</v>
      </c>
      <c r="O21" s="48"/>
      <c r="P21" s="8">
        <f t="shared" si="4"/>
        <v>43809</v>
      </c>
      <c r="Q21" t="str">
        <f t="shared" si="0"/>
        <v>dddd</v>
      </c>
    </row>
    <row r="22" spans="8:17" x14ac:dyDescent="0.25">
      <c r="H22" t="str">
        <f t="shared" si="5"/>
        <v>dddd</v>
      </c>
      <c r="I22" s="7" t="str">
        <f t="shared" si="1"/>
        <v>19سا00 8سا00</v>
      </c>
      <c r="J22" s="49">
        <f>IF(ISBLANK('ce que je veux copier '!D31),IF(ISBLANK('ce que je veux copier '!D32),'ce que je veux copier '!C33,'ce que je veux copier '!D32),'ce que je veux copier '!C32)</f>
        <v>0</v>
      </c>
      <c r="K22" s="49"/>
      <c r="L22" s="8">
        <f t="shared" si="3"/>
        <v>43831</v>
      </c>
      <c r="M22" s="7" t="str">
        <f t="shared" si="2"/>
        <v>19سا00 8سا00</v>
      </c>
      <c r="N22" s="47" t="str">
        <f>IF(ISBLANK('ce que je veux copier '!D10),IF(ISBLANK('ce que je veux copier '!D11),'ce que je veux copier '!C12,'ce que je veux copier '!D11),'ce que je veux copier '!C11)</f>
        <v>hg</v>
      </c>
      <c r="O22" s="48"/>
      <c r="P22" s="8">
        <f t="shared" si="4"/>
        <v>43810</v>
      </c>
      <c r="Q22" t="str">
        <f t="shared" si="0"/>
        <v>dddd</v>
      </c>
    </row>
    <row r="23" spans="8:17" x14ac:dyDescent="0.25">
      <c r="H23" t="str">
        <f t="shared" si="5"/>
        <v>dddd</v>
      </c>
      <c r="I23" s="7" t="str">
        <f t="shared" si="1"/>
        <v>19سا00 8سا00</v>
      </c>
      <c r="J23" s="49">
        <f>IF(ISBLANK('ce que je veux copier '!D32),IF(ISBLANK('ce que je veux copier '!D33),'ce que je veux copier '!C34,'ce que je veux copier '!D33),'ce que je veux copier '!C33)</f>
        <v>0</v>
      </c>
      <c r="K23" s="49"/>
      <c r="L23" s="8">
        <f t="shared" si="3"/>
        <v>43832</v>
      </c>
      <c r="M23" s="7" t="str">
        <f t="shared" si="2"/>
        <v>19سا00 8سا00</v>
      </c>
      <c r="N23" s="49" t="str">
        <f>IF(ISBLANK('ce que je veux copier '!D11),IF(ISBLANK('ce que je veux copier '!D12),'ce que je veux copier '!C13,'ce que je veux copier '!D12),'ce que je veux copier '!C12)</f>
        <v>dhm</v>
      </c>
      <c r="O23" s="49"/>
      <c r="P23" s="8">
        <f t="shared" si="4"/>
        <v>43811</v>
      </c>
      <c r="Q23" t="str">
        <f t="shared" si="0"/>
        <v>dddd</v>
      </c>
    </row>
    <row r="24" spans="8:17" x14ac:dyDescent="0.25">
      <c r="H24" t="str">
        <f t="shared" si="5"/>
        <v>dddd</v>
      </c>
      <c r="I24" s="7" t="str">
        <f t="shared" si="1"/>
        <v>19سا00 8سا00</v>
      </c>
      <c r="J24" s="49">
        <f>IF(ISBLANK('ce que je veux copier '!D33),IF(ISBLANK('ce que je veux copier '!D34),'ce que je veux copier '!C35,'ce que je veux copier '!D34),'ce que je veux copier '!C34)</f>
        <v>0</v>
      </c>
      <c r="K24" s="49"/>
      <c r="L24" s="8">
        <f t="shared" si="3"/>
        <v>43833</v>
      </c>
      <c r="M24" s="7" t="str">
        <f t="shared" si="2"/>
        <v>19سا00 8سا00</v>
      </c>
      <c r="N24" s="49" t="str">
        <f>IF(ISBLANK('ce que je veux copier '!D12),IF(ISBLANK('ce que je veux copier '!D13),'ce que je veux copier '!C14,'ce que je veux copier '!D13),'ce que je veux copier '!C13)</f>
        <v>bzd</v>
      </c>
      <c r="O24" s="49"/>
      <c r="P24" s="8">
        <f t="shared" si="4"/>
        <v>43812</v>
      </c>
      <c r="Q24" t="str">
        <f t="shared" si="0"/>
        <v>dddd</v>
      </c>
    </row>
    <row r="25" spans="8:17" x14ac:dyDescent="0.25">
      <c r="H25" t="str">
        <f t="shared" si="5"/>
        <v>dddd</v>
      </c>
      <c r="I25" s="7" t="str">
        <f t="shared" si="1"/>
        <v>19سا00 8سا00</v>
      </c>
      <c r="J25" s="49">
        <f>IF(ISBLANK('ce que je veux copier '!D34),IF(ISBLANK('ce que je veux copier '!D35),'ce que je veux copier '!C36,'ce que je veux copier '!D35),'ce que je veux copier '!C35)</f>
        <v>0</v>
      </c>
      <c r="K25" s="49"/>
      <c r="L25" s="8">
        <f t="shared" si="3"/>
        <v>43834</v>
      </c>
      <c r="M25" s="7" t="str">
        <f t="shared" si="2"/>
        <v>19سا00 8سا00</v>
      </c>
      <c r="N25" s="49" t="str">
        <f>IF(ISBLANK('ce que je veux copier '!D13),IF(ISBLANK('ce que je veux copier '!D14),'ce que je veux copier '!C15,'ce que je veux copier '!D14),'ce que je veux copier '!C14)</f>
        <v>bhl</v>
      </c>
      <c r="O25" s="49"/>
      <c r="P25" s="8">
        <f t="shared" si="4"/>
        <v>43813</v>
      </c>
      <c r="Q25" t="str">
        <f t="shared" ref="Q25:Q31" si="6">TEXT(P25,"dddd")</f>
        <v>dddd</v>
      </c>
    </row>
    <row r="26" spans="8:17" x14ac:dyDescent="0.25">
      <c r="H26" t="str">
        <f t="shared" si="5"/>
        <v>dddd</v>
      </c>
      <c r="I26" s="7" t="str">
        <f t="shared" si="1"/>
        <v>19سا00 8سا00</v>
      </c>
      <c r="J26" s="49">
        <f>IF(ISBLANK('ce que je veux copier '!D35),IF(ISBLANK('ce que je veux copier '!D36),'ce que je veux copier '!C37,'ce que je veux copier '!D36),'ce que je veux copier '!C36)</f>
        <v>0</v>
      </c>
      <c r="K26" s="49"/>
      <c r="L26" s="8">
        <f t="shared" si="3"/>
        <v>43835</v>
      </c>
      <c r="M26" s="7" t="str">
        <f t="shared" si="2"/>
        <v>19سا00 8سا00</v>
      </c>
      <c r="N26" s="49" t="str">
        <f>IF(ISBLANK('ce que je veux copier '!D14),IF(ISBLANK('ce que je veux copier '!D15),'ce que je veux copier '!C16,'ce que je veux copier '!D15),'ce que je veux copier '!C15)</f>
        <v>bdr</v>
      </c>
      <c r="O26" s="49"/>
      <c r="P26" s="8">
        <f t="shared" si="4"/>
        <v>43814</v>
      </c>
      <c r="Q26" t="str">
        <f t="shared" si="6"/>
        <v>dddd</v>
      </c>
    </row>
    <row r="27" spans="8:17" x14ac:dyDescent="0.25">
      <c r="H27" t="str">
        <f t="shared" si="5"/>
        <v>dddd</v>
      </c>
      <c r="I27" s="7" t="str">
        <f t="shared" si="1"/>
        <v>19سا00 8سا00</v>
      </c>
      <c r="J27" s="49">
        <f>IF(ISBLANK('ce que je veux copier '!D36),IF(ISBLANK('ce que je veux copier '!D37),'ce que je veux copier '!C38,'ce que je veux copier '!D37),'ce que je veux copier '!C37)</f>
        <v>0</v>
      </c>
      <c r="K27" s="49"/>
      <c r="L27" s="8">
        <f t="shared" si="3"/>
        <v>43836</v>
      </c>
      <c r="M27" s="7" t="str">
        <f t="shared" si="2"/>
        <v>19سا00 8سا00</v>
      </c>
      <c r="N27" s="49" t="str">
        <f>IF(ISBLANK('ce que je veux copier '!D15),IF(ISBLANK('ce que je veux copier '!D16),'ce que je veux copier '!C17,'ce que je veux copier '!D16),'ce que je veux copier '!C16)</f>
        <v>bhl</v>
      </c>
      <c r="O27" s="49"/>
      <c r="P27" s="8">
        <f t="shared" si="4"/>
        <v>43815</v>
      </c>
      <c r="Q27" t="str">
        <f t="shared" si="6"/>
        <v>dddd</v>
      </c>
    </row>
    <row r="28" spans="8:17" x14ac:dyDescent="0.25">
      <c r="H28" t="str">
        <f t="shared" si="5"/>
        <v>dddd</v>
      </c>
      <c r="I28" s="7" t="str">
        <f t="shared" si="1"/>
        <v>19سا00 8سا00</v>
      </c>
      <c r="J28" s="49">
        <f>IF(ISBLANK('ce que je veux copier '!D37),IF(ISBLANK('ce que je veux copier '!D38),'ce que je veux copier '!C39,'ce que je veux copier '!D38),'ce que je veux copier '!C38)</f>
        <v>0</v>
      </c>
      <c r="K28" s="49"/>
      <c r="L28" s="8">
        <f t="shared" si="3"/>
        <v>43837</v>
      </c>
      <c r="M28" s="7" t="str">
        <f t="shared" si="2"/>
        <v>19سا00 8سا00</v>
      </c>
      <c r="N28" s="49">
        <f>IF(ISBLANK('ce que je veux copier '!D16),IF(ISBLANK('ce que je veux copier '!D17),'ce que je veux copier '!C18,'ce que je veux copier '!D17),'ce que je veux copier '!C17)</f>
        <v>0</v>
      </c>
      <c r="O28" s="49"/>
      <c r="P28" s="8">
        <f t="shared" si="4"/>
        <v>43816</v>
      </c>
      <c r="Q28" t="str">
        <f t="shared" si="6"/>
        <v>dddd</v>
      </c>
    </row>
    <row r="29" spans="8:17" x14ac:dyDescent="0.25">
      <c r="H29" t="str">
        <f t="shared" si="5"/>
        <v>dddd</v>
      </c>
      <c r="I29" s="7" t="str">
        <f t="shared" si="1"/>
        <v>19سا00 8سا00</v>
      </c>
      <c r="J29" s="49">
        <f>IF(ISBLANK('ce que je veux copier '!D38),IF(ISBLANK('ce que je veux copier '!D39),'ce que je veux copier '!C40,'ce que je veux copier '!D39),'ce que je veux copier '!C39)</f>
        <v>0</v>
      </c>
      <c r="K29" s="49"/>
      <c r="L29" s="8">
        <f t="shared" si="3"/>
        <v>43838</v>
      </c>
      <c r="M29" s="7" t="str">
        <f t="shared" si="2"/>
        <v>19سا00 8سا00</v>
      </c>
      <c r="N29" s="49">
        <f>IF(ISBLANK('ce que je veux copier '!D17),IF(ISBLANK('ce que je veux copier '!D18),'ce que je veux copier '!C19,'ce que je veux copier '!D18),'ce que je veux copier '!C18)</f>
        <v>0</v>
      </c>
      <c r="O29" s="49"/>
      <c r="P29" s="8">
        <f t="shared" si="4"/>
        <v>43817</v>
      </c>
      <c r="Q29" t="str">
        <f t="shared" si="6"/>
        <v>dddd</v>
      </c>
    </row>
    <row r="30" spans="8:17" x14ac:dyDescent="0.25">
      <c r="H30" t="str">
        <f t="shared" si="5"/>
        <v>dddd</v>
      </c>
      <c r="I30" s="7"/>
      <c r="J30" s="49"/>
      <c r="K30" s="49"/>
      <c r="L30" s="8"/>
      <c r="M30" s="7" t="str">
        <f t="shared" si="2"/>
        <v>19سا00 8سا00</v>
      </c>
      <c r="N30" s="49">
        <f>IF(ISBLANK('ce que je veux copier '!D18),IF(ISBLANK('ce que je veux copier '!D19),'ce que je veux copier '!C20,'ce que je veux copier '!D19),'ce que je veux copier '!C19)</f>
        <v>0</v>
      </c>
      <c r="O30" s="49"/>
      <c r="P30" s="8">
        <f t="shared" si="4"/>
        <v>43818</v>
      </c>
      <c r="Q30" t="str">
        <f t="shared" si="6"/>
        <v>dddd</v>
      </c>
    </row>
    <row r="31" spans="8:17" x14ac:dyDescent="0.25">
      <c r="H31" t="str">
        <f t="shared" si="5"/>
        <v>dddd</v>
      </c>
      <c r="I31" s="7"/>
      <c r="J31" s="47"/>
      <c r="K31" s="48"/>
      <c r="L31" s="8"/>
      <c r="M31" s="7" t="str">
        <f t="shared" si="2"/>
        <v>19سا00 8سا00</v>
      </c>
      <c r="N31" s="49">
        <f>IF(ISBLANK('ce que je veux copier '!D19),IF(ISBLANK('ce que je veux copier '!D20),'ce que je veux copier '!C21,'ce que je veux copier '!D20),'ce que je veux copier '!C20)</f>
        <v>0</v>
      </c>
      <c r="O31" s="49"/>
      <c r="P31" s="8">
        <f t="shared" si="4"/>
        <v>43819</v>
      </c>
      <c r="Q31" t="str">
        <f t="shared" si="6"/>
        <v>dddd</v>
      </c>
    </row>
    <row r="32" spans="8:17" x14ac:dyDescent="0.25">
      <c r="H32" t="str">
        <f t="shared" si="5"/>
        <v>dddd</v>
      </c>
      <c r="I32" s="7"/>
      <c r="J32" s="47"/>
      <c r="K32" s="48"/>
      <c r="L32" s="8"/>
      <c r="M32" s="7" t="str">
        <f t="shared" si="2"/>
        <v>19سا00 8سا00</v>
      </c>
      <c r="N32" s="49">
        <f>IF(ISBLANK('ce que je veux copier '!D20),IF(ISBLANK('ce que je veux copier '!D21),'ce que je veux copier '!C22,'ce que je veux copier '!D21),'ce que je veux copier '!C21)</f>
        <v>0</v>
      </c>
      <c r="O32" s="49"/>
      <c r="P32" s="8">
        <f>IF(Q31="Saturday",IF(P31=P30,P31+1,P31),IF(Q31="Friday",IF(P31=P30,P31+1,P31),IF(R31="f",IF(P31=P30,P31+1,P31),P31+1)))</f>
        <v>43820</v>
      </c>
      <c r="Q32" t="str">
        <f>TEXT(P32,"dddd")</f>
        <v>dddd</v>
      </c>
    </row>
    <row r="33" spans="8:15" x14ac:dyDescent="0.25">
      <c r="H33" t="str">
        <f t="shared" ref="H33:H39" si="7">TEXT(L33,"dddd")</f>
        <v>dddd</v>
      </c>
      <c r="I33" s="7"/>
      <c r="J33" s="47"/>
      <c r="K33" s="48"/>
      <c r="L33" s="8"/>
      <c r="N33" s="6"/>
      <c r="O33" s="6"/>
    </row>
    <row r="34" spans="8:15" x14ac:dyDescent="0.25">
      <c r="H34" t="str">
        <f t="shared" si="7"/>
        <v>dddd</v>
      </c>
      <c r="I34" s="7"/>
      <c r="J34" s="47"/>
      <c r="K34" s="48"/>
      <c r="L34" s="8"/>
      <c r="N34" s="6"/>
      <c r="O34" s="6"/>
    </row>
    <row r="35" spans="8:15" x14ac:dyDescent="0.25">
      <c r="H35" t="str">
        <f t="shared" si="7"/>
        <v>dddd</v>
      </c>
      <c r="I35" s="7"/>
      <c r="J35" s="47"/>
      <c r="K35" s="48"/>
      <c r="L35" s="8"/>
      <c r="N35" s="6"/>
      <c r="O35" s="6"/>
    </row>
    <row r="36" spans="8:15" x14ac:dyDescent="0.25">
      <c r="H36" t="str">
        <f t="shared" si="7"/>
        <v>dddd</v>
      </c>
      <c r="I36" s="7"/>
      <c r="J36" s="47"/>
      <c r="K36" s="48"/>
      <c r="L36" s="8"/>
      <c r="N36" s="6"/>
      <c r="O36" s="6"/>
    </row>
    <row r="37" spans="8:15" x14ac:dyDescent="0.25">
      <c r="H37" t="str">
        <f t="shared" si="7"/>
        <v>dddd</v>
      </c>
      <c r="I37" s="7"/>
      <c r="J37" s="47"/>
      <c r="K37" s="48"/>
      <c r="L37" s="8"/>
      <c r="N37" s="6"/>
      <c r="O37" s="6"/>
    </row>
    <row r="38" spans="8:15" x14ac:dyDescent="0.25">
      <c r="H38" t="str">
        <f t="shared" si="7"/>
        <v>dddd</v>
      </c>
      <c r="I38" s="7"/>
      <c r="J38" s="47"/>
      <c r="K38" s="48"/>
      <c r="L38" s="8"/>
      <c r="N38" s="6"/>
      <c r="O38" s="6"/>
    </row>
    <row r="39" spans="8:15" x14ac:dyDescent="0.25">
      <c r="H39" t="str">
        <f t="shared" si="7"/>
        <v>dddd</v>
      </c>
      <c r="I39" s="7"/>
      <c r="J39" s="47"/>
      <c r="K39" s="48"/>
      <c r="L39" s="8"/>
      <c r="N39" s="6"/>
      <c r="O39" s="6"/>
    </row>
    <row r="40" spans="8:15" x14ac:dyDescent="0.25">
      <c r="N40" s="6"/>
      <c r="O40" s="6"/>
    </row>
    <row r="41" spans="8:15" x14ac:dyDescent="0.25">
      <c r="N41" s="6"/>
      <c r="O41" s="6"/>
    </row>
    <row r="42" spans="8:15" x14ac:dyDescent="0.25">
      <c r="N42" s="6"/>
      <c r="O42" s="6"/>
    </row>
  </sheetData>
  <mergeCells count="55">
    <mergeCell ref="I1:P1"/>
    <mergeCell ref="I2:P2"/>
    <mergeCell ref="I3:P3"/>
    <mergeCell ref="I4:P4"/>
    <mergeCell ref="N11:O11"/>
    <mergeCell ref="J11:K11"/>
    <mergeCell ref="N12:O12"/>
    <mergeCell ref="N13:O13"/>
    <mergeCell ref="N14:O14"/>
    <mergeCell ref="N15:O15"/>
    <mergeCell ref="N16:O16"/>
    <mergeCell ref="N31:O31"/>
    <mergeCell ref="N32:O32"/>
    <mergeCell ref="N24:O24"/>
    <mergeCell ref="N25:O25"/>
    <mergeCell ref="N26:O26"/>
    <mergeCell ref="N27:O27"/>
    <mergeCell ref="N28:O28"/>
    <mergeCell ref="N29:O29"/>
    <mergeCell ref="J17:K17"/>
    <mergeCell ref="J18:K18"/>
    <mergeCell ref="J19:K19"/>
    <mergeCell ref="J20:K20"/>
    <mergeCell ref="N30:O30"/>
    <mergeCell ref="N18:O18"/>
    <mergeCell ref="N19:O19"/>
    <mergeCell ref="N20:O20"/>
    <mergeCell ref="N21:O21"/>
    <mergeCell ref="N22:O22"/>
    <mergeCell ref="N23:O23"/>
    <mergeCell ref="N17:O17"/>
    <mergeCell ref="J12:K12"/>
    <mergeCell ref="J13:K13"/>
    <mergeCell ref="J14:K14"/>
    <mergeCell ref="J15:K15"/>
    <mergeCell ref="J16:K16"/>
    <mergeCell ref="J32:K32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6:K36"/>
    <mergeCell ref="J37:K37"/>
    <mergeCell ref="J38:K38"/>
    <mergeCell ref="J39:K39"/>
    <mergeCell ref="J33:K33"/>
    <mergeCell ref="J34:K34"/>
    <mergeCell ref="J35:K35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Expli</vt:lpstr>
      <vt:lpstr>Synthèse Mois An</vt:lpstr>
      <vt:lpstr>Synthèse Mois</vt:lpstr>
      <vt:lpstr>Février</vt:lpstr>
      <vt:lpstr>Janvier</vt:lpstr>
      <vt:lpstr>Base</vt:lpstr>
      <vt:lpstr>Tables</vt:lpstr>
      <vt:lpstr>ce que je veux copier </vt:lpstr>
      <vt:lpstr>le copier ici</vt:lpstr>
      <vt:lpstr>ListMed</vt:lpstr>
      <vt:lpstr>ListMois</vt:lpstr>
      <vt:lpstr>NRMois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malek belguermi</dc:creator>
  <cp:lastModifiedBy>André BOSCHI</cp:lastModifiedBy>
  <dcterms:created xsi:type="dcterms:W3CDTF">2018-12-26T21:51:39Z</dcterms:created>
  <dcterms:modified xsi:type="dcterms:W3CDTF">2019-12-28T22:35:35Z</dcterms:modified>
</cp:coreProperties>
</file>