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/>
  </bookViews>
  <sheets>
    <sheet name="Feuil5" sheetId="5" r:id="rId1"/>
    <sheet name="Base" sheetId="1" r:id="rId2"/>
    <sheet name="Erreurs" sheetId="3" r:id="rId3"/>
    <sheet name="Feuil2" sheetId="2" r:id="rId4"/>
  </sheets>
  <calcPr calcId="152511"/>
  <pivotCaches>
    <pivotCache cacheId="8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3" l="1"/>
  <c r="F4" i="3"/>
  <c r="H3" i="3"/>
  <c r="F3" i="3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2" i="2"/>
  <c r="E3" i="2" l="1"/>
  <c r="E4" i="2"/>
  <c r="E5" i="2"/>
  <c r="E6" i="2"/>
  <c r="E7" i="2"/>
  <c r="E8" i="2"/>
  <c r="E9" i="2"/>
  <c r="E10" i="2"/>
  <c r="E12" i="2"/>
  <c r="E13" i="2"/>
  <c r="E14" i="2"/>
  <c r="E15" i="2"/>
  <c r="E16" i="2"/>
  <c r="E17" i="2"/>
  <c r="E19" i="2"/>
  <c r="E20" i="2"/>
  <c r="E21" i="2"/>
  <c r="E22" i="2"/>
  <c r="E24" i="2"/>
  <c r="E25" i="2"/>
  <c r="E26" i="2"/>
  <c r="E28" i="2"/>
  <c r="E29" i="2"/>
  <c r="E30" i="2"/>
  <c r="E33" i="2"/>
  <c r="E34" i="2"/>
  <c r="E38" i="2"/>
  <c r="E39" i="2"/>
  <c r="E40" i="2"/>
  <c r="E41" i="2"/>
  <c r="E42" i="2"/>
  <c r="E2" i="2"/>
  <c r="D3" i="2"/>
  <c r="D4" i="2"/>
  <c r="D5" i="2"/>
  <c r="D6" i="2"/>
  <c r="D7" i="2"/>
  <c r="D8" i="2"/>
  <c r="D10" i="2"/>
  <c r="D11" i="2"/>
  <c r="D13" i="2"/>
  <c r="D15" i="2"/>
  <c r="D16" i="2"/>
  <c r="D17" i="2"/>
  <c r="D18" i="2"/>
  <c r="D19" i="2"/>
  <c r="D20" i="2"/>
  <c r="D21" i="2"/>
  <c r="D22" i="2"/>
  <c r="D23" i="2"/>
  <c r="D24" i="2"/>
  <c r="D25" i="2"/>
  <c r="D26" i="2"/>
  <c r="D28" i="2"/>
  <c r="D29" i="2"/>
  <c r="D31" i="2"/>
  <c r="D32" i="2"/>
  <c r="D33" i="2"/>
  <c r="D34" i="2"/>
  <c r="D35" i="2"/>
  <c r="D36" i="2"/>
  <c r="D37" i="2"/>
  <c r="D38" i="2"/>
  <c r="D39" i="2"/>
  <c r="D40" i="2"/>
  <c r="D41" i="2"/>
  <c r="D42" i="2"/>
  <c r="D2" i="2"/>
  <c r="C3" i="2"/>
  <c r="C4" i="2"/>
  <c r="C5" i="2"/>
  <c r="C6" i="2"/>
  <c r="C8" i="2"/>
  <c r="C12" i="2"/>
  <c r="C14" i="2"/>
  <c r="C15" i="2"/>
  <c r="C17" i="2"/>
  <c r="C18" i="2"/>
  <c r="C19" i="2"/>
  <c r="C20" i="2"/>
  <c r="C21" i="2"/>
  <c r="C26" i="2"/>
  <c r="C28" i="2"/>
  <c r="C29" i="2"/>
  <c r="C39" i="2"/>
  <c r="C40" i="2"/>
  <c r="C41" i="2"/>
  <c r="C42" i="2"/>
  <c r="C2" i="2"/>
  <c r="B15" i="2"/>
  <c r="B17" i="2"/>
  <c r="B20" i="2"/>
  <c r="B26" i="2"/>
  <c r="B29" i="2"/>
  <c r="B31" i="2"/>
  <c r="B34" i="2"/>
  <c r="B39" i="2"/>
  <c r="B40" i="2"/>
  <c r="B41" i="2"/>
  <c r="B42" i="2"/>
  <c r="F29" i="2" l="1"/>
  <c r="F20" i="2"/>
  <c r="F42" i="2"/>
  <c r="F26" i="2"/>
  <c r="F41" i="2"/>
  <c r="F17" i="2"/>
  <c r="F39" i="2"/>
  <c r="F15" i="2"/>
  <c r="F40" i="2"/>
  <c r="F71" i="1"/>
  <c r="E35" i="2" s="1"/>
  <c r="F44" i="1"/>
  <c r="F33" i="1"/>
  <c r="F61" i="1"/>
  <c r="F40" i="1"/>
  <c r="F32" i="1"/>
  <c r="F54" i="1"/>
  <c r="E27" i="2" s="1"/>
  <c r="F35" i="1"/>
  <c r="C23" i="2" s="1"/>
  <c r="F26" i="1"/>
  <c r="B21" i="2" s="1"/>
  <c r="F21" i="2" s="1"/>
  <c r="F65" i="1"/>
  <c r="F58" i="1"/>
  <c r="B30" i="2" s="1"/>
  <c r="F72" i="1"/>
  <c r="F63" i="1"/>
  <c r="E32" i="2" s="1"/>
  <c r="F60" i="1"/>
  <c r="D30" i="2" s="1"/>
  <c r="F43" i="1"/>
  <c r="F31" i="1"/>
  <c r="F17" i="1"/>
  <c r="F6" i="1"/>
  <c r="B6" i="2" s="1"/>
  <c r="F6" i="2" s="1"/>
  <c r="F73" i="1"/>
  <c r="E36" i="2" s="1"/>
  <c r="F52" i="1"/>
  <c r="D27" i="2" s="1"/>
  <c r="F39" i="1"/>
  <c r="F30" i="1"/>
  <c r="F49" i="1"/>
  <c r="F64" i="1"/>
  <c r="B33" i="2" s="1"/>
  <c r="F20" i="1"/>
  <c r="F9" i="1"/>
  <c r="B8" i="2" s="1"/>
  <c r="F8" i="2" s="1"/>
  <c r="F37" i="1"/>
  <c r="F24" i="1"/>
  <c r="F48" i="1"/>
  <c r="F14" i="1"/>
  <c r="E11" i="2" s="1"/>
  <c r="F11" i="1"/>
  <c r="D9" i="2" s="1"/>
  <c r="F8" i="1"/>
  <c r="F2" i="1"/>
  <c r="B2" i="2" s="1"/>
  <c r="F2" i="2" s="1"/>
  <c r="F10" i="1"/>
  <c r="F5" i="1"/>
  <c r="B5" i="2" s="1"/>
  <c r="F5" i="2" s="1"/>
  <c r="F16" i="1"/>
  <c r="D12" i="2" s="1"/>
  <c r="F12" i="1"/>
  <c r="F3" i="1"/>
  <c r="B3" i="2" s="1"/>
  <c r="F3" i="2" s="1"/>
  <c r="F70" i="1"/>
  <c r="F55" i="1"/>
  <c r="B28" i="2" s="1"/>
  <c r="F28" i="2" s="1"/>
  <c r="F36" i="1"/>
  <c r="E23" i="2" s="1"/>
  <c r="F18" i="1"/>
  <c r="F13" i="1"/>
  <c r="F59" i="1"/>
  <c r="F51" i="1"/>
  <c r="C27" i="2" s="1"/>
  <c r="F27" i="1"/>
  <c r="F68" i="1"/>
  <c r="F23" i="1"/>
  <c r="F75" i="1"/>
  <c r="F15" i="1"/>
  <c r="F29" i="1"/>
  <c r="F62" i="1"/>
  <c r="F76" i="1"/>
  <c r="E37" i="2" s="1"/>
  <c r="F38" i="1"/>
  <c r="F28" i="1"/>
  <c r="F66" i="1"/>
  <c r="C34" i="2" s="1"/>
  <c r="F34" i="2" s="1"/>
  <c r="F46" i="1"/>
  <c r="F77" i="1"/>
  <c r="F22" i="1"/>
  <c r="F7" i="1"/>
  <c r="F4" i="1"/>
  <c r="B4" i="2" s="1"/>
  <c r="F4" i="2" s="1"/>
  <c r="B12" i="2" l="1"/>
  <c r="B25" i="2"/>
  <c r="C35" i="2"/>
  <c r="B38" i="2"/>
  <c r="C38" i="2"/>
  <c r="C10" i="2"/>
  <c r="B10" i="2"/>
  <c r="C22" i="2"/>
  <c r="B22" i="2"/>
  <c r="C7" i="2"/>
  <c r="B7" i="2"/>
  <c r="B32" i="2"/>
  <c r="C32" i="2"/>
  <c r="E18" i="2"/>
  <c r="B18" i="2"/>
  <c r="C30" i="2"/>
  <c r="F30" i="2" s="1"/>
  <c r="B36" i="2"/>
  <c r="C36" i="2"/>
  <c r="C24" i="2"/>
  <c r="B24" i="2"/>
  <c r="C11" i="2"/>
  <c r="B11" i="2"/>
  <c r="D14" i="2"/>
  <c r="B14" i="2"/>
  <c r="C9" i="2"/>
  <c r="B9" i="2"/>
  <c r="C33" i="2"/>
  <c r="F33" i="2" s="1"/>
  <c r="E31" i="2"/>
  <c r="C31" i="2"/>
  <c r="B37" i="2"/>
  <c r="C37" i="2"/>
  <c r="C16" i="2"/>
  <c r="B16" i="2"/>
  <c r="C13" i="2"/>
  <c r="B13" i="2"/>
  <c r="B35" i="2"/>
  <c r="F35" i="2" s="1"/>
  <c r="B19" i="2"/>
  <c r="F19" i="2" s="1"/>
  <c r="F12" i="2"/>
  <c r="B27" i="2"/>
  <c r="F27" i="2" s="1"/>
  <c r="B23" i="2"/>
  <c r="F23" i="2" s="1"/>
  <c r="C25" i="2"/>
  <c r="F25" i="2" s="1"/>
  <c r="F9" i="2" l="1"/>
  <c r="F36" i="2"/>
  <c r="F24" i="2"/>
  <c r="F37" i="2"/>
  <c r="F11" i="2"/>
  <c r="F18" i="2"/>
  <c r="F10" i="2"/>
  <c r="F31" i="2"/>
  <c r="F32" i="2"/>
  <c r="F38" i="2"/>
  <c r="F13" i="2"/>
  <c r="F7" i="2"/>
  <c r="F16" i="2"/>
  <c r="F22" i="2"/>
  <c r="F14" i="2"/>
</calcChain>
</file>

<file path=xl/sharedStrings.xml><?xml version="1.0" encoding="utf-8"?>
<sst xmlns="http://schemas.openxmlformats.org/spreadsheetml/2006/main" count="286" uniqueCount="116">
  <si>
    <t>date de facture 1</t>
  </si>
  <si>
    <t>D30FF</t>
  </si>
  <si>
    <t>000693</t>
  </si>
  <si>
    <t>000798</t>
  </si>
  <si>
    <t>VFBB</t>
  </si>
  <si>
    <t>16123</t>
  </si>
  <si>
    <t>16257</t>
  </si>
  <si>
    <t>16850</t>
  </si>
  <si>
    <t>2013-23/05A</t>
  </si>
  <si>
    <t>D30000000150</t>
  </si>
  <si>
    <t>J60FF</t>
  </si>
  <si>
    <t>000572 0055 000753</t>
  </si>
  <si>
    <t>J600FF</t>
  </si>
  <si>
    <t>000609</t>
  </si>
  <si>
    <t>000000468</t>
  </si>
  <si>
    <t>000548</t>
  </si>
  <si>
    <t>D30</t>
  </si>
  <si>
    <t>000000328</t>
  </si>
  <si>
    <t>000000389</t>
  </si>
  <si>
    <t>000000559</t>
  </si>
  <si>
    <t>00799</t>
  </si>
  <si>
    <t>000704</t>
  </si>
  <si>
    <t>000000327</t>
  </si>
  <si>
    <t>000000505</t>
  </si>
  <si>
    <t>BFBY</t>
  </si>
  <si>
    <t>16701</t>
  </si>
  <si>
    <t>000740 00142</t>
  </si>
  <si>
    <t>000797</t>
  </si>
  <si>
    <t>000805</t>
  </si>
  <si>
    <t>000000084</t>
  </si>
  <si>
    <t>000000300</t>
  </si>
  <si>
    <t>000806</t>
  </si>
  <si>
    <t>000807</t>
  </si>
  <si>
    <t>000741</t>
  </si>
  <si>
    <t>VFSP</t>
  </si>
  <si>
    <t>22299</t>
  </si>
  <si>
    <t>d30-000000314</t>
  </si>
  <si>
    <t>000742</t>
  </si>
  <si>
    <t>000000467</t>
  </si>
  <si>
    <t>000000503</t>
  </si>
  <si>
    <t>000604</t>
  </si>
  <si>
    <t>000000240</t>
  </si>
  <si>
    <t>0000421</t>
  </si>
  <si>
    <t>acompte</t>
  </si>
  <si>
    <t>22259 22247 000000174</t>
  </si>
  <si>
    <t>000000329</t>
  </si>
  <si>
    <t>00000555</t>
  </si>
  <si>
    <t>000743</t>
  </si>
  <si>
    <t>VFBY</t>
  </si>
  <si>
    <t>16391</t>
  </si>
  <si>
    <t>16662</t>
  </si>
  <si>
    <t>16702</t>
  </si>
  <si>
    <t>VFEZ VAEZ</t>
  </si>
  <si>
    <t>VFEZ</t>
  </si>
  <si>
    <t>15966</t>
  </si>
  <si>
    <t>16261</t>
  </si>
  <si>
    <t>16501</t>
  </si>
  <si>
    <t>16703</t>
  </si>
  <si>
    <t>000000466</t>
  </si>
  <si>
    <t>000000086</t>
  </si>
  <si>
    <t>J60</t>
  </si>
  <si>
    <t>000000354</t>
  </si>
  <si>
    <t>1899</t>
  </si>
  <si>
    <t>22267</t>
  </si>
  <si>
    <t>000722</t>
  </si>
  <si>
    <t>000877</t>
  </si>
  <si>
    <t>000000465</t>
  </si>
  <si>
    <t>000000340</t>
  </si>
  <si>
    <t>000000380</t>
  </si>
  <si>
    <t>000000496</t>
  </si>
  <si>
    <t>000772</t>
  </si>
  <si>
    <t>VFGM</t>
  </si>
  <si>
    <t>15321</t>
  </si>
  <si>
    <t>15583</t>
  </si>
  <si>
    <t>000000335</t>
  </si>
  <si>
    <t>0000454</t>
  </si>
  <si>
    <t>0000607</t>
  </si>
  <si>
    <t>000705</t>
  </si>
  <si>
    <t>000771</t>
  </si>
  <si>
    <t>000606</t>
  </si>
  <si>
    <t>000713</t>
  </si>
  <si>
    <t>000000267</t>
  </si>
  <si>
    <t>000000330</t>
  </si>
  <si>
    <t>0000455</t>
  </si>
  <si>
    <t>000000502</t>
  </si>
  <si>
    <t>000000331</t>
  </si>
  <si>
    <t>000000388</t>
  </si>
  <si>
    <t>0000501</t>
  </si>
  <si>
    <t>000650</t>
  </si>
  <si>
    <t>000000332</t>
  </si>
  <si>
    <t>0000411</t>
  </si>
  <si>
    <t>00000554</t>
  </si>
  <si>
    <t>000744</t>
  </si>
  <si>
    <t>Zone1</t>
  </si>
  <si>
    <t>Zone2</t>
  </si>
  <si>
    <t>Zone3</t>
  </si>
  <si>
    <t>Zone4</t>
  </si>
  <si>
    <t>form Date convert</t>
  </si>
  <si>
    <t>Total</t>
  </si>
  <si>
    <t>A</t>
  </si>
  <si>
    <t>B</t>
  </si>
  <si>
    <t>C</t>
  </si>
  <si>
    <t>D</t>
  </si>
  <si>
    <t>SECTEUR</t>
  </si>
  <si>
    <t>DatFact</t>
  </si>
  <si>
    <t>ReFact</t>
  </si>
  <si>
    <t>NrFact</t>
  </si>
  <si>
    <t>MontPay</t>
  </si>
  <si>
    <t>MoisPay</t>
  </si>
  <si>
    <t>zone incohérente en saisie avec leel reste</t>
  </si>
  <si>
    <t>15883/90096</t>
  </si>
  <si>
    <t/>
  </si>
  <si>
    <t>Total général</t>
  </si>
  <si>
    <t>Étiquettes de lignes</t>
  </si>
  <si>
    <t>Somme de MontFact</t>
  </si>
  <si>
    <t>MonFact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</si>
</sst>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8" formatCode="d/m/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 Narrow"/>
      <family val="2"/>
    </font>
    <font>
      <sz val="8"/>
      <name val="Arial"/>
      <family val="2"/>
    </font>
    <font>
      <sz val="9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4">
    <xf numFmtId="0" fontId="0" fillId="0" borderId="0" xfId="0"/>
    <xf numFmtId="3" fontId="2" fillId="2" borderId="1" xfId="1" applyNumberFormat="1" applyFont="1" applyFill="1" applyBorder="1" applyAlignment="1" applyProtection="1">
      <alignment horizontal="left" vertical="center" wrapText="1"/>
      <protection locked="0"/>
    </xf>
    <xf numFmtId="164" fontId="2" fillId="2" borderId="1" xfId="1" applyNumberFormat="1" applyFont="1" applyFill="1" applyBorder="1" applyAlignment="1" applyProtection="1">
      <alignment horizontal="left" vertical="center" wrapText="1"/>
      <protection locked="0"/>
    </xf>
    <xf numFmtId="49" fontId="2" fillId="2" borderId="1" xfId="1" applyNumberFormat="1" applyFont="1" applyFill="1" applyBorder="1" applyAlignment="1" applyProtection="1">
      <alignment horizontal="left" vertical="center" wrapText="1"/>
      <protection locked="0"/>
    </xf>
    <xf numFmtId="1" fontId="2" fillId="2" borderId="1" xfId="1" applyNumberFormat="1" applyFont="1" applyFill="1" applyBorder="1" applyAlignment="1" applyProtection="1">
      <alignment horizontal="left" vertical="center" wrapText="1"/>
      <protection locked="0"/>
    </xf>
    <xf numFmtId="3" fontId="2" fillId="3" borderId="1" xfId="2" applyNumberFormat="1" applyFont="1" applyFill="1" applyBorder="1" applyAlignment="1" applyProtection="1">
      <alignment horizontal="right" vertical="center"/>
      <protection locked="0"/>
    </xf>
    <xf numFmtId="17" fontId="2" fillId="3" borderId="1" xfId="2" applyNumberFormat="1" applyFont="1" applyFill="1" applyBorder="1" applyAlignment="1" applyProtection="1">
      <alignment horizontal="right" vertical="center"/>
      <protection locked="0"/>
    </xf>
    <xf numFmtId="49" fontId="2" fillId="3" borderId="1" xfId="2" applyNumberFormat="1" applyFont="1" applyFill="1" applyBorder="1" applyAlignment="1" applyProtection="1">
      <alignment horizontal="right" vertical="center"/>
      <protection locked="0"/>
    </xf>
    <xf numFmtId="3" fontId="2" fillId="3" borderId="1" xfId="1" applyNumberFormat="1" applyFont="1" applyFill="1" applyBorder="1" applyAlignment="1" applyProtection="1">
      <alignment horizontal="right" vertical="center"/>
      <protection locked="0"/>
    </xf>
    <xf numFmtId="17" fontId="2" fillId="3" borderId="1" xfId="1" applyNumberFormat="1" applyFont="1" applyFill="1" applyBorder="1" applyAlignment="1">
      <alignment horizontal="right" vertical="center"/>
    </xf>
    <xf numFmtId="49" fontId="2" fillId="3" borderId="1" xfId="1" applyNumberFormat="1" applyFont="1" applyFill="1" applyBorder="1" applyAlignment="1">
      <alignment horizontal="right" vertical="center"/>
    </xf>
    <xf numFmtId="1" fontId="2" fillId="4" borderId="2" xfId="1" applyNumberFormat="1" applyFont="1" applyFill="1" applyBorder="1" applyAlignment="1">
      <alignment horizontal="right" vertical="center"/>
    </xf>
    <xf numFmtId="1" fontId="2" fillId="4" borderId="1" xfId="1" applyNumberFormat="1" applyFont="1" applyFill="1" applyBorder="1" applyAlignment="1">
      <alignment horizontal="right" vertical="center"/>
    </xf>
    <xf numFmtId="1" fontId="3" fillId="4" borderId="2" xfId="0" applyNumberFormat="1" applyFont="1" applyFill="1" applyBorder="1" applyAlignment="1" applyProtection="1">
      <alignment horizontal="right" vertical="center"/>
      <protection locked="0"/>
    </xf>
    <xf numFmtId="1" fontId="4" fillId="4" borderId="1" xfId="1" applyNumberFormat="1" applyFont="1" applyFill="1" applyBorder="1" applyAlignment="1">
      <alignment horizontal="right" vertical="center"/>
    </xf>
    <xf numFmtId="4" fontId="2" fillId="3" borderId="1" xfId="1" applyNumberFormat="1" applyFont="1" applyFill="1" applyBorder="1" applyAlignment="1" applyProtection="1">
      <alignment horizontal="right" vertical="center"/>
      <protection locked="0"/>
    </xf>
    <xf numFmtId="3" fontId="3" fillId="3" borderId="1" xfId="0" applyNumberFormat="1" applyFont="1" applyFill="1" applyBorder="1" applyAlignment="1" applyProtection="1">
      <alignment horizontal="right" vertical="center"/>
      <protection locked="0"/>
    </xf>
    <xf numFmtId="17" fontId="3" fillId="3" borderId="1" xfId="0" applyNumberFormat="1" applyFont="1" applyFill="1" applyBorder="1" applyAlignment="1" applyProtection="1">
      <alignment horizontal="right" vertical="center"/>
      <protection locked="0"/>
    </xf>
    <xf numFmtId="0" fontId="3" fillId="3" borderId="1" xfId="0" applyNumberFormat="1" applyFont="1" applyFill="1" applyBorder="1" applyAlignment="1" applyProtection="1">
      <alignment horizontal="right" vertical="center"/>
      <protection locked="0"/>
    </xf>
    <xf numFmtId="1" fontId="2" fillId="4" borderId="2" xfId="2" applyNumberFormat="1" applyFont="1" applyFill="1" applyBorder="1" applyAlignment="1" applyProtection="1">
      <alignment horizontal="right" vertical="center"/>
      <protection locked="0"/>
    </xf>
    <xf numFmtId="49" fontId="2" fillId="3" borderId="1" xfId="2" applyNumberFormat="1" applyFont="1" applyFill="1" applyBorder="1" applyAlignment="1" applyProtection="1">
      <alignment horizontal="right" vertical="center" wrapText="1"/>
      <protection locked="0"/>
    </xf>
    <xf numFmtId="14" fontId="2" fillId="2" borderId="1" xfId="1" applyNumberFormat="1" applyFont="1" applyFill="1" applyBorder="1" applyAlignment="1" applyProtection="1">
      <alignment horizontal="left" vertical="center" wrapText="1"/>
      <protection locked="0"/>
    </xf>
    <xf numFmtId="14" fontId="2" fillId="3" borderId="1" xfId="1" applyNumberFormat="1" applyFont="1" applyFill="1" applyBorder="1" applyAlignment="1">
      <alignment horizontal="right" vertical="center"/>
    </xf>
    <xf numFmtId="14" fontId="2" fillId="3" borderId="1" xfId="2" applyNumberFormat="1" applyFont="1" applyFill="1" applyBorder="1" applyAlignment="1" applyProtection="1">
      <alignment horizontal="right" vertical="center"/>
      <protection locked="0"/>
    </xf>
    <xf numFmtId="14" fontId="3" fillId="3" borderId="1" xfId="0" applyNumberFormat="1" applyFont="1" applyFill="1" applyBorder="1" applyAlignment="1" applyProtection="1">
      <alignment horizontal="right" vertical="center"/>
      <protection locked="0"/>
    </xf>
    <xf numFmtId="14" fontId="0" fillId="0" borderId="0" xfId="0" applyNumberFormat="1"/>
    <xf numFmtId="1" fontId="3" fillId="4" borderId="1" xfId="0" applyNumberFormat="1" applyFont="1" applyFill="1" applyBorder="1" applyAlignment="1" applyProtection="1">
      <alignment horizontal="right" vertical="center"/>
      <protection locked="0"/>
    </xf>
    <xf numFmtId="3" fontId="2" fillId="5" borderId="1" xfId="1" applyNumberFormat="1" applyFont="1" applyFill="1" applyBorder="1" applyAlignment="1" applyProtection="1">
      <alignment horizontal="right" vertical="center"/>
      <protection locked="0"/>
    </xf>
    <xf numFmtId="164" fontId="2" fillId="5" borderId="1" xfId="1" applyNumberFormat="1" applyFont="1" applyFill="1" applyBorder="1" applyAlignment="1">
      <alignment horizontal="right" vertical="center"/>
    </xf>
    <xf numFmtId="17" fontId="2" fillId="5" borderId="1" xfId="1" applyNumberFormat="1" applyFont="1" applyFill="1" applyBorder="1" applyAlignment="1">
      <alignment horizontal="right" vertical="center"/>
    </xf>
    <xf numFmtId="49" fontId="2" fillId="5" borderId="1" xfId="1" applyNumberFormat="1" applyFont="1" applyFill="1" applyBorder="1" applyAlignment="1">
      <alignment horizontal="right" vertical="center"/>
    </xf>
    <xf numFmtId="1" fontId="3" fillId="5" borderId="1" xfId="0" applyNumberFormat="1" applyFont="1" applyFill="1" applyBorder="1" applyAlignment="1" applyProtection="1">
      <alignment horizontal="right" vertical="center"/>
      <protection locked="0"/>
    </xf>
    <xf numFmtId="1" fontId="2" fillId="5" borderId="1" xfId="1" applyNumberFormat="1" applyFont="1" applyFill="1" applyBorder="1" applyAlignment="1">
      <alignment horizontal="right" vertic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8" fontId="2" fillId="3" borderId="1" xfId="1" applyNumberFormat="1" applyFont="1" applyFill="1" applyBorder="1" applyAlignment="1">
      <alignment horizontal="right" vertical="center"/>
    </xf>
    <xf numFmtId="168" fontId="2" fillId="3" borderId="1" xfId="2" applyNumberFormat="1" applyFont="1" applyFill="1" applyBorder="1" applyAlignment="1" applyProtection="1">
      <alignment horizontal="right" vertical="center"/>
      <protection locked="0"/>
    </xf>
    <xf numFmtId="168" fontId="3" fillId="3" borderId="1" xfId="0" applyNumberFormat="1" applyFont="1" applyFill="1" applyBorder="1" applyAlignment="1" applyProtection="1">
      <alignment horizontal="right" vertical="center"/>
      <protection locked="0"/>
    </xf>
    <xf numFmtId="168" fontId="2" fillId="4" borderId="1" xfId="1" applyNumberFormat="1" applyFont="1" applyFill="1" applyBorder="1" applyAlignment="1">
      <alignment horizontal="right" vertical="center"/>
    </xf>
    <xf numFmtId="168" fontId="2" fillId="4" borderId="1" xfId="2" applyNumberFormat="1" applyFont="1" applyFill="1" applyBorder="1" applyAlignment="1" applyProtection="1">
      <alignment horizontal="right" vertical="center"/>
      <protection locked="0"/>
    </xf>
    <xf numFmtId="168" fontId="3" fillId="4" borderId="1" xfId="0" applyNumberFormat="1" applyFont="1" applyFill="1" applyBorder="1" applyAlignment="1" applyProtection="1">
      <alignment horizontal="right" vertical="center"/>
      <protection locked="0"/>
    </xf>
    <xf numFmtId="168" fontId="4" fillId="4" borderId="1" xfId="1" applyNumberFormat="1" applyFont="1" applyFill="1" applyBorder="1" applyAlignment="1">
      <alignment horizontal="right" vertical="center"/>
    </xf>
  </cellXfs>
  <cellStyles count="3">
    <cellStyle name="Normal" xfId="0" builtinId="0"/>
    <cellStyle name="Normal 4 4" xfId="1"/>
    <cellStyle name="Normal 7" xfId="2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168" formatCode="d/m/yy;@"/>
      <fill>
        <patternFill patternType="solid">
          <fgColor indexed="64"/>
          <bgColor indexed="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1" formatCode="0"/>
      <fill>
        <patternFill patternType="solid">
          <fgColor indexed="64"/>
          <bgColor indexed="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168" formatCode="d/m/yy;@"/>
      <fill>
        <patternFill patternType="solid">
          <fgColor indexed="64"/>
          <bgColor indexed="43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164" formatCode="[$-40C]mmm\-yy;@"/>
      <fill>
        <patternFill patternType="solid">
          <fgColor indexed="64"/>
          <bgColor indexed="47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solid">
          <fgColor indexed="64"/>
          <bgColor indexed="43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22" formatCode="mmm\-yy"/>
      <fill>
        <patternFill patternType="solid">
          <fgColor indexed="64"/>
          <bgColor indexed="43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" formatCode="#,##0"/>
      <fill>
        <patternFill patternType="solid">
          <fgColor indexed="64"/>
          <bgColor indexed="43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dré BOSCHI" refreshedDate="42030.478240625001" createdVersion="5" refreshedVersion="5" minRefreshableVersion="3" recordCount="83">
  <cacheSource type="worksheet">
    <worksheetSource name="Tableau1"/>
  </cacheSource>
  <cacheFields count="7">
    <cacheField name="SECTEUR" numFmtId="0">
      <sharedItems/>
    </cacheField>
    <cacheField name="MontFact" numFmtId="0">
      <sharedItems containsString="0" containsBlank="1" containsNumber="1" minValue="45" maxValue="6825"/>
    </cacheField>
    <cacheField name="DatFact" numFmtId="0">
      <sharedItems containsNonDate="0" containsDate="1" containsString="0" containsBlank="1" minDate="2012-03-16T00:00:00" maxDate="2015-01-07T00:00:00" count="42">
        <d v="2012-03-16T00:00:00"/>
        <d v="2012-05-11T00:00:00"/>
        <d v="2012-05-25T00:00:00"/>
        <d v="2012-06-08T00:00:00"/>
        <d v="2012-06-15T00:00:00"/>
        <d v="2012-07-06T00:00:00"/>
        <d v="2012-08-17T00:00:00"/>
        <d v="2012-10-05T00:00:00"/>
        <d v="2012-11-16T00:00:00"/>
        <d v="2012-12-07T00:00:00"/>
        <d v="2012-12-14T00:00:00"/>
        <d v="2013-02-08T00:00:00"/>
        <d v="2013-02-25T00:00:00"/>
        <d v="2013-02-26T00:00:00"/>
        <d v="2013-02-27T00:00:00"/>
        <d v="2013-03-22T00:00:00"/>
        <d v="2013-05-24T00:00:00"/>
        <d v="2013-07-19T00:00:00"/>
        <d v="2013-11-15T00:00:00"/>
        <d v="2013-11-19T00:00:00"/>
        <d v="2013-12-12T00:00:00"/>
        <d v="2013-12-18T00:00:00"/>
        <d v="2014-01-21T00:00:00"/>
        <d v="2014-01-30T00:00:00"/>
        <d v="2014-03-20T00:00:00"/>
        <d v="2014-03-25T00:00:00"/>
        <d v="2014-05-16T00:00:00"/>
        <d v="2014-06-11T00:00:00"/>
        <d v="2014-06-18T00:00:00"/>
        <d v="2014-06-30T00:00:00"/>
        <d v="2014-08-19T00:00:00"/>
        <d v="2014-10-30T00:00:00"/>
        <d v="2014-10-31T00:00:00"/>
        <d v="2014-11-03T00:00:00"/>
        <d v="2014-11-12T00:00:00"/>
        <d v="2014-11-28T00:00:00"/>
        <d v="2014-12-04T00:00:00"/>
        <d v="2014-12-08T00:00:00"/>
        <d v="2014-12-16T00:00:00"/>
        <d v="2014-12-31T00:00:00"/>
        <d v="2015-01-06T00:00:00"/>
        <m/>
      </sharedItems>
    </cacheField>
    <cacheField name="ReFact" numFmtId="0">
      <sharedItems containsBlank="1"/>
    </cacheField>
    <cacheField name="NrFact" numFmtId="0">
      <sharedItems containsBlank="1" containsMixedTypes="1" containsNumber="1" containsInteger="1" minValue="400" maxValue="22142"/>
    </cacheField>
    <cacheField name="MontPay" numFmtId="0">
      <sharedItems containsString="0" containsBlank="1" containsNumber="1" minValue="45" maxValue="6825"/>
    </cacheField>
    <cacheField name="MoisPay" numFmtId="0">
      <sharedItems containsDate="1" containsBlank="1" containsMixedTypes="1" minDate="2012-04-10T00:00:00" maxDate="2015-01-13T00:00:00" count="41">
        <d v="2012-04-10T00:00:00"/>
        <d v="2012-06-26T00:00:00"/>
        <d v="2012-08-23T00:00:00"/>
        <d v="2012-09-27T00:00:00"/>
        <d v="2013-09-16T00:00:00"/>
        <d v="2012-10-04T00:00:00"/>
        <d v="2012-10-25T00:00:00"/>
        <d v="2012-12-06T00:00:00"/>
        <d v="2013-05-14T00:00:00"/>
        <d v="2012-12-21T00:00:00"/>
        <d v="2012-12-31T00:00:00"/>
        <d v="2012-12-29T00:00:00"/>
        <d v="2013-04-25T00:00:00"/>
        <s v=""/>
        <d v="2013-05-31T00:00:00"/>
        <d v="2013-10-08T00:00:00"/>
        <d v="2013-10-01T00:00:00"/>
        <d v="2013-12-18T00:00:00"/>
        <d v="2014-02-17T00:00:00"/>
        <d v="2014-01-28T00:00:00"/>
        <d v="2014-03-12T00:00:00"/>
        <d v="2014-04-02T00:00:00"/>
        <d v="2014-05-12T00:00:00"/>
        <d v="2014-08-07T00:00:00"/>
        <d v="2014-09-19T00:00:00"/>
        <d v="2014-09-30T00:00:00"/>
        <d v="2014-09-04T00:00:00"/>
        <d v="2014-10-15T00:00:00"/>
        <d v="2014-09-22T00:00:00"/>
        <d v="2014-09-02T00:00:00"/>
        <d v="2014-12-05T00:00:00"/>
        <d v="2014-11-26T00:00:00"/>
        <d v="2014-12-04T00:00:00"/>
        <d v="2014-12-08T00:00:00"/>
        <d v="2014-12-12T00:00:00"/>
        <d v="2014-12-09T00:00:00"/>
        <d v="2014-12-15T00:00:00"/>
        <d v="2015-01-12T00:00:00"/>
        <d v="2015-01-05T00:00:00"/>
        <d v="2014-12-18T00:00:0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3">
  <r>
    <s v="A"/>
    <n v="1155"/>
    <x v="0"/>
    <s v="VFBB"/>
    <s v="15966"/>
    <n v="1155"/>
    <x v="0"/>
  </r>
  <r>
    <s v="A"/>
    <n v="1890"/>
    <x v="1"/>
    <s v="VFBY"/>
    <s v="16391"/>
    <n v="1890"/>
    <x v="1"/>
  </r>
  <r>
    <s v="A"/>
    <n v="1950"/>
    <x v="2"/>
    <s v="VFBB"/>
    <s v="16123"/>
    <n v="1950"/>
    <x v="2"/>
  </r>
  <r>
    <s v="A"/>
    <n v="1260"/>
    <x v="3"/>
    <s v="VFEZ VAEZ"/>
    <s v="15883/90096"/>
    <n v="1260"/>
    <x v="3"/>
  </r>
  <r>
    <s v="A"/>
    <n v="1680"/>
    <x v="4"/>
    <s v="VFGM"/>
    <s v="15321"/>
    <n v="1680"/>
    <x v="3"/>
  </r>
  <r>
    <s v="B"/>
    <n v="1275"/>
    <x v="5"/>
    <s v="VFBB"/>
    <s v="16257"/>
    <n v="1275"/>
    <x v="2"/>
  </r>
  <r>
    <s v="B"/>
    <n v="2355"/>
    <x v="5"/>
    <s v="VFBB"/>
    <s v="16261"/>
    <n v="2355"/>
    <x v="4"/>
  </r>
  <r>
    <s v="A"/>
    <n v="1050"/>
    <x v="6"/>
    <s v="VFSP"/>
    <s v="1899"/>
    <n v="1050"/>
    <x v="5"/>
  </r>
  <r>
    <s v="B"/>
    <n v="2415"/>
    <x v="7"/>
    <s v="VFEZ"/>
    <n v="16006"/>
    <n v="2415"/>
    <x v="6"/>
  </r>
  <r>
    <s v="C"/>
    <n v="990"/>
    <x v="7"/>
    <s v="VFBB"/>
    <s v="16501"/>
    <n v="990"/>
    <x v="7"/>
  </r>
  <r>
    <s v="B"/>
    <n v="1680"/>
    <x v="8"/>
    <s v="VFBY"/>
    <s v="16662"/>
    <n v="1680"/>
    <x v="7"/>
  </r>
  <r>
    <s v="B"/>
    <n v="447.49"/>
    <x v="9"/>
    <s v="VFSP"/>
    <n v="22142"/>
    <n v="447.49"/>
    <x v="8"/>
  </r>
  <r>
    <s v="D"/>
    <n v="45"/>
    <x v="9"/>
    <s v="VFBB"/>
    <s v="16703"/>
    <n v="45"/>
    <x v="9"/>
  </r>
  <r>
    <s v="A"/>
    <n v="1281"/>
    <x v="10"/>
    <s v="BFBY"/>
    <s v="16701"/>
    <n v="1281"/>
    <x v="10"/>
  </r>
  <r>
    <s v="C"/>
    <n v="930"/>
    <x v="10"/>
    <s v="VFBY"/>
    <s v="16702"/>
    <n v="930"/>
    <x v="11"/>
  </r>
  <r>
    <s v="B"/>
    <n v="1680"/>
    <x v="11"/>
    <s v="VFGM"/>
    <s v="15583"/>
    <n v="1680"/>
    <x v="12"/>
  </r>
  <r>
    <s v="C"/>
    <n v="3392"/>
    <x v="12"/>
    <s v="VFSP"/>
    <s v="22259 22247 000000174"/>
    <n v="3392"/>
    <x v="8"/>
  </r>
  <r>
    <s v="C"/>
    <n v="780"/>
    <x v="13"/>
    <s v="VFBB"/>
    <s v="16850"/>
    <m/>
    <x v="13"/>
  </r>
  <r>
    <s v="B"/>
    <n v="3450"/>
    <x v="14"/>
    <s v="VFSP"/>
    <s v="22267"/>
    <n v="3450"/>
    <x v="8"/>
  </r>
  <r>
    <s v="A"/>
    <n v="2516.25"/>
    <x v="15"/>
    <s v="VFSP"/>
    <s v="22299"/>
    <m/>
    <x v="13"/>
  </r>
  <r>
    <s v="D"/>
    <n v="495"/>
    <x v="16"/>
    <s v="2013-23/05A"/>
    <s v="D30000000150"/>
    <n v="495"/>
    <x v="14"/>
  </r>
  <r>
    <s v="A"/>
    <n v="1950"/>
    <x v="17"/>
    <s v="J60FF"/>
    <s v="000000084"/>
    <n v="1950"/>
    <x v="15"/>
  </r>
  <r>
    <s v="A"/>
    <n v="2100"/>
    <x v="17"/>
    <s v="J60FF"/>
    <s v="000000086"/>
    <n v="2100"/>
    <x v="16"/>
  </r>
  <r>
    <s v="A"/>
    <n v="700"/>
    <x v="18"/>
    <s v="D30"/>
    <s v="000000240"/>
    <m/>
    <x v="13"/>
  </r>
  <r>
    <s v="A"/>
    <n v="1470"/>
    <x v="19"/>
    <s v="J60FF"/>
    <s v="000000267"/>
    <n v="1470"/>
    <x v="17"/>
  </r>
  <r>
    <s v="B"/>
    <n v="1608.75"/>
    <x v="20"/>
    <s v="d30-000000314"/>
    <m/>
    <n v="1608.75"/>
    <x v="17"/>
  </r>
  <r>
    <s v="A"/>
    <n v="1050"/>
    <x v="21"/>
    <s v="D30"/>
    <s v="000000328"/>
    <n v="1050"/>
    <x v="18"/>
  </r>
  <r>
    <s v="A"/>
    <n v="1764"/>
    <x v="21"/>
    <s v="D30"/>
    <s v="000000327"/>
    <n v="1764"/>
    <x v="18"/>
  </r>
  <r>
    <s v="A"/>
    <n v="1568"/>
    <x v="21"/>
    <s v="D30"/>
    <s v="000000340"/>
    <n v="1568"/>
    <x v="18"/>
  </r>
  <r>
    <s v="A"/>
    <n v="490"/>
    <x v="21"/>
    <s v="D30"/>
    <s v="000000335"/>
    <n v="490"/>
    <x v="18"/>
  </r>
  <r>
    <s v="A"/>
    <n v="700"/>
    <x v="21"/>
    <s v="D30"/>
    <s v="000000331"/>
    <n v="700"/>
    <x v="18"/>
  </r>
  <r>
    <s v="A"/>
    <n v="1008"/>
    <x v="21"/>
    <s v="D30"/>
    <s v="000000332"/>
    <n v="1008"/>
    <x v="18"/>
  </r>
  <r>
    <s v="B"/>
    <n v="210"/>
    <x v="21"/>
    <s v="J60FF"/>
    <s v="000000300"/>
    <m/>
    <x v="13"/>
  </r>
  <r>
    <s v="B"/>
    <n v="980"/>
    <x v="21"/>
    <s v="D30"/>
    <s v="000000330"/>
    <n v="980"/>
    <x v="18"/>
  </r>
  <r>
    <s v="D"/>
    <n v="600"/>
    <x v="21"/>
    <s v="D30"/>
    <s v="000000329"/>
    <n v="600"/>
    <x v="19"/>
  </r>
  <r>
    <s v="B"/>
    <n v="150"/>
    <x v="22"/>
    <s v="J60"/>
    <s v="000000354"/>
    <n v="150"/>
    <x v="20"/>
  </r>
  <r>
    <s v="B"/>
    <n v="1050"/>
    <x v="23"/>
    <s v="D30"/>
    <s v="000000389"/>
    <n v="1050"/>
    <x v="21"/>
  </r>
  <r>
    <s v="B"/>
    <n v="882"/>
    <x v="23"/>
    <s v="D30"/>
    <s v="000000380"/>
    <n v="882"/>
    <x v="20"/>
  </r>
  <r>
    <s v="B"/>
    <n v="700"/>
    <x v="23"/>
    <s v="D30"/>
    <s v="000000388"/>
    <n v="700"/>
    <x v="20"/>
  </r>
  <r>
    <s v="A"/>
    <n v="1421"/>
    <x v="24"/>
    <s v="J60FF"/>
    <n v="400"/>
    <m/>
    <x v="13"/>
  </r>
  <r>
    <s v="A"/>
    <n v="1750"/>
    <x v="24"/>
    <s v="D30"/>
    <s v="0000421"/>
    <m/>
    <x v="13"/>
  </r>
  <r>
    <s v="B"/>
    <n v="1470"/>
    <x v="25"/>
    <s v="D30"/>
    <s v="0000454"/>
    <n v="1470"/>
    <x v="22"/>
  </r>
  <r>
    <s v="B"/>
    <n v="1680"/>
    <x v="25"/>
    <s v="D30"/>
    <s v="0000411"/>
    <n v="1680"/>
    <x v="22"/>
  </r>
  <r>
    <s v="C"/>
    <n v="1470"/>
    <x v="25"/>
    <s v="D30"/>
    <s v="0000455"/>
    <m/>
    <x v="13"/>
  </r>
  <r>
    <s v="A"/>
    <n v="2233"/>
    <x v="26"/>
    <s v="J60FF"/>
    <s v="000000468"/>
    <n v="2233"/>
    <x v="23"/>
  </r>
  <r>
    <s v="A"/>
    <n v="2832"/>
    <x v="26"/>
    <s v="D30"/>
    <s v="000000503"/>
    <m/>
    <x v="13"/>
  </r>
  <r>
    <s v="A"/>
    <n v="6825"/>
    <x v="26"/>
    <s v="J60FF"/>
    <s v="000000466"/>
    <n v="6825"/>
    <x v="24"/>
  </r>
  <r>
    <s v="A"/>
    <n v="1400"/>
    <x v="26"/>
    <s v="J60FF"/>
    <s v="000000465"/>
    <n v="1400"/>
    <x v="23"/>
  </r>
  <r>
    <s v="B"/>
    <n v="1036"/>
    <x v="26"/>
    <s v="D30"/>
    <s v="000000505"/>
    <m/>
    <x v="13"/>
  </r>
  <r>
    <s v="B"/>
    <n v="1470"/>
    <x v="26"/>
    <s v="J60FF"/>
    <s v="000000467"/>
    <n v="1470"/>
    <x v="24"/>
  </r>
  <r>
    <s v="C"/>
    <n v="1372"/>
    <x v="26"/>
    <s v="D30"/>
    <s v="000000496"/>
    <n v="1372"/>
    <x v="25"/>
  </r>
  <r>
    <s v="C"/>
    <n v="1400"/>
    <x v="26"/>
    <s v="D30"/>
    <s v="0000501"/>
    <m/>
    <x v="13"/>
  </r>
  <r>
    <s v="D"/>
    <n v="280"/>
    <x v="26"/>
    <s v="D30FF"/>
    <s v="000000502"/>
    <n v="280"/>
    <x v="25"/>
  </r>
  <r>
    <s v="A"/>
    <n v="3178"/>
    <x v="27"/>
    <s v="D30"/>
    <s v="00000555"/>
    <n v="3178"/>
    <x v="26"/>
  </r>
  <r>
    <s v="C"/>
    <n v="1680"/>
    <x v="27"/>
    <s v="D30"/>
    <s v="00000554"/>
    <m/>
    <x v="13"/>
  </r>
  <r>
    <s v="C"/>
    <n v="700"/>
    <x v="28"/>
    <s v="D30"/>
    <s v="000000559"/>
    <m/>
    <x v="13"/>
  </r>
  <r>
    <s v="A"/>
    <n v="1680"/>
    <x v="29"/>
    <s v="D30"/>
    <s v="000606"/>
    <n v="1680"/>
    <x v="27"/>
  </r>
  <r>
    <s v="B"/>
    <n v="1368"/>
    <x v="29"/>
    <s v="D30"/>
    <s v="000604"/>
    <n v="1368"/>
    <x v="28"/>
  </r>
  <r>
    <s v="C"/>
    <n v="1960"/>
    <x v="29"/>
    <s v="D30"/>
    <s v="0000607"/>
    <n v="1960"/>
    <x v="29"/>
  </r>
  <r>
    <s v="D"/>
    <n v="1400"/>
    <x v="30"/>
    <s v="D30FF"/>
    <s v="000650"/>
    <n v="1400"/>
    <x v="25"/>
  </r>
  <r>
    <s v="A"/>
    <n v="2100"/>
    <x v="31"/>
    <s v="D30FF"/>
    <s v="000704"/>
    <n v="2100"/>
    <x v="30"/>
  </r>
  <r>
    <s v="D"/>
    <n v="1470"/>
    <x v="31"/>
    <s v="D30FF"/>
    <s v="000705"/>
    <n v="1470"/>
    <x v="30"/>
  </r>
  <r>
    <s v="A"/>
    <n v="1512"/>
    <x v="32"/>
    <s v="D30FF"/>
    <s v="000722"/>
    <n v="1512"/>
    <x v="31"/>
  </r>
  <r>
    <s v="B"/>
    <n v="1044"/>
    <x v="32"/>
    <s v="D30FF"/>
    <s v="000713"/>
    <n v="1044"/>
    <x v="32"/>
  </r>
  <r>
    <s v="B"/>
    <n v="242"/>
    <x v="33"/>
    <s v="J60FF"/>
    <s v="000548"/>
    <n v="242"/>
    <x v="30"/>
  </r>
  <r>
    <s v="A"/>
    <n v="279.29999999999995"/>
    <x v="34"/>
    <s v="D30FF"/>
    <s v="000740 00142"/>
    <m/>
    <x v="13"/>
  </r>
  <r>
    <s v="A"/>
    <n v="1428"/>
    <x v="34"/>
    <s v="D30FF"/>
    <s v="000741"/>
    <n v="1428"/>
    <x v="33"/>
  </r>
  <r>
    <s v="A"/>
    <n v="1008"/>
    <x v="34"/>
    <s v="D30FF"/>
    <s v="000742"/>
    <m/>
    <x v="13"/>
  </r>
  <r>
    <s v="A"/>
    <n v="2394"/>
    <x v="34"/>
    <s v="D30FF"/>
    <s v="000743"/>
    <n v="2394"/>
    <x v="34"/>
  </r>
  <r>
    <s v="D"/>
    <n v="1820"/>
    <x v="34"/>
    <s v="D30FF"/>
    <s v="000744"/>
    <n v="1820"/>
    <x v="35"/>
  </r>
  <r>
    <s v="A"/>
    <n v="1008"/>
    <x v="35"/>
    <s v="D30FF"/>
    <s v="000771"/>
    <n v="1008"/>
    <x v="36"/>
  </r>
  <r>
    <s v="D"/>
    <n v="1372"/>
    <x v="35"/>
    <s v="D30FF"/>
    <s v="000772"/>
    <n v="1372"/>
    <x v="37"/>
  </r>
  <r>
    <s v="A"/>
    <n v="1008"/>
    <x v="36"/>
    <s v="D30FF"/>
    <s v="000798"/>
    <m/>
    <x v="13"/>
  </r>
  <r>
    <s v="A"/>
    <n v="2100"/>
    <x v="36"/>
    <s v="D30FF"/>
    <s v="000797"/>
    <n v="2100"/>
    <x v="38"/>
  </r>
  <r>
    <s v="D"/>
    <n v="1700"/>
    <x v="36"/>
    <s v="D30FF"/>
    <s v="00799"/>
    <n v="1700"/>
    <x v="39"/>
  </r>
  <r>
    <s v="A"/>
    <n v="504"/>
    <x v="37"/>
    <s v="J60FF"/>
    <s v="000572 0055 000753"/>
    <n v="504"/>
    <x v="36"/>
  </r>
  <r>
    <s v="A"/>
    <n v="693"/>
    <x v="38"/>
    <s v="D30FF"/>
    <s v="000693"/>
    <m/>
    <x v="13"/>
  </r>
  <r>
    <s v="A"/>
    <n v="1680"/>
    <x v="38"/>
    <s v="D30FF"/>
    <s v="000806"/>
    <m/>
    <x v="13"/>
  </r>
  <r>
    <s v="B"/>
    <n v="1680"/>
    <x v="38"/>
    <s v="D30FF"/>
    <s v="000805"/>
    <m/>
    <x v="13"/>
  </r>
  <r>
    <s v="B"/>
    <n v="690"/>
    <x v="38"/>
    <s v="D30FF"/>
    <s v="000807"/>
    <m/>
    <x v="13"/>
  </r>
  <r>
    <s v="B"/>
    <n v="3360"/>
    <x v="39"/>
    <s v="J600FF"/>
    <s v="000609"/>
    <m/>
    <x v="13"/>
  </r>
  <r>
    <s v="B"/>
    <n v="1008"/>
    <x v="40"/>
    <s v="D30FF"/>
    <s v="000877"/>
    <m/>
    <x v="13"/>
  </r>
  <r>
    <s v="Base"/>
    <m/>
    <x v="41"/>
    <m/>
    <m/>
    <m/>
    <x v="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8" firstHeaderRow="1" firstDataRow="1" firstDataCol="1" rowPageCount="1" colPageCount="1"/>
  <pivotFields count="7">
    <pivotField showAll="0"/>
    <pivotField dataField="1" showAll="0"/>
    <pivotField axis="axisRow" showAl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t="default"/>
      </items>
    </pivotField>
    <pivotField showAll="0"/>
    <pivotField showAll="0"/>
    <pivotField showAll="0"/>
    <pivotField axis="axisPage" multipleItemSelectionAllowed="1" showAll="0">
      <items count="42">
        <item x="13"/>
        <item h="1" x="0"/>
        <item h="1" x="1"/>
        <item h="1" x="2"/>
        <item h="1" x="3"/>
        <item h="1" x="5"/>
        <item h="1" x="6"/>
        <item h="1" x="7"/>
        <item h="1" x="9"/>
        <item h="1" x="11"/>
        <item h="1" x="10"/>
        <item h="1" x="12"/>
        <item h="1" x="8"/>
        <item h="1" x="14"/>
        <item h="1" x="4"/>
        <item h="1" x="16"/>
        <item h="1" x="15"/>
        <item h="1" x="17"/>
        <item h="1" x="19"/>
        <item h="1" x="18"/>
        <item h="1" x="20"/>
        <item h="1" x="21"/>
        <item h="1" x="22"/>
        <item h="1" x="23"/>
        <item h="1" x="29"/>
        <item h="1" x="26"/>
        <item h="1" x="24"/>
        <item h="1" x="28"/>
        <item h="1" x="25"/>
        <item h="1" x="27"/>
        <item h="1" x="31"/>
        <item h="1" x="32"/>
        <item h="1" x="30"/>
        <item h="1" x="33"/>
        <item h="1" x="35"/>
        <item h="1" x="34"/>
        <item h="1" x="36"/>
        <item h="1" x="39"/>
        <item h="1" x="38"/>
        <item h="1" x="37"/>
        <item h="1" x="40"/>
        <item t="default"/>
      </items>
    </pivotField>
  </pivotFields>
  <rowFields count="1">
    <field x="2"/>
  </rowFields>
  <rowItems count="15">
    <i>
      <x v="13"/>
    </i>
    <i>
      <x v="15"/>
    </i>
    <i>
      <x v="18"/>
    </i>
    <i>
      <x v="21"/>
    </i>
    <i>
      <x v="24"/>
    </i>
    <i>
      <x v="25"/>
    </i>
    <i>
      <x v="26"/>
    </i>
    <i>
      <x v="27"/>
    </i>
    <i>
      <x v="28"/>
    </i>
    <i>
      <x v="34"/>
    </i>
    <i>
      <x v="36"/>
    </i>
    <i>
      <x v="38"/>
    </i>
    <i>
      <x v="39"/>
    </i>
    <i>
      <x v="40"/>
    </i>
    <i t="grand">
      <x/>
    </i>
  </rowItems>
  <colItems count="1">
    <i/>
  </colItems>
  <pageFields count="1">
    <pageField fld="6" hier="-1"/>
  </pageFields>
  <dataFields count="1">
    <dataField name="Somme de MontFact" fld="1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83" totalsRowShown="0" headerRowDxfId="3" dataDxfId="4" headerRowCellStyle="Normal 4 4" dataCellStyle="Normal 4 4">
  <autoFilter ref="A1:G83"/>
  <tableColumns count="7">
    <tableColumn id="1" name="SECTEUR"/>
    <tableColumn id="2" name="MonFact" dataDxfId="7" dataCellStyle="Normal 4 4"/>
    <tableColumn id="3" name="DatFact" dataDxfId="2" dataCellStyle="Normal 4 4"/>
    <tableColumn id="4" name="ReFact" dataDxfId="6" dataCellStyle="Normal 4 4"/>
    <tableColumn id="5" name="NrFact" dataDxfId="5" dataCellStyle="Normal 4 4"/>
    <tableColumn id="6" name="MontPay" dataDxfId="1" dataCellStyle="Normal 4 4"/>
    <tableColumn id="7" name="MoisPay" dataDxfId="0" dataCellStyle="Normal 4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B26" sqref="B26"/>
    </sheetView>
  </sheetViews>
  <sheetFormatPr baseColWidth="10" defaultRowHeight="14.4" x14ac:dyDescent="0.3"/>
  <cols>
    <col min="1" max="1" width="19.5546875" bestFit="1" customWidth="1"/>
    <col min="2" max="2" width="18.6640625" bestFit="1" customWidth="1"/>
  </cols>
  <sheetData>
    <row r="1" spans="1:2" x14ac:dyDescent="0.3">
      <c r="A1" s="33" t="s">
        <v>108</v>
      </c>
    </row>
    <row r="3" spans="1:2" x14ac:dyDescent="0.3">
      <c r="A3" s="33" t="s">
        <v>113</v>
      </c>
      <c r="B3" t="s">
        <v>114</v>
      </c>
    </row>
    <row r="4" spans="1:2" x14ac:dyDescent="0.3">
      <c r="A4" s="35">
        <v>41331</v>
      </c>
      <c r="B4" s="34">
        <v>780</v>
      </c>
    </row>
    <row r="5" spans="1:2" x14ac:dyDescent="0.3">
      <c r="A5" s="35">
        <v>41355</v>
      </c>
      <c r="B5" s="34">
        <v>2516.25</v>
      </c>
    </row>
    <row r="6" spans="1:2" x14ac:dyDescent="0.3">
      <c r="A6" s="35">
        <v>41593</v>
      </c>
      <c r="B6" s="34">
        <v>700</v>
      </c>
    </row>
    <row r="7" spans="1:2" x14ac:dyDescent="0.3">
      <c r="A7" s="35">
        <v>41626</v>
      </c>
      <c r="B7" s="34">
        <v>210</v>
      </c>
    </row>
    <row r="8" spans="1:2" x14ac:dyDescent="0.3">
      <c r="A8" s="35">
        <v>41718</v>
      </c>
      <c r="B8" s="34">
        <v>3171</v>
      </c>
    </row>
    <row r="9" spans="1:2" x14ac:dyDescent="0.3">
      <c r="A9" s="35">
        <v>41723</v>
      </c>
      <c r="B9" s="34">
        <v>1470</v>
      </c>
    </row>
    <row r="10" spans="1:2" x14ac:dyDescent="0.3">
      <c r="A10" s="35">
        <v>41775</v>
      </c>
      <c r="B10" s="34">
        <v>5268</v>
      </c>
    </row>
    <row r="11" spans="1:2" x14ac:dyDescent="0.3">
      <c r="A11" s="35">
        <v>41801</v>
      </c>
      <c r="B11" s="34">
        <v>1680</v>
      </c>
    </row>
    <row r="12" spans="1:2" x14ac:dyDescent="0.3">
      <c r="A12" s="35">
        <v>41808</v>
      </c>
      <c r="B12" s="34">
        <v>700</v>
      </c>
    </row>
    <row r="13" spans="1:2" x14ac:dyDescent="0.3">
      <c r="A13" s="35">
        <v>41955</v>
      </c>
      <c r="B13" s="34">
        <v>1287.3</v>
      </c>
    </row>
    <row r="14" spans="1:2" x14ac:dyDescent="0.3">
      <c r="A14" s="35">
        <v>41977</v>
      </c>
      <c r="B14" s="34">
        <v>1008</v>
      </c>
    </row>
    <row r="15" spans="1:2" x14ac:dyDescent="0.3">
      <c r="A15" s="35">
        <v>41989</v>
      </c>
      <c r="B15" s="34">
        <v>4743</v>
      </c>
    </row>
    <row r="16" spans="1:2" x14ac:dyDescent="0.3">
      <c r="A16" s="35">
        <v>42004</v>
      </c>
      <c r="B16" s="34">
        <v>3360</v>
      </c>
    </row>
    <row r="17" spans="1:2" x14ac:dyDescent="0.3">
      <c r="A17" s="35">
        <v>42010</v>
      </c>
      <c r="B17" s="34">
        <v>1008</v>
      </c>
    </row>
    <row r="18" spans="1:2" x14ac:dyDescent="0.3">
      <c r="A18" s="36" t="s">
        <v>112</v>
      </c>
      <c r="B18" s="34">
        <v>27901.55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workbookViewId="0">
      <pane ySplit="1" topLeftCell="A62" activePane="bottomLeft" state="frozenSplit"/>
      <selection pane="bottomLeft" activeCell="H4" sqref="H4"/>
    </sheetView>
  </sheetViews>
  <sheetFormatPr baseColWidth="10" defaultRowHeight="14.4" x14ac:dyDescent="0.3"/>
  <sheetData>
    <row r="1" spans="1:7" x14ac:dyDescent="0.3">
      <c r="A1" t="s">
        <v>103</v>
      </c>
      <c r="B1" s="1" t="s">
        <v>115</v>
      </c>
      <c r="C1" s="2" t="s">
        <v>104</v>
      </c>
      <c r="D1" s="2" t="s">
        <v>105</v>
      </c>
      <c r="E1" s="3" t="s">
        <v>106</v>
      </c>
      <c r="F1" s="4" t="s">
        <v>107</v>
      </c>
      <c r="G1" s="2" t="s">
        <v>108</v>
      </c>
    </row>
    <row r="2" spans="1:7" x14ac:dyDescent="0.3">
      <c r="A2" t="s">
        <v>99</v>
      </c>
      <c r="B2" s="8">
        <v>1890</v>
      </c>
      <c r="C2" s="37">
        <v>40984</v>
      </c>
      <c r="D2" s="9" t="s">
        <v>4</v>
      </c>
      <c r="E2" s="10" t="s">
        <v>54</v>
      </c>
      <c r="F2" s="26">
        <f>+B2</f>
        <v>1890</v>
      </c>
      <c r="G2" s="40">
        <v>41009</v>
      </c>
    </row>
    <row r="3" spans="1:7" x14ac:dyDescent="0.3">
      <c r="A3" t="s">
        <v>99</v>
      </c>
      <c r="B3" s="8">
        <v>1950</v>
      </c>
      <c r="C3" s="37">
        <v>41040</v>
      </c>
      <c r="D3" s="9" t="s">
        <v>48</v>
      </c>
      <c r="E3" s="10" t="s">
        <v>49</v>
      </c>
      <c r="F3" s="13">
        <f>+B3</f>
        <v>1950</v>
      </c>
      <c r="G3" s="40">
        <v>41086</v>
      </c>
    </row>
    <row r="4" spans="1:7" x14ac:dyDescent="0.3">
      <c r="A4" t="s">
        <v>99</v>
      </c>
      <c r="B4" s="8">
        <v>1260</v>
      </c>
      <c r="C4" s="37">
        <v>41054</v>
      </c>
      <c r="D4" s="9" t="s">
        <v>4</v>
      </c>
      <c r="E4" s="10" t="s">
        <v>5</v>
      </c>
      <c r="F4" s="13">
        <f>+B4</f>
        <v>1260</v>
      </c>
      <c r="G4" s="40">
        <v>41144</v>
      </c>
    </row>
    <row r="5" spans="1:7" x14ac:dyDescent="0.3">
      <c r="A5" t="s">
        <v>99</v>
      </c>
      <c r="B5" s="5">
        <v>1680</v>
      </c>
      <c r="C5" s="38">
        <v>41068</v>
      </c>
      <c r="D5" s="6" t="s">
        <v>52</v>
      </c>
      <c r="E5" s="20" t="s">
        <v>110</v>
      </c>
      <c r="F5" s="13">
        <f>+B5</f>
        <v>1680</v>
      </c>
      <c r="G5" s="41">
        <v>41179</v>
      </c>
    </row>
    <row r="6" spans="1:7" x14ac:dyDescent="0.3">
      <c r="A6" t="s">
        <v>99</v>
      </c>
      <c r="B6" s="8">
        <v>1275</v>
      </c>
      <c r="C6" s="37">
        <v>41075</v>
      </c>
      <c r="D6" s="9" t="s">
        <v>71</v>
      </c>
      <c r="E6" s="10" t="s">
        <v>72</v>
      </c>
      <c r="F6" s="13">
        <f>+B6</f>
        <v>1275</v>
      </c>
      <c r="G6" s="40">
        <v>41179</v>
      </c>
    </row>
    <row r="7" spans="1:7" x14ac:dyDescent="0.3">
      <c r="A7" t="s">
        <v>100</v>
      </c>
      <c r="B7" s="8">
        <v>2355</v>
      </c>
      <c r="C7" s="37">
        <v>41096</v>
      </c>
      <c r="D7" s="9" t="s">
        <v>4</v>
      </c>
      <c r="E7" s="10" t="s">
        <v>6</v>
      </c>
      <c r="F7" s="12">
        <f>B7</f>
        <v>2355</v>
      </c>
      <c r="G7" s="40">
        <v>41144</v>
      </c>
    </row>
    <row r="8" spans="1:7" x14ac:dyDescent="0.3">
      <c r="A8" t="s">
        <v>100</v>
      </c>
      <c r="B8" s="8">
        <v>1050</v>
      </c>
      <c r="C8" s="37">
        <v>41096</v>
      </c>
      <c r="D8" s="9" t="s">
        <v>4</v>
      </c>
      <c r="E8" s="10" t="s">
        <v>55</v>
      </c>
      <c r="F8" s="11">
        <f>+B8</f>
        <v>1050</v>
      </c>
      <c r="G8" s="40">
        <v>41533</v>
      </c>
    </row>
    <row r="9" spans="1:7" x14ac:dyDescent="0.3">
      <c r="A9" t="s">
        <v>99</v>
      </c>
      <c r="B9" s="8">
        <v>2415</v>
      </c>
      <c r="C9" s="37">
        <v>41138</v>
      </c>
      <c r="D9" s="9" t="s">
        <v>34</v>
      </c>
      <c r="E9" s="10" t="s">
        <v>62</v>
      </c>
      <c r="F9" s="13">
        <f>+B9</f>
        <v>2415</v>
      </c>
      <c r="G9" s="40">
        <v>41186</v>
      </c>
    </row>
    <row r="10" spans="1:7" x14ac:dyDescent="0.3">
      <c r="A10" t="s">
        <v>100</v>
      </c>
      <c r="B10" s="5">
        <v>990</v>
      </c>
      <c r="C10" s="38">
        <v>41187</v>
      </c>
      <c r="D10" s="6" t="s">
        <v>53</v>
      </c>
      <c r="E10" s="7">
        <v>16006</v>
      </c>
      <c r="F10" s="11">
        <f>+B10</f>
        <v>990</v>
      </c>
      <c r="G10" s="40">
        <v>41207</v>
      </c>
    </row>
    <row r="11" spans="1:7" x14ac:dyDescent="0.3">
      <c r="A11" t="s">
        <v>101</v>
      </c>
      <c r="B11" s="8">
        <v>1680</v>
      </c>
      <c r="C11" s="37">
        <v>41187</v>
      </c>
      <c r="D11" s="9" t="s">
        <v>4</v>
      </c>
      <c r="E11" s="10" t="s">
        <v>56</v>
      </c>
      <c r="F11" s="11">
        <f>B11</f>
        <v>1680</v>
      </c>
      <c r="G11" s="40">
        <v>41249</v>
      </c>
    </row>
    <row r="12" spans="1:7" x14ac:dyDescent="0.3">
      <c r="A12" t="s">
        <v>100</v>
      </c>
      <c r="B12" s="8">
        <v>447.49</v>
      </c>
      <c r="C12" s="37">
        <v>41229</v>
      </c>
      <c r="D12" s="9" t="s">
        <v>48</v>
      </c>
      <c r="E12" s="10" t="s">
        <v>50</v>
      </c>
      <c r="F12" s="11">
        <f>B12</f>
        <v>447.49</v>
      </c>
      <c r="G12" s="40">
        <v>41249</v>
      </c>
    </row>
    <row r="13" spans="1:7" x14ac:dyDescent="0.3">
      <c r="A13" t="s">
        <v>100</v>
      </c>
      <c r="B13" s="8">
        <v>45</v>
      </c>
      <c r="C13" s="38">
        <v>41250</v>
      </c>
      <c r="D13" s="6" t="s">
        <v>34</v>
      </c>
      <c r="E13" s="7">
        <v>22142</v>
      </c>
      <c r="F13" s="11">
        <f>+B13</f>
        <v>45</v>
      </c>
      <c r="G13" s="40">
        <v>41408</v>
      </c>
    </row>
    <row r="14" spans="1:7" x14ac:dyDescent="0.3">
      <c r="A14" t="s">
        <v>102</v>
      </c>
      <c r="B14" s="8">
        <v>1281</v>
      </c>
      <c r="C14" s="37">
        <v>41250</v>
      </c>
      <c r="D14" s="9" t="s">
        <v>4</v>
      </c>
      <c r="E14" s="10" t="s">
        <v>57</v>
      </c>
      <c r="F14" s="11">
        <f>+B14</f>
        <v>1281</v>
      </c>
      <c r="G14" s="40">
        <v>41264</v>
      </c>
    </row>
    <row r="15" spans="1:7" x14ac:dyDescent="0.3">
      <c r="A15" t="s">
        <v>99</v>
      </c>
      <c r="B15" s="8">
        <v>930</v>
      </c>
      <c r="C15" s="37">
        <v>41257</v>
      </c>
      <c r="D15" s="9" t="s">
        <v>24</v>
      </c>
      <c r="E15" s="10" t="s">
        <v>25</v>
      </c>
      <c r="F15" s="13">
        <f>+B15</f>
        <v>930</v>
      </c>
      <c r="G15" s="40">
        <v>41274</v>
      </c>
    </row>
    <row r="16" spans="1:7" x14ac:dyDescent="0.3">
      <c r="A16" t="s">
        <v>101</v>
      </c>
      <c r="B16" s="8">
        <v>1680</v>
      </c>
      <c r="C16" s="37">
        <v>41257</v>
      </c>
      <c r="D16" s="9" t="s">
        <v>48</v>
      </c>
      <c r="E16" s="10" t="s">
        <v>51</v>
      </c>
      <c r="F16" s="11">
        <f>+B16</f>
        <v>1680</v>
      </c>
      <c r="G16" s="40">
        <v>41272</v>
      </c>
    </row>
    <row r="17" spans="1:7" x14ac:dyDescent="0.3">
      <c r="A17" t="s">
        <v>100</v>
      </c>
      <c r="B17" s="8">
        <v>3392</v>
      </c>
      <c r="C17" s="37">
        <v>41313</v>
      </c>
      <c r="D17" s="9" t="s">
        <v>71</v>
      </c>
      <c r="E17" s="10" t="s">
        <v>73</v>
      </c>
      <c r="F17" s="11">
        <f>+B17</f>
        <v>3392</v>
      </c>
      <c r="G17" s="40">
        <v>41389</v>
      </c>
    </row>
    <row r="18" spans="1:7" x14ac:dyDescent="0.3">
      <c r="A18" t="s">
        <v>101</v>
      </c>
      <c r="B18" s="5">
        <v>780</v>
      </c>
      <c r="C18" s="38">
        <v>41330</v>
      </c>
      <c r="D18" s="6" t="s">
        <v>34</v>
      </c>
      <c r="E18" s="7" t="s">
        <v>44</v>
      </c>
      <c r="F18" s="19">
        <f>B18</f>
        <v>780</v>
      </c>
      <c r="G18" s="41">
        <v>41408</v>
      </c>
    </row>
    <row r="19" spans="1:7" x14ac:dyDescent="0.3">
      <c r="A19" t="s">
        <v>101</v>
      </c>
      <c r="B19" s="8">
        <v>3450</v>
      </c>
      <c r="C19" s="37">
        <v>41331</v>
      </c>
      <c r="D19" s="9" t="s">
        <v>4</v>
      </c>
      <c r="E19" s="10" t="s">
        <v>7</v>
      </c>
      <c r="F19" s="11"/>
      <c r="G19" s="40" t="s">
        <v>111</v>
      </c>
    </row>
    <row r="20" spans="1:7" x14ac:dyDescent="0.3">
      <c r="A20" t="s">
        <v>100</v>
      </c>
      <c r="B20" s="8">
        <v>2516.25</v>
      </c>
      <c r="C20" s="37">
        <v>41332</v>
      </c>
      <c r="D20" s="9" t="s">
        <v>34</v>
      </c>
      <c r="E20" s="10" t="s">
        <v>63</v>
      </c>
      <c r="F20" s="11">
        <f>B20</f>
        <v>2516.25</v>
      </c>
      <c r="G20" s="40">
        <v>41408</v>
      </c>
    </row>
    <row r="21" spans="1:7" x14ac:dyDescent="0.3">
      <c r="A21" t="s">
        <v>99</v>
      </c>
      <c r="B21" s="8">
        <v>495</v>
      </c>
      <c r="C21" s="37">
        <v>41355</v>
      </c>
      <c r="D21" s="9" t="s">
        <v>34</v>
      </c>
      <c r="E21" s="10" t="s">
        <v>35</v>
      </c>
      <c r="F21" s="13"/>
      <c r="G21" s="40" t="s">
        <v>111</v>
      </c>
    </row>
    <row r="22" spans="1:7" x14ac:dyDescent="0.3">
      <c r="A22" t="s">
        <v>102</v>
      </c>
      <c r="B22" s="8">
        <v>1950</v>
      </c>
      <c r="C22" s="37">
        <v>41418</v>
      </c>
      <c r="D22" s="9" t="s">
        <v>8</v>
      </c>
      <c r="E22" s="10" t="s">
        <v>9</v>
      </c>
      <c r="F22" s="11">
        <f>+B22</f>
        <v>1950</v>
      </c>
      <c r="G22" s="40">
        <v>41425</v>
      </c>
    </row>
    <row r="23" spans="1:7" x14ac:dyDescent="0.3">
      <c r="A23" t="s">
        <v>99</v>
      </c>
      <c r="B23" s="8">
        <v>2100</v>
      </c>
      <c r="C23" s="37">
        <v>41474</v>
      </c>
      <c r="D23" s="9" t="s">
        <v>10</v>
      </c>
      <c r="E23" s="10" t="s">
        <v>29</v>
      </c>
      <c r="F23" s="13">
        <f>+B23</f>
        <v>2100</v>
      </c>
      <c r="G23" s="40">
        <v>41555</v>
      </c>
    </row>
    <row r="24" spans="1:7" x14ac:dyDescent="0.3">
      <c r="A24" t="s">
        <v>99</v>
      </c>
      <c r="B24" s="8">
        <v>700</v>
      </c>
      <c r="C24" s="37">
        <v>41474</v>
      </c>
      <c r="D24" s="9" t="s">
        <v>10</v>
      </c>
      <c r="E24" s="10" t="s">
        <v>59</v>
      </c>
      <c r="F24" s="13">
        <f>+B24</f>
        <v>700</v>
      </c>
      <c r="G24" s="40">
        <v>41548</v>
      </c>
    </row>
    <row r="25" spans="1:7" x14ac:dyDescent="0.3">
      <c r="A25" t="s">
        <v>99</v>
      </c>
      <c r="B25" s="8">
        <v>1470</v>
      </c>
      <c r="C25" s="37">
        <v>41593</v>
      </c>
      <c r="D25" s="9" t="s">
        <v>16</v>
      </c>
      <c r="E25" s="10" t="s">
        <v>41</v>
      </c>
      <c r="F25" s="13"/>
      <c r="G25" s="40" t="s">
        <v>111</v>
      </c>
    </row>
    <row r="26" spans="1:7" x14ac:dyDescent="0.3">
      <c r="A26" t="s">
        <v>99</v>
      </c>
      <c r="B26" s="8">
        <v>1608.75</v>
      </c>
      <c r="C26" s="37">
        <v>41597</v>
      </c>
      <c r="D26" s="9" t="s">
        <v>10</v>
      </c>
      <c r="E26" s="10" t="s">
        <v>81</v>
      </c>
      <c r="F26" s="13">
        <f>+B26</f>
        <v>1608.75</v>
      </c>
      <c r="G26" s="40">
        <v>41626</v>
      </c>
    </row>
    <row r="27" spans="1:7" x14ac:dyDescent="0.3">
      <c r="A27" t="s">
        <v>100</v>
      </c>
      <c r="B27" s="8">
        <v>1050</v>
      </c>
      <c r="C27" s="37">
        <v>41620</v>
      </c>
      <c r="D27" s="9" t="s">
        <v>36</v>
      </c>
      <c r="E27" s="10"/>
      <c r="F27" s="11">
        <f>B27</f>
        <v>1050</v>
      </c>
      <c r="G27" s="40">
        <v>41626</v>
      </c>
    </row>
    <row r="28" spans="1:7" x14ac:dyDescent="0.3">
      <c r="A28" t="s">
        <v>99</v>
      </c>
      <c r="B28" s="8">
        <v>1764</v>
      </c>
      <c r="C28" s="37">
        <v>41626</v>
      </c>
      <c r="D28" s="9" t="s">
        <v>16</v>
      </c>
      <c r="E28" s="10" t="s">
        <v>17</v>
      </c>
      <c r="F28" s="13">
        <f>+B28</f>
        <v>1764</v>
      </c>
      <c r="G28" s="40">
        <v>41687</v>
      </c>
    </row>
    <row r="29" spans="1:7" x14ac:dyDescent="0.3">
      <c r="A29" t="s">
        <v>99</v>
      </c>
      <c r="B29" s="8">
        <v>1568</v>
      </c>
      <c r="C29" s="37">
        <v>41626</v>
      </c>
      <c r="D29" s="9" t="s">
        <v>16</v>
      </c>
      <c r="E29" s="10" t="s">
        <v>22</v>
      </c>
      <c r="F29" s="13">
        <f>+B29</f>
        <v>1568</v>
      </c>
      <c r="G29" s="40">
        <v>41687</v>
      </c>
    </row>
    <row r="30" spans="1:7" x14ac:dyDescent="0.3">
      <c r="A30" t="s">
        <v>99</v>
      </c>
      <c r="B30" s="8">
        <v>490</v>
      </c>
      <c r="C30" s="37">
        <v>41626</v>
      </c>
      <c r="D30" s="9" t="s">
        <v>16</v>
      </c>
      <c r="E30" s="10" t="s">
        <v>67</v>
      </c>
      <c r="F30" s="13">
        <f>+B30</f>
        <v>490</v>
      </c>
      <c r="G30" s="40">
        <v>41687</v>
      </c>
    </row>
    <row r="31" spans="1:7" x14ac:dyDescent="0.3">
      <c r="A31" t="s">
        <v>99</v>
      </c>
      <c r="B31" s="8">
        <v>700</v>
      </c>
      <c r="C31" s="37">
        <v>41626</v>
      </c>
      <c r="D31" s="9" t="s">
        <v>16</v>
      </c>
      <c r="E31" s="10" t="s">
        <v>74</v>
      </c>
      <c r="F31" s="13">
        <f>+B31</f>
        <v>700</v>
      </c>
      <c r="G31" s="40">
        <v>41687</v>
      </c>
    </row>
    <row r="32" spans="1:7" x14ac:dyDescent="0.3">
      <c r="A32" t="s">
        <v>99</v>
      </c>
      <c r="B32" s="8">
        <v>1008</v>
      </c>
      <c r="C32" s="37">
        <v>41626</v>
      </c>
      <c r="D32" s="9" t="s">
        <v>16</v>
      </c>
      <c r="E32" s="10" t="s">
        <v>85</v>
      </c>
      <c r="F32" s="13">
        <f>+B32</f>
        <v>1008</v>
      </c>
      <c r="G32" s="40">
        <v>41687</v>
      </c>
    </row>
    <row r="33" spans="1:7" x14ac:dyDescent="0.3">
      <c r="A33" t="s">
        <v>99</v>
      </c>
      <c r="B33" s="8">
        <v>210</v>
      </c>
      <c r="C33" s="37">
        <v>41626</v>
      </c>
      <c r="D33" s="9" t="s">
        <v>16</v>
      </c>
      <c r="E33" s="10" t="s">
        <v>89</v>
      </c>
      <c r="F33" s="13">
        <f>+B33</f>
        <v>210</v>
      </c>
      <c r="G33" s="40">
        <v>41687</v>
      </c>
    </row>
    <row r="34" spans="1:7" x14ac:dyDescent="0.3">
      <c r="A34" t="s">
        <v>100</v>
      </c>
      <c r="B34" s="8">
        <v>980</v>
      </c>
      <c r="C34" s="37">
        <v>41626</v>
      </c>
      <c r="D34" s="9" t="s">
        <v>10</v>
      </c>
      <c r="E34" s="10" t="s">
        <v>30</v>
      </c>
      <c r="F34" s="11"/>
      <c r="G34" s="40" t="s">
        <v>111</v>
      </c>
    </row>
    <row r="35" spans="1:7" x14ac:dyDescent="0.3">
      <c r="A35" t="s">
        <v>100</v>
      </c>
      <c r="B35" s="8">
        <v>600</v>
      </c>
      <c r="C35" s="37">
        <v>41626</v>
      </c>
      <c r="D35" s="9" t="s">
        <v>16</v>
      </c>
      <c r="E35" s="10" t="s">
        <v>82</v>
      </c>
      <c r="F35" s="11">
        <f>+B35</f>
        <v>600</v>
      </c>
      <c r="G35" s="40">
        <v>41687</v>
      </c>
    </row>
    <row r="36" spans="1:7" x14ac:dyDescent="0.3">
      <c r="A36" t="s">
        <v>102</v>
      </c>
      <c r="B36" s="5">
        <v>150</v>
      </c>
      <c r="C36" s="38">
        <v>41626</v>
      </c>
      <c r="D36" s="6" t="s">
        <v>16</v>
      </c>
      <c r="E36" s="7" t="s">
        <v>45</v>
      </c>
      <c r="F36" s="19">
        <f>+B36</f>
        <v>150</v>
      </c>
      <c r="G36" s="41">
        <v>41667</v>
      </c>
    </row>
    <row r="37" spans="1:7" x14ac:dyDescent="0.3">
      <c r="A37" t="s">
        <v>100</v>
      </c>
      <c r="B37" s="8">
        <v>1050</v>
      </c>
      <c r="C37" s="37">
        <v>41660</v>
      </c>
      <c r="D37" s="9" t="s">
        <v>60</v>
      </c>
      <c r="E37" s="10" t="s">
        <v>61</v>
      </c>
      <c r="F37" s="11">
        <f>+B37</f>
        <v>1050</v>
      </c>
      <c r="G37" s="40">
        <v>41710</v>
      </c>
    </row>
    <row r="38" spans="1:7" x14ac:dyDescent="0.3">
      <c r="A38" t="s">
        <v>100</v>
      </c>
      <c r="B38" s="8">
        <v>882</v>
      </c>
      <c r="C38" s="37">
        <v>41669</v>
      </c>
      <c r="D38" s="9" t="s">
        <v>16</v>
      </c>
      <c r="E38" s="10" t="s">
        <v>18</v>
      </c>
      <c r="F38" s="11">
        <f>+B38</f>
        <v>882</v>
      </c>
      <c r="G38" s="40">
        <v>41731</v>
      </c>
    </row>
    <row r="39" spans="1:7" x14ac:dyDescent="0.3">
      <c r="A39" t="s">
        <v>100</v>
      </c>
      <c r="B39" s="8">
        <v>700</v>
      </c>
      <c r="C39" s="37">
        <v>41669</v>
      </c>
      <c r="D39" s="9" t="s">
        <v>16</v>
      </c>
      <c r="E39" s="10" t="s">
        <v>68</v>
      </c>
      <c r="F39" s="11">
        <f>+B39</f>
        <v>700</v>
      </c>
      <c r="G39" s="40">
        <v>41710</v>
      </c>
    </row>
    <row r="40" spans="1:7" x14ac:dyDescent="0.3">
      <c r="A40" t="s">
        <v>100</v>
      </c>
      <c r="B40" s="8">
        <v>1421</v>
      </c>
      <c r="C40" s="37">
        <v>41669</v>
      </c>
      <c r="D40" s="9" t="s">
        <v>16</v>
      </c>
      <c r="E40" s="10" t="s">
        <v>86</v>
      </c>
      <c r="F40" s="11">
        <f>+B40</f>
        <v>1421</v>
      </c>
      <c r="G40" s="40">
        <v>41710</v>
      </c>
    </row>
    <row r="41" spans="1:7" x14ac:dyDescent="0.3">
      <c r="A41" t="s">
        <v>99</v>
      </c>
      <c r="B41" s="16">
        <v>1750</v>
      </c>
      <c r="C41" s="39">
        <v>41718</v>
      </c>
      <c r="D41" s="17" t="s">
        <v>10</v>
      </c>
      <c r="E41" s="18">
        <v>400</v>
      </c>
      <c r="F41" s="13"/>
      <c r="G41" s="42" t="s">
        <v>111</v>
      </c>
    </row>
    <row r="42" spans="1:7" x14ac:dyDescent="0.3">
      <c r="A42" t="s">
        <v>99</v>
      </c>
      <c r="B42" s="8">
        <v>1470</v>
      </c>
      <c r="C42" s="37">
        <v>41718</v>
      </c>
      <c r="D42" s="9" t="s">
        <v>16</v>
      </c>
      <c r="E42" s="10" t="s">
        <v>42</v>
      </c>
      <c r="F42" s="13"/>
      <c r="G42" s="40" t="s">
        <v>111</v>
      </c>
    </row>
    <row r="43" spans="1:7" x14ac:dyDescent="0.3">
      <c r="A43" t="s">
        <v>100</v>
      </c>
      <c r="B43" s="8">
        <v>1680</v>
      </c>
      <c r="C43" s="37">
        <v>41723</v>
      </c>
      <c r="D43" s="9" t="s">
        <v>16</v>
      </c>
      <c r="E43" s="10" t="s">
        <v>75</v>
      </c>
      <c r="F43" s="11">
        <f>+B43</f>
        <v>1680</v>
      </c>
      <c r="G43" s="40">
        <v>41771</v>
      </c>
    </row>
    <row r="44" spans="1:7" x14ac:dyDescent="0.3">
      <c r="A44" t="s">
        <v>100</v>
      </c>
      <c r="B44" s="8">
        <v>1470</v>
      </c>
      <c r="C44" s="37">
        <v>41723</v>
      </c>
      <c r="D44" s="9" t="s">
        <v>16</v>
      </c>
      <c r="E44" s="10" t="s">
        <v>90</v>
      </c>
      <c r="F44" s="11">
        <f>+B44</f>
        <v>1470</v>
      </c>
      <c r="G44" s="40">
        <v>41771</v>
      </c>
    </row>
    <row r="45" spans="1:7" x14ac:dyDescent="0.3">
      <c r="A45" t="s">
        <v>101</v>
      </c>
      <c r="B45" s="8">
        <v>2233</v>
      </c>
      <c r="C45" s="37">
        <v>41723</v>
      </c>
      <c r="D45" s="9" t="s">
        <v>16</v>
      </c>
      <c r="E45" s="10" t="s">
        <v>83</v>
      </c>
      <c r="F45" s="11"/>
      <c r="G45" s="40" t="s">
        <v>111</v>
      </c>
    </row>
    <row r="46" spans="1:7" x14ac:dyDescent="0.3">
      <c r="A46" t="s">
        <v>99</v>
      </c>
      <c r="B46" s="8">
        <v>2832</v>
      </c>
      <c r="C46" s="37">
        <v>41775</v>
      </c>
      <c r="D46" s="9" t="s">
        <v>10</v>
      </c>
      <c r="E46" s="10" t="s">
        <v>14</v>
      </c>
      <c r="F46" s="11">
        <f>+B46</f>
        <v>2832</v>
      </c>
      <c r="G46" s="40">
        <v>41858</v>
      </c>
    </row>
    <row r="47" spans="1:7" x14ac:dyDescent="0.3">
      <c r="A47" t="s">
        <v>99</v>
      </c>
      <c r="B47" s="8">
        <v>6825</v>
      </c>
      <c r="C47" s="37">
        <v>41775</v>
      </c>
      <c r="D47" s="9" t="s">
        <v>16</v>
      </c>
      <c r="E47" s="10" t="s">
        <v>39</v>
      </c>
      <c r="F47" s="13"/>
      <c r="G47" s="40" t="s">
        <v>111</v>
      </c>
    </row>
    <row r="48" spans="1:7" x14ac:dyDescent="0.3">
      <c r="A48" t="s">
        <v>99</v>
      </c>
      <c r="B48" s="8">
        <v>1400</v>
      </c>
      <c r="C48" s="37">
        <v>41775</v>
      </c>
      <c r="D48" s="9" t="s">
        <v>10</v>
      </c>
      <c r="E48" s="10" t="s">
        <v>58</v>
      </c>
      <c r="F48" s="13">
        <f>+B48</f>
        <v>1400</v>
      </c>
      <c r="G48" s="40">
        <v>41901</v>
      </c>
    </row>
    <row r="49" spans="1:7" x14ac:dyDescent="0.3">
      <c r="A49" t="s">
        <v>99</v>
      </c>
      <c r="B49" s="8">
        <v>1036</v>
      </c>
      <c r="C49" s="37">
        <v>41775</v>
      </c>
      <c r="D49" s="9" t="s">
        <v>10</v>
      </c>
      <c r="E49" s="10" t="s">
        <v>66</v>
      </c>
      <c r="F49" s="13">
        <f>+B49</f>
        <v>1036</v>
      </c>
      <c r="G49" s="40">
        <v>41858</v>
      </c>
    </row>
    <row r="50" spans="1:7" x14ac:dyDescent="0.3">
      <c r="A50" t="s">
        <v>100</v>
      </c>
      <c r="B50" s="8">
        <v>1470</v>
      </c>
      <c r="C50" s="37">
        <v>41775</v>
      </c>
      <c r="D50" s="9" t="s">
        <v>16</v>
      </c>
      <c r="E50" s="10" t="s">
        <v>23</v>
      </c>
      <c r="F50" s="11"/>
      <c r="G50" s="40" t="s">
        <v>111</v>
      </c>
    </row>
    <row r="51" spans="1:7" x14ac:dyDescent="0.3">
      <c r="A51" t="s">
        <v>100</v>
      </c>
      <c r="B51" s="16">
        <v>1372</v>
      </c>
      <c r="C51" s="39">
        <v>41775</v>
      </c>
      <c r="D51" s="9" t="s">
        <v>10</v>
      </c>
      <c r="E51" s="10" t="s">
        <v>38</v>
      </c>
      <c r="F51" s="11">
        <f>+B51</f>
        <v>1372</v>
      </c>
      <c r="G51" s="40">
        <v>41901</v>
      </c>
    </row>
    <row r="52" spans="1:7" x14ac:dyDescent="0.3">
      <c r="A52" t="s">
        <v>101</v>
      </c>
      <c r="B52" s="8">
        <v>1400</v>
      </c>
      <c r="C52" s="37">
        <v>41775</v>
      </c>
      <c r="D52" s="9" t="s">
        <v>16</v>
      </c>
      <c r="E52" s="10" t="s">
        <v>69</v>
      </c>
      <c r="F52" s="11">
        <f>+B52</f>
        <v>1400</v>
      </c>
      <c r="G52" s="40">
        <v>41912</v>
      </c>
    </row>
    <row r="53" spans="1:7" x14ac:dyDescent="0.3">
      <c r="A53" t="s">
        <v>101</v>
      </c>
      <c r="B53" s="8">
        <v>280</v>
      </c>
      <c r="C53" s="37">
        <v>41775</v>
      </c>
      <c r="D53" s="9" t="s">
        <v>16</v>
      </c>
      <c r="E53" s="10" t="s">
        <v>87</v>
      </c>
      <c r="F53" s="11"/>
      <c r="G53" s="40" t="s">
        <v>111</v>
      </c>
    </row>
    <row r="54" spans="1:7" x14ac:dyDescent="0.3">
      <c r="A54" t="s">
        <v>102</v>
      </c>
      <c r="B54" s="8">
        <v>3178</v>
      </c>
      <c r="C54" s="37">
        <v>41775</v>
      </c>
      <c r="D54" s="9" t="s">
        <v>1</v>
      </c>
      <c r="E54" s="10" t="s">
        <v>84</v>
      </c>
      <c r="F54" s="11">
        <f>+B54</f>
        <v>3178</v>
      </c>
      <c r="G54" s="40">
        <v>41912</v>
      </c>
    </row>
    <row r="55" spans="1:7" x14ac:dyDescent="0.3">
      <c r="A55" t="s">
        <v>99</v>
      </c>
      <c r="B55" s="8">
        <v>1680</v>
      </c>
      <c r="C55" s="37">
        <v>41801</v>
      </c>
      <c r="D55" s="9" t="s">
        <v>16</v>
      </c>
      <c r="E55" s="10" t="s">
        <v>46</v>
      </c>
      <c r="F55" s="13">
        <f>+B55</f>
        <v>1680</v>
      </c>
      <c r="G55" s="40">
        <v>41886</v>
      </c>
    </row>
    <row r="56" spans="1:7" x14ac:dyDescent="0.3">
      <c r="A56" t="s">
        <v>101</v>
      </c>
      <c r="B56" s="8">
        <v>700</v>
      </c>
      <c r="C56" s="37">
        <v>41801</v>
      </c>
      <c r="D56" s="9" t="s">
        <v>16</v>
      </c>
      <c r="E56" s="10" t="s">
        <v>91</v>
      </c>
      <c r="F56" s="11"/>
      <c r="G56" s="40" t="s">
        <v>111</v>
      </c>
    </row>
    <row r="57" spans="1:7" x14ac:dyDescent="0.3">
      <c r="A57" t="s">
        <v>101</v>
      </c>
      <c r="B57" s="8">
        <v>1680</v>
      </c>
      <c r="C57" s="37">
        <v>41808</v>
      </c>
      <c r="D57" s="9" t="s">
        <v>16</v>
      </c>
      <c r="E57" s="10" t="s">
        <v>19</v>
      </c>
      <c r="F57" s="12"/>
      <c r="G57" s="40" t="s">
        <v>111</v>
      </c>
    </row>
    <row r="58" spans="1:7" x14ac:dyDescent="0.3">
      <c r="A58" t="s">
        <v>99</v>
      </c>
      <c r="B58" s="8">
        <v>1368</v>
      </c>
      <c r="C58" s="37">
        <v>41820</v>
      </c>
      <c r="D58" s="9" t="s">
        <v>16</v>
      </c>
      <c r="E58" s="10" t="s">
        <v>79</v>
      </c>
      <c r="F58" s="12">
        <f>+B58</f>
        <v>1368</v>
      </c>
      <c r="G58" s="40">
        <v>41927</v>
      </c>
    </row>
    <row r="59" spans="1:7" x14ac:dyDescent="0.3">
      <c r="A59" t="s">
        <v>100</v>
      </c>
      <c r="B59" s="8">
        <v>1960</v>
      </c>
      <c r="C59" s="37">
        <v>41820</v>
      </c>
      <c r="D59" s="9" t="s">
        <v>16</v>
      </c>
      <c r="E59" s="10" t="s">
        <v>40</v>
      </c>
      <c r="F59" s="12">
        <f>+B59</f>
        <v>1960</v>
      </c>
      <c r="G59" s="40">
        <v>41904</v>
      </c>
    </row>
    <row r="60" spans="1:7" x14ac:dyDescent="0.3">
      <c r="A60" t="s">
        <v>101</v>
      </c>
      <c r="B60" s="8">
        <v>1400</v>
      </c>
      <c r="C60" s="37">
        <v>41820</v>
      </c>
      <c r="D60" s="9" t="s">
        <v>16</v>
      </c>
      <c r="E60" s="10" t="s">
        <v>76</v>
      </c>
      <c r="F60" s="12">
        <f>+B60</f>
        <v>1400</v>
      </c>
      <c r="G60" s="40">
        <v>41884</v>
      </c>
    </row>
    <row r="61" spans="1:7" x14ac:dyDescent="0.3">
      <c r="A61" t="s">
        <v>102</v>
      </c>
      <c r="B61" s="8">
        <v>2100</v>
      </c>
      <c r="C61" s="37">
        <v>41870</v>
      </c>
      <c r="D61" s="9" t="s">
        <v>1</v>
      </c>
      <c r="E61" s="10" t="s">
        <v>88</v>
      </c>
      <c r="F61" s="12">
        <f>+B61</f>
        <v>2100</v>
      </c>
      <c r="G61" s="40">
        <v>41912</v>
      </c>
    </row>
    <row r="62" spans="1:7" x14ac:dyDescent="0.3">
      <c r="A62" t="s">
        <v>99</v>
      </c>
      <c r="B62" s="8">
        <v>1470</v>
      </c>
      <c r="C62" s="37">
        <v>41942</v>
      </c>
      <c r="D62" s="9" t="s">
        <v>1</v>
      </c>
      <c r="E62" s="10" t="s">
        <v>21</v>
      </c>
      <c r="F62" s="12">
        <f>+B62</f>
        <v>1470</v>
      </c>
      <c r="G62" s="40">
        <v>41978</v>
      </c>
    </row>
    <row r="63" spans="1:7" x14ac:dyDescent="0.3">
      <c r="A63" t="s">
        <v>102</v>
      </c>
      <c r="B63" s="8">
        <v>1512</v>
      </c>
      <c r="C63" s="37">
        <v>41942</v>
      </c>
      <c r="D63" s="9" t="s">
        <v>1</v>
      </c>
      <c r="E63" s="10" t="s">
        <v>77</v>
      </c>
      <c r="F63" s="12">
        <f>+B63</f>
        <v>1512</v>
      </c>
      <c r="G63" s="40">
        <v>41978</v>
      </c>
    </row>
    <row r="64" spans="1:7" x14ac:dyDescent="0.3">
      <c r="A64" t="s">
        <v>99</v>
      </c>
      <c r="B64" s="8">
        <v>1044</v>
      </c>
      <c r="C64" s="37">
        <v>41943</v>
      </c>
      <c r="D64" s="9" t="s">
        <v>1</v>
      </c>
      <c r="E64" s="10" t="s">
        <v>64</v>
      </c>
      <c r="F64" s="12">
        <f>+B64</f>
        <v>1044</v>
      </c>
      <c r="G64" s="40">
        <v>41969</v>
      </c>
    </row>
    <row r="65" spans="1:7" x14ac:dyDescent="0.3">
      <c r="A65" t="s">
        <v>100</v>
      </c>
      <c r="B65" s="8">
        <v>242</v>
      </c>
      <c r="C65" s="37">
        <v>41943</v>
      </c>
      <c r="D65" s="9" t="s">
        <v>1</v>
      </c>
      <c r="E65" s="10" t="s">
        <v>80</v>
      </c>
      <c r="F65" s="12">
        <f>B65</f>
        <v>242</v>
      </c>
      <c r="G65" s="40">
        <v>41977</v>
      </c>
    </row>
    <row r="66" spans="1:7" x14ac:dyDescent="0.3">
      <c r="A66" t="s">
        <v>100</v>
      </c>
      <c r="B66" s="8">
        <v>279.29999999999995</v>
      </c>
      <c r="C66" s="37">
        <v>41946</v>
      </c>
      <c r="D66" s="9" t="s">
        <v>10</v>
      </c>
      <c r="E66" s="10" t="s">
        <v>15</v>
      </c>
      <c r="F66" s="12">
        <f>+B66</f>
        <v>279.29999999999995</v>
      </c>
      <c r="G66" s="40">
        <v>41978</v>
      </c>
    </row>
    <row r="67" spans="1:7" x14ac:dyDescent="0.3">
      <c r="A67" t="s">
        <v>99</v>
      </c>
      <c r="B67" s="15">
        <v>1428</v>
      </c>
      <c r="C67" s="37">
        <v>41955</v>
      </c>
      <c r="D67" s="9" t="s">
        <v>1</v>
      </c>
      <c r="E67" s="10" t="s">
        <v>26</v>
      </c>
      <c r="F67" s="12"/>
      <c r="G67" s="40" t="s">
        <v>111</v>
      </c>
    </row>
    <row r="68" spans="1:7" x14ac:dyDescent="0.3">
      <c r="A68" t="s">
        <v>99</v>
      </c>
      <c r="B68" s="8">
        <v>1008</v>
      </c>
      <c r="C68" s="37">
        <v>41955</v>
      </c>
      <c r="D68" s="9" t="s">
        <v>1</v>
      </c>
      <c r="E68" s="10" t="s">
        <v>33</v>
      </c>
      <c r="F68" s="12">
        <f>+B68</f>
        <v>1008</v>
      </c>
      <c r="G68" s="40">
        <v>41981</v>
      </c>
    </row>
    <row r="69" spans="1:7" x14ac:dyDescent="0.3">
      <c r="A69" t="s">
        <v>99</v>
      </c>
      <c r="B69" s="8">
        <v>2394</v>
      </c>
      <c r="C69" s="37">
        <v>41955</v>
      </c>
      <c r="D69" s="9" t="s">
        <v>1</v>
      </c>
      <c r="E69" s="10" t="s">
        <v>37</v>
      </c>
      <c r="F69" s="12"/>
      <c r="G69" s="40" t="s">
        <v>111</v>
      </c>
    </row>
    <row r="70" spans="1:7" x14ac:dyDescent="0.3">
      <c r="A70" t="s">
        <v>99</v>
      </c>
      <c r="B70" s="8">
        <v>1820</v>
      </c>
      <c r="C70" s="37">
        <v>41955</v>
      </c>
      <c r="D70" s="9" t="s">
        <v>1</v>
      </c>
      <c r="E70" s="10" t="s">
        <v>47</v>
      </c>
      <c r="F70" s="12">
        <f>+B70</f>
        <v>1820</v>
      </c>
      <c r="G70" s="40">
        <v>41985</v>
      </c>
    </row>
    <row r="71" spans="1:7" x14ac:dyDescent="0.3">
      <c r="A71" t="s">
        <v>102</v>
      </c>
      <c r="B71" s="8">
        <v>1008</v>
      </c>
      <c r="C71" s="37">
        <v>41955</v>
      </c>
      <c r="D71" s="9" t="s">
        <v>1</v>
      </c>
      <c r="E71" s="10" t="s">
        <v>92</v>
      </c>
      <c r="F71" s="12">
        <f>+B71</f>
        <v>1008</v>
      </c>
      <c r="G71" s="40">
        <v>41982</v>
      </c>
    </row>
    <row r="72" spans="1:7" x14ac:dyDescent="0.3">
      <c r="A72" t="s">
        <v>99</v>
      </c>
      <c r="B72" s="8">
        <v>1372</v>
      </c>
      <c r="C72" s="37">
        <v>41971</v>
      </c>
      <c r="D72" s="9" t="s">
        <v>1</v>
      </c>
      <c r="E72" s="10" t="s">
        <v>78</v>
      </c>
      <c r="F72" s="12">
        <f>+B72</f>
        <v>1372</v>
      </c>
      <c r="G72" s="40">
        <v>41988</v>
      </c>
    </row>
    <row r="73" spans="1:7" x14ac:dyDescent="0.3">
      <c r="A73" t="s">
        <v>102</v>
      </c>
      <c r="B73" s="8">
        <v>1008</v>
      </c>
      <c r="C73" s="37">
        <v>41971</v>
      </c>
      <c r="D73" s="9" t="s">
        <v>1</v>
      </c>
      <c r="E73" s="10" t="s">
        <v>70</v>
      </c>
      <c r="F73" s="12">
        <f>+B73</f>
        <v>1008</v>
      </c>
      <c r="G73" s="40">
        <v>42016</v>
      </c>
    </row>
    <row r="74" spans="1:7" x14ac:dyDescent="0.3">
      <c r="A74" t="s">
        <v>99</v>
      </c>
      <c r="B74" s="8">
        <v>2100</v>
      </c>
      <c r="C74" s="37">
        <v>41977</v>
      </c>
      <c r="D74" s="9" t="s">
        <v>1</v>
      </c>
      <c r="E74" s="10" t="s">
        <v>3</v>
      </c>
      <c r="F74" s="12"/>
      <c r="G74" s="40" t="s">
        <v>111</v>
      </c>
    </row>
    <row r="75" spans="1:7" x14ac:dyDescent="0.3">
      <c r="A75" t="s">
        <v>99</v>
      </c>
      <c r="B75" s="8">
        <v>1700</v>
      </c>
      <c r="C75" s="37">
        <v>41977</v>
      </c>
      <c r="D75" s="9" t="s">
        <v>1</v>
      </c>
      <c r="E75" s="10" t="s">
        <v>27</v>
      </c>
      <c r="F75" s="12">
        <f>+B75</f>
        <v>1700</v>
      </c>
      <c r="G75" s="40">
        <v>42009</v>
      </c>
    </row>
    <row r="76" spans="1:7" x14ac:dyDescent="0.3">
      <c r="A76" t="s">
        <v>102</v>
      </c>
      <c r="B76" s="8">
        <v>504</v>
      </c>
      <c r="C76" s="37">
        <v>41977</v>
      </c>
      <c r="D76" s="9" t="s">
        <v>1</v>
      </c>
      <c r="E76" s="10" t="s">
        <v>20</v>
      </c>
      <c r="F76" s="12">
        <f>+B76</f>
        <v>504</v>
      </c>
      <c r="G76" s="40">
        <v>41991</v>
      </c>
    </row>
    <row r="77" spans="1:7" x14ac:dyDescent="0.3">
      <c r="A77" t="s">
        <v>99</v>
      </c>
      <c r="B77" s="8">
        <v>693</v>
      </c>
      <c r="C77" s="37">
        <v>41981</v>
      </c>
      <c r="D77" s="9" t="s">
        <v>10</v>
      </c>
      <c r="E77" s="10" t="s">
        <v>11</v>
      </c>
      <c r="F77" s="12">
        <f>+B77</f>
        <v>693</v>
      </c>
      <c r="G77" s="40">
        <v>41988</v>
      </c>
    </row>
    <row r="78" spans="1:7" x14ac:dyDescent="0.3">
      <c r="A78" t="s">
        <v>99</v>
      </c>
      <c r="B78" s="8">
        <v>1680</v>
      </c>
      <c r="C78" s="37">
        <v>41989</v>
      </c>
      <c r="D78" s="9" t="s">
        <v>1</v>
      </c>
      <c r="E78" s="10" t="s">
        <v>2</v>
      </c>
      <c r="F78" s="12"/>
      <c r="G78" s="40" t="s">
        <v>111</v>
      </c>
    </row>
    <row r="79" spans="1:7" x14ac:dyDescent="0.3">
      <c r="A79" t="s">
        <v>99</v>
      </c>
      <c r="B79" s="8">
        <v>1680</v>
      </c>
      <c r="C79" s="37">
        <v>41989</v>
      </c>
      <c r="D79" s="9" t="s">
        <v>1</v>
      </c>
      <c r="E79" s="10" t="s">
        <v>31</v>
      </c>
      <c r="F79" s="12"/>
      <c r="G79" s="40" t="s">
        <v>111</v>
      </c>
    </row>
    <row r="80" spans="1:7" x14ac:dyDescent="0.3">
      <c r="A80" t="s">
        <v>100</v>
      </c>
      <c r="B80" s="8">
        <v>690</v>
      </c>
      <c r="C80" s="37">
        <v>41989</v>
      </c>
      <c r="D80" s="9" t="s">
        <v>1</v>
      </c>
      <c r="E80" s="10" t="s">
        <v>28</v>
      </c>
      <c r="F80" s="12"/>
      <c r="G80" s="40" t="s">
        <v>111</v>
      </c>
    </row>
    <row r="81" spans="1:7" x14ac:dyDescent="0.3">
      <c r="A81" t="s">
        <v>100</v>
      </c>
      <c r="B81" s="8">
        <v>3360</v>
      </c>
      <c r="C81" s="37">
        <v>41989</v>
      </c>
      <c r="D81" s="9" t="s">
        <v>1</v>
      </c>
      <c r="E81" s="10" t="s">
        <v>32</v>
      </c>
      <c r="F81" s="12"/>
      <c r="G81" s="40" t="s">
        <v>111</v>
      </c>
    </row>
    <row r="82" spans="1:7" x14ac:dyDescent="0.3">
      <c r="A82" t="s">
        <v>100</v>
      </c>
      <c r="B82" s="8">
        <v>1008</v>
      </c>
      <c r="C82" s="37">
        <v>42004</v>
      </c>
      <c r="D82" s="9" t="s">
        <v>12</v>
      </c>
      <c r="E82" s="10" t="s">
        <v>13</v>
      </c>
      <c r="F82" s="14"/>
      <c r="G82" s="43" t="s">
        <v>111</v>
      </c>
    </row>
    <row r="83" spans="1:7" x14ac:dyDescent="0.3">
      <c r="A83" t="s">
        <v>100</v>
      </c>
      <c r="B83" s="8">
        <v>1008</v>
      </c>
      <c r="C83" s="37">
        <v>42010</v>
      </c>
      <c r="D83" s="9" t="s">
        <v>1</v>
      </c>
      <c r="E83" s="10" t="s">
        <v>65</v>
      </c>
      <c r="F83" s="12"/>
      <c r="G83" s="40" t="s">
        <v>111</v>
      </c>
    </row>
  </sheetData>
  <sortState ref="A2:G221">
    <sortCondition ref="C2:C221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"/>
  <sheetViews>
    <sheetView workbookViewId="0">
      <selection activeCell="C26" sqref="B26:C26"/>
    </sheetView>
  </sheetViews>
  <sheetFormatPr baseColWidth="10" defaultRowHeight="14.4" x14ac:dyDescent="0.3"/>
  <sheetData>
    <row r="2" spans="1:8" x14ac:dyDescent="0.3">
      <c r="A2" t="s">
        <v>109</v>
      </c>
    </row>
    <row r="3" spans="1:8" x14ac:dyDescent="0.3">
      <c r="A3" t="s">
        <v>99</v>
      </c>
      <c r="B3" s="27">
        <v>752.51</v>
      </c>
      <c r="C3" s="28" t="s">
        <v>43</v>
      </c>
      <c r="D3" s="29" t="s">
        <v>43</v>
      </c>
      <c r="E3" s="30"/>
      <c r="F3" s="31">
        <f>+B3</f>
        <v>752.51</v>
      </c>
      <c r="G3" s="28">
        <v>41222</v>
      </c>
      <c r="H3" s="25" t="e">
        <f>DATE(YEAR(C3),MONTH(C3),DAY(C3))</f>
        <v>#VALUE!</v>
      </c>
    </row>
    <row r="4" spans="1:8" x14ac:dyDescent="0.3">
      <c r="A4" t="s">
        <v>100</v>
      </c>
      <c r="B4" s="27">
        <v>-752.51</v>
      </c>
      <c r="C4" s="28"/>
      <c r="D4" s="29"/>
      <c r="E4" s="30"/>
      <c r="F4" s="32">
        <f>+B4</f>
        <v>-752.51</v>
      </c>
      <c r="G4" s="28"/>
      <c r="H4" s="25">
        <f>DATE(YEAR(C4),MONTH(C4),DAY(C4))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workbookViewId="0">
      <selection activeCell="H9" sqref="H9"/>
    </sheetView>
  </sheetViews>
  <sheetFormatPr baseColWidth="10" defaultRowHeight="14.4" x14ac:dyDescent="0.3"/>
  <cols>
    <col min="1" max="1" width="11.5546875" style="25"/>
    <col min="9" max="9" width="16.109375" bestFit="1" customWidth="1"/>
  </cols>
  <sheetData>
    <row r="1" spans="1:9" x14ac:dyDescent="0.3">
      <c r="A1" s="21" t="s">
        <v>0</v>
      </c>
      <c r="B1" t="s">
        <v>93</v>
      </c>
      <c r="C1" t="s">
        <v>94</v>
      </c>
      <c r="D1" t="s">
        <v>95</v>
      </c>
      <c r="E1" t="s">
        <v>96</v>
      </c>
      <c r="F1" t="s">
        <v>98</v>
      </c>
      <c r="I1" t="s">
        <v>97</v>
      </c>
    </row>
    <row r="2" spans="1:9" x14ac:dyDescent="0.3">
      <c r="A2" s="22">
        <v>40984</v>
      </c>
      <c r="B2">
        <f>SUMIFS(Base!$B$2:$B$56,Base!$C$2:$C$56,Feuil2!$A2,Base!$F$2:$F$56,"")</f>
        <v>0</v>
      </c>
      <c r="C2">
        <f>SUMIFS(Base!$B$57:$B$83,Base!$C$57:$C$83,Feuil2!$A2,Base!$F$57:$F$83,"")</f>
        <v>0</v>
      </c>
      <c r="D2">
        <f>SUMIFS(Erreurs!$B$4:$B$4,Erreurs!$C$4:$C$4,Feuil2!$A2,Erreurs!$F$4:$F$4,"")</f>
        <v>0</v>
      </c>
      <c r="E2" t="e">
        <f>SUMIFS(Base!#REF!,Base!#REF!,Feuil2!$A2,Base!#REF!,"")</f>
        <v>#REF!</v>
      </c>
      <c r="F2" t="e">
        <f>SUM(B2:E2)</f>
        <v>#REF!</v>
      </c>
      <c r="I2" s="25">
        <f>+DATE(YEAR(A2),MONTH(A2),DAY(A2))</f>
        <v>40984</v>
      </c>
    </row>
    <row r="3" spans="1:9" x14ac:dyDescent="0.3">
      <c r="A3" s="22">
        <v>41040</v>
      </c>
      <c r="B3">
        <f>SUMIFS(Base!$B$2:$B$56,Base!$C$2:$C$56,Feuil2!$A3,Base!$F$2:$F$56,"")</f>
        <v>0</v>
      </c>
      <c r="C3">
        <f>SUMIFS(Base!$B$57:$B$83,Base!$C$57:$C$83,Feuil2!$A3,Base!$F$57:$F$83,"")</f>
        <v>0</v>
      </c>
      <c r="D3">
        <f>SUMIFS(Erreurs!$B$4:$B$4,Erreurs!$C$4:$C$4,Feuil2!$A3,Erreurs!$F$4:$F$4,"")</f>
        <v>0</v>
      </c>
      <c r="E3" t="e">
        <f>SUMIFS(Base!#REF!,Base!#REF!,Feuil2!$A3,Base!#REF!,"")</f>
        <v>#REF!</v>
      </c>
      <c r="F3" t="e">
        <f t="shared" ref="F3:F42" si="0">SUM(B3:E3)</f>
        <v>#REF!</v>
      </c>
      <c r="I3" s="25">
        <f>+DATE(YEAR(A3),MONTH(A3),DAY(A3))</f>
        <v>41040</v>
      </c>
    </row>
    <row r="4" spans="1:9" x14ac:dyDescent="0.3">
      <c r="A4" s="22">
        <v>41054</v>
      </c>
      <c r="B4">
        <f>SUMIFS(Base!$B$2:$B$56,Base!$C$2:$C$56,Feuil2!$A4,Base!$F$2:$F$56,"")</f>
        <v>0</v>
      </c>
      <c r="C4">
        <f>SUMIFS(Base!$B$57:$B$83,Base!$C$57:$C$83,Feuil2!$A4,Base!$F$57:$F$83,"")</f>
        <v>0</v>
      </c>
      <c r="D4">
        <f>SUMIFS(Erreurs!$B$4:$B$4,Erreurs!$C$4:$C$4,Feuil2!$A4,Erreurs!$F$4:$F$4,"")</f>
        <v>0</v>
      </c>
      <c r="E4" t="e">
        <f>SUMIFS(Base!#REF!,Base!#REF!,Feuil2!$A4,Base!#REF!,"")</f>
        <v>#REF!</v>
      </c>
      <c r="F4" t="e">
        <f t="shared" si="0"/>
        <v>#REF!</v>
      </c>
      <c r="I4" s="25">
        <f>+DATE(YEAR(A4),MONTH(A4),DAY(A4))</f>
        <v>41054</v>
      </c>
    </row>
    <row r="5" spans="1:9" x14ac:dyDescent="0.3">
      <c r="A5" s="23">
        <v>41068</v>
      </c>
      <c r="B5">
        <f>SUMIFS(Base!$B$2:$B$56,Base!$C$2:$C$56,Feuil2!$A5,Base!$F$2:$F$56,"")</f>
        <v>0</v>
      </c>
      <c r="C5">
        <f>SUMIFS(Base!$B$57:$B$83,Base!$C$57:$C$83,Feuil2!$A5,Base!$F$57:$F$83,"")</f>
        <v>0</v>
      </c>
      <c r="D5">
        <f>SUMIFS(Erreurs!$B$4:$B$4,Erreurs!$C$4:$C$4,Feuil2!$A5,Erreurs!$F$4:$F$4,"")</f>
        <v>0</v>
      </c>
      <c r="E5" t="e">
        <f>SUMIFS(Base!#REF!,Base!#REF!,Feuil2!$A5,Base!#REF!,"")</f>
        <v>#REF!</v>
      </c>
      <c r="F5" t="e">
        <f t="shared" si="0"/>
        <v>#REF!</v>
      </c>
      <c r="I5" s="25">
        <f>+DATE(YEAR(A5),MONTH(A5),DAY(A5))</f>
        <v>41068</v>
      </c>
    </row>
    <row r="6" spans="1:9" x14ac:dyDescent="0.3">
      <c r="A6" s="22">
        <v>41075</v>
      </c>
      <c r="B6">
        <f>SUMIFS(Base!$B$2:$B$56,Base!$C$2:$C$56,Feuil2!$A6,Base!$F$2:$F$56,"")</f>
        <v>0</v>
      </c>
      <c r="C6">
        <f>SUMIFS(Base!$B$57:$B$83,Base!$C$57:$C$83,Feuil2!$A6,Base!$F$57:$F$83,"")</f>
        <v>0</v>
      </c>
      <c r="D6">
        <f>SUMIFS(Erreurs!$B$4:$B$4,Erreurs!$C$4:$C$4,Feuil2!$A6,Erreurs!$F$4:$F$4,"")</f>
        <v>0</v>
      </c>
      <c r="E6" t="e">
        <f>SUMIFS(Base!#REF!,Base!#REF!,Feuil2!$A6,Base!#REF!,"")</f>
        <v>#REF!</v>
      </c>
      <c r="F6" t="e">
        <f t="shared" si="0"/>
        <v>#REF!</v>
      </c>
      <c r="I6" s="25">
        <f>+DATE(YEAR(A6),MONTH(A6),DAY(A6))</f>
        <v>41075</v>
      </c>
    </row>
    <row r="7" spans="1:9" x14ac:dyDescent="0.3">
      <c r="A7" s="22">
        <v>41096</v>
      </c>
      <c r="B7">
        <f>SUMIFS(Base!$B$2:$B$56,Base!$C$2:$C$56,Feuil2!$A7,Base!$F$2:$F$56,"")</f>
        <v>0</v>
      </c>
      <c r="C7">
        <f>SUMIFS(Base!$B$57:$B$83,Base!$C$57:$C$83,Feuil2!$A7,Base!$F$57:$F$83,"")</f>
        <v>0</v>
      </c>
      <c r="D7">
        <f>SUMIFS(Erreurs!$B$4:$B$4,Erreurs!$C$4:$C$4,Feuil2!$A7,Erreurs!$F$4:$F$4,"")</f>
        <v>0</v>
      </c>
      <c r="E7" t="e">
        <f>SUMIFS(Base!#REF!,Base!#REF!,Feuil2!$A7,Base!#REF!,"")</f>
        <v>#REF!</v>
      </c>
      <c r="F7" t="e">
        <f t="shared" si="0"/>
        <v>#REF!</v>
      </c>
      <c r="I7" s="25">
        <f>+DATE(YEAR(A7),MONTH(A7),DAY(A7))</f>
        <v>41096</v>
      </c>
    </row>
    <row r="8" spans="1:9" x14ac:dyDescent="0.3">
      <c r="A8" s="22">
        <v>41138</v>
      </c>
      <c r="B8">
        <f>SUMIFS(Base!$B$2:$B$56,Base!$C$2:$C$56,Feuil2!$A8,Base!$F$2:$F$56,"")</f>
        <v>0</v>
      </c>
      <c r="C8">
        <f>SUMIFS(Base!$B$57:$B$83,Base!$C$57:$C$83,Feuil2!$A8,Base!$F$57:$F$83,"")</f>
        <v>0</v>
      </c>
      <c r="D8">
        <f>SUMIFS(Erreurs!$B$4:$B$4,Erreurs!$C$4:$C$4,Feuil2!$A8,Erreurs!$F$4:$F$4,"")</f>
        <v>0</v>
      </c>
      <c r="E8" t="e">
        <f>SUMIFS(Base!#REF!,Base!#REF!,Feuil2!$A8,Base!#REF!,"")</f>
        <v>#REF!</v>
      </c>
      <c r="F8" t="e">
        <f t="shared" si="0"/>
        <v>#REF!</v>
      </c>
      <c r="I8" s="25">
        <f>+DATE(YEAR(A8),MONTH(A8),DAY(A8))</f>
        <v>41138</v>
      </c>
    </row>
    <row r="9" spans="1:9" x14ac:dyDescent="0.3">
      <c r="A9" s="23">
        <v>41187</v>
      </c>
      <c r="B9">
        <f>SUMIFS(Base!$B$2:$B$56,Base!$C$2:$C$56,Feuil2!$A9,Base!$F$2:$F$56,"")</f>
        <v>0</v>
      </c>
      <c r="C9">
        <f>SUMIFS(Base!$B$57:$B$83,Base!$C$57:$C$83,Feuil2!$A9,Base!$F$57:$F$83,"")</f>
        <v>0</v>
      </c>
      <c r="D9">
        <f>SUMIFS(Erreurs!$B$4:$B$4,Erreurs!$C$4:$C$4,Feuil2!$A9,Erreurs!$F$4:$F$4,"")</f>
        <v>0</v>
      </c>
      <c r="E9" t="e">
        <f>SUMIFS(Base!#REF!,Base!#REF!,Feuil2!$A9,Base!#REF!,"")</f>
        <v>#REF!</v>
      </c>
      <c r="F9" t="e">
        <f t="shared" si="0"/>
        <v>#REF!</v>
      </c>
      <c r="I9" s="25">
        <f>+DATE(YEAR(A9),MONTH(A9),DAY(A9))</f>
        <v>41187</v>
      </c>
    </row>
    <row r="10" spans="1:9" x14ac:dyDescent="0.3">
      <c r="A10" s="22">
        <v>41229</v>
      </c>
      <c r="B10">
        <f>SUMIFS(Base!$B$2:$B$56,Base!$C$2:$C$56,Feuil2!$A10,Base!$F$2:$F$56,"")</f>
        <v>0</v>
      </c>
      <c r="C10">
        <f>SUMIFS(Base!$B$57:$B$83,Base!$C$57:$C$83,Feuil2!$A10,Base!$F$57:$F$83,"")</f>
        <v>0</v>
      </c>
      <c r="D10">
        <f>SUMIFS(Erreurs!$B$4:$B$4,Erreurs!$C$4:$C$4,Feuil2!$A10,Erreurs!$F$4:$F$4,"")</f>
        <v>0</v>
      </c>
      <c r="E10" t="e">
        <f>SUMIFS(Base!#REF!,Base!#REF!,Feuil2!$A10,Base!#REF!,"")</f>
        <v>#REF!</v>
      </c>
      <c r="F10" t="e">
        <f t="shared" si="0"/>
        <v>#REF!</v>
      </c>
      <c r="I10" s="25">
        <f>+DATE(YEAR(A10),MONTH(A10),DAY(A10))</f>
        <v>41229</v>
      </c>
    </row>
    <row r="11" spans="1:9" x14ac:dyDescent="0.3">
      <c r="A11" s="23">
        <v>41250</v>
      </c>
      <c r="B11">
        <f>SUMIFS(Base!$B$2:$B$56,Base!$C$2:$C$56,Feuil2!$A11,Base!$F$2:$F$56,"")</f>
        <v>0</v>
      </c>
      <c r="C11">
        <f>SUMIFS(Base!$B$57:$B$83,Base!$C$57:$C$83,Feuil2!$A11,Base!$F$57:$F$83,"")</f>
        <v>0</v>
      </c>
      <c r="D11">
        <f>SUMIFS(Erreurs!$B$4:$B$4,Erreurs!$C$4:$C$4,Feuil2!$A11,Erreurs!$F$4:$F$4,"")</f>
        <v>0</v>
      </c>
      <c r="E11" t="e">
        <f>SUMIFS(Base!#REF!,Base!#REF!,Feuil2!$A11,Base!#REF!,"")</f>
        <v>#REF!</v>
      </c>
      <c r="F11" t="e">
        <f t="shared" si="0"/>
        <v>#REF!</v>
      </c>
      <c r="I11" s="25">
        <f>+DATE(YEAR(A11),MONTH(A11),DAY(A11))</f>
        <v>41250</v>
      </c>
    </row>
    <row r="12" spans="1:9" x14ac:dyDescent="0.3">
      <c r="A12" s="22">
        <v>41257</v>
      </c>
      <c r="B12">
        <f>SUMIFS(Base!$B$2:$B$56,Base!$C$2:$C$56,Feuil2!$A12,Base!$F$2:$F$56,"")</f>
        <v>0</v>
      </c>
      <c r="C12">
        <f>SUMIFS(Base!$B$57:$B$83,Base!$C$57:$C$83,Feuil2!$A12,Base!$F$57:$F$83,"")</f>
        <v>0</v>
      </c>
      <c r="D12">
        <f>SUMIFS(Erreurs!$B$4:$B$4,Erreurs!$C$4:$C$4,Feuil2!$A12,Erreurs!$F$4:$F$4,"")</f>
        <v>0</v>
      </c>
      <c r="E12" t="e">
        <f>SUMIFS(Base!#REF!,Base!#REF!,Feuil2!$A12,Base!#REF!,"")</f>
        <v>#REF!</v>
      </c>
      <c r="F12" t="e">
        <f t="shared" si="0"/>
        <v>#REF!</v>
      </c>
      <c r="I12" s="25">
        <f>+DATE(YEAR(A12),MONTH(A12),DAY(A12))</f>
        <v>41257</v>
      </c>
    </row>
    <row r="13" spans="1:9" x14ac:dyDescent="0.3">
      <c r="A13" s="22">
        <v>41313</v>
      </c>
      <c r="B13">
        <f>SUMIFS(Base!$B$2:$B$56,Base!$C$2:$C$56,Feuil2!$A13,Base!$F$2:$F$56,"")</f>
        <v>0</v>
      </c>
      <c r="C13">
        <f>SUMIFS(Base!$B$57:$B$83,Base!$C$57:$C$83,Feuil2!$A13,Base!$F$57:$F$83,"")</f>
        <v>0</v>
      </c>
      <c r="D13">
        <f>SUMIFS(Erreurs!$B$4:$B$4,Erreurs!$C$4:$C$4,Feuil2!$A13,Erreurs!$F$4:$F$4,"")</f>
        <v>0</v>
      </c>
      <c r="E13" t="e">
        <f>SUMIFS(Base!#REF!,Base!#REF!,Feuil2!$A13,Base!#REF!,"")</f>
        <v>#REF!</v>
      </c>
      <c r="F13" t="e">
        <f t="shared" si="0"/>
        <v>#REF!</v>
      </c>
      <c r="I13" s="25">
        <f>+DATE(YEAR(A13),MONTH(A13),DAY(A13))</f>
        <v>41313</v>
      </c>
    </row>
    <row r="14" spans="1:9" x14ac:dyDescent="0.3">
      <c r="A14" s="23">
        <v>41330</v>
      </c>
      <c r="B14">
        <f>SUMIFS(Base!$B$2:$B$56,Base!$C$2:$C$56,Feuil2!$A14,Base!$F$2:$F$56,"")</f>
        <v>0</v>
      </c>
      <c r="C14">
        <f>SUMIFS(Base!$B$57:$B$83,Base!$C$57:$C$83,Feuil2!$A14,Base!$F$57:$F$83,"")</f>
        <v>0</v>
      </c>
      <c r="D14">
        <f>SUMIFS(Erreurs!$B$4:$B$4,Erreurs!$C$4:$C$4,Feuil2!$A14,Erreurs!$F$4:$F$4,"")</f>
        <v>0</v>
      </c>
      <c r="E14" t="e">
        <f>SUMIFS(Base!#REF!,Base!#REF!,Feuil2!$A14,Base!#REF!,"")</f>
        <v>#REF!</v>
      </c>
      <c r="F14" t="e">
        <f t="shared" si="0"/>
        <v>#REF!</v>
      </c>
      <c r="I14" s="25">
        <f>+DATE(YEAR(A14),MONTH(A14),DAY(A14))</f>
        <v>41330</v>
      </c>
    </row>
    <row r="15" spans="1:9" x14ac:dyDescent="0.3">
      <c r="A15" s="22">
        <v>41331</v>
      </c>
      <c r="B15">
        <f>SUMIFS(Base!$B$2:$B$56,Base!$C$2:$C$56,Feuil2!$A15,Base!$F$2:$F$56,"")</f>
        <v>3450</v>
      </c>
      <c r="C15">
        <f>SUMIFS(Base!$B$57:$B$83,Base!$C$57:$C$83,Feuil2!$A15,Base!$F$57:$F$83,"")</f>
        <v>0</v>
      </c>
      <c r="D15">
        <f>SUMIFS(Erreurs!$B$4:$B$4,Erreurs!$C$4:$C$4,Feuil2!$A15,Erreurs!$F$4:$F$4,"")</f>
        <v>0</v>
      </c>
      <c r="E15" t="e">
        <f>SUMIFS(Base!#REF!,Base!#REF!,Feuil2!$A15,Base!#REF!,"")</f>
        <v>#REF!</v>
      </c>
      <c r="F15" t="e">
        <f t="shared" si="0"/>
        <v>#REF!</v>
      </c>
      <c r="I15" s="25">
        <f>+DATE(YEAR(A15),MONTH(A15),DAY(A15))</f>
        <v>41331</v>
      </c>
    </row>
    <row r="16" spans="1:9" x14ac:dyDescent="0.3">
      <c r="A16" s="22">
        <v>41332</v>
      </c>
      <c r="B16">
        <f>SUMIFS(Base!$B$2:$B$56,Base!$C$2:$C$56,Feuil2!$A16,Base!$F$2:$F$56,"")</f>
        <v>0</v>
      </c>
      <c r="C16">
        <f>SUMIFS(Base!$B$57:$B$83,Base!$C$57:$C$83,Feuil2!$A16,Base!$F$57:$F$83,"")</f>
        <v>0</v>
      </c>
      <c r="D16">
        <f>SUMIFS(Erreurs!$B$4:$B$4,Erreurs!$C$4:$C$4,Feuil2!$A16,Erreurs!$F$4:$F$4,"")</f>
        <v>0</v>
      </c>
      <c r="E16" t="e">
        <f>SUMIFS(Base!#REF!,Base!#REF!,Feuil2!$A16,Base!#REF!,"")</f>
        <v>#REF!</v>
      </c>
      <c r="F16" t="e">
        <f t="shared" si="0"/>
        <v>#REF!</v>
      </c>
      <c r="I16" s="25">
        <f>+DATE(YEAR(A16),MONTH(A16),DAY(A16))</f>
        <v>41332</v>
      </c>
    </row>
    <row r="17" spans="1:9" x14ac:dyDescent="0.3">
      <c r="A17" s="22">
        <v>41355</v>
      </c>
      <c r="B17">
        <f>SUMIFS(Base!$B$2:$B$56,Base!$C$2:$C$56,Feuil2!$A17,Base!$F$2:$F$56,"")</f>
        <v>495</v>
      </c>
      <c r="C17">
        <f>SUMIFS(Base!$B$57:$B$83,Base!$C$57:$C$83,Feuil2!$A17,Base!$F$57:$F$83,"")</f>
        <v>0</v>
      </c>
      <c r="D17">
        <f>SUMIFS(Erreurs!$B$4:$B$4,Erreurs!$C$4:$C$4,Feuil2!$A17,Erreurs!$F$4:$F$4,"")</f>
        <v>0</v>
      </c>
      <c r="E17" t="e">
        <f>SUMIFS(Base!#REF!,Base!#REF!,Feuil2!$A17,Base!#REF!,"")</f>
        <v>#REF!</v>
      </c>
      <c r="F17" t="e">
        <f t="shared" si="0"/>
        <v>#REF!</v>
      </c>
      <c r="I17" s="25">
        <f>+DATE(YEAR(A17),MONTH(A17),DAY(A17))</f>
        <v>41355</v>
      </c>
    </row>
    <row r="18" spans="1:9" x14ac:dyDescent="0.3">
      <c r="A18" s="22">
        <v>41418</v>
      </c>
      <c r="B18">
        <f>SUMIFS(Base!$B$2:$B$56,Base!$C$2:$C$56,Feuil2!$A18,Base!$F$2:$F$56,"")</f>
        <v>0</v>
      </c>
      <c r="C18">
        <f>SUMIFS(Base!$B$57:$B$83,Base!$C$57:$C$83,Feuil2!$A18,Base!$F$57:$F$83,"")</f>
        <v>0</v>
      </c>
      <c r="D18">
        <f>SUMIFS(Erreurs!$B$4:$B$4,Erreurs!$C$4:$C$4,Feuil2!$A18,Erreurs!$F$4:$F$4,"")</f>
        <v>0</v>
      </c>
      <c r="E18" t="e">
        <f>SUMIFS(Base!#REF!,Base!#REF!,Feuil2!$A18,Base!#REF!,"")</f>
        <v>#REF!</v>
      </c>
      <c r="F18" t="e">
        <f t="shared" si="0"/>
        <v>#REF!</v>
      </c>
      <c r="I18" s="25">
        <f>+DATE(YEAR(A18),MONTH(A18),DAY(A18))</f>
        <v>41418</v>
      </c>
    </row>
    <row r="19" spans="1:9" x14ac:dyDescent="0.3">
      <c r="A19" s="22">
        <v>41474</v>
      </c>
      <c r="B19">
        <f>SUMIFS(Base!$B$2:$B$56,Base!$C$2:$C$56,Feuil2!$A19,Base!$F$2:$F$56,"")</f>
        <v>0</v>
      </c>
      <c r="C19">
        <f>SUMIFS(Base!$B$57:$B$83,Base!$C$57:$C$83,Feuil2!$A19,Base!$F$57:$F$83,"")</f>
        <v>0</v>
      </c>
      <c r="D19">
        <f>SUMIFS(Erreurs!$B$4:$B$4,Erreurs!$C$4:$C$4,Feuil2!$A19,Erreurs!$F$4:$F$4,"")</f>
        <v>0</v>
      </c>
      <c r="E19" t="e">
        <f>SUMIFS(Base!#REF!,Base!#REF!,Feuil2!$A19,Base!#REF!,"")</f>
        <v>#REF!</v>
      </c>
      <c r="F19" t="e">
        <f t="shared" si="0"/>
        <v>#REF!</v>
      </c>
      <c r="I19" s="25">
        <f>+DATE(YEAR(A19),MONTH(A19),DAY(A19))</f>
        <v>41474</v>
      </c>
    </row>
    <row r="20" spans="1:9" x14ac:dyDescent="0.3">
      <c r="A20" s="22">
        <v>41593</v>
      </c>
      <c r="B20">
        <f>SUMIFS(Base!$B$2:$B$56,Base!$C$2:$C$56,Feuil2!$A20,Base!$F$2:$F$56,"")</f>
        <v>1470</v>
      </c>
      <c r="C20">
        <f>SUMIFS(Base!$B$57:$B$83,Base!$C$57:$C$83,Feuil2!$A20,Base!$F$57:$F$83,"")</f>
        <v>0</v>
      </c>
      <c r="D20">
        <f>SUMIFS(Erreurs!$B$4:$B$4,Erreurs!$C$4:$C$4,Feuil2!$A20,Erreurs!$F$4:$F$4,"")</f>
        <v>0</v>
      </c>
      <c r="E20" t="e">
        <f>SUMIFS(Base!#REF!,Base!#REF!,Feuil2!$A20,Base!#REF!,"")</f>
        <v>#REF!</v>
      </c>
      <c r="F20" t="e">
        <f t="shared" si="0"/>
        <v>#REF!</v>
      </c>
      <c r="I20" s="25">
        <f>+DATE(YEAR(A20),MONTH(A20),DAY(A20))</f>
        <v>41593</v>
      </c>
    </row>
    <row r="21" spans="1:9" x14ac:dyDescent="0.3">
      <c r="A21" s="22">
        <v>41597</v>
      </c>
      <c r="B21">
        <f>SUMIFS(Base!$B$2:$B$56,Base!$C$2:$C$56,Feuil2!$A21,Base!$F$2:$F$56,"")</f>
        <v>0</v>
      </c>
      <c r="C21">
        <f>SUMIFS(Base!$B$57:$B$83,Base!$C$57:$C$83,Feuil2!$A21,Base!$F$57:$F$83,"")</f>
        <v>0</v>
      </c>
      <c r="D21">
        <f>SUMIFS(Erreurs!$B$4:$B$4,Erreurs!$C$4:$C$4,Feuil2!$A21,Erreurs!$F$4:$F$4,"")</f>
        <v>0</v>
      </c>
      <c r="E21" t="e">
        <f>SUMIFS(Base!#REF!,Base!#REF!,Feuil2!$A21,Base!#REF!,"")</f>
        <v>#REF!</v>
      </c>
      <c r="F21" t="e">
        <f t="shared" si="0"/>
        <v>#REF!</v>
      </c>
      <c r="I21" s="25">
        <f>+DATE(YEAR(A21),MONTH(A21),DAY(A21))</f>
        <v>41597</v>
      </c>
    </row>
    <row r="22" spans="1:9" x14ac:dyDescent="0.3">
      <c r="A22" s="22">
        <v>41620</v>
      </c>
      <c r="B22">
        <f>SUMIFS(Base!$B$2:$B$56,Base!$C$2:$C$56,Feuil2!$A22,Base!$F$2:$F$56,"")</f>
        <v>0</v>
      </c>
      <c r="C22">
        <f>SUMIFS(Base!$B$57:$B$83,Base!$C$57:$C$83,Feuil2!$A22,Base!$F$57:$F$83,"")</f>
        <v>0</v>
      </c>
      <c r="D22">
        <f>SUMIFS(Erreurs!$B$4:$B$4,Erreurs!$C$4:$C$4,Feuil2!$A22,Erreurs!$F$4:$F$4,"")</f>
        <v>0</v>
      </c>
      <c r="E22" t="e">
        <f>SUMIFS(Base!#REF!,Base!#REF!,Feuil2!$A22,Base!#REF!,"")</f>
        <v>#REF!</v>
      </c>
      <c r="F22" t="e">
        <f t="shared" si="0"/>
        <v>#REF!</v>
      </c>
      <c r="I22" s="25">
        <f>+DATE(YEAR(A22),MONTH(A22),DAY(A22))</f>
        <v>41620</v>
      </c>
    </row>
    <row r="23" spans="1:9" x14ac:dyDescent="0.3">
      <c r="A23" s="22">
        <v>41626</v>
      </c>
      <c r="B23">
        <f>SUMIFS(Base!$B$2:$B$56,Base!$C$2:$C$56,Feuil2!$A23,Base!$F$2:$F$56,"")</f>
        <v>980</v>
      </c>
      <c r="C23">
        <f>SUMIFS(Base!$B$57:$B$83,Base!$C$57:$C$83,Feuil2!$A23,Base!$F$57:$F$83,"")</f>
        <v>0</v>
      </c>
      <c r="D23">
        <f>SUMIFS(Erreurs!$B$4:$B$4,Erreurs!$C$4:$C$4,Feuil2!$A23,Erreurs!$F$4:$F$4,"")</f>
        <v>0</v>
      </c>
      <c r="E23" t="e">
        <f>SUMIFS(Base!#REF!,Base!#REF!,Feuil2!$A23,Base!#REF!,"")</f>
        <v>#REF!</v>
      </c>
      <c r="F23" t="e">
        <f t="shared" si="0"/>
        <v>#REF!</v>
      </c>
      <c r="I23" s="25">
        <f>+DATE(YEAR(A23),MONTH(A23),DAY(A23))</f>
        <v>41626</v>
      </c>
    </row>
    <row r="24" spans="1:9" x14ac:dyDescent="0.3">
      <c r="A24" s="22">
        <v>41660</v>
      </c>
      <c r="B24">
        <f>SUMIFS(Base!$B$2:$B$56,Base!$C$2:$C$56,Feuil2!$A24,Base!$F$2:$F$56,"")</f>
        <v>0</v>
      </c>
      <c r="C24">
        <f>SUMIFS(Base!$B$57:$B$83,Base!$C$57:$C$83,Feuil2!$A24,Base!$F$57:$F$83,"")</f>
        <v>0</v>
      </c>
      <c r="D24">
        <f>SUMIFS(Erreurs!$B$4:$B$4,Erreurs!$C$4:$C$4,Feuil2!$A24,Erreurs!$F$4:$F$4,"")</f>
        <v>0</v>
      </c>
      <c r="E24" t="e">
        <f>SUMIFS(Base!#REF!,Base!#REF!,Feuil2!$A24,Base!#REF!,"")</f>
        <v>#REF!</v>
      </c>
      <c r="F24" t="e">
        <f t="shared" si="0"/>
        <v>#REF!</v>
      </c>
      <c r="I24" s="25">
        <f>+DATE(YEAR(A24),MONTH(A24),DAY(A24))</f>
        <v>41660</v>
      </c>
    </row>
    <row r="25" spans="1:9" x14ac:dyDescent="0.3">
      <c r="A25" s="22">
        <v>41669</v>
      </c>
      <c r="B25">
        <f>SUMIFS(Base!$B$2:$B$56,Base!$C$2:$C$56,Feuil2!$A25,Base!$F$2:$F$56,"")</f>
        <v>0</v>
      </c>
      <c r="C25">
        <f>SUMIFS(Base!$B$57:$B$83,Base!$C$57:$C$83,Feuil2!$A25,Base!$F$57:$F$83,"")</f>
        <v>0</v>
      </c>
      <c r="D25">
        <f>SUMIFS(Erreurs!$B$4:$B$4,Erreurs!$C$4:$C$4,Feuil2!$A25,Erreurs!$F$4:$F$4,"")</f>
        <v>0</v>
      </c>
      <c r="E25" t="e">
        <f>SUMIFS(Base!#REF!,Base!#REF!,Feuil2!$A25,Base!#REF!,"")</f>
        <v>#REF!</v>
      </c>
      <c r="F25" t="e">
        <f t="shared" si="0"/>
        <v>#REF!</v>
      </c>
      <c r="I25" s="25">
        <f>+DATE(YEAR(A25),MONTH(A25),DAY(A25))</f>
        <v>41669</v>
      </c>
    </row>
    <row r="26" spans="1:9" x14ac:dyDescent="0.3">
      <c r="A26" s="24">
        <v>41718</v>
      </c>
      <c r="B26">
        <f>SUMIFS(Base!$B$2:$B$56,Base!$C$2:$C$56,Feuil2!$A26,Base!$F$2:$F$56,"")</f>
        <v>3220</v>
      </c>
      <c r="C26">
        <f>SUMIFS(Base!$B$57:$B$83,Base!$C$57:$C$83,Feuil2!$A26,Base!$F$57:$F$83,"")</f>
        <v>0</v>
      </c>
      <c r="D26">
        <f>SUMIFS(Erreurs!$B$4:$B$4,Erreurs!$C$4:$C$4,Feuil2!$A26,Erreurs!$F$4:$F$4,"")</f>
        <v>0</v>
      </c>
      <c r="E26" t="e">
        <f>SUMIFS(Base!#REF!,Base!#REF!,Feuil2!$A26,Base!#REF!,"")</f>
        <v>#REF!</v>
      </c>
      <c r="F26" t="e">
        <f t="shared" si="0"/>
        <v>#REF!</v>
      </c>
      <c r="I26" s="25">
        <f>+DATE(YEAR(A26),MONTH(A26),DAY(A26))</f>
        <v>41718</v>
      </c>
    </row>
    <row r="27" spans="1:9" x14ac:dyDescent="0.3">
      <c r="A27" s="22">
        <v>41723</v>
      </c>
      <c r="B27">
        <f>SUMIFS(Base!$B$2:$B$56,Base!$C$2:$C$56,Feuil2!$A28,Base!$F$2:$F$56,"")</f>
        <v>8575</v>
      </c>
      <c r="C27">
        <f>SUMIFS(Base!$B$57:$B$83,Base!$C$57:$C$83,Feuil2!$A28,Base!$F$57:$F$83,"")</f>
        <v>0</v>
      </c>
      <c r="D27">
        <f>SUMIFS(Erreurs!$B$4:$B$4,Erreurs!$C$4:$C$4,Feuil2!$A28,Erreurs!$F$4:$F$4,"")</f>
        <v>0</v>
      </c>
      <c r="E27" t="e">
        <f>SUMIFS(Base!#REF!,Base!#REF!,Feuil2!$A28,Base!#REF!,"")</f>
        <v>#REF!</v>
      </c>
      <c r="F27" t="e">
        <f t="shared" si="0"/>
        <v>#REF!</v>
      </c>
      <c r="I27" s="25">
        <f>+DATE(YEAR(A27),MONTH(A27),DAY(A27))</f>
        <v>41723</v>
      </c>
    </row>
    <row r="28" spans="1:9" x14ac:dyDescent="0.3">
      <c r="A28" s="22">
        <v>41775</v>
      </c>
      <c r="B28">
        <f>SUMIFS(Base!$B$2:$B$56,Base!$C$2:$C$56,Feuil2!$A29,Base!$F$2:$F$56,"")</f>
        <v>700</v>
      </c>
      <c r="C28">
        <f>SUMIFS(Base!$B$57:$B$83,Base!$C$57:$C$83,Feuil2!$A29,Base!$F$57:$F$83,"")</f>
        <v>0</v>
      </c>
      <c r="D28">
        <f>SUMIFS(Erreurs!$B$4:$B$4,Erreurs!$C$4:$C$4,Feuil2!$A29,Erreurs!$F$4:$F$4,"")</f>
        <v>0</v>
      </c>
      <c r="E28" t="e">
        <f>SUMIFS(Base!#REF!,Base!#REF!,Feuil2!$A29,Base!#REF!,"")</f>
        <v>#REF!</v>
      </c>
      <c r="F28" t="e">
        <f t="shared" si="0"/>
        <v>#REF!</v>
      </c>
      <c r="I28" s="25">
        <f>+DATE(YEAR(A28),MONTH(A28),DAY(A28))</f>
        <v>41775</v>
      </c>
    </row>
    <row r="29" spans="1:9" x14ac:dyDescent="0.3">
      <c r="A29" s="22">
        <v>41801</v>
      </c>
      <c r="B29">
        <f>SUMIFS(Base!$B$2:$B$56,Base!$C$2:$C$56,Feuil2!$A30,Base!$F$2:$F$56,"")</f>
        <v>0</v>
      </c>
      <c r="C29">
        <f>SUMIFS(Base!$B$57:$B$83,Base!$C$57:$C$83,Feuil2!$A30,Base!$F$57:$F$83,"")</f>
        <v>1680</v>
      </c>
      <c r="D29">
        <f>SUMIFS(Erreurs!$B$4:$B$4,Erreurs!$C$4:$C$4,Feuil2!$A30,Erreurs!$F$4:$F$4,"")</f>
        <v>0</v>
      </c>
      <c r="E29" t="e">
        <f>SUMIFS(Base!#REF!,Base!#REF!,Feuil2!$A30,Base!#REF!,"")</f>
        <v>#REF!</v>
      </c>
      <c r="F29" t="e">
        <f t="shared" si="0"/>
        <v>#REF!</v>
      </c>
      <c r="I29" s="25">
        <f>+DATE(YEAR(A29),MONTH(A29),DAY(A29))</f>
        <v>41801</v>
      </c>
    </row>
    <row r="30" spans="1:9" x14ac:dyDescent="0.3">
      <c r="A30" s="22">
        <v>41808</v>
      </c>
      <c r="B30">
        <f>SUMIFS(Base!$B$2:$B$56,Base!$C$2:$C$56,Feuil2!$A31,Base!$F$2:$F$56,"")</f>
        <v>0</v>
      </c>
      <c r="C30">
        <f>SUMIFS(Base!$B$57:$B$83,Base!$C$57:$C$83,Feuil2!$A31,Base!$F$57:$F$83,"")</f>
        <v>0</v>
      </c>
      <c r="D30">
        <f>SUMIFS(Erreurs!$B$4:$B$4,Erreurs!$C$4:$C$4,Feuil2!$A31,Erreurs!$F$4:$F$4,"")</f>
        <v>0</v>
      </c>
      <c r="E30" t="e">
        <f>SUMIFS(Base!#REF!,Base!#REF!,Feuil2!$A31,Base!#REF!,"")</f>
        <v>#REF!</v>
      </c>
      <c r="F30" t="e">
        <f t="shared" si="0"/>
        <v>#REF!</v>
      </c>
      <c r="I30" s="25">
        <f>+DATE(YEAR(A30),MONTH(A30),DAY(A30))</f>
        <v>41808</v>
      </c>
    </row>
    <row r="31" spans="1:9" x14ac:dyDescent="0.3">
      <c r="A31" s="22">
        <v>41820</v>
      </c>
      <c r="B31">
        <f>SUMIFS(Base!$B$2:$B$56,Base!$C$2:$C$56,Feuil2!$A32,Base!$F$2:$F$56,"")</f>
        <v>0</v>
      </c>
      <c r="C31">
        <f>SUMIFS(Base!$B$57:$B$83,Base!$C$57:$C$83,Feuil2!$A32,Base!$F$57:$F$83,"")</f>
        <v>0</v>
      </c>
      <c r="D31">
        <f>SUMIFS(Erreurs!$B$4:$B$4,Erreurs!$C$4:$C$4,Feuil2!$A32,Erreurs!$F$4:$F$4,"")</f>
        <v>0</v>
      </c>
      <c r="E31" t="e">
        <f>SUMIFS(Base!#REF!,Base!#REF!,Feuil2!$A32,Base!#REF!,"")</f>
        <v>#REF!</v>
      </c>
      <c r="F31" t="e">
        <f t="shared" si="0"/>
        <v>#REF!</v>
      </c>
      <c r="I31" s="25">
        <f>+DATE(YEAR(A31),MONTH(A31),DAY(A31))</f>
        <v>41820</v>
      </c>
    </row>
    <row r="32" spans="1:9" x14ac:dyDescent="0.3">
      <c r="A32" s="22">
        <v>41870</v>
      </c>
      <c r="B32">
        <f>SUMIFS(Base!$B$2:$B$56,Base!$C$2:$C$56,Feuil2!$A33,Base!$F$2:$F$56,"")</f>
        <v>0</v>
      </c>
      <c r="C32">
        <f>SUMIFS(Base!$B$57:$B$83,Base!$C$57:$C$83,Feuil2!$A33,Base!$F$57:$F$83,"")</f>
        <v>0</v>
      </c>
      <c r="D32">
        <f>SUMIFS(Erreurs!$B$4:$B$4,Erreurs!$C$4:$C$4,Feuil2!$A33,Erreurs!$F$4:$F$4,"")</f>
        <v>0</v>
      </c>
      <c r="E32" t="e">
        <f>SUMIFS(Base!#REF!,Base!#REF!,Feuil2!$A33,Base!#REF!,"")</f>
        <v>#REF!</v>
      </c>
      <c r="F32" t="e">
        <f t="shared" si="0"/>
        <v>#REF!</v>
      </c>
      <c r="I32" s="25">
        <f>+DATE(YEAR(A32),MONTH(A32),DAY(A32))</f>
        <v>41870</v>
      </c>
    </row>
    <row r="33" spans="1:9" x14ac:dyDescent="0.3">
      <c r="A33" s="22">
        <v>41942</v>
      </c>
      <c r="B33">
        <f>SUMIFS(Base!$B$2:$B$56,Base!$C$2:$C$56,Feuil2!$A34,Base!$F$2:$F$56,"")</f>
        <v>0</v>
      </c>
      <c r="C33">
        <f>SUMIFS(Base!$B$57:$B$83,Base!$C$57:$C$83,Feuil2!$A34,Base!$F$57:$F$83,"")</f>
        <v>0</v>
      </c>
      <c r="D33">
        <f>SUMIFS(Erreurs!$B$4:$B$4,Erreurs!$C$4:$C$4,Feuil2!$A34,Erreurs!$F$4:$F$4,"")</f>
        <v>0</v>
      </c>
      <c r="E33" t="e">
        <f>SUMIFS(Base!#REF!,Base!#REF!,Feuil2!$A34,Base!#REF!,"")</f>
        <v>#REF!</v>
      </c>
      <c r="F33" t="e">
        <f t="shared" si="0"/>
        <v>#REF!</v>
      </c>
      <c r="I33" s="25">
        <f>+DATE(YEAR(A33),MONTH(A33),DAY(A33))</f>
        <v>41942</v>
      </c>
    </row>
    <row r="34" spans="1:9" x14ac:dyDescent="0.3">
      <c r="A34" s="22">
        <v>41943</v>
      </c>
      <c r="B34">
        <f>SUMIFS(Base!$B$2:$B$56,Base!$C$2:$C$56,Feuil2!$A35,Base!$F$2:$F$56,"")</f>
        <v>0</v>
      </c>
      <c r="C34">
        <f>SUMIFS(Base!$B$57:$B$83,Base!$C$57:$C$83,Feuil2!$A35,Base!$F$57:$F$83,"")</f>
        <v>0</v>
      </c>
      <c r="D34">
        <f>SUMIFS(Erreurs!$B$4:$B$4,Erreurs!$C$4:$C$4,Feuil2!$A35,Erreurs!$F$4:$F$4,"")</f>
        <v>0</v>
      </c>
      <c r="E34" t="e">
        <f>SUMIFS(Base!#REF!,Base!#REF!,Feuil2!$A35,Base!#REF!,"")</f>
        <v>#REF!</v>
      </c>
      <c r="F34" t="e">
        <f t="shared" si="0"/>
        <v>#REF!</v>
      </c>
      <c r="I34" s="25">
        <f>+DATE(YEAR(A34),MONTH(A34),DAY(A34))</f>
        <v>41943</v>
      </c>
    </row>
    <row r="35" spans="1:9" x14ac:dyDescent="0.3">
      <c r="A35" s="22">
        <v>41946</v>
      </c>
      <c r="B35">
        <f>SUMIFS(Base!$B$2:$B$56,Base!$C$2:$C$56,Feuil2!$A36,Base!$F$2:$F$56,"")</f>
        <v>0</v>
      </c>
      <c r="C35">
        <f>SUMIFS(Base!$B$57:$B$83,Base!$C$57:$C$83,Feuil2!$A36,Base!$F$57:$F$83,"")</f>
        <v>3822</v>
      </c>
      <c r="D35">
        <f>SUMIFS(Erreurs!$B$4:$B$4,Erreurs!$C$4:$C$4,Feuil2!$A36,Erreurs!$F$4:$F$4,"")</f>
        <v>0</v>
      </c>
      <c r="E35" t="e">
        <f>SUMIFS(Base!#REF!,Base!#REF!,Feuil2!$A36,Base!#REF!,"")</f>
        <v>#REF!</v>
      </c>
      <c r="F35" t="e">
        <f t="shared" si="0"/>
        <v>#REF!</v>
      </c>
      <c r="I35" s="25">
        <f>+DATE(YEAR(A35),MONTH(A35),DAY(A35))</f>
        <v>41946</v>
      </c>
    </row>
    <row r="36" spans="1:9" x14ac:dyDescent="0.3">
      <c r="A36" s="22">
        <v>41955</v>
      </c>
      <c r="B36">
        <f>SUMIFS(Base!$B$2:$B$56,Base!$C$2:$C$56,Feuil2!$A37,Base!$F$2:$F$56,"")</f>
        <v>0</v>
      </c>
      <c r="C36">
        <f>SUMIFS(Base!$B$57:$B$83,Base!$C$57:$C$83,Feuil2!$A37,Base!$F$57:$F$83,"")</f>
        <v>0</v>
      </c>
      <c r="D36">
        <f>SUMIFS(Erreurs!$B$4:$B$4,Erreurs!$C$4:$C$4,Feuil2!$A37,Erreurs!$F$4:$F$4,"")</f>
        <v>0</v>
      </c>
      <c r="E36" t="e">
        <f>SUMIFS(Base!#REF!,Base!#REF!,Feuil2!$A37,Base!#REF!,"")</f>
        <v>#REF!</v>
      </c>
      <c r="F36" t="e">
        <f t="shared" si="0"/>
        <v>#REF!</v>
      </c>
      <c r="I36" s="25">
        <f>+DATE(YEAR(A36),MONTH(A36),DAY(A36))</f>
        <v>41955</v>
      </c>
    </row>
    <row r="37" spans="1:9" x14ac:dyDescent="0.3">
      <c r="A37" s="22">
        <v>41971</v>
      </c>
      <c r="B37">
        <f>SUMIFS(Base!$B$2:$B$56,Base!$C$2:$C$56,Feuil2!$A38,Base!$F$2:$F$56,"")</f>
        <v>0</v>
      </c>
      <c r="C37">
        <f>SUMIFS(Base!$B$57:$B$83,Base!$C$57:$C$83,Feuil2!$A38,Base!$F$57:$F$83,"")</f>
        <v>2100</v>
      </c>
      <c r="D37">
        <f>SUMIFS(Erreurs!$B$4:$B$4,Erreurs!$C$4:$C$4,Feuil2!$A38,Erreurs!$F$4:$F$4,"")</f>
        <v>0</v>
      </c>
      <c r="E37" t="e">
        <f>SUMIFS(Base!#REF!,Base!#REF!,Feuil2!$A38,Base!#REF!,"")</f>
        <v>#REF!</v>
      </c>
      <c r="F37" t="e">
        <f t="shared" si="0"/>
        <v>#REF!</v>
      </c>
      <c r="I37" s="25">
        <f>+DATE(YEAR(A37),MONTH(A37),DAY(A37))</f>
        <v>41971</v>
      </c>
    </row>
    <row r="38" spans="1:9" x14ac:dyDescent="0.3">
      <c r="A38" s="22">
        <v>41977</v>
      </c>
      <c r="B38">
        <f>SUMIFS(Base!$B$2:$B$56,Base!$C$2:$C$56,Feuil2!$A39,Base!$F$2:$F$56,"")</f>
        <v>0</v>
      </c>
      <c r="C38">
        <f>SUMIFS(Base!$B$57:$B$83,Base!$C$57:$C$83,Feuil2!$A39,Base!$F$57:$F$83,"")</f>
        <v>0</v>
      </c>
      <c r="D38">
        <f>SUMIFS(Erreurs!$B$4:$B$4,Erreurs!$C$4:$C$4,Feuil2!$A39,Erreurs!$F$4:$F$4,"")</f>
        <v>0</v>
      </c>
      <c r="E38" t="e">
        <f>SUMIFS(Base!#REF!,Base!#REF!,Feuil2!$A39,Base!#REF!,"")</f>
        <v>#REF!</v>
      </c>
      <c r="F38" t="e">
        <f t="shared" si="0"/>
        <v>#REF!</v>
      </c>
      <c r="I38" s="25">
        <f>+DATE(YEAR(A38),MONTH(A38),DAY(A38))</f>
        <v>41977</v>
      </c>
    </row>
    <row r="39" spans="1:9" x14ac:dyDescent="0.3">
      <c r="A39" s="22">
        <v>41981</v>
      </c>
      <c r="B39">
        <f>SUMIFS(Base!$B$2:$B$56,Base!$C$2:$C$56,Feuil2!$A40,Base!$F$2:$F$56,"")</f>
        <v>0</v>
      </c>
      <c r="C39">
        <f>SUMIFS(Base!$B$57:$B$83,Base!$C$57:$C$83,Feuil2!$A40,Base!$F$57:$F$83,"")</f>
        <v>7410</v>
      </c>
      <c r="D39">
        <f>SUMIFS(Erreurs!$B$4:$B$4,Erreurs!$C$4:$C$4,Feuil2!$A40,Erreurs!$F$4:$F$4,"")</f>
        <v>0</v>
      </c>
      <c r="E39" t="e">
        <f>SUMIFS(Base!#REF!,Base!#REF!,Feuil2!$A40,Base!#REF!,"")</f>
        <v>#REF!</v>
      </c>
      <c r="F39" t="e">
        <f t="shared" si="0"/>
        <v>#REF!</v>
      </c>
      <c r="I39" s="25">
        <f>+DATE(YEAR(A39),MONTH(A39),DAY(A39))</f>
        <v>41981</v>
      </c>
    </row>
    <row r="40" spans="1:9" x14ac:dyDescent="0.3">
      <c r="A40" s="22">
        <v>41989</v>
      </c>
      <c r="B40">
        <f>SUMIFS(Base!$B$2:$B$56,Base!$C$2:$C$56,Feuil2!$A41,Base!$F$2:$F$56,"")</f>
        <v>0</v>
      </c>
      <c r="C40">
        <f>SUMIFS(Base!$B$57:$B$83,Base!$C$57:$C$83,Feuil2!$A41,Base!$F$57:$F$83,"")</f>
        <v>1008</v>
      </c>
      <c r="D40">
        <f>SUMIFS(Erreurs!$B$4:$B$4,Erreurs!$C$4:$C$4,Feuil2!$A41,Erreurs!$F$4:$F$4,"")</f>
        <v>0</v>
      </c>
      <c r="E40" t="e">
        <f>SUMIFS(Base!#REF!,Base!#REF!,Feuil2!$A41,Base!#REF!,"")</f>
        <v>#REF!</v>
      </c>
      <c r="F40" t="e">
        <f t="shared" si="0"/>
        <v>#REF!</v>
      </c>
      <c r="I40" s="25">
        <f>+DATE(YEAR(A40),MONTH(A40),DAY(A40))</f>
        <v>41989</v>
      </c>
    </row>
    <row r="41" spans="1:9" x14ac:dyDescent="0.3">
      <c r="A41" s="22">
        <v>42004</v>
      </c>
      <c r="B41">
        <f>SUMIFS(Base!$B$2:$B$56,Base!$C$2:$C$56,Feuil2!$A42,Base!$F$2:$F$56,"")</f>
        <v>0</v>
      </c>
      <c r="C41">
        <f>SUMIFS(Base!$B$57:$B$83,Base!$C$57:$C$83,Feuil2!$A42,Base!$F$57:$F$83,"")</f>
        <v>1008</v>
      </c>
      <c r="D41">
        <f>SUMIFS(Erreurs!$B$4:$B$4,Erreurs!$C$4:$C$4,Feuil2!$A42,Erreurs!$F$4:$F$4,"")</f>
        <v>0</v>
      </c>
      <c r="E41" t="e">
        <f>SUMIFS(Base!#REF!,Base!#REF!,Feuil2!$A42,Base!#REF!,"")</f>
        <v>#REF!</v>
      </c>
      <c r="F41" t="e">
        <f t="shared" si="0"/>
        <v>#REF!</v>
      </c>
      <c r="I41" s="25">
        <f>+DATE(YEAR(A41),MONTH(A41),DAY(A41))</f>
        <v>42004</v>
      </c>
    </row>
    <row r="42" spans="1:9" x14ac:dyDescent="0.3">
      <c r="A42" s="22">
        <v>42010</v>
      </c>
      <c r="B42">
        <f>SUMIFS(Base!$B$2:$B$56,Base!$C$2:$C$56,Feuil2!$A43,Base!$F$2:$F$56,"")</f>
        <v>0</v>
      </c>
      <c r="C42">
        <f>SUMIFS(Base!$B$57:$B$83,Base!$C$57:$C$83,Feuil2!$A43,Base!$F$57:$F$83,"")</f>
        <v>0</v>
      </c>
      <c r="D42">
        <f>SUMIFS(Erreurs!$B$4:$B$4,Erreurs!$C$4:$C$4,Feuil2!$A43,Erreurs!$F$4:$F$4,"")</f>
        <v>0</v>
      </c>
      <c r="E42" t="e">
        <f>SUMIFS(Base!#REF!,Base!#REF!,Feuil2!$A43,Base!#REF!,"")</f>
        <v>#REF!</v>
      </c>
      <c r="F42" t="e">
        <f t="shared" si="0"/>
        <v>#REF!</v>
      </c>
      <c r="I42" s="25">
        <f>+DATE(YEAR(A42),MONTH(A42),DAY(A42))</f>
        <v>42010</v>
      </c>
    </row>
    <row r="43" spans="1:9" x14ac:dyDescent="0.3">
      <c r="A43"/>
    </row>
  </sheetData>
  <sortState ref="A2:A43">
    <sortCondition ref="A2:A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Feuil5</vt:lpstr>
      <vt:lpstr>Base</vt:lpstr>
      <vt:lpstr>Erreurs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André BOSCHI</cp:lastModifiedBy>
  <dcterms:created xsi:type="dcterms:W3CDTF">2015-01-19T13:43:14Z</dcterms:created>
  <dcterms:modified xsi:type="dcterms:W3CDTF">2015-01-26T10:46:47Z</dcterms:modified>
</cp:coreProperties>
</file>